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5070" windowHeight="4995" activeTab="0"/>
  </bookViews>
  <sheets>
    <sheet name="Title" sheetId="1" r:id="rId1"/>
    <sheet name="2.1" sheetId="2" r:id="rId2"/>
    <sheet name="2.2" sheetId="3" r:id="rId3"/>
    <sheet name="2.3" sheetId="4" r:id="rId4"/>
    <sheet name="2.4" sheetId="5" r:id="rId5"/>
    <sheet name="2.5" sheetId="6" r:id="rId6"/>
    <sheet name="2.6" sheetId="7" r:id="rId7"/>
    <sheet name="3.1" sheetId="8" r:id="rId8"/>
    <sheet name="3.2" sheetId="9" r:id="rId9"/>
    <sheet name="3.3" sheetId="10" r:id="rId10"/>
    <sheet name="3.4" sheetId="11" r:id="rId11"/>
    <sheet name="3.5" sheetId="12" r:id="rId12"/>
    <sheet name="3.6" sheetId="13" r:id="rId13"/>
    <sheet name="3.7" sheetId="14" r:id="rId14"/>
    <sheet name="3.8" sheetId="15" r:id="rId15"/>
    <sheet name="3.9" sheetId="16" r:id="rId16"/>
    <sheet name="3.10" sheetId="17" r:id="rId17"/>
    <sheet name="3.11" sheetId="18" r:id="rId18"/>
    <sheet name="3.12" sheetId="19" r:id="rId19"/>
    <sheet name="3.13" sheetId="20" r:id="rId20"/>
    <sheet name="4.1" sheetId="21" r:id="rId21"/>
    <sheet name="4.2" sheetId="22" r:id="rId22"/>
    <sheet name="4.3" sheetId="23" r:id="rId23"/>
    <sheet name="4.4" sheetId="24" r:id="rId24"/>
    <sheet name="4.5" sheetId="25" r:id="rId25"/>
    <sheet name="5.1" sheetId="26" r:id="rId26"/>
    <sheet name="5.2" sheetId="27" r:id="rId27"/>
    <sheet name="5.3" sheetId="28" r:id="rId28"/>
    <sheet name="5.4" sheetId="29" r:id="rId29"/>
    <sheet name="5.5" sheetId="30" r:id="rId30"/>
    <sheet name="5.6" sheetId="31" r:id="rId31"/>
    <sheet name="5.7" sheetId="32" r:id="rId32"/>
    <sheet name="5.8" sheetId="33" r:id="rId33"/>
    <sheet name="5.9" sheetId="34" r:id="rId34"/>
    <sheet name="5.10" sheetId="35" r:id="rId35"/>
    <sheet name="5.11" sheetId="36" r:id="rId36"/>
  </sheets>
  <definedNames/>
  <calcPr fullCalcOnLoad="1"/>
</workbook>
</file>

<file path=xl/comments16.xml><?xml version="1.0" encoding="utf-8"?>
<comments xmlns="http://schemas.openxmlformats.org/spreadsheetml/2006/main">
  <authors>
    <author>Allman-Carter Harriet (Statistics)</author>
  </authors>
  <commentList>
    <comment ref="A7" authorId="0">
      <text>
        <r>
          <rPr>
            <sz val="9"/>
            <rFont val="Tahoma"/>
            <family val="2"/>
          </rPr>
          <t>Algeria
Angola
Ecuador
Iran
Iraq
Kuwait
Libya
Nigeria
Qatar
Saudi Arabia
United Arab Emirates
Venezuela</t>
        </r>
      </text>
    </comment>
  </commentList>
</comments>
</file>

<file path=xl/comments17.xml><?xml version="1.0" encoding="utf-8"?>
<comments xmlns="http://schemas.openxmlformats.org/spreadsheetml/2006/main">
  <authors>
    <author>Spry William (Statistics)</author>
    <author>Allman-Carter Harriet (Statistics)</author>
  </authors>
  <commentList>
    <comment ref="A10" authorId="0">
      <text>
        <r>
          <rPr>
            <sz val="9"/>
            <rFont val="Tahoma"/>
            <family val="2"/>
          </rPr>
          <t xml:space="preserve">excluding Kuwait
</t>
        </r>
      </text>
    </comment>
    <comment ref="A8" authorId="1">
      <text>
        <r>
          <rPr>
            <sz val="9"/>
            <rFont val="Tahoma"/>
            <family val="2"/>
          </rPr>
          <t xml:space="preserve">excluding the Netherlands: Austria, Belgium, Czech Republic, Denmark, Finland, France, Germany, Greece, Hungary, Ireland, Italy, Luxembourg, Norway, Poland, Portugal, Slovak Republic, Spain, Sweden, Switzerland, Turkey.
</t>
        </r>
      </text>
    </comment>
  </commentList>
</comments>
</file>

<file path=xl/sharedStrings.xml><?xml version="1.0" encoding="utf-8"?>
<sst xmlns="http://schemas.openxmlformats.org/spreadsheetml/2006/main" count="660" uniqueCount="328">
  <si>
    <t>Contents</t>
  </si>
  <si>
    <t>2.1 Cumulative oil production plus central estimates of remaining discovered oil reserves</t>
  </si>
  <si>
    <t>2.2 Cumulative gas production plus central estimates of remaining discovered gas reserves</t>
  </si>
  <si>
    <t>2.3 Coal production</t>
  </si>
  <si>
    <t>3.13 Sources of coal imports</t>
  </si>
  <si>
    <t>3.12 Shares of UK coal supply</t>
  </si>
  <si>
    <t>3.11 Sources of gross natural gas imports</t>
  </si>
  <si>
    <t>3.10 Sources of diesel and aviation fuel imports</t>
  </si>
  <si>
    <t>3.9 Sources of oil imports</t>
  </si>
  <si>
    <t>3.8 Proportion of electricity generated by renewables</t>
  </si>
  <si>
    <t>3.7 Diversity of electricity generated from different fuels</t>
  </si>
  <si>
    <t>3.6 Shares of electricity generated from different fuels</t>
  </si>
  <si>
    <t>3.5 Diversity of supply of primary fuels</t>
  </si>
  <si>
    <t>3.4 Shares of fuels contributing to primary energy supply; fossil fuel dependency</t>
  </si>
  <si>
    <t>3.3 EU energy dependency</t>
  </si>
  <si>
    <t>3.2 Trade and consumption by fuel type</t>
  </si>
  <si>
    <t>3.1 Import dependency</t>
  </si>
  <si>
    <t>4.5 Load factors by technology type</t>
  </si>
  <si>
    <t>4.4 CHP capacity for electricity generation and average load factor</t>
  </si>
  <si>
    <t>4.3 Gas capacity - maximum supply, maximum demand and peak (1 in 20 winter) estimated demand</t>
  </si>
  <si>
    <t>4.1 Oil refinery utilisation</t>
  </si>
  <si>
    <t>5.1 Ratio of energy production to primary energy consumption in OECD countries and Russia</t>
  </si>
  <si>
    <t>5.2 Ratio of energy production to primary energy consumption for G8 countries</t>
  </si>
  <si>
    <t>5.3 Diversity of primary energy supply in OECD countries and Russia</t>
  </si>
  <si>
    <t>5.4 Diversity of primary energy supply for G8 countries</t>
  </si>
  <si>
    <t>5.5 Fossil fuel dependency in OECD countries and Russia</t>
  </si>
  <si>
    <t>5.6 Fossil fuel dependency for G8 countries</t>
  </si>
  <si>
    <t>5.7 The energy ratio in OECD countries and Russia</t>
  </si>
  <si>
    <t>5.9 Household energy use per person in OECD countries and Russia</t>
  </si>
  <si>
    <t xml:space="preserve">5.10 Household energy use per person for G8 countries </t>
  </si>
  <si>
    <t>2.5 Capacity of renewable sources for electricity generation</t>
  </si>
  <si>
    <t>2.6 Major Power Producers generation capacity</t>
  </si>
  <si>
    <t>2.4 UK Continental Shelf production</t>
  </si>
  <si>
    <t>5.11 Progress against 2009 EU Renewable Energy Directive</t>
  </si>
  <si>
    <t>This workbook was produced in October 2014.</t>
  </si>
  <si>
    <t>UK Energy Sector Indicators 2014:</t>
  </si>
  <si>
    <t xml:space="preserve">         Reliable Supplies of Energy dataset</t>
  </si>
  <si>
    <t>Return to Title page</t>
  </si>
  <si>
    <t>Relates to URN 14D/346</t>
  </si>
  <si>
    <t>Data for Russia is for 2012, the latest year for which the data are available.</t>
  </si>
  <si>
    <t>Source : IEA</t>
  </si>
  <si>
    <t>Norway</t>
  </si>
  <si>
    <t>Australia</t>
  </si>
  <si>
    <t>Russia</t>
  </si>
  <si>
    <t>Canada</t>
  </si>
  <si>
    <t>Mexico</t>
  </si>
  <si>
    <t>Denmark</t>
  </si>
  <si>
    <t>Estonia</t>
  </si>
  <si>
    <t>Netherlands</t>
  </si>
  <si>
    <t>Iceland</t>
  </si>
  <si>
    <t>United States</t>
  </si>
  <si>
    <t>New Zealand</t>
  </si>
  <si>
    <t>Poland</t>
  </si>
  <si>
    <t>Czech Republic</t>
  </si>
  <si>
    <t>Sweden</t>
  </si>
  <si>
    <t>United Kingdom</t>
  </si>
  <si>
    <t>Finland</t>
  </si>
  <si>
    <t>France</t>
  </si>
  <si>
    <t>Slovenia</t>
  </si>
  <si>
    <t>Switzerland</t>
  </si>
  <si>
    <t>Hungary</t>
  </si>
  <si>
    <t>Greece</t>
  </si>
  <si>
    <t>Slovak Republic</t>
  </si>
  <si>
    <t>Germany</t>
  </si>
  <si>
    <t>Austria</t>
  </si>
  <si>
    <t>Chile</t>
  </si>
  <si>
    <t>Spain</t>
  </si>
  <si>
    <t>Belgium</t>
  </si>
  <si>
    <t>Israel</t>
  </si>
  <si>
    <t>Turkey</t>
  </si>
  <si>
    <t>Portugal</t>
  </si>
  <si>
    <t>Italy</t>
  </si>
  <si>
    <t>Ireland</t>
  </si>
  <si>
    <t>Korea</t>
  </si>
  <si>
    <t>Japan</t>
  </si>
  <si>
    <t>Luxembourg</t>
  </si>
  <si>
    <t>Ratio of energy production to primary energy consumption in OECD countries and Russia, 2013</t>
  </si>
  <si>
    <t>Chart 5.1:</t>
  </si>
  <si>
    <t>(1) Russia data for 1980 and 1990 estimated from Former USSR data. The latest year for which data is available for Russia is 2012.</t>
  </si>
  <si>
    <t>Source: International Energy Agency</t>
  </si>
  <si>
    <t>US</t>
  </si>
  <si>
    <t>UK</t>
  </si>
  <si>
    <t>Russia (1)</t>
  </si>
  <si>
    <t xml:space="preserve">Japan </t>
  </si>
  <si>
    <t>Ratio</t>
  </si>
  <si>
    <t>Ratio of energy production to primary energy consumption for G8 Countries, 1980 to 2013</t>
  </si>
  <si>
    <t>Chart 5.2:</t>
  </si>
  <si>
    <t>Source: International Enery Agency</t>
  </si>
  <si>
    <t>Shannon-Weiner</t>
  </si>
  <si>
    <t>Diversity of primary energy supply in OECD countries and Russia, 2013</t>
  </si>
  <si>
    <t>Chart 5.3:</t>
  </si>
  <si>
    <t>(1) Measured as Shannon-Wiener measure of diversity based on the shares of 5 groups of fuels: coal, oil, gas, primary electricity, biofuels &amp; waste.</t>
  </si>
  <si>
    <t>(2) Data for Russia is for 2012, the latest year for which data are available.</t>
  </si>
  <si>
    <t>(2) Russia data for 1980 and 1990 estimated from Former USSR data. The latest year for which data is available for Russia is 2012.</t>
  </si>
  <si>
    <t>(1) Based on the shares of five groups of fuels: coal, oil, gas, primary electricity, biofuels and waste.</t>
  </si>
  <si>
    <t xml:space="preserve">Russia </t>
  </si>
  <si>
    <t>Shannon-Wiener</t>
  </si>
  <si>
    <t>Diversity of primary energy supply for G8 countries, 1980 to 2013</t>
  </si>
  <si>
    <t>Chart 5.4:</t>
  </si>
  <si>
    <t>Per cent</t>
  </si>
  <si>
    <t>Fossil fuel dependency in OECD countries and Russia, 2013</t>
  </si>
  <si>
    <t>Chart 5.5:</t>
  </si>
  <si>
    <t>(1) Percentage of primary consumption provided by fossil fuels.</t>
  </si>
  <si>
    <t xml:space="preserve">Japan   </t>
  </si>
  <si>
    <t xml:space="preserve">France </t>
  </si>
  <si>
    <t>Fossil fuel dependency for G8 Countries, 1980 to 2013</t>
  </si>
  <si>
    <t>Chart 5.6:</t>
  </si>
  <si>
    <t>(2) Russia data for 1980 to 1990 estimated from Former USSR data. Latest data available for 2012</t>
  </si>
  <si>
    <t>(1) Energy consumption (thousand tonnes of oil equivalent) per billion US dollars (2005 prices).</t>
  </si>
  <si>
    <t>The energy ratio in OECD countries and Russia, 2013</t>
  </si>
  <si>
    <t>Chart 5.7:</t>
  </si>
  <si>
    <t>(2) Data for Russia is for 2012, the latest year for which the data are available.</t>
  </si>
  <si>
    <t>Chart 5.8:</t>
  </si>
  <si>
    <t xml:space="preserve">Canada </t>
  </si>
  <si>
    <t xml:space="preserve">Italy  </t>
  </si>
  <si>
    <t xml:space="preserve">Japan  </t>
  </si>
  <si>
    <t xml:space="preserve">Chart 5.9: </t>
  </si>
  <si>
    <r>
      <t>Household</t>
    </r>
    <r>
      <rPr>
        <b/>
        <vertAlign val="superscript"/>
        <sz val="12"/>
        <rFont val="Arial"/>
        <family val="2"/>
      </rPr>
      <t>(1)</t>
    </r>
    <r>
      <rPr>
        <b/>
        <sz val="12"/>
        <rFont val="Arial"/>
        <family val="2"/>
      </rPr>
      <t xml:space="preserve"> energy use per person in OECD countries and Russia, 2012</t>
    </r>
  </si>
  <si>
    <t>(1) excludes fuels used for transport.</t>
  </si>
  <si>
    <t>Tonnes of oil equivalent per person</t>
  </si>
  <si>
    <t>Energy Production /Primary Energy Consumption</t>
  </si>
  <si>
    <t>ktoe per billion US$</t>
  </si>
  <si>
    <t>2000</t>
  </si>
  <si>
    <t>1990</t>
  </si>
  <si>
    <t>1980</t>
  </si>
  <si>
    <t>(2) Russia data for 1980 and 1990 estimated from Former USSR data</t>
  </si>
  <si>
    <t>Russia (2)</t>
  </si>
  <si>
    <t>1970</t>
  </si>
  <si>
    <t>Chart 5.10:</t>
  </si>
  <si>
    <r>
      <t xml:space="preserve">Household </t>
    </r>
    <r>
      <rPr>
        <b/>
        <vertAlign val="superscript"/>
        <sz val="12"/>
        <rFont val="Arial"/>
        <family val="2"/>
      </rPr>
      <t>(1)</t>
    </r>
    <r>
      <rPr>
        <b/>
        <sz val="12"/>
        <rFont val="Arial"/>
        <family val="2"/>
      </rPr>
      <t xml:space="preserve"> energy use per person for G8 countries, 1980 to 2012</t>
    </r>
  </si>
  <si>
    <t>National targets</t>
  </si>
  <si>
    <t>National overall share and targets for the share of energy from renewable sources in gross final consumption of energy in 2020</t>
  </si>
  <si>
    <t>2020 target</t>
  </si>
  <si>
    <t>2005 baseline</t>
  </si>
  <si>
    <t>provisional progress to 2012</t>
  </si>
  <si>
    <t>additional progress required to meet target</t>
  </si>
  <si>
    <t>EU27</t>
  </si>
  <si>
    <t>Malta</t>
  </si>
  <si>
    <t>Cyprus</t>
  </si>
  <si>
    <t>Slovakia</t>
  </si>
  <si>
    <t>Czech Rep</t>
  </si>
  <si>
    <t xml:space="preserve">Spain </t>
  </si>
  <si>
    <t>Bulgaria</t>
  </si>
  <si>
    <t>Lithuania</t>
  </si>
  <si>
    <t>Romania</t>
  </si>
  <si>
    <t xml:space="preserve">Latvia </t>
  </si>
  <si>
    <t xml:space="preserve">Sweden </t>
  </si>
  <si>
    <t>Source: Eurostat</t>
  </si>
  <si>
    <t xml:space="preserve">Data for Malta, Hungary, Greece and Latvia are Eurostat estimates. </t>
  </si>
  <si>
    <t xml:space="preserve">Chart 5.11: </t>
  </si>
  <si>
    <t>Progress against 2009 EU Renewable Energy Directive, 2012</t>
  </si>
  <si>
    <t>Renewable energy %</t>
  </si>
  <si>
    <t xml:space="preserve">Net imports as a percentage of UK supply. </t>
  </si>
  <si>
    <t>Import dependency, 1970 to 2013</t>
  </si>
  <si>
    <t>Chart 3.1:</t>
  </si>
  <si>
    <t>Source: DECC</t>
  </si>
  <si>
    <t>Natural Gas</t>
  </si>
  <si>
    <t>Petroleum products</t>
  </si>
  <si>
    <t>Primary oil</t>
  </si>
  <si>
    <t>Coal &amp; manufactured fuels</t>
  </si>
  <si>
    <t>Net imports as a percentage of supply including marine bunkers.</t>
  </si>
  <si>
    <t>Trade and consumption by fuel type, 1998 to 2013</t>
  </si>
  <si>
    <t>Chart 3.2:</t>
  </si>
  <si>
    <t>Latvia</t>
  </si>
  <si>
    <t>Croatia</t>
  </si>
  <si>
    <t xml:space="preserve">Chart 3.3: </t>
  </si>
  <si>
    <t>EU energy dependency, 2012</t>
  </si>
  <si>
    <t>Fossil fuel dependency</t>
  </si>
  <si>
    <t>Bioenergy and waste</t>
  </si>
  <si>
    <t>Primary electricity (nuclear, hydro, wind and net imports)</t>
  </si>
  <si>
    <t>Natural gas</t>
  </si>
  <si>
    <t>Petroleum</t>
  </si>
  <si>
    <t>Coal</t>
  </si>
  <si>
    <t xml:space="preserve">Chart 3.4: </t>
  </si>
  <si>
    <t>Shares of fuels contributing to primary energy supply; fossil fuel dependency, 1980 to 2013</t>
  </si>
  <si>
    <t>(1) Includes coal, oil, natural gas, nuclear electricity, hydro electricity, net electricity imports and renewables, but excludes non-energy use.</t>
  </si>
  <si>
    <t>Yr-on-Yr Change</t>
  </si>
  <si>
    <t>Shannon-Wiener Measure</t>
  </si>
  <si>
    <t xml:space="preserve">Chart 3:5: </t>
  </si>
  <si>
    <r>
      <t xml:space="preserve">Diversity of supply of primary fuels </t>
    </r>
    <r>
      <rPr>
        <b/>
        <vertAlign val="superscript"/>
        <sz val="12"/>
        <rFont val="Arial"/>
        <family val="2"/>
      </rPr>
      <t>(1)</t>
    </r>
    <r>
      <rPr>
        <b/>
        <sz val="12"/>
        <rFont val="Arial"/>
        <family val="2"/>
      </rPr>
      <t>, 1980 to 2013</t>
    </r>
  </si>
  <si>
    <t>Total</t>
  </si>
  <si>
    <t>(2) Mainly coke and breeze, coke oven gas, blast furnace gas and renewable sources other than hydro and wind.</t>
  </si>
  <si>
    <t xml:space="preserve">(1) on fuel input basis. Data for some of the earliest years shown are estimated. </t>
  </si>
  <si>
    <r>
      <t xml:space="preserve">Other fuels </t>
    </r>
    <r>
      <rPr>
        <b/>
        <vertAlign val="superscript"/>
        <sz val="10"/>
        <rFont val="Arial"/>
        <family val="2"/>
      </rPr>
      <t>(2)</t>
    </r>
  </si>
  <si>
    <r>
      <t>Shares of electricity generated from different fuels, 1980 to 2013</t>
    </r>
    <r>
      <rPr>
        <b/>
        <vertAlign val="superscript"/>
        <sz val="12"/>
        <rFont val="Arial"/>
        <family val="2"/>
      </rPr>
      <t>(1)</t>
    </r>
  </si>
  <si>
    <t>Chart 3.6:</t>
  </si>
  <si>
    <t>(1) Includes coal, oil, natural gas, nuclear, hydro and other (net imports, coke breeze, coke oven gas, blast furnace gas and renewable sources including wind).</t>
  </si>
  <si>
    <t>Other (1)</t>
  </si>
  <si>
    <t>Natural Flow Hydro</t>
  </si>
  <si>
    <t>Nuclear</t>
  </si>
  <si>
    <t>Oil</t>
  </si>
  <si>
    <t>mtoe</t>
  </si>
  <si>
    <t>Chart 3.7:</t>
  </si>
  <si>
    <r>
      <t>Diversity of electricity generated from different fuels</t>
    </r>
    <r>
      <rPr>
        <b/>
        <vertAlign val="superscript"/>
        <sz val="12"/>
        <rFont val="Arial"/>
        <family val="2"/>
      </rPr>
      <t>(1)</t>
    </r>
    <r>
      <rPr>
        <b/>
        <sz val="12"/>
        <rFont val="Arial"/>
        <family val="2"/>
      </rPr>
      <t>,1980 to 2013</t>
    </r>
  </si>
  <si>
    <t>International basis</t>
  </si>
  <si>
    <t>2009 Renewable Energy Directive basis</t>
  </si>
  <si>
    <t xml:space="preserve">Chart 3:8: </t>
  </si>
  <si>
    <t>Proportion of electricity generated by renewables, 1990 to 2013</t>
  </si>
  <si>
    <t>Sources: International Energy Agency, DECC</t>
  </si>
  <si>
    <t>Others</t>
  </si>
  <si>
    <t>OPEC</t>
  </si>
  <si>
    <t>Million tonnes</t>
  </si>
  <si>
    <t xml:space="preserve">Chart 3:9: </t>
  </si>
  <si>
    <t>Sources of oil imports, 2004 to 2013</t>
  </si>
  <si>
    <t>North &amp; Latin America</t>
  </si>
  <si>
    <t>Middle East</t>
  </si>
  <si>
    <t>Other</t>
  </si>
  <si>
    <t>Europe</t>
  </si>
  <si>
    <t>Kuwait</t>
  </si>
  <si>
    <t>Thousand metric tonnes</t>
  </si>
  <si>
    <t xml:space="preserve">Chart 3.10: </t>
  </si>
  <si>
    <t>Sources of diesel and aviation fuel imports, 2004 to 2013</t>
  </si>
  <si>
    <t>Source: DECC, National Grid</t>
  </si>
  <si>
    <t>LNG (Total)</t>
  </si>
  <si>
    <t>LNG (Others)</t>
  </si>
  <si>
    <t>LNG (Qatar)</t>
  </si>
  <si>
    <t>Norway (by pipeline)</t>
  </si>
  <si>
    <t>Billion cubic metres</t>
  </si>
  <si>
    <t>Sources of gross natural gas imports, 2003 to 2013</t>
  </si>
  <si>
    <t>Chart 3.11:</t>
  </si>
  <si>
    <t>Total output %</t>
  </si>
  <si>
    <t xml:space="preserve">Year </t>
  </si>
  <si>
    <t>a proportion of</t>
  </si>
  <si>
    <t>Coal imports</t>
  </si>
  <si>
    <t>Output</t>
  </si>
  <si>
    <t>Surface Mining</t>
  </si>
  <si>
    <t xml:space="preserve">Deepmined as </t>
  </si>
  <si>
    <t xml:space="preserve">Imports as </t>
  </si>
  <si>
    <t>Deepmined</t>
  </si>
  <si>
    <t>Shares of UK coal supply 1980 to 2013</t>
  </si>
  <si>
    <t>Chart 3.12:</t>
  </si>
  <si>
    <t>Source: HM Revenue &amp; Customs and DECC</t>
  </si>
  <si>
    <t>South Africa</t>
  </si>
  <si>
    <t>Colombia</t>
  </si>
  <si>
    <t>Million Tonnes</t>
  </si>
  <si>
    <t>Sources of coal imports, 2003 to 2013</t>
  </si>
  <si>
    <t>Chart 3.13:</t>
  </si>
  <si>
    <t>Cumulative production</t>
  </si>
  <si>
    <t>Remaining reserves - proven and probable</t>
  </si>
  <si>
    <t>Cumulative oil production plus central estimates of remaining discovererd oil reserves, 1980 to 2013</t>
  </si>
  <si>
    <t>Chart 2.1:</t>
  </si>
  <si>
    <r>
      <t>Billion M</t>
    </r>
    <r>
      <rPr>
        <b/>
        <vertAlign val="superscript"/>
        <sz val="10"/>
        <rFont val="Arial"/>
        <family val="2"/>
      </rPr>
      <t>3</t>
    </r>
  </si>
  <si>
    <t>Cumulative gas production plus central estimates of remaining discovered gas reserves, 1980 to 2013</t>
  </si>
  <si>
    <t xml:space="preserve">Chart 2.2: </t>
  </si>
  <si>
    <t>Surface Mine</t>
  </si>
  <si>
    <t>Deep-mined</t>
  </si>
  <si>
    <t>Coal production, 1980 to 2013</t>
  </si>
  <si>
    <t>Chart 2.3:</t>
  </si>
  <si>
    <t xml:space="preserve"> </t>
  </si>
  <si>
    <t>Gas</t>
  </si>
  <si>
    <t xml:space="preserve">Oil </t>
  </si>
  <si>
    <t>UK Continental Shelf production, 1980 to 2013</t>
  </si>
  <si>
    <t xml:space="preserve">Chart 2.4: </t>
  </si>
  <si>
    <t>Other renewables</t>
  </si>
  <si>
    <t>Wind</t>
  </si>
  <si>
    <t>Hydro</t>
  </si>
  <si>
    <t>GWe</t>
  </si>
  <si>
    <t xml:space="preserve">Chart 2.5: </t>
  </si>
  <si>
    <r>
      <t xml:space="preserve">Capacity </t>
    </r>
    <r>
      <rPr>
        <b/>
        <vertAlign val="superscript"/>
        <sz val="12"/>
        <rFont val="Arial"/>
        <family val="2"/>
      </rPr>
      <t xml:space="preserve">(1) </t>
    </r>
    <r>
      <rPr>
        <b/>
        <sz val="12"/>
        <rFont val="Arial"/>
        <family val="2"/>
      </rPr>
      <t>of renewable sources for electricity generation, 1990 to 2013</t>
    </r>
  </si>
  <si>
    <t>(1) Installed capacity including wastes burned with biomass</t>
  </si>
  <si>
    <t>CCGT</t>
  </si>
  <si>
    <t>GW</t>
  </si>
  <si>
    <t>Chart 2.6:</t>
  </si>
  <si>
    <t>Major Power Producers generation capacity, 1990 to 2013</t>
  </si>
  <si>
    <t xml:space="preserve">(1) Before 1997 capacities are as at end of March of the following year. Capacity figures prior to 2006 relate to declared net capacity. </t>
  </si>
  <si>
    <t>Source: Department of Energy and Climate Change</t>
  </si>
  <si>
    <t>Plant load factor in UK (right axis)</t>
  </si>
  <si>
    <t xml:space="preserve">Plant load factor in GB (right axis)  </t>
  </si>
  <si>
    <t>Simultaneous maximum load met, UK (left axis)</t>
  </si>
  <si>
    <t>Simultaneous maximum load met, GB (left axis)</t>
  </si>
  <si>
    <t>Total Transmission Entry Capacity in UK (left axis)</t>
  </si>
  <si>
    <t>Total Declared Net Capacity  in UK (left axis)</t>
  </si>
  <si>
    <t>Total Declared Net Capacity in GB (left axis)</t>
  </si>
  <si>
    <t>%</t>
  </si>
  <si>
    <t xml:space="preserve">GW </t>
  </si>
  <si>
    <t>Chart 4.2:</t>
  </si>
  <si>
    <t>Electricity generating capacity and average load factor for Major Power Producers (MPPs), 1986 to 2013</t>
  </si>
  <si>
    <t>4.2 Electricity generating capacity and average load factor for Major Power Producers (MPPs)</t>
  </si>
  <si>
    <t>Source: National Grid and DECC</t>
  </si>
  <si>
    <t>13/14</t>
  </si>
  <si>
    <t>12/13</t>
  </si>
  <si>
    <t>11/12</t>
  </si>
  <si>
    <t>10/11</t>
  </si>
  <si>
    <t>09/10</t>
  </si>
  <si>
    <t>08/09</t>
  </si>
  <si>
    <t>07/08</t>
  </si>
  <si>
    <t>06/07</t>
  </si>
  <si>
    <t>05/06</t>
  </si>
  <si>
    <t>04/05</t>
  </si>
  <si>
    <t>03/04</t>
  </si>
  <si>
    <t>02/03</t>
  </si>
  <si>
    <t>01/02</t>
  </si>
  <si>
    <t>00/01</t>
  </si>
  <si>
    <t>99/00</t>
  </si>
  <si>
    <t>98/99</t>
  </si>
  <si>
    <t>97/98</t>
  </si>
  <si>
    <t>96/97</t>
  </si>
  <si>
    <t>95/96</t>
  </si>
  <si>
    <t>94/95</t>
  </si>
  <si>
    <t>93/94</t>
  </si>
  <si>
    <t xml:space="preserve">Average daily demand </t>
  </si>
  <si>
    <r>
      <t xml:space="preserve">Calendar year demand </t>
    </r>
    <r>
      <rPr>
        <sz val="10"/>
        <rFont val="Arial"/>
        <family val="2"/>
      </rPr>
      <t>- DUKES 4.1.1</t>
    </r>
  </si>
  <si>
    <t>Date maximum demand occurred</t>
  </si>
  <si>
    <t xml:space="preserve">Actual maximum demand </t>
  </si>
  <si>
    <t>Forecast maximum supply</t>
  </si>
  <si>
    <t>Forecast peak day demand - 1 in 20 winter</t>
  </si>
  <si>
    <t>Gas supply year</t>
  </si>
  <si>
    <t>TWh/d</t>
  </si>
  <si>
    <t>TWh</t>
  </si>
  <si>
    <t xml:space="preserve">Chart 4.3: </t>
  </si>
  <si>
    <t>Gas capacity - maximum supply, maximum demand and peak (1 in 20 winter) estimated demand, 1993/94 to 2013/14</t>
  </si>
  <si>
    <t xml:space="preserve">Source: Department of Energy and Climate Change and Ricardo-AEA </t>
  </si>
  <si>
    <t>Plant load factor (right axis)</t>
  </si>
  <si>
    <t>Capacity (left axis)</t>
  </si>
  <si>
    <t xml:space="preserve">Chart 4.4: </t>
  </si>
  <si>
    <t>CHP capacity for electricity generation and average load factor, 1983 to 2013</t>
  </si>
  <si>
    <t>Offshore wind</t>
  </si>
  <si>
    <t>Onshore wind</t>
  </si>
  <si>
    <t>Load factors by technology type, 1996 to 2013</t>
  </si>
  <si>
    <t>Chart 4.5:</t>
  </si>
  <si>
    <t>Chart 4.1:</t>
  </si>
  <si>
    <t>Oil refinery utilisation, 1980 to 2013</t>
  </si>
  <si>
    <t>Distillation capacity</t>
  </si>
  <si>
    <t>Refinery output</t>
  </si>
  <si>
    <t>Oil consumption</t>
  </si>
  <si>
    <t>5.8 The energy ratio for G8 countries</t>
  </si>
  <si>
    <t>The energy ratio for G8 Countries, 1980 to 2013</t>
  </si>
  <si>
    <t>(2) Data for Russia are very high and to avoid distortion of the scale are not shown in the table. Russia data are available and for 1980 and 1990 hav ebeen estimated from the former USSR data. The latest year for which data is available for Russia is 2012.</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</si>
</sst>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00"/>
    <numFmt numFmtId="167" formatCode="0.00000"/>
    <numFmt numFmtId="168" formatCode="0.0000"/>
    <numFmt numFmtId="169" formatCode="0.0%"/>
    <numFmt numFmtId="170" formatCode="[&gt;0.5]#,##0;[&lt;-0.5]\-#,##0;\-"/>
    <numFmt numFmtId="171" formatCode="0.000000000"/>
    <numFmt numFmtId="172" formatCode="#,##0\ \ ;\-#,##0\ \ ;&quot;-&quot;"/>
    <numFmt numFmtId="173" formatCode="#,##0.000\ \ ;\-#,##0.000\ \ ;&quot;-&quot;"/>
    <numFmt numFmtId="174" formatCode="_-* #,##0_-;\-* #,##0_-;_-* &quot;-&quot;??_-;_-@_-"/>
    <numFmt numFmtId="175" formatCode="#,##0.00\ ;\-#,##0.00\ ;&quot;- &quot;"/>
    <numFmt numFmtId="176" formatCode="#,##0.0;[Red]#,##0.0"/>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r;\-#,##0\r;&quot;-r&quot;"/>
    <numFmt numFmtId="184" formatCode="#,##0\ ;\-#,##0\ ;&quot;- &quot;"/>
    <numFmt numFmtId="185" formatCode="0.00000000"/>
    <numFmt numFmtId="186" formatCode="_-* #,##0.0_-;\-* #,##0.0_-;_-* &quot;-&quot;??_-;_-@_-"/>
    <numFmt numFmtId="187" formatCode="_-* #,##0.00\r;\-* #,##0.00\r;_-* &quot;-&quot;??_-;_-@_-"/>
    <numFmt numFmtId="188" formatCode="_-* #,##0.000_-;\-* #,##0.000_-;_-* &quot;-&quot;??_-;_-@_-"/>
    <numFmt numFmtId="189" formatCode="#,##0.000\ ;\-#,##0.000\ ;&quot;- &quot;"/>
    <numFmt numFmtId="190" formatCode="_-* #,##0.000\r;\-* #,##0.000\r;_-* &quot;-&quot;??_-;_-@_-"/>
    <numFmt numFmtId="191" formatCode="#,##0.000\r;\-#,##0.000\r;&quot;-r&quot;"/>
    <numFmt numFmtId="192" formatCode="0.0000000"/>
  </numFmts>
  <fonts count="61">
    <font>
      <sz val="10"/>
      <name val="Arial"/>
      <family val="0"/>
    </font>
    <font>
      <u val="single"/>
      <sz val="10"/>
      <color indexed="12"/>
      <name val="Arial"/>
      <family val="2"/>
    </font>
    <font>
      <u val="single"/>
      <sz val="10"/>
      <color indexed="36"/>
      <name val="Arial"/>
      <family val="2"/>
    </font>
    <font>
      <sz val="14"/>
      <name val="Arial"/>
      <family val="2"/>
    </font>
    <font>
      <sz val="10"/>
      <name val="Times New Roman"/>
      <family val="1"/>
    </font>
    <font>
      <sz val="12"/>
      <name val="Arial"/>
      <family val="2"/>
    </font>
    <font>
      <b/>
      <sz val="12"/>
      <color indexed="8"/>
      <name val="Arial"/>
      <family val="2"/>
    </font>
    <font>
      <u val="single"/>
      <sz val="12"/>
      <color indexed="12"/>
      <name val="Arial"/>
      <family val="2"/>
    </font>
    <font>
      <sz val="8"/>
      <name val="Arial"/>
      <family val="2"/>
    </font>
    <font>
      <sz val="18"/>
      <name val="Arial"/>
      <family val="2"/>
    </font>
    <font>
      <sz val="16"/>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u val="single"/>
      <sz val="10"/>
      <name val="Arial"/>
      <family val="2"/>
    </font>
    <font>
      <b/>
      <sz val="10"/>
      <name val="Arial"/>
      <family val="2"/>
    </font>
    <font>
      <i/>
      <sz val="10"/>
      <name val="Arial"/>
      <family val="2"/>
    </font>
    <font>
      <b/>
      <sz val="12"/>
      <name val="Arial"/>
      <family val="2"/>
    </font>
    <font>
      <b/>
      <vertAlign val="superscript"/>
      <sz val="12"/>
      <name val="Arial"/>
      <family val="2"/>
    </font>
    <font>
      <sz val="10"/>
      <color indexed="8"/>
      <name val="Arial"/>
      <family val="2"/>
    </font>
    <font>
      <b/>
      <sz val="10"/>
      <color indexed="8"/>
      <name val="Arial"/>
      <family val="2"/>
    </font>
    <font>
      <b/>
      <i/>
      <sz val="10"/>
      <name val="Arial"/>
      <family val="2"/>
    </font>
    <font>
      <i/>
      <sz val="10"/>
      <color indexed="8"/>
      <name val="Arial"/>
      <family val="2"/>
    </font>
    <font>
      <b/>
      <sz val="10"/>
      <color indexed="10"/>
      <name val="Arial"/>
      <family val="2"/>
    </font>
    <font>
      <sz val="10"/>
      <color indexed="10"/>
      <name val="Arial"/>
      <family val="2"/>
    </font>
    <font>
      <b/>
      <sz val="8.5"/>
      <name val="Arial"/>
      <family val="2"/>
    </font>
    <font>
      <b/>
      <vertAlign val="superscript"/>
      <sz val="10"/>
      <name val="Arial"/>
      <family val="2"/>
    </font>
    <font>
      <b/>
      <sz val="8"/>
      <name val="Arial"/>
      <family val="2"/>
    </font>
    <font>
      <b/>
      <sz val="8"/>
      <color indexed="8"/>
      <name val="Arial"/>
      <family val="2"/>
    </font>
    <font>
      <sz val="8"/>
      <color indexed="8"/>
      <name val="Arial"/>
      <family val="2"/>
    </font>
    <font>
      <i/>
      <sz val="12"/>
      <name val="Arial"/>
      <family val="2"/>
    </font>
    <font>
      <sz val="9"/>
      <name val="Tahoma"/>
      <family val="2"/>
    </font>
    <font>
      <b/>
      <sz val="11"/>
      <name val="Arial"/>
      <family val="2"/>
    </font>
    <font>
      <sz val="9"/>
      <name val="Arial"/>
      <family val="2"/>
    </font>
    <font>
      <sz val="10"/>
      <color indexed="17"/>
      <name val="Arial"/>
      <family val="2"/>
    </font>
    <font>
      <b/>
      <sz val="12"/>
      <color indexed="16"/>
      <name val="Arial"/>
      <family val="2"/>
    </font>
    <font>
      <sz val="11"/>
      <color indexed="8"/>
      <name val="Calibri"/>
      <family val="2"/>
    </font>
    <font>
      <b/>
      <i/>
      <sz val="10"/>
      <color indexed="8"/>
      <name val="Arial"/>
      <family val="2"/>
    </font>
    <font>
      <sz val="10"/>
      <color theme="1"/>
      <name val="Arial"/>
      <family val="2"/>
    </font>
    <font>
      <u val="single"/>
      <sz val="10"/>
      <color theme="10"/>
      <name val="Arial"/>
      <family val="2"/>
    </font>
    <font>
      <sz val="11"/>
      <color theme="1"/>
      <name val="Calibri"/>
      <family val="2"/>
    </font>
    <font>
      <u val="single"/>
      <sz val="10"/>
      <color rgb="FF0000FF"/>
      <name val="Arial"/>
      <family val="2"/>
    </font>
    <font>
      <b/>
      <sz val="10"/>
      <color theme="1"/>
      <name val="Arial"/>
      <family val="2"/>
    </font>
    <font>
      <b/>
      <i/>
      <sz val="10"/>
      <color theme="1"/>
      <name val="Arial"/>
      <family val="2"/>
    </font>
    <font>
      <i/>
      <sz val="10"/>
      <color theme="1"/>
      <name val="Arial"/>
      <family val="2"/>
    </font>
    <font>
      <sz val="10"/>
      <color rgb="FFFF0000"/>
      <name val="Arial"/>
      <family val="2"/>
    </font>
    <font>
      <b/>
      <sz val="10"/>
      <color rgb="FFFF0000"/>
      <name val="Arial"/>
      <family val="2"/>
    </font>
    <font>
      <sz val="12"/>
      <color rgb="FFFF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
      <patternFill patternType="solid">
        <fgColor rgb="FFFFFFFF"/>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4" borderId="0" applyNumberFormat="0" applyBorder="0" applyAlignment="0" applyProtection="0"/>
    <xf numFmtId="170" fontId="3" fillId="0" borderId="0">
      <alignment horizontal="left" vertical="center"/>
      <protection/>
    </xf>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5" fillId="0" borderId="0">
      <alignment/>
      <protection/>
    </xf>
    <xf numFmtId="0" fontId="53" fillId="0" borderId="0">
      <alignment/>
      <protection/>
    </xf>
    <xf numFmtId="0" fontId="4" fillId="0" borderId="0">
      <alignment/>
      <protection/>
    </xf>
    <xf numFmtId="0" fontId="5" fillId="0" borderId="0">
      <alignment/>
      <protection/>
    </xf>
    <xf numFmtId="0" fontId="4" fillId="0" borderId="0">
      <alignment/>
      <protection/>
    </xf>
    <xf numFmtId="0" fontId="0" fillId="0" borderId="0">
      <alignment/>
      <protection/>
    </xf>
    <xf numFmtId="0" fontId="5" fillId="0" borderId="0">
      <alignment/>
      <protection/>
    </xf>
    <xf numFmtId="0" fontId="5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170" fontId="4" fillId="0" borderId="0" applyFill="0" applyBorder="0" applyAlignment="0" applyProtection="0"/>
    <xf numFmtId="0" fontId="0" fillId="0" borderId="0">
      <alignment/>
      <protection/>
    </xf>
    <xf numFmtId="0" fontId="0" fillId="0" borderId="0">
      <alignment horizontal="left" vertical="center"/>
      <protection/>
    </xf>
    <xf numFmtId="0" fontId="25" fillId="0" borderId="0" applyNumberFormat="0" applyFill="0" applyBorder="0" applyAlignment="0" applyProtection="0"/>
    <xf numFmtId="0" fontId="6" fillId="0" borderId="9" applyNumberFormat="0" applyFill="0" applyAlignment="0" applyProtection="0"/>
    <xf numFmtId="0" fontId="26" fillId="0" borderId="0" applyNumberFormat="0" applyFill="0" applyBorder="0" applyAlignment="0" applyProtection="0"/>
  </cellStyleXfs>
  <cellXfs count="309">
    <xf numFmtId="0" fontId="0" fillId="0" borderId="0" xfId="0" applyAlignment="1">
      <alignment/>
    </xf>
    <xf numFmtId="0" fontId="5" fillId="24" borderId="0" xfId="79" applyFill="1">
      <alignment/>
      <protection/>
    </xf>
    <xf numFmtId="0" fontId="5" fillId="24" borderId="0" xfId="79" applyFill="1" applyAlignment="1">
      <alignment horizontal="left"/>
      <protection/>
    </xf>
    <xf numFmtId="0" fontId="7" fillId="24" borderId="0" xfId="64" applyFill="1" applyAlignment="1" applyProtection="1">
      <alignment/>
      <protection/>
    </xf>
    <xf numFmtId="0" fontId="5" fillId="24" borderId="0" xfId="79" applyFont="1" applyFill="1">
      <alignment/>
      <protection/>
    </xf>
    <xf numFmtId="0" fontId="0" fillId="24" borderId="0" xfId="0" applyFill="1" applyAlignment="1">
      <alignment horizontal="left"/>
    </xf>
    <xf numFmtId="0" fontId="27" fillId="24" borderId="0" xfId="0" applyFont="1" applyFill="1" applyAlignment="1">
      <alignment/>
    </xf>
    <xf numFmtId="0" fontId="0" fillId="24" borderId="0" xfId="0" applyFont="1" applyFill="1" applyAlignment="1">
      <alignment/>
    </xf>
    <xf numFmtId="0" fontId="0" fillId="24" borderId="0" xfId="0" applyFill="1" applyAlignment="1">
      <alignment/>
    </xf>
    <xf numFmtId="0" fontId="1" fillId="24" borderId="0" xfId="62" applyFill="1" applyAlignment="1" applyProtection="1">
      <alignment/>
      <protection/>
    </xf>
    <xf numFmtId="0" fontId="0" fillId="0" borderId="0" xfId="0" applyFont="1" applyFill="1" applyAlignment="1">
      <alignment horizontal="left"/>
    </xf>
    <xf numFmtId="0" fontId="5" fillId="0" borderId="0" xfId="79" applyFill="1">
      <alignment/>
      <protection/>
    </xf>
    <xf numFmtId="0" fontId="54" fillId="25" borderId="0" xfId="62" applyFont="1" applyFill="1" applyBorder="1" applyAlignment="1" applyProtection="1">
      <alignment/>
      <protection/>
    </xf>
    <xf numFmtId="0" fontId="0" fillId="0" borderId="0" xfId="73">
      <alignment/>
      <protection/>
    </xf>
    <xf numFmtId="0" fontId="0" fillId="0" borderId="0" xfId="73" applyFont="1">
      <alignment/>
      <protection/>
    </xf>
    <xf numFmtId="0" fontId="28" fillId="0" borderId="0" xfId="73" applyFont="1">
      <alignment/>
      <protection/>
    </xf>
    <xf numFmtId="0" fontId="29" fillId="0" borderId="0" xfId="73" applyFont="1">
      <alignment/>
      <protection/>
    </xf>
    <xf numFmtId="0" fontId="30" fillId="0" borderId="0" xfId="73" applyFont="1">
      <alignment/>
      <protection/>
    </xf>
    <xf numFmtId="2" fontId="0" fillId="0" borderId="0" xfId="73" applyNumberFormat="1" applyFont="1" applyFill="1">
      <alignment/>
      <protection/>
    </xf>
    <xf numFmtId="2" fontId="0" fillId="0" borderId="0" xfId="73" applyNumberFormat="1" applyFont="1">
      <alignment/>
      <protection/>
    </xf>
    <xf numFmtId="0" fontId="0" fillId="0" borderId="0" xfId="73" applyFill="1">
      <alignment/>
      <protection/>
    </xf>
    <xf numFmtId="0" fontId="0" fillId="24" borderId="0" xfId="73" applyFont="1" applyFill="1">
      <alignment/>
      <protection/>
    </xf>
    <xf numFmtId="165" fontId="0" fillId="0" borderId="0" xfId="73" applyNumberFormat="1">
      <alignment/>
      <protection/>
    </xf>
    <xf numFmtId="0" fontId="0" fillId="0" borderId="0" xfId="73" applyAlignment="1">
      <alignment/>
      <protection/>
    </xf>
    <xf numFmtId="0" fontId="0" fillId="0" borderId="0" xfId="73" applyAlignment="1">
      <alignment horizontal="left"/>
      <protection/>
    </xf>
    <xf numFmtId="0" fontId="28" fillId="0" borderId="0" xfId="73" applyFont="1" applyAlignment="1">
      <alignment horizontal="right"/>
      <protection/>
    </xf>
    <xf numFmtId="0" fontId="8" fillId="24" borderId="0" xfId="73" applyFont="1" applyFill="1">
      <alignment/>
      <protection/>
    </xf>
    <xf numFmtId="0" fontId="0" fillId="24" borderId="0" xfId="73" applyFill="1">
      <alignment/>
      <protection/>
    </xf>
    <xf numFmtId="0" fontId="0" fillId="26" borderId="0" xfId="73" applyFill="1">
      <alignment/>
      <protection/>
    </xf>
    <xf numFmtId="0" fontId="0" fillId="0" borderId="0" xfId="73" applyFont="1" applyFill="1">
      <alignment/>
      <protection/>
    </xf>
    <xf numFmtId="0" fontId="0" fillId="0" borderId="0" xfId="73" applyAlignment="1">
      <alignment horizontal="right"/>
      <protection/>
    </xf>
    <xf numFmtId="0" fontId="29" fillId="24" borderId="0" xfId="73" applyFont="1" applyFill="1">
      <alignment/>
      <protection/>
    </xf>
    <xf numFmtId="164" fontId="0" fillId="0" borderId="0" xfId="73" applyNumberFormat="1">
      <alignment/>
      <protection/>
    </xf>
    <xf numFmtId="164" fontId="0" fillId="0" borderId="0" xfId="73" applyNumberFormat="1" applyFill="1">
      <alignment/>
      <protection/>
    </xf>
    <xf numFmtId="0" fontId="28" fillId="0" borderId="0" xfId="73" applyFont="1" applyAlignment="1">
      <alignment horizontal="center"/>
      <protection/>
    </xf>
    <xf numFmtId="0" fontId="30" fillId="0" borderId="0" xfId="73" applyFont="1" applyAlignment="1">
      <alignment horizontal="left"/>
      <protection/>
    </xf>
    <xf numFmtId="164" fontId="0" fillId="0" borderId="0" xfId="73" applyNumberFormat="1" applyFont="1">
      <alignment/>
      <protection/>
    </xf>
    <xf numFmtId="167" fontId="0" fillId="0" borderId="0" xfId="73" applyNumberFormat="1" applyFont="1">
      <alignment/>
      <protection/>
    </xf>
    <xf numFmtId="167" fontId="0" fillId="0" borderId="0" xfId="73" applyNumberFormat="1">
      <alignment/>
      <protection/>
    </xf>
    <xf numFmtId="0" fontId="0" fillId="0" borderId="0" xfId="73" applyFill="1" applyAlignment="1">
      <alignment horizontal="left"/>
      <protection/>
    </xf>
    <xf numFmtId="0" fontId="0" fillId="0" borderId="10" xfId="73" applyFill="1" applyBorder="1">
      <alignment/>
      <protection/>
    </xf>
    <xf numFmtId="0" fontId="28" fillId="0" borderId="10" xfId="73" applyFont="1" applyFill="1" applyBorder="1">
      <alignment/>
      <protection/>
    </xf>
    <xf numFmtId="164" fontId="0" fillId="0" borderId="0" xfId="73" applyNumberFormat="1" applyFont="1" applyFill="1">
      <alignment/>
      <protection/>
    </xf>
    <xf numFmtId="0" fontId="0" fillId="0" borderId="0" xfId="73" applyFont="1" applyFill="1" applyAlignment="1">
      <alignment horizontal="left"/>
      <protection/>
    </xf>
    <xf numFmtId="0" fontId="0" fillId="24" borderId="0" xfId="73" applyFont="1" applyFill="1" applyAlignment="1">
      <alignment/>
      <protection/>
    </xf>
    <xf numFmtId="0" fontId="30" fillId="24" borderId="0" xfId="73" applyFont="1" applyFill="1" applyAlignment="1">
      <alignment horizontal="left"/>
      <protection/>
    </xf>
    <xf numFmtId="0" fontId="0" fillId="0" borderId="0" xfId="73" applyFont="1" applyAlignment="1">
      <alignment horizontal="left"/>
      <protection/>
    </xf>
    <xf numFmtId="185" fontId="0" fillId="0" borderId="0" xfId="73" applyNumberFormat="1" applyFont="1" applyFill="1">
      <alignment/>
      <protection/>
    </xf>
    <xf numFmtId="0" fontId="0" fillId="0" borderId="0" xfId="73" applyAlignment="1">
      <alignment wrapText="1"/>
      <protection/>
    </xf>
    <xf numFmtId="0" fontId="0" fillId="0" borderId="0" xfId="0" applyFont="1" applyAlignment="1">
      <alignment/>
    </xf>
    <xf numFmtId="165" fontId="0" fillId="0" borderId="0" xfId="0" applyNumberFormat="1" applyAlignment="1">
      <alignment/>
    </xf>
    <xf numFmtId="0" fontId="29" fillId="0" borderId="0" xfId="0" applyFont="1" applyAlignment="1">
      <alignment/>
    </xf>
    <xf numFmtId="165" fontId="0" fillId="0" borderId="0" xfId="0" applyNumberFormat="1" applyFont="1" applyAlignment="1">
      <alignment/>
    </xf>
    <xf numFmtId="0" fontId="0" fillId="0" borderId="0" xfId="0" applyAlignment="1">
      <alignment horizontal="right"/>
    </xf>
    <xf numFmtId="0" fontId="28" fillId="0" borderId="0" xfId="0" applyFont="1" applyAlignment="1">
      <alignment horizontal="right"/>
    </xf>
    <xf numFmtId="0" fontId="30" fillId="0" borderId="0" xfId="0" applyFont="1" applyAlignment="1">
      <alignment/>
    </xf>
    <xf numFmtId="0" fontId="30" fillId="0" borderId="0" xfId="75" applyFont="1">
      <alignment/>
      <protection/>
    </xf>
    <xf numFmtId="0" fontId="51" fillId="0" borderId="0" xfId="75">
      <alignment/>
      <protection/>
    </xf>
    <xf numFmtId="0" fontId="55" fillId="0" borderId="0" xfId="75" applyFont="1">
      <alignment/>
      <protection/>
    </xf>
    <xf numFmtId="0" fontId="51" fillId="0" borderId="0" xfId="75" applyAlignment="1">
      <alignment/>
      <protection/>
    </xf>
    <xf numFmtId="0" fontId="51" fillId="0" borderId="0" xfId="75" applyAlignment="1">
      <alignment wrapText="1"/>
      <protection/>
    </xf>
    <xf numFmtId="0" fontId="55" fillId="0" borderId="0" xfId="75" applyFont="1" applyAlignment="1">
      <alignment horizontal="center" wrapText="1"/>
      <protection/>
    </xf>
    <xf numFmtId="0" fontId="56" fillId="0" borderId="0" xfId="75" applyFont="1" applyAlignment="1">
      <alignment horizontal="center" wrapText="1"/>
      <protection/>
    </xf>
    <xf numFmtId="0" fontId="55" fillId="0" borderId="0" xfId="75" applyFont="1" applyAlignment="1">
      <alignment wrapText="1"/>
      <protection/>
    </xf>
    <xf numFmtId="2" fontId="55" fillId="0" borderId="0" xfId="75" applyNumberFormat="1" applyFont="1" applyAlignment="1">
      <alignment horizontal="center" wrapText="1"/>
      <protection/>
    </xf>
    <xf numFmtId="2" fontId="34" fillId="0" borderId="0" xfId="75" applyNumberFormat="1" applyFont="1" applyAlignment="1">
      <alignment horizontal="center" wrapText="1"/>
      <protection/>
    </xf>
    <xf numFmtId="186" fontId="51" fillId="0" borderId="0" xfId="75" applyNumberFormat="1">
      <alignment/>
      <protection/>
    </xf>
    <xf numFmtId="43" fontId="51" fillId="0" borderId="0" xfId="75" applyNumberFormat="1">
      <alignment/>
      <protection/>
    </xf>
    <xf numFmtId="2" fontId="51" fillId="0" borderId="0" xfId="75" applyNumberFormat="1">
      <alignment/>
      <protection/>
    </xf>
    <xf numFmtId="186" fontId="51" fillId="0" borderId="0" xfId="47" applyNumberFormat="1" applyFont="1" applyAlignment="1">
      <alignment horizontal="center" wrapText="1"/>
    </xf>
    <xf numFmtId="2" fontId="51" fillId="0" borderId="0" xfId="75" applyNumberFormat="1" applyAlignment="1">
      <alignment horizontal="center" wrapText="1"/>
      <protection/>
    </xf>
    <xf numFmtId="2" fontId="29" fillId="0" borderId="0" xfId="75" applyNumberFormat="1" applyFont="1" applyAlignment="1">
      <alignment horizontal="center" wrapText="1"/>
      <protection/>
    </xf>
    <xf numFmtId="2" fontId="29" fillId="0" borderId="0" xfId="75" applyNumberFormat="1" applyFont="1" applyFill="1" applyAlignment="1">
      <alignment horizontal="center" wrapText="1"/>
      <protection/>
    </xf>
    <xf numFmtId="2" fontId="56" fillId="0" borderId="0" xfId="75" applyNumberFormat="1" applyFont="1" applyAlignment="1">
      <alignment horizontal="center" wrapText="1"/>
      <protection/>
    </xf>
    <xf numFmtId="0" fontId="57" fillId="0" borderId="0" xfId="75" applyFont="1">
      <alignment/>
      <protection/>
    </xf>
    <xf numFmtId="0" fontId="35" fillId="0" borderId="0" xfId="75" applyFont="1" applyFill="1">
      <alignment/>
      <protection/>
    </xf>
    <xf numFmtId="0" fontId="51" fillId="0" borderId="0" xfId="75" applyFill="1">
      <alignment/>
      <protection/>
    </xf>
    <xf numFmtId="0" fontId="28" fillId="0" borderId="0" xfId="0" applyFont="1" applyAlignment="1">
      <alignment/>
    </xf>
    <xf numFmtId="0" fontId="28" fillId="0" borderId="0" xfId="0" applyFont="1" applyFill="1" applyAlignment="1">
      <alignment/>
    </xf>
    <xf numFmtId="0" fontId="29" fillId="0" borderId="0" xfId="0" applyFont="1" applyFill="1" applyAlignment="1">
      <alignment/>
    </xf>
    <xf numFmtId="0" fontId="0" fillId="0" borderId="0" xfId="90" applyNumberFormat="1" applyFont="1" applyAlignment="1">
      <alignment/>
    </xf>
    <xf numFmtId="0" fontId="28" fillId="0" borderId="0" xfId="0" applyFont="1" applyFill="1" applyAlignment="1">
      <alignment horizontal="right"/>
    </xf>
    <xf numFmtId="164" fontId="0" fillId="0" borderId="0" xfId="0" applyNumberFormat="1" applyFont="1" applyAlignment="1">
      <alignment vertical="top" wrapText="1"/>
    </xf>
    <xf numFmtId="164" fontId="0" fillId="0" borderId="0" xfId="90" applyNumberFormat="1" applyFont="1" applyAlignment="1">
      <alignment/>
    </xf>
    <xf numFmtId="0" fontId="28" fillId="0" borderId="0" xfId="0" applyFont="1" applyAlignment="1">
      <alignment vertical="top" wrapText="1"/>
    </xf>
    <xf numFmtId="0" fontId="28" fillId="0" borderId="0" xfId="0" applyFont="1" applyAlignment="1">
      <alignment wrapText="1"/>
    </xf>
    <xf numFmtId="0" fontId="30" fillId="24" borderId="0" xfId="0" applyFont="1" applyFill="1" applyAlignment="1">
      <alignment/>
    </xf>
    <xf numFmtId="164" fontId="0" fillId="0" borderId="0" xfId="0" applyNumberFormat="1" applyAlignment="1">
      <alignment/>
    </xf>
    <xf numFmtId="0" fontId="28" fillId="0" borderId="0" xfId="0" applyFont="1" applyAlignment="1">
      <alignment/>
    </xf>
    <xf numFmtId="0" fontId="30" fillId="24" borderId="0" xfId="73" applyFont="1" applyFill="1" applyAlignment="1">
      <alignment/>
      <protection/>
    </xf>
    <xf numFmtId="0" fontId="36" fillId="0" borderId="0" xfId="73" applyFont="1">
      <alignment/>
      <protection/>
    </xf>
    <xf numFmtId="0" fontId="28" fillId="0" borderId="0" xfId="73" applyFont="1" applyAlignment="1">
      <alignment wrapText="1"/>
      <protection/>
    </xf>
    <xf numFmtId="165" fontId="0" fillId="0" borderId="0" xfId="73" applyNumberFormat="1" applyFont="1">
      <alignment/>
      <protection/>
    </xf>
    <xf numFmtId="0" fontId="37" fillId="0" borderId="0" xfId="73" applyFont="1">
      <alignment/>
      <protection/>
    </xf>
    <xf numFmtId="2" fontId="0" fillId="0" borderId="0" xfId="73" applyNumberFormat="1">
      <alignment/>
      <protection/>
    </xf>
    <xf numFmtId="2" fontId="0" fillId="0" borderId="0" xfId="73" applyNumberFormat="1" applyFill="1">
      <alignment/>
      <protection/>
    </xf>
    <xf numFmtId="10" fontId="0" fillId="0" borderId="0" xfId="73" applyNumberFormat="1">
      <alignment/>
      <protection/>
    </xf>
    <xf numFmtId="164" fontId="0" fillId="0" borderId="0" xfId="73" applyNumberFormat="1" applyAlignment="1">
      <alignment wrapText="1"/>
      <protection/>
    </xf>
    <xf numFmtId="0" fontId="28" fillId="0" borderId="0" xfId="73" applyFont="1" applyAlignment="1">
      <alignment horizontal="left"/>
      <protection/>
    </xf>
    <xf numFmtId="164" fontId="32" fillId="0" borderId="0" xfId="73" applyNumberFormat="1" applyFont="1">
      <alignment/>
      <protection/>
    </xf>
    <xf numFmtId="1" fontId="33" fillId="0" borderId="0" xfId="73" applyNumberFormat="1" applyFont="1" applyAlignment="1">
      <alignment horizontal="left"/>
      <protection/>
    </xf>
    <xf numFmtId="1" fontId="32" fillId="0" borderId="0" xfId="73" applyNumberFormat="1" applyFont="1" applyAlignment="1">
      <alignment horizontal="left"/>
      <protection/>
    </xf>
    <xf numFmtId="0" fontId="36" fillId="0" borderId="0" xfId="73" applyFont="1" applyAlignment="1">
      <alignment horizontal="left"/>
      <protection/>
    </xf>
    <xf numFmtId="0" fontId="32" fillId="0" borderId="0" xfId="73" applyFont="1">
      <alignment/>
      <protection/>
    </xf>
    <xf numFmtId="169" fontId="0" fillId="0" borderId="0" xfId="83" applyNumberFormat="1" applyFont="1" applyAlignment="1">
      <alignment/>
    </xf>
    <xf numFmtId="14" fontId="0" fillId="0" borderId="0" xfId="73" applyNumberFormat="1">
      <alignment/>
      <protection/>
    </xf>
    <xf numFmtId="187" fontId="0" fillId="0" borderId="0" xfId="73" applyNumberFormat="1">
      <alignment/>
      <protection/>
    </xf>
    <xf numFmtId="188" fontId="40" fillId="0" borderId="0" xfId="73" applyNumberFormat="1" applyFont="1" applyFill="1" applyBorder="1">
      <alignment/>
      <protection/>
    </xf>
    <xf numFmtId="189" fontId="40" fillId="0" borderId="0" xfId="73" applyNumberFormat="1" applyFont="1" applyFill="1" applyBorder="1">
      <alignment/>
      <protection/>
    </xf>
    <xf numFmtId="189" fontId="41" fillId="0" borderId="0" xfId="73" applyNumberFormat="1" applyFont="1" applyFill="1" applyBorder="1" applyAlignment="1">
      <alignment horizontal="right"/>
      <protection/>
    </xf>
    <xf numFmtId="190" fontId="40" fillId="0" borderId="0" xfId="73" applyNumberFormat="1" applyFont="1" applyFill="1" applyBorder="1">
      <alignment/>
      <protection/>
    </xf>
    <xf numFmtId="189" fontId="40" fillId="0" borderId="0" xfId="73" applyNumberFormat="1" applyFont="1" applyFill="1" applyBorder="1" applyAlignment="1">
      <alignment horizontal="right"/>
      <protection/>
    </xf>
    <xf numFmtId="0" fontId="28" fillId="0" borderId="0" xfId="73" applyFont="1" applyFill="1" applyBorder="1">
      <alignment/>
      <protection/>
    </xf>
    <xf numFmtId="0" fontId="38" fillId="0" borderId="0" xfId="73" applyFont="1" applyFill="1" applyBorder="1">
      <alignment/>
      <protection/>
    </xf>
    <xf numFmtId="189" fontId="8" fillId="0" borderId="0" xfId="44" applyNumberFormat="1" applyFont="1" applyFill="1" applyBorder="1" applyAlignment="1">
      <alignment/>
    </xf>
    <xf numFmtId="189" fontId="42" fillId="0" borderId="0" xfId="73" applyNumberFormat="1" applyFont="1" applyFill="1" applyBorder="1" applyAlignment="1">
      <alignment horizontal="right"/>
      <protection/>
    </xf>
    <xf numFmtId="188" fontId="8" fillId="0" borderId="0" xfId="44" applyNumberFormat="1" applyFont="1" applyFill="1" applyBorder="1" applyAlignment="1">
      <alignment/>
    </xf>
    <xf numFmtId="191" fontId="42" fillId="0" borderId="0" xfId="73" applyNumberFormat="1" applyFont="1" applyFill="1" applyBorder="1" applyAlignment="1">
      <alignment horizontal="right"/>
      <protection/>
    </xf>
    <xf numFmtId="189" fontId="8" fillId="0" borderId="0" xfId="73" applyNumberFormat="1" applyFont="1" applyFill="1" applyBorder="1" applyAlignment="1">
      <alignment horizontal="right"/>
      <protection/>
    </xf>
    <xf numFmtId="0" fontId="0" fillId="0" borderId="0" xfId="73" applyFill="1" applyBorder="1">
      <alignment/>
      <protection/>
    </xf>
    <xf numFmtId="0" fontId="8" fillId="0" borderId="0" xfId="73" applyFont="1" applyFill="1" applyBorder="1">
      <alignment/>
      <protection/>
    </xf>
    <xf numFmtId="190" fontId="8" fillId="0" borderId="0" xfId="44" applyNumberFormat="1" applyFont="1" applyFill="1" applyBorder="1" applyAlignment="1">
      <alignment/>
    </xf>
    <xf numFmtId="2" fontId="0" fillId="0" borderId="0" xfId="73" applyNumberFormat="1" applyFill="1" applyBorder="1">
      <alignment/>
      <protection/>
    </xf>
    <xf numFmtId="175" fontId="32" fillId="0" borderId="0" xfId="73" applyNumberFormat="1" applyFont="1" applyFill="1" applyBorder="1" applyAlignment="1">
      <alignment horizontal="right"/>
      <protection/>
    </xf>
    <xf numFmtId="167" fontId="32" fillId="0" borderId="0" xfId="73" applyNumberFormat="1" applyFont="1">
      <alignment/>
      <protection/>
    </xf>
    <xf numFmtId="168" fontId="0" fillId="0" borderId="0" xfId="73" applyNumberFormat="1">
      <alignment/>
      <protection/>
    </xf>
    <xf numFmtId="168" fontId="5" fillId="0" borderId="0" xfId="73" applyNumberFormat="1" applyFont="1" applyFill="1">
      <alignment/>
      <protection/>
    </xf>
    <xf numFmtId="0" fontId="43" fillId="0" borderId="0" xfId="73" applyFont="1" applyFill="1">
      <alignment/>
      <protection/>
    </xf>
    <xf numFmtId="164" fontId="0" fillId="0" borderId="0" xfId="73" applyNumberFormat="1" applyFont="1" applyFill="1" applyAlignment="1">
      <alignment horizontal="right"/>
      <protection/>
    </xf>
    <xf numFmtId="169" fontId="5" fillId="0" borderId="0" xfId="73" applyNumberFormat="1" applyFont="1" applyFill="1">
      <alignment/>
      <protection/>
    </xf>
    <xf numFmtId="167" fontId="5" fillId="0" borderId="0" xfId="73" applyNumberFormat="1" applyFont="1" applyFill="1">
      <alignment/>
      <protection/>
    </xf>
    <xf numFmtId="3" fontId="43" fillId="0" borderId="0" xfId="73" applyNumberFormat="1" applyFont="1" applyFill="1">
      <alignment/>
      <protection/>
    </xf>
    <xf numFmtId="3" fontId="0" fillId="0" borderId="0" xfId="73" applyNumberFormat="1">
      <alignment/>
      <protection/>
    </xf>
    <xf numFmtId="3" fontId="5" fillId="0" borderId="0" xfId="73" applyNumberFormat="1" applyFont="1" applyFill="1">
      <alignment/>
      <protection/>
    </xf>
    <xf numFmtId="0" fontId="29" fillId="0" borderId="0" xfId="73" applyFont="1" applyFill="1">
      <alignment/>
      <protection/>
    </xf>
    <xf numFmtId="168" fontId="29" fillId="0" borderId="0" xfId="73" applyNumberFormat="1" applyFont="1" applyFill="1">
      <alignment/>
      <protection/>
    </xf>
    <xf numFmtId="168" fontId="0" fillId="0" borderId="0" xfId="73" applyNumberFormat="1" applyFont="1" applyFill="1">
      <alignment/>
      <protection/>
    </xf>
    <xf numFmtId="0" fontId="5" fillId="0" borderId="0" xfId="73" applyFont="1" applyFill="1">
      <alignment/>
      <protection/>
    </xf>
    <xf numFmtId="0" fontId="29" fillId="0" borderId="0" xfId="73" applyFont="1" applyFill="1" applyAlignment="1">
      <alignment wrapText="1"/>
      <protection/>
    </xf>
    <xf numFmtId="0" fontId="0" fillId="0" borderId="0" xfId="73" applyFont="1" applyFill="1" applyAlignment="1">
      <alignment wrapText="1"/>
      <protection/>
    </xf>
    <xf numFmtId="164" fontId="0" fillId="0" borderId="0" xfId="73" applyNumberFormat="1" applyFont="1" applyAlignment="1">
      <alignment horizontal="right"/>
      <protection/>
    </xf>
    <xf numFmtId="0" fontId="0" fillId="0" borderId="0" xfId="68" applyFont="1">
      <alignment/>
      <protection/>
    </xf>
    <xf numFmtId="164" fontId="0" fillId="0" borderId="0" xfId="68" applyNumberFormat="1" applyFont="1">
      <alignment/>
      <protection/>
    </xf>
    <xf numFmtId="166" fontId="0" fillId="0" borderId="0" xfId="68" applyNumberFormat="1" applyFont="1">
      <alignment/>
      <protection/>
    </xf>
    <xf numFmtId="9" fontId="0" fillId="0" borderId="0" xfId="87" applyFont="1" applyAlignment="1">
      <alignment/>
    </xf>
    <xf numFmtId="164" fontId="0" fillId="0" borderId="0" xfId="68" applyNumberFormat="1" applyFont="1" applyFill="1">
      <alignment/>
      <protection/>
    </xf>
    <xf numFmtId="0" fontId="28" fillId="0" borderId="0" xfId="68" applyFont="1">
      <alignment/>
      <protection/>
    </xf>
    <xf numFmtId="0" fontId="28" fillId="0" borderId="0" xfId="68" applyFont="1" applyAlignment="1">
      <alignment horizontal="right"/>
      <protection/>
    </xf>
    <xf numFmtId="0" fontId="30" fillId="0" borderId="0" xfId="68" applyFont="1">
      <alignment/>
      <protection/>
    </xf>
    <xf numFmtId="0" fontId="29" fillId="25" borderId="0" xfId="68" applyFont="1" applyFill="1">
      <alignment/>
      <protection/>
    </xf>
    <xf numFmtId="9" fontId="29" fillId="0" borderId="0" xfId="87" applyFont="1" applyAlignment="1">
      <alignment/>
    </xf>
    <xf numFmtId="43" fontId="29" fillId="0" borderId="0" xfId="50" applyFont="1" applyAlignment="1">
      <alignment/>
    </xf>
    <xf numFmtId="0" fontId="29" fillId="0" borderId="0" xfId="68" applyFont="1">
      <alignment/>
      <protection/>
    </xf>
    <xf numFmtId="164" fontId="0" fillId="0" borderId="0" xfId="75" applyNumberFormat="1" applyFont="1">
      <alignment/>
      <protection/>
    </xf>
    <xf numFmtId="0" fontId="0" fillId="0" borderId="0" xfId="75" applyFont="1">
      <alignment/>
      <protection/>
    </xf>
    <xf numFmtId="0" fontId="29" fillId="0" borderId="0" xfId="75" applyFont="1">
      <alignment/>
      <protection/>
    </xf>
    <xf numFmtId="164" fontId="51" fillId="0" borderId="0" xfId="75" applyNumberFormat="1">
      <alignment/>
      <protection/>
    </xf>
    <xf numFmtId="164" fontId="0" fillId="0" borderId="0" xfId="75" applyNumberFormat="1" applyFont="1" applyFill="1">
      <alignment/>
      <protection/>
    </xf>
    <xf numFmtId="0" fontId="28" fillId="0" borderId="0" xfId="75" applyFont="1">
      <alignment/>
      <protection/>
    </xf>
    <xf numFmtId="0" fontId="28" fillId="0" borderId="0" xfId="75" applyFont="1" applyAlignment="1">
      <alignment horizontal="right"/>
      <protection/>
    </xf>
    <xf numFmtId="164" fontId="0" fillId="0" borderId="0" xfId="87" applyNumberFormat="1" applyFont="1" applyAlignment="1">
      <alignment/>
    </xf>
    <xf numFmtId="0" fontId="30" fillId="24" borderId="0" xfId="68" applyFont="1" applyFill="1">
      <alignment/>
      <protection/>
    </xf>
    <xf numFmtId="164" fontId="29" fillId="0" borderId="0" xfId="68" applyNumberFormat="1" applyFont="1" applyFill="1">
      <alignment/>
      <protection/>
    </xf>
    <xf numFmtId="164" fontId="29" fillId="0" borderId="0" xfId="68" applyNumberFormat="1" applyFont="1">
      <alignment/>
      <protection/>
    </xf>
    <xf numFmtId="164" fontId="29" fillId="0" borderId="0" xfId="87" applyNumberFormat="1" applyFont="1" applyAlignment="1">
      <alignment/>
    </xf>
    <xf numFmtId="2" fontId="37" fillId="0" borderId="0" xfId="73" applyNumberFormat="1" applyFont="1" applyFill="1">
      <alignment/>
      <protection/>
    </xf>
    <xf numFmtId="176" fontId="0" fillId="0" borderId="0" xfId="73" applyNumberFormat="1" applyFill="1" applyAlignment="1">
      <alignment horizontal="center"/>
      <protection/>
    </xf>
    <xf numFmtId="176" fontId="0" fillId="0" borderId="0" xfId="73" applyNumberFormat="1" applyFill="1" applyBorder="1" applyAlignment="1">
      <alignment horizontal="center"/>
      <protection/>
    </xf>
    <xf numFmtId="0" fontId="28" fillId="0" borderId="0" xfId="73" applyFont="1" applyFill="1" applyBorder="1" applyAlignment="1">
      <alignment horizontal="center"/>
      <protection/>
    </xf>
    <xf numFmtId="1" fontId="0" fillId="0" borderId="0" xfId="73" applyNumberFormat="1">
      <alignment/>
      <protection/>
    </xf>
    <xf numFmtId="9" fontId="0" fillId="0" borderId="0" xfId="83" applyFont="1" applyAlignment="1">
      <alignment/>
    </xf>
    <xf numFmtId="0" fontId="5" fillId="0" borderId="0" xfId="73" applyFont="1">
      <alignment/>
      <protection/>
    </xf>
    <xf numFmtId="176" fontId="32" fillId="27" borderId="0" xfId="73" applyNumberFormat="1" applyFont="1" applyFill="1" applyBorder="1" applyAlignment="1">
      <alignment horizontal="center"/>
      <protection/>
    </xf>
    <xf numFmtId="176" fontId="0" fillId="27" borderId="0" xfId="73" applyNumberFormat="1" applyFill="1" applyBorder="1" applyAlignment="1">
      <alignment horizontal="center"/>
      <protection/>
    </xf>
    <xf numFmtId="176" fontId="0" fillId="27" borderId="0" xfId="44" applyNumberFormat="1" applyFont="1" applyFill="1" applyBorder="1" applyAlignment="1">
      <alignment horizontal="center"/>
    </xf>
    <xf numFmtId="0" fontId="28" fillId="27" borderId="0" xfId="73" applyFont="1" applyFill="1" applyBorder="1" applyAlignment="1">
      <alignment horizontal="center"/>
      <protection/>
    </xf>
    <xf numFmtId="0" fontId="0" fillId="27" borderId="0" xfId="73" applyFill="1" applyBorder="1" applyAlignment="1">
      <alignment horizontal="center"/>
      <protection/>
    </xf>
    <xf numFmtId="177" fontId="28" fillId="27" borderId="0" xfId="73" applyNumberFormat="1" applyFont="1" applyFill="1" applyBorder="1" applyAlignment="1">
      <alignment horizontal="center"/>
      <protection/>
    </xf>
    <xf numFmtId="177" fontId="0" fillId="27" borderId="0" xfId="73" applyNumberFormat="1" applyFill="1" applyBorder="1" applyAlignment="1">
      <alignment horizontal="center"/>
      <protection/>
    </xf>
    <xf numFmtId="0" fontId="0" fillId="27" borderId="0" xfId="73" applyFill="1" applyBorder="1">
      <alignment/>
      <protection/>
    </xf>
    <xf numFmtId="0" fontId="0" fillId="27" borderId="0" xfId="73" applyFont="1" applyFill="1" applyBorder="1">
      <alignment/>
      <protection/>
    </xf>
    <xf numFmtId="177" fontId="40" fillId="27" borderId="0" xfId="73" applyNumberFormat="1" applyFont="1" applyFill="1" applyBorder="1" applyAlignment="1">
      <alignment horizontal="center"/>
      <protection/>
    </xf>
    <xf numFmtId="2" fontId="0" fillId="27" borderId="0" xfId="73" applyNumberFormat="1" applyFill="1" applyBorder="1">
      <alignment/>
      <protection/>
    </xf>
    <xf numFmtId="2" fontId="37" fillId="27" borderId="0" xfId="73" applyNumberFormat="1" applyFont="1" applyFill="1" applyBorder="1">
      <alignment/>
      <protection/>
    </xf>
    <xf numFmtId="2" fontId="0" fillId="27" borderId="0" xfId="73" applyNumberFormat="1" applyFont="1" applyFill="1" applyBorder="1">
      <alignment/>
      <protection/>
    </xf>
    <xf numFmtId="0" fontId="33" fillId="27" borderId="0" xfId="73" applyFont="1" applyFill="1" applyBorder="1" applyAlignment="1">
      <alignment horizontal="center"/>
      <protection/>
    </xf>
    <xf numFmtId="0" fontId="36" fillId="27" borderId="0" xfId="73" applyFont="1" applyFill="1" applyBorder="1" applyAlignment="1">
      <alignment horizontal="center"/>
      <protection/>
    </xf>
    <xf numFmtId="164" fontId="0" fillId="27" borderId="0" xfId="73" applyNumberFormat="1" applyFont="1" applyFill="1" applyBorder="1" applyAlignment="1">
      <alignment horizontal="center"/>
      <protection/>
    </xf>
    <xf numFmtId="0" fontId="0" fillId="0" borderId="0" xfId="78" applyFont="1">
      <alignment/>
      <protection/>
    </xf>
    <xf numFmtId="164" fontId="0" fillId="0" borderId="0" xfId="78" applyNumberFormat="1" applyFont="1">
      <alignment/>
      <protection/>
    </xf>
    <xf numFmtId="164" fontId="0" fillId="0" borderId="0" xfId="78" applyNumberFormat="1" applyFont="1" applyFill="1">
      <alignment/>
      <protection/>
    </xf>
    <xf numFmtId="0" fontId="28" fillId="0" borderId="0" xfId="78" applyFont="1">
      <alignment/>
      <protection/>
    </xf>
    <xf numFmtId="0" fontId="28" fillId="0" borderId="0" xfId="78" applyFont="1" applyAlignment="1">
      <alignment horizontal="right"/>
      <protection/>
    </xf>
    <xf numFmtId="0" fontId="30" fillId="24" borderId="0" xfId="78" applyFont="1" applyFill="1">
      <alignment/>
      <protection/>
    </xf>
    <xf numFmtId="0" fontId="30" fillId="0" borderId="0" xfId="78" applyFont="1">
      <alignment/>
      <protection/>
    </xf>
    <xf numFmtId="0" fontId="0" fillId="0" borderId="0" xfId="0" applyFill="1" applyAlignment="1">
      <alignment/>
    </xf>
    <xf numFmtId="0" fontId="0" fillId="0" borderId="0" xfId="0" applyFont="1" applyFill="1" applyAlignment="1">
      <alignment/>
    </xf>
    <xf numFmtId="164" fontId="0" fillId="0" borderId="0" xfId="0" applyNumberFormat="1" applyFill="1" applyAlignment="1">
      <alignment/>
    </xf>
    <xf numFmtId="3" fontId="0" fillId="0" borderId="0" xfId="0" applyNumberFormat="1" applyFill="1" applyAlignment="1">
      <alignment/>
    </xf>
    <xf numFmtId="3" fontId="0" fillId="0" borderId="0" xfId="0" applyNumberFormat="1" applyFont="1" applyFill="1" applyAlignment="1">
      <alignment horizontal="center"/>
    </xf>
    <xf numFmtId="4" fontId="0" fillId="0" borderId="0" xfId="0" applyNumberFormat="1" applyFill="1" applyAlignment="1">
      <alignment/>
    </xf>
    <xf numFmtId="3" fontId="0" fillId="0" borderId="0" xfId="0" applyNumberFormat="1" applyFont="1" applyAlignment="1">
      <alignment horizontal="center"/>
    </xf>
    <xf numFmtId="0" fontId="0" fillId="0" borderId="0" xfId="0" applyFill="1" applyAlignment="1">
      <alignment wrapText="1"/>
    </xf>
    <xf numFmtId="0" fontId="28" fillId="0" borderId="0" xfId="0" applyFont="1" applyFill="1" applyAlignment="1">
      <alignment wrapText="1"/>
    </xf>
    <xf numFmtId="0" fontId="0" fillId="0" borderId="0" xfId="0" applyFont="1" applyFill="1" applyAlignment="1">
      <alignment wrapText="1"/>
    </xf>
    <xf numFmtId="0" fontId="30" fillId="0" borderId="0" xfId="0" applyFont="1" applyFill="1" applyAlignment="1">
      <alignment/>
    </xf>
    <xf numFmtId="9" fontId="0" fillId="0" borderId="0" xfId="90" applyFont="1" applyAlignment="1">
      <alignment/>
    </xf>
    <xf numFmtId="0" fontId="58" fillId="0" borderId="0" xfId="0" applyFont="1" applyAlignment="1">
      <alignment/>
    </xf>
    <xf numFmtId="0" fontId="59" fillId="0" borderId="0" xfId="0" applyFont="1" applyAlignment="1">
      <alignment/>
    </xf>
    <xf numFmtId="3" fontId="0" fillId="0" borderId="0" xfId="0" applyNumberFormat="1" applyAlignment="1">
      <alignment/>
    </xf>
    <xf numFmtId="3" fontId="0" fillId="0" borderId="0" xfId="0" applyNumberFormat="1" applyFont="1" applyAlignment="1">
      <alignment/>
    </xf>
    <xf numFmtId="0" fontId="0" fillId="0" borderId="0" xfId="0" applyAlignment="1">
      <alignment wrapText="1"/>
    </xf>
    <xf numFmtId="0" fontId="0" fillId="0" borderId="0" xfId="0" applyFont="1" applyAlignment="1">
      <alignment wrapText="1"/>
    </xf>
    <xf numFmtId="0" fontId="0" fillId="0" borderId="0" xfId="0" applyFill="1" applyBorder="1" applyAlignment="1">
      <alignment/>
    </xf>
    <xf numFmtId="172" fontId="40" fillId="0" borderId="0" xfId="0" applyNumberFormat="1" applyFont="1" applyFill="1" applyBorder="1" applyAlignment="1">
      <alignment horizontal="right"/>
    </xf>
    <xf numFmtId="165" fontId="0" fillId="0" borderId="0" xfId="0" applyNumberFormat="1" applyFill="1" applyBorder="1" applyAlignment="1">
      <alignment/>
    </xf>
    <xf numFmtId="172" fontId="0" fillId="0" borderId="0" xfId="0" applyNumberFormat="1" applyFill="1" applyBorder="1" applyAlignment="1">
      <alignment/>
    </xf>
    <xf numFmtId="173" fontId="40" fillId="0" borderId="0" xfId="0" applyNumberFormat="1" applyFont="1" applyFill="1" applyBorder="1" applyAlignment="1">
      <alignment horizontal="right"/>
    </xf>
    <xf numFmtId="0" fontId="0" fillId="0" borderId="0" xfId="0" applyFont="1" applyFill="1" applyBorder="1" applyAlignment="1">
      <alignment/>
    </xf>
    <xf numFmtId="0" fontId="36" fillId="0" borderId="0" xfId="0" applyFont="1" applyAlignment="1">
      <alignment horizontal="right"/>
    </xf>
    <xf numFmtId="0" fontId="5" fillId="0" borderId="0" xfId="77">
      <alignment/>
      <protection/>
    </xf>
    <xf numFmtId="0" fontId="30" fillId="0" borderId="0" xfId="77" applyFont="1">
      <alignment/>
      <protection/>
    </xf>
    <xf numFmtId="0" fontId="0" fillId="0" borderId="0" xfId="77" applyFont="1">
      <alignment/>
      <protection/>
    </xf>
    <xf numFmtId="0" fontId="28" fillId="0" borderId="0" xfId="77" applyFont="1">
      <alignment/>
      <protection/>
    </xf>
    <xf numFmtId="1" fontId="0" fillId="0" borderId="0" xfId="77" applyNumberFormat="1" applyFont="1">
      <alignment/>
      <protection/>
    </xf>
    <xf numFmtId="0" fontId="29" fillId="0" borderId="0" xfId="77" applyFont="1">
      <alignment/>
      <protection/>
    </xf>
    <xf numFmtId="0" fontId="29" fillId="0" borderId="0" xfId="77" applyFont="1" applyFill="1">
      <alignment/>
      <protection/>
    </xf>
    <xf numFmtId="0" fontId="5" fillId="0" borderId="0" xfId="77" applyFont="1">
      <alignment/>
      <protection/>
    </xf>
    <xf numFmtId="0" fontId="60" fillId="0" borderId="0" xfId="77" applyFont="1">
      <alignment/>
      <protection/>
    </xf>
    <xf numFmtId="164" fontId="5" fillId="0" borderId="0" xfId="77" applyNumberFormat="1" applyFont="1">
      <alignment/>
      <protection/>
    </xf>
    <xf numFmtId="186" fontId="0" fillId="0" borderId="0" xfId="51" applyNumberFormat="1" applyFont="1" applyAlignment="1">
      <alignment/>
    </xf>
    <xf numFmtId="164" fontId="0" fillId="0" borderId="0" xfId="77" applyNumberFormat="1" applyFont="1">
      <alignment/>
      <protection/>
    </xf>
    <xf numFmtId="164" fontId="5" fillId="0" borderId="0" xfId="77" applyNumberFormat="1">
      <alignment/>
      <protection/>
    </xf>
    <xf numFmtId="0" fontId="28" fillId="0" borderId="0" xfId="77" applyFont="1" applyFill="1">
      <alignment/>
      <protection/>
    </xf>
    <xf numFmtId="0" fontId="28" fillId="0" borderId="0" xfId="77" applyFont="1" applyAlignment="1">
      <alignment horizontal="right"/>
      <protection/>
    </xf>
    <xf numFmtId="0" fontId="45" fillId="0" borderId="0" xfId="77" applyFont="1">
      <alignment/>
      <protection/>
    </xf>
    <xf numFmtId="168" fontId="0" fillId="0" borderId="0" xfId="0" applyNumberFormat="1" applyAlignment="1">
      <alignment/>
    </xf>
    <xf numFmtId="0" fontId="32" fillId="0" borderId="0" xfId="0" applyFont="1" applyAlignment="1">
      <alignment/>
    </xf>
    <xf numFmtId="168" fontId="0" fillId="0" borderId="0" xfId="0" applyNumberFormat="1" applyAlignment="1">
      <alignment horizontal="center"/>
    </xf>
    <xf numFmtId="168" fontId="32" fillId="0" borderId="0" xfId="0" applyNumberFormat="1" applyFont="1" applyAlignment="1">
      <alignment horizontal="center"/>
    </xf>
    <xf numFmtId="2" fontId="0" fillId="0" borderId="0" xfId="0" applyNumberFormat="1" applyAlignment="1">
      <alignment/>
    </xf>
    <xf numFmtId="0" fontId="33" fillId="0" borderId="0" xfId="0" applyFont="1" applyAlignment="1">
      <alignment/>
    </xf>
    <xf numFmtId="1" fontId="0" fillId="0" borderId="0" xfId="0" applyNumberFormat="1" applyAlignment="1">
      <alignment/>
    </xf>
    <xf numFmtId="0" fontId="0" fillId="0" borderId="0" xfId="0" applyAlignment="1">
      <alignment horizontal="center"/>
    </xf>
    <xf numFmtId="0" fontId="32" fillId="0" borderId="0" xfId="0" applyFont="1" applyAlignment="1">
      <alignment horizontal="center"/>
    </xf>
    <xf numFmtId="0" fontId="28" fillId="0" borderId="0" xfId="0" applyFont="1" applyAlignment="1">
      <alignment horizontal="center"/>
    </xf>
    <xf numFmtId="0" fontId="33" fillId="0" borderId="0" xfId="0" applyFont="1" applyAlignment="1">
      <alignment horizontal="center"/>
    </xf>
    <xf numFmtId="0" fontId="29" fillId="0" borderId="0" xfId="0" applyFont="1" applyAlignment="1">
      <alignment vertical="center"/>
    </xf>
    <xf numFmtId="165" fontId="32" fillId="0" borderId="0" xfId="73" applyNumberFormat="1" applyFont="1" applyFill="1">
      <alignment/>
      <protection/>
    </xf>
    <xf numFmtId="174" fontId="0" fillId="0" borderId="0" xfId="44" applyNumberFormat="1" applyFont="1" applyFill="1" applyAlignment="1">
      <alignment/>
    </xf>
    <xf numFmtId="174" fontId="0" fillId="0" borderId="0" xfId="44" applyNumberFormat="1" applyFont="1" applyAlignment="1">
      <alignment/>
    </xf>
    <xf numFmtId="165" fontId="0" fillId="0" borderId="0" xfId="73" applyNumberFormat="1" applyFill="1">
      <alignment/>
      <protection/>
    </xf>
    <xf numFmtId="165" fontId="32" fillId="0" borderId="0" xfId="73" applyNumberFormat="1" applyFont="1">
      <alignment/>
      <protection/>
    </xf>
    <xf numFmtId="165" fontId="37" fillId="0" borderId="0" xfId="73" applyNumberFormat="1" applyFont="1">
      <alignment/>
      <protection/>
    </xf>
    <xf numFmtId="0" fontId="28" fillId="0" borderId="0" xfId="73" applyFont="1" applyFill="1" applyAlignment="1">
      <alignment horizontal="left"/>
      <protection/>
    </xf>
    <xf numFmtId="0" fontId="28" fillId="0" borderId="0" xfId="73" applyFont="1" applyAlignment="1">
      <alignment vertical="center" wrapText="1"/>
      <protection/>
    </xf>
    <xf numFmtId="0" fontId="30" fillId="0" borderId="0" xfId="73" applyFont="1" applyAlignment="1">
      <alignment wrapText="1"/>
      <protection/>
    </xf>
    <xf numFmtId="2" fontId="58" fillId="0" borderId="0" xfId="73" applyNumberFormat="1" applyFont="1" applyFill="1">
      <alignment/>
      <protection/>
    </xf>
    <xf numFmtId="182" fontId="0" fillId="0" borderId="0" xfId="73" applyNumberFormat="1" applyFont="1" applyFill="1">
      <alignment/>
      <protection/>
    </xf>
    <xf numFmtId="14" fontId="0" fillId="0" borderId="0" xfId="73" applyNumberFormat="1" applyFill="1">
      <alignment/>
      <protection/>
    </xf>
    <xf numFmtId="168" fontId="0" fillId="0" borderId="0" xfId="73" applyNumberFormat="1" applyFill="1">
      <alignment/>
      <protection/>
    </xf>
    <xf numFmtId="168" fontId="32" fillId="0" borderId="0" xfId="73" applyNumberFormat="1" applyFont="1" applyFill="1">
      <alignment/>
      <protection/>
    </xf>
    <xf numFmtId="168" fontId="47" fillId="0" borderId="0" xfId="73" applyNumberFormat="1" applyFont="1" applyFill="1">
      <alignment/>
      <protection/>
    </xf>
    <xf numFmtId="49" fontId="32" fillId="0" borderId="0" xfId="73" applyNumberFormat="1" applyFont="1" applyFill="1">
      <alignment/>
      <protection/>
    </xf>
    <xf numFmtId="0" fontId="0" fillId="0" borderId="0" xfId="73" applyNumberFormat="1" applyFont="1" applyFill="1">
      <alignment/>
      <protection/>
    </xf>
    <xf numFmtId="49" fontId="0" fillId="0" borderId="0" xfId="73" applyNumberFormat="1" applyFont="1" applyFill="1">
      <alignment/>
      <protection/>
    </xf>
    <xf numFmtId="14" fontId="0" fillId="0" borderId="0" xfId="73" applyNumberFormat="1" applyFont="1" applyFill="1">
      <alignment/>
      <protection/>
    </xf>
    <xf numFmtId="10" fontId="0" fillId="0" borderId="0" xfId="73" applyNumberFormat="1" applyFont="1" applyFill="1">
      <alignment/>
      <protection/>
    </xf>
    <xf numFmtId="10" fontId="0" fillId="0" borderId="0" xfId="73" applyNumberFormat="1" applyFont="1">
      <alignment/>
      <protection/>
    </xf>
    <xf numFmtId="182" fontId="0" fillId="0" borderId="0" xfId="73" applyNumberFormat="1" applyFont="1">
      <alignment/>
      <protection/>
    </xf>
    <xf numFmtId="14" fontId="0" fillId="0" borderId="0" xfId="73" applyNumberFormat="1" applyFont="1">
      <alignment/>
      <protection/>
    </xf>
    <xf numFmtId="168" fontId="0" fillId="0" borderId="0" xfId="73" applyNumberFormat="1" applyFont="1">
      <alignment/>
      <protection/>
    </xf>
    <xf numFmtId="49" fontId="0" fillId="0" borderId="0" xfId="73" applyNumberFormat="1" applyFont="1">
      <alignment/>
      <protection/>
    </xf>
    <xf numFmtId="0" fontId="28" fillId="0" borderId="0" xfId="73" applyFont="1" applyAlignment="1">
      <alignment horizontal="center" vertical="top" wrapText="1"/>
      <protection/>
    </xf>
    <xf numFmtId="0" fontId="48" fillId="0" borderId="0" xfId="73" applyFont="1" applyAlignment="1">
      <alignment vertical="center"/>
      <protection/>
    </xf>
    <xf numFmtId="49" fontId="0" fillId="0" borderId="0" xfId="73" applyNumberFormat="1">
      <alignment/>
      <protection/>
    </xf>
    <xf numFmtId="0" fontId="6" fillId="0" borderId="0" xfId="73" applyFont="1">
      <alignment/>
      <protection/>
    </xf>
    <xf numFmtId="169" fontId="0" fillId="0" borderId="0" xfId="73" applyNumberFormat="1">
      <alignment/>
      <protection/>
    </xf>
    <xf numFmtId="184" fontId="40" fillId="24" borderId="0" xfId="73" applyNumberFormat="1" applyFont="1" applyFill="1" applyAlignment="1">
      <alignment horizontal="right"/>
      <protection/>
    </xf>
    <xf numFmtId="3" fontId="40" fillId="0" borderId="0" xfId="73" applyNumberFormat="1" applyFont="1" applyFill="1">
      <alignment/>
      <protection/>
    </xf>
    <xf numFmtId="183" fontId="40" fillId="0" borderId="0" xfId="73" applyNumberFormat="1" applyFont="1" applyFill="1" applyAlignment="1">
      <alignment horizontal="right"/>
      <protection/>
    </xf>
    <xf numFmtId="0" fontId="33" fillId="0" borderId="0" xfId="73" applyFont="1" applyAlignment="1">
      <alignment horizontal="left"/>
      <protection/>
    </xf>
    <xf numFmtId="184" fontId="40" fillId="24" borderId="0" xfId="73" applyNumberFormat="1" applyFont="1" applyFill="1">
      <alignment/>
      <protection/>
    </xf>
    <xf numFmtId="184" fontId="40" fillId="0" borderId="0" xfId="73" applyNumberFormat="1" applyFont="1" applyFill="1" applyAlignment="1">
      <alignment horizontal="right"/>
      <protection/>
    </xf>
    <xf numFmtId="0" fontId="28" fillId="0" borderId="0" xfId="73" applyFont="1" applyAlignment="1">
      <alignment vertical="top" wrapText="1"/>
      <protection/>
    </xf>
    <xf numFmtId="192" fontId="0" fillId="0" borderId="0" xfId="73" applyNumberFormat="1">
      <alignment/>
      <protection/>
    </xf>
    <xf numFmtId="0" fontId="0" fillId="0" borderId="0" xfId="73" applyFont="1" applyAlignment="1">
      <alignment/>
      <protection/>
    </xf>
    <xf numFmtId="164" fontId="58" fillId="0" borderId="0" xfId="73" applyNumberFormat="1" applyFont="1">
      <alignment/>
      <protection/>
    </xf>
    <xf numFmtId="0" fontId="30" fillId="0" borderId="0" xfId="73" applyFont="1" applyAlignment="1">
      <alignment/>
      <protection/>
    </xf>
    <xf numFmtId="165" fontId="0" fillId="0" borderId="0" xfId="0" applyNumberFormat="1" applyFont="1" applyFill="1" applyAlignment="1">
      <alignment/>
    </xf>
    <xf numFmtId="165" fontId="0" fillId="0" borderId="0" xfId="0" applyNumberFormat="1" applyFill="1" applyAlignment="1">
      <alignment/>
    </xf>
    <xf numFmtId="0" fontId="29" fillId="24" borderId="0" xfId="0" applyFont="1" applyFill="1" applyAlignment="1">
      <alignment/>
    </xf>
    <xf numFmtId="0" fontId="1" fillId="24" borderId="0" xfId="62" applyFill="1" applyAlignment="1" applyProtection="1">
      <alignment horizontal="left"/>
      <protection/>
    </xf>
    <xf numFmtId="0" fontId="9" fillId="24" borderId="0" xfId="79" applyFont="1" applyFill="1" applyAlignment="1">
      <alignment horizontal="center"/>
      <protection/>
    </xf>
    <xf numFmtId="0" fontId="10" fillId="24" borderId="0" xfId="79" applyFont="1" applyFill="1" applyAlignment="1">
      <alignment horizontal="center"/>
      <protection/>
    </xf>
    <xf numFmtId="0" fontId="0" fillId="24" borderId="0" xfId="73" applyFont="1" applyFill="1" applyAlignment="1">
      <alignment horizontal="left" wrapText="1"/>
      <protection/>
    </xf>
    <xf numFmtId="0" fontId="0" fillId="0" borderId="0" xfId="73" applyFont="1" applyAlignment="1">
      <alignment horizontal="left" wrapText="1"/>
      <protection/>
    </xf>
    <xf numFmtId="0" fontId="30" fillId="24" borderId="0" xfId="73" applyFont="1" applyFill="1" applyAlignment="1">
      <alignment horizontal="left" wrapText="1"/>
      <protection/>
    </xf>
    <xf numFmtId="0" fontId="0" fillId="0" borderId="0" xfId="73" applyAlignment="1">
      <alignment wrapText="1"/>
      <protection/>
    </xf>
    <xf numFmtId="0" fontId="0" fillId="24" borderId="0" xfId="73" applyFont="1" applyFill="1" applyAlignment="1">
      <alignment wrapText="1"/>
      <protection/>
    </xf>
    <xf numFmtId="0" fontId="0" fillId="0" borderId="0" xfId="73" applyFont="1" applyAlignment="1">
      <alignment wrapText="1"/>
      <protection/>
    </xf>
    <xf numFmtId="0" fontId="29" fillId="0" borderId="0" xfId="78" applyFont="1" applyAlignment="1">
      <alignment horizontal="justify"/>
      <protection/>
    </xf>
    <xf numFmtId="0" fontId="5" fillId="0" borderId="0" xfId="78" applyAlignment="1">
      <alignment/>
      <protection/>
    </xf>
    <xf numFmtId="0" fontId="30" fillId="0" borderId="0" xfId="73" applyFont="1" applyAlignment="1">
      <alignment wrapText="1"/>
      <protection/>
    </xf>
    <xf numFmtId="0" fontId="0" fillId="0" borderId="0" xfId="73">
      <alignment/>
      <protection/>
    </xf>
    <xf numFmtId="0" fontId="46" fillId="24" borderId="0" xfId="73" applyFont="1" applyFill="1" applyAlignment="1">
      <alignment horizontal="left" wrapText="1"/>
      <protection/>
    </xf>
    <xf numFmtId="0" fontId="0" fillId="24" borderId="0" xfId="73" applyFill="1" applyAlignment="1">
      <alignment wrapText="1"/>
      <protection/>
    </xf>
    <xf numFmtId="0" fontId="51" fillId="0" borderId="0" xfId="75" applyAlignment="1">
      <alignment vertical="justify"/>
      <protection/>
    </xf>
    <xf numFmtId="0" fontId="55" fillId="0" borderId="0" xfId="75" applyFont="1" applyAlignment="1">
      <alignment horizontal="center" wrapText="1"/>
      <protection/>
    </xf>
  </cellXfs>
  <cellStyles count="8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 7" xfId="49"/>
    <cellStyle name="Comma 8" xfId="50"/>
    <cellStyle name="Comma 9" xfId="51"/>
    <cellStyle name="Currency" xfId="52"/>
    <cellStyle name="Currency [0]" xfId="53"/>
    <cellStyle name="Explanatory Text" xfId="54"/>
    <cellStyle name="Followed Hyperlink" xfId="55"/>
    <cellStyle name="Good" xfId="56"/>
    <cellStyle name="Heading" xfId="57"/>
    <cellStyle name="Heading 1" xfId="58"/>
    <cellStyle name="Heading 2" xfId="59"/>
    <cellStyle name="Heading 3" xfId="60"/>
    <cellStyle name="Heading 4" xfId="61"/>
    <cellStyle name="Hyperlink" xfId="62"/>
    <cellStyle name="Hyperlink 2" xfId="63"/>
    <cellStyle name="Hyperlink_Key Indicators dataset" xfId="64"/>
    <cellStyle name="Input" xfId="65"/>
    <cellStyle name="Linked Cell" xfId="66"/>
    <cellStyle name="Neutral" xfId="67"/>
    <cellStyle name="Normal 2" xfId="68"/>
    <cellStyle name="Normal 2 2" xfId="69"/>
    <cellStyle name="Normal 2 2 2" xfId="70"/>
    <cellStyle name="Normal 3" xfId="71"/>
    <cellStyle name="Normal 3 2" xfId="72"/>
    <cellStyle name="Normal 4" xfId="73"/>
    <cellStyle name="Normal 5" xfId="74"/>
    <cellStyle name="Normal 6" xfId="75"/>
    <cellStyle name="Normal 7" xfId="76"/>
    <cellStyle name="Normal 8" xfId="77"/>
    <cellStyle name="Normal_09_E3.10" xfId="78"/>
    <cellStyle name="Normal_Key Indicators dataset" xfId="79"/>
    <cellStyle name="Note" xfId="80"/>
    <cellStyle name="Output" xfId="81"/>
    <cellStyle name="Percent" xfId="82"/>
    <cellStyle name="Percent 2" xfId="83"/>
    <cellStyle name="Percent 3" xfId="84"/>
    <cellStyle name="Percent 4" xfId="85"/>
    <cellStyle name="Percent 5" xfId="86"/>
    <cellStyle name="Percent 6" xfId="87"/>
    <cellStyle name="Percent 7" xfId="88"/>
    <cellStyle name="Percent 8" xfId="89"/>
    <cellStyle name="Percent 9" xfId="90"/>
    <cellStyle name="Publication_style" xfId="91"/>
    <cellStyle name="Refdb standard" xfId="92"/>
    <cellStyle name="Source_1_1" xfId="93"/>
    <cellStyle name="Title" xfId="94"/>
    <cellStyle name="Total" xfId="95"/>
    <cellStyle name="Warning Text" xfId="96"/>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3</xdr:row>
      <xdr:rowOff>76200</xdr:rowOff>
    </xdr:from>
    <xdr:to>
      <xdr:col>4</xdr:col>
      <xdr:colOff>219075</xdr:colOff>
      <xdr:row>8</xdr:row>
      <xdr:rowOff>85725</xdr:rowOff>
    </xdr:to>
    <xdr:pic>
      <xdr:nvPicPr>
        <xdr:cNvPr id="1" name="Picture 6" descr="http://deccintranet/services/communications/branding/PublishingImages/DECC_CYAN_SML_AW-180.jpg"/>
        <xdr:cNvPicPr preferRelativeResize="1">
          <a:picLocks noChangeAspect="1"/>
        </xdr:cNvPicPr>
      </xdr:nvPicPr>
      <xdr:blipFill>
        <a:blip r:embed="rId1"/>
        <a:stretch>
          <a:fillRect/>
        </a:stretch>
      </xdr:blipFill>
      <xdr:spPr>
        <a:xfrm>
          <a:off x="1000125" y="857250"/>
          <a:ext cx="1724025" cy="1047750"/>
        </a:xfrm>
        <a:prstGeom prst="rect">
          <a:avLst/>
        </a:prstGeom>
        <a:noFill/>
        <a:ln w="9525" cmpd="sng">
          <a:noFill/>
        </a:ln>
      </xdr:spPr>
    </xdr:pic>
    <xdr:clientData/>
  </xdr:twoCellAnchor>
  <xdr:twoCellAnchor>
    <xdr:from>
      <xdr:col>9</xdr:col>
      <xdr:colOff>28575</xdr:colOff>
      <xdr:row>3</xdr:row>
      <xdr:rowOff>142875</xdr:rowOff>
    </xdr:from>
    <xdr:to>
      <xdr:col>10</xdr:col>
      <xdr:colOff>295275</xdr:colOff>
      <xdr:row>8</xdr:row>
      <xdr:rowOff>66675</xdr:rowOff>
    </xdr:to>
    <xdr:pic>
      <xdr:nvPicPr>
        <xdr:cNvPr id="2" name="Picture 2" descr="NS_RGB"/>
        <xdr:cNvPicPr preferRelativeResize="1">
          <a:picLocks noChangeAspect="1"/>
        </xdr:cNvPicPr>
      </xdr:nvPicPr>
      <xdr:blipFill>
        <a:blip r:embed="rId2"/>
        <a:stretch>
          <a:fillRect/>
        </a:stretch>
      </xdr:blipFill>
      <xdr:spPr>
        <a:xfrm>
          <a:off x="6343650" y="923925"/>
          <a:ext cx="10287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R35"/>
  <sheetViews>
    <sheetView tabSelected="1" zoomScalePageLayoutView="0" workbookViewId="0" topLeftCell="A1">
      <selection activeCell="A1" sqref="A1"/>
    </sheetView>
  </sheetViews>
  <sheetFormatPr defaultColWidth="11.421875" defaultRowHeight="12.75"/>
  <cols>
    <col min="1" max="1" width="3.28125" style="1" customWidth="1"/>
    <col min="2" max="16384" width="11.421875" style="1" customWidth="1"/>
  </cols>
  <sheetData>
    <row r="2" spans="1:8" ht="23.25">
      <c r="A2" s="293" t="s">
        <v>35</v>
      </c>
      <c r="B2" s="293"/>
      <c r="C2" s="293"/>
      <c r="D2" s="293"/>
      <c r="E2" s="293"/>
      <c r="F2" s="293"/>
      <c r="G2" s="293"/>
      <c r="H2" s="293"/>
    </row>
    <row r="3" spans="1:7" ht="23.25">
      <c r="A3" s="2"/>
      <c r="B3" s="293" t="s">
        <v>36</v>
      </c>
      <c r="C3" s="293"/>
      <c r="D3" s="293"/>
      <c r="E3" s="293"/>
      <c r="F3" s="293"/>
      <c r="G3" s="293"/>
    </row>
    <row r="4" spans="3:6" ht="27" customHeight="1">
      <c r="C4" s="294"/>
      <c r="D4" s="294"/>
      <c r="E4" s="294"/>
      <c r="F4" s="294"/>
    </row>
    <row r="8" ht="15">
      <c r="D8" s="3"/>
    </row>
    <row r="10" spans="1:4" ht="15">
      <c r="A10" s="4"/>
      <c r="C10" s="10" t="s">
        <v>38</v>
      </c>
      <c r="D10" s="11"/>
    </row>
    <row r="11" ht="15">
      <c r="C11" s="5" t="s">
        <v>34</v>
      </c>
    </row>
    <row r="13" spans="3:8" ht="15">
      <c r="C13" s="6" t="s">
        <v>0</v>
      </c>
      <c r="D13" s="7"/>
      <c r="E13" s="7"/>
      <c r="F13" s="7"/>
      <c r="G13" s="7"/>
      <c r="H13" s="7"/>
    </row>
    <row r="14" spans="3:18" ht="15">
      <c r="C14" s="292" t="s">
        <v>1</v>
      </c>
      <c r="D14" s="292"/>
      <c r="E14" s="292"/>
      <c r="F14" s="292"/>
      <c r="G14" s="292"/>
      <c r="H14" s="292"/>
      <c r="I14" s="292"/>
      <c r="K14" s="292" t="s">
        <v>20</v>
      </c>
      <c r="L14" s="292"/>
      <c r="M14" s="292"/>
      <c r="N14" s="292"/>
      <c r="O14" s="292"/>
      <c r="P14" s="292"/>
      <c r="Q14" s="292"/>
      <c r="R14" s="292"/>
    </row>
    <row r="15" spans="3:18" ht="15">
      <c r="C15" s="292" t="s">
        <v>2</v>
      </c>
      <c r="D15" s="292"/>
      <c r="E15" s="292"/>
      <c r="F15" s="292"/>
      <c r="G15" s="292"/>
      <c r="H15" s="292"/>
      <c r="I15" s="292"/>
      <c r="K15" s="292" t="s">
        <v>277</v>
      </c>
      <c r="L15" s="292"/>
      <c r="M15" s="292"/>
      <c r="N15" s="292"/>
      <c r="O15" s="292"/>
      <c r="P15" s="292"/>
      <c r="Q15" s="292"/>
      <c r="R15" s="292"/>
    </row>
    <row r="16" spans="3:18" ht="15">
      <c r="C16" s="292" t="s">
        <v>3</v>
      </c>
      <c r="D16" s="292"/>
      <c r="E16" s="292"/>
      <c r="F16" s="292"/>
      <c r="G16" s="292"/>
      <c r="H16" s="292"/>
      <c r="I16" s="292"/>
      <c r="K16" s="292" t="s">
        <v>19</v>
      </c>
      <c r="L16" s="292"/>
      <c r="M16" s="292"/>
      <c r="N16" s="292"/>
      <c r="O16" s="292"/>
      <c r="P16" s="292"/>
      <c r="Q16" s="292"/>
      <c r="R16" s="292"/>
    </row>
    <row r="17" spans="3:18" ht="15">
      <c r="C17" s="292" t="s">
        <v>32</v>
      </c>
      <c r="D17" s="292"/>
      <c r="E17" s="292"/>
      <c r="F17" s="292"/>
      <c r="G17" s="292"/>
      <c r="H17" s="292"/>
      <c r="I17" s="292"/>
      <c r="K17" s="292" t="s">
        <v>18</v>
      </c>
      <c r="L17" s="292"/>
      <c r="M17" s="292"/>
      <c r="N17" s="292"/>
      <c r="O17" s="292"/>
      <c r="P17" s="292"/>
      <c r="Q17" s="292"/>
      <c r="R17" s="292"/>
    </row>
    <row r="18" spans="3:18" ht="15">
      <c r="C18" s="292" t="s">
        <v>30</v>
      </c>
      <c r="D18" s="292"/>
      <c r="E18" s="292"/>
      <c r="F18" s="292"/>
      <c r="G18" s="292"/>
      <c r="H18" s="292"/>
      <c r="I18" s="292"/>
      <c r="K18" s="292" t="s">
        <v>17</v>
      </c>
      <c r="L18" s="292"/>
      <c r="M18" s="292"/>
      <c r="N18" s="292"/>
      <c r="O18" s="292"/>
      <c r="P18" s="292"/>
      <c r="Q18" s="292"/>
      <c r="R18" s="292"/>
    </row>
    <row r="19" spans="3:9" ht="15">
      <c r="C19" s="292" t="s">
        <v>31</v>
      </c>
      <c r="D19" s="292"/>
      <c r="E19" s="292"/>
      <c r="F19" s="292"/>
      <c r="G19" s="292"/>
      <c r="H19" s="292"/>
      <c r="I19" s="292"/>
    </row>
    <row r="20" spans="3:18" ht="15">
      <c r="C20" s="9"/>
      <c r="D20" s="8"/>
      <c r="E20" s="8"/>
      <c r="F20" s="8"/>
      <c r="G20" s="8"/>
      <c r="H20" s="8"/>
      <c r="K20" s="292" t="s">
        <v>21</v>
      </c>
      <c r="L20" s="292"/>
      <c r="M20" s="292"/>
      <c r="N20" s="292"/>
      <c r="O20" s="292"/>
      <c r="P20" s="292"/>
      <c r="Q20" s="292"/>
      <c r="R20" s="292"/>
    </row>
    <row r="21" spans="3:18" ht="15">
      <c r="C21" s="292" t="s">
        <v>16</v>
      </c>
      <c r="D21" s="292"/>
      <c r="E21" s="292"/>
      <c r="F21" s="292"/>
      <c r="G21" s="292"/>
      <c r="H21" s="292"/>
      <c r="I21" s="292"/>
      <c r="K21" s="292" t="s">
        <v>22</v>
      </c>
      <c r="L21" s="292"/>
      <c r="M21" s="292"/>
      <c r="N21" s="292"/>
      <c r="O21" s="292"/>
      <c r="P21" s="292"/>
      <c r="Q21" s="292"/>
      <c r="R21" s="292"/>
    </row>
    <row r="22" spans="3:18" ht="15">
      <c r="C22" s="292" t="s">
        <v>15</v>
      </c>
      <c r="D22" s="292"/>
      <c r="E22" s="292"/>
      <c r="F22" s="292"/>
      <c r="G22" s="292"/>
      <c r="H22" s="292"/>
      <c r="I22" s="292"/>
      <c r="K22" s="292" t="s">
        <v>23</v>
      </c>
      <c r="L22" s="292"/>
      <c r="M22" s="292"/>
      <c r="N22" s="292"/>
      <c r="O22" s="292"/>
      <c r="P22" s="292"/>
      <c r="Q22" s="292"/>
      <c r="R22" s="292"/>
    </row>
    <row r="23" spans="3:18" ht="15">
      <c r="C23" s="292" t="s">
        <v>14</v>
      </c>
      <c r="D23" s="292"/>
      <c r="E23" s="292"/>
      <c r="F23" s="292"/>
      <c r="G23" s="292"/>
      <c r="H23" s="292"/>
      <c r="I23" s="292"/>
      <c r="K23" s="292" t="s">
        <v>24</v>
      </c>
      <c r="L23" s="292"/>
      <c r="M23" s="292"/>
      <c r="N23" s="292"/>
      <c r="O23" s="292"/>
      <c r="P23" s="292"/>
      <c r="Q23" s="292"/>
      <c r="R23" s="292"/>
    </row>
    <row r="24" spans="3:18" ht="15">
      <c r="C24" s="292" t="s">
        <v>13</v>
      </c>
      <c r="D24" s="292"/>
      <c r="E24" s="292"/>
      <c r="F24" s="292"/>
      <c r="G24" s="292"/>
      <c r="H24" s="292"/>
      <c r="I24" s="292"/>
      <c r="K24" s="292" t="s">
        <v>25</v>
      </c>
      <c r="L24" s="292"/>
      <c r="M24" s="292"/>
      <c r="N24" s="292"/>
      <c r="O24" s="292"/>
      <c r="P24" s="292"/>
      <c r="Q24" s="292"/>
      <c r="R24" s="292"/>
    </row>
    <row r="25" spans="3:18" ht="15">
      <c r="C25" s="292" t="s">
        <v>12</v>
      </c>
      <c r="D25" s="292"/>
      <c r="E25" s="292"/>
      <c r="F25" s="292"/>
      <c r="G25" s="292"/>
      <c r="H25" s="292"/>
      <c r="I25" s="292"/>
      <c r="K25" s="292" t="s">
        <v>26</v>
      </c>
      <c r="L25" s="292"/>
      <c r="M25" s="292"/>
      <c r="N25" s="292"/>
      <c r="O25" s="292"/>
      <c r="P25" s="292"/>
      <c r="Q25" s="292"/>
      <c r="R25" s="292"/>
    </row>
    <row r="26" spans="3:18" ht="15">
      <c r="C26" s="292" t="s">
        <v>11</v>
      </c>
      <c r="D26" s="292"/>
      <c r="E26" s="292"/>
      <c r="F26" s="292"/>
      <c r="G26" s="292"/>
      <c r="H26" s="292"/>
      <c r="I26" s="292"/>
      <c r="K26" s="292" t="s">
        <v>27</v>
      </c>
      <c r="L26" s="292"/>
      <c r="M26" s="292"/>
      <c r="N26" s="292"/>
      <c r="O26" s="292"/>
      <c r="P26" s="292"/>
      <c r="Q26" s="292"/>
      <c r="R26" s="292"/>
    </row>
    <row r="27" spans="3:18" ht="15">
      <c r="C27" s="292" t="s">
        <v>10</v>
      </c>
      <c r="D27" s="292"/>
      <c r="E27" s="292"/>
      <c r="F27" s="292"/>
      <c r="G27" s="292"/>
      <c r="H27" s="292"/>
      <c r="I27" s="292"/>
      <c r="K27" s="292" t="s">
        <v>325</v>
      </c>
      <c r="L27" s="292"/>
      <c r="M27" s="292"/>
      <c r="N27" s="292"/>
      <c r="O27" s="292"/>
      <c r="P27" s="292"/>
      <c r="Q27" s="292"/>
      <c r="R27" s="292"/>
    </row>
    <row r="28" spans="3:18" ht="15">
      <c r="C28" s="292" t="s">
        <v>9</v>
      </c>
      <c r="D28" s="292"/>
      <c r="E28" s="292"/>
      <c r="F28" s="292"/>
      <c r="G28" s="292"/>
      <c r="H28" s="292"/>
      <c r="I28" s="292"/>
      <c r="K28" s="292" t="s">
        <v>28</v>
      </c>
      <c r="L28" s="292"/>
      <c r="M28" s="292"/>
      <c r="N28" s="292"/>
      <c r="O28" s="292"/>
      <c r="P28" s="292"/>
      <c r="Q28" s="292"/>
      <c r="R28" s="292"/>
    </row>
    <row r="29" spans="3:18" ht="15">
      <c r="C29" s="292" t="s">
        <v>8</v>
      </c>
      <c r="D29" s="292"/>
      <c r="E29" s="292"/>
      <c r="F29" s="292"/>
      <c r="G29" s="292"/>
      <c r="H29" s="292"/>
      <c r="I29" s="292"/>
      <c r="K29" s="292" t="s">
        <v>29</v>
      </c>
      <c r="L29" s="292"/>
      <c r="M29" s="292"/>
      <c r="N29" s="292"/>
      <c r="O29" s="292"/>
      <c r="P29" s="292"/>
      <c r="Q29" s="292"/>
      <c r="R29" s="292"/>
    </row>
    <row r="30" spans="3:18" ht="15">
      <c r="C30" s="292" t="s">
        <v>7</v>
      </c>
      <c r="D30" s="292"/>
      <c r="E30" s="292"/>
      <c r="F30" s="292"/>
      <c r="G30" s="292"/>
      <c r="H30" s="292"/>
      <c r="I30" s="292"/>
      <c r="K30" s="292" t="s">
        <v>33</v>
      </c>
      <c r="L30" s="292"/>
      <c r="M30" s="292"/>
      <c r="N30" s="292"/>
      <c r="O30" s="292"/>
      <c r="P30" s="292"/>
      <c r="Q30" s="292"/>
      <c r="R30" s="292"/>
    </row>
    <row r="31" spans="3:9" ht="15">
      <c r="C31" s="292" t="s">
        <v>6</v>
      </c>
      <c r="D31" s="292"/>
      <c r="E31" s="292"/>
      <c r="F31" s="292"/>
      <c r="G31" s="292"/>
      <c r="H31" s="292"/>
      <c r="I31" s="292"/>
    </row>
    <row r="32" spans="3:9" ht="15">
      <c r="C32" s="292" t="s">
        <v>5</v>
      </c>
      <c r="D32" s="292"/>
      <c r="E32" s="292"/>
      <c r="F32" s="292"/>
      <c r="G32" s="292"/>
      <c r="H32" s="292"/>
      <c r="I32" s="292"/>
    </row>
    <row r="33" spans="3:9" ht="15">
      <c r="C33" s="292" t="s">
        <v>4</v>
      </c>
      <c r="D33" s="292"/>
      <c r="E33" s="292"/>
      <c r="F33" s="292"/>
      <c r="G33" s="292"/>
      <c r="H33" s="292"/>
      <c r="I33" s="292"/>
    </row>
    <row r="34" spans="3:8" ht="15">
      <c r="C34" s="9"/>
      <c r="D34" s="8"/>
      <c r="E34" s="8"/>
      <c r="F34" s="8"/>
      <c r="G34" s="8"/>
      <c r="H34" s="8"/>
    </row>
    <row r="35" spans="3:8" ht="15">
      <c r="C35" s="9"/>
      <c r="D35" s="8"/>
      <c r="E35" s="8"/>
      <c r="F35" s="8"/>
      <c r="G35" s="8"/>
      <c r="H35" s="8"/>
    </row>
  </sheetData>
  <sheetProtection/>
  <mergeCells count="38">
    <mergeCell ref="C29:I29"/>
    <mergeCell ref="C30:I30"/>
    <mergeCell ref="C31:I31"/>
    <mergeCell ref="C32:I32"/>
    <mergeCell ref="C33:I33"/>
    <mergeCell ref="C23:I23"/>
    <mergeCell ref="C24:I24"/>
    <mergeCell ref="C25:I25"/>
    <mergeCell ref="C26:I26"/>
    <mergeCell ref="C27:I27"/>
    <mergeCell ref="K27:R27"/>
    <mergeCell ref="C28:I28"/>
    <mergeCell ref="C16:I16"/>
    <mergeCell ref="C17:I17"/>
    <mergeCell ref="C18:I18"/>
    <mergeCell ref="C19:I19"/>
    <mergeCell ref="C21:I21"/>
    <mergeCell ref="C22:I22"/>
    <mergeCell ref="C14:I14"/>
    <mergeCell ref="K29:R29"/>
    <mergeCell ref="K30:R30"/>
    <mergeCell ref="K18:R18"/>
    <mergeCell ref="K17:R17"/>
    <mergeCell ref="K16:R16"/>
    <mergeCell ref="K23:R23"/>
    <mergeCell ref="K24:R24"/>
    <mergeCell ref="K25:R25"/>
    <mergeCell ref="K26:R26"/>
    <mergeCell ref="C15:I15"/>
    <mergeCell ref="K28:R28"/>
    <mergeCell ref="A2:H2"/>
    <mergeCell ref="B3:G3"/>
    <mergeCell ref="C4:F4"/>
    <mergeCell ref="K20:R20"/>
    <mergeCell ref="K21:R21"/>
    <mergeCell ref="K22:R22"/>
    <mergeCell ref="K15:R15"/>
    <mergeCell ref="K14:R14"/>
  </mergeCells>
  <hyperlinks>
    <hyperlink ref="C14" location="'2.1'!A1" display="2.1 Cumulative oil production plus central estimates of remaining discovered oil reserves"/>
    <hyperlink ref="C16" location="'2.3'!A1" display="2.3 Coal production"/>
    <hyperlink ref="C18" location="'2.5'!A1" display="2.5 Capacity of renewable sources for electricity generation"/>
    <hyperlink ref="C19" location="'2.6'!A1" display="2.6 Major Power Producers generation capacity"/>
    <hyperlink ref="C15" location="'2.2'!A1" display="2.2 Cumulative gas production plus central estimates of remaining discovered gas reserves"/>
    <hyperlink ref="C21" location="'3.1'!A1" display="3.1 Import dependency"/>
    <hyperlink ref="C23" location="'3.3'!A1" display="3.3 EU energy dependency"/>
    <hyperlink ref="C24" location="'3.4'!A1" display="3.4 Shares of fuels contributing to primary energy supply; fossil fuel dependency"/>
    <hyperlink ref="C25" location="'3.5'!A1" display="3.5 Diversity of supply of primary fuels"/>
    <hyperlink ref="C22" location="'3.2'!A1" display="3.2 Trade and consumption by fuel type"/>
    <hyperlink ref="C26" location="'3.6'!A1" display="3.6 Shares of electricity generated from different fuels"/>
    <hyperlink ref="C28" location="'3.8'!A1" display="3.8 Proportion of electricity generated by renewables"/>
    <hyperlink ref="C29" location="'3.9'!A1" display="3.9 Sources of oil imports"/>
    <hyperlink ref="C30" location="'3.10'!A1" display="3.10 Sources of diesel and aviation fuel imports"/>
    <hyperlink ref="C27" location="'3.7'!A1" display="3.7 Diversity of electricity generated from different fuels"/>
    <hyperlink ref="C31" location="'3.11'!A1" display="3.11 Sources of gross natural gas imports"/>
    <hyperlink ref="C32" location="'3.12'!A1" display="3.12 Shares of UK coal supply"/>
    <hyperlink ref="C33" location="'3.13'!A1" display="3.13 Sources of coal imports"/>
    <hyperlink ref="K14" location="'4.1'!A1" display="4.1 Oil refinery utilisation"/>
    <hyperlink ref="K16" location="'4.3'!A1" display="4.3 Gas capacity - maximum supply, maximum demand and peak (1 in 20 winter) estimated demand"/>
    <hyperlink ref="K17" location="'4.4'!A1" display="4.4 CHP capacity for electricity generation and average load factor"/>
    <hyperlink ref="K18" location="'4.5'!A1" display="4.5 Load factors by technology type"/>
    <hyperlink ref="K15" location="'4.2'!A1" display="4.2 Electricity generating capacity and average load factor for Major Power Producers"/>
    <hyperlink ref="K20" location="'5.1'!A1" display="5.1 Ratio of energy production to primary energy consumption in OECD countries and Russia"/>
    <hyperlink ref="K30" location="'5.11'!A1" display="5.11 Progress against 2009 EU Renewable Energy Directive"/>
    <hyperlink ref="K21" location="'5.2'!A1" display="5.2 Ratio of energy production to primary energy consumption for G8 countries"/>
    <hyperlink ref="K22" location="'5.3'!A1" display="5.3 Diversity of primary energy supply in OECD countries and Russia"/>
    <hyperlink ref="K24" location="'5.5'!A1" display="5.5 Fossil fuel dependency in OECD countries and Russia"/>
    <hyperlink ref="K26" location="'5.7'!A1" display="5.7 The energy ratio in OECD countries and Russia"/>
    <hyperlink ref="K28" location="'5.9'!A1" display="5.9 Household energy use per person in OECD countries and Russia"/>
    <hyperlink ref="K23" location="'5.4'!A1" display="5.4 Diversity of primary energy supply for G8 countries"/>
    <hyperlink ref="K25" location="'5.6'!A1" display="5.6 Fossil fuel dependency for G8 countries"/>
    <hyperlink ref="K27" location="'5.8'!A1" display="5.8 The energy ratio for G8 countries"/>
    <hyperlink ref="K29" location="'5.10'!A1" display="5.10 Household energy use per person for G8 countries "/>
    <hyperlink ref="C17" location="'2.4'!A1" display="2.4 UK Continental Shelf production"/>
    <hyperlink ref="K27:R27" location="'5.8'!A1" display="5.8 The energy ratio for G8 countries"/>
    <hyperlink ref="K15:R15" location="'4.2'!A1" display="4.2 Electricity generating capacity and average load factor for Major Power Producers (MPPs)"/>
  </hyperlinks>
  <printOptions/>
  <pageMargins left="0.75" right="0.75" top="1" bottom="1" header="0.5" footer="0.5"/>
  <pageSetup horizontalDpi="600" verticalDpi="600" orientation="landscape" paperSize="9" scale="65" r:id="rId2"/>
  <drawing r:id="rId1"/>
</worksheet>
</file>

<file path=xl/worksheets/sheet10.xml><?xml version="1.0" encoding="utf-8"?>
<worksheet xmlns="http://schemas.openxmlformats.org/spreadsheetml/2006/main" xmlns:r="http://schemas.openxmlformats.org/officeDocument/2006/relationships">
  <dimension ref="A1:F36"/>
  <sheetViews>
    <sheetView zoomScalePageLayoutView="0" workbookViewId="0" topLeftCell="A1">
      <selection activeCell="A1" sqref="A1"/>
    </sheetView>
  </sheetViews>
  <sheetFormatPr defaultColWidth="9.140625" defaultRowHeight="12.75"/>
  <cols>
    <col min="1" max="1" width="17.57421875" style="13" bestFit="1" customWidth="1"/>
    <col min="2" max="3" width="9.140625" style="13" customWidth="1"/>
    <col min="4" max="4" width="13.8515625" style="13" bestFit="1" customWidth="1"/>
    <col min="5" max="5" width="5.57421875" style="13" bestFit="1" customWidth="1"/>
    <col min="6" max="16384" width="9.140625" style="13" customWidth="1"/>
  </cols>
  <sheetData>
    <row r="1" spans="1:3" ht="15.75">
      <c r="A1" s="89" t="s">
        <v>165</v>
      </c>
      <c r="B1" s="89"/>
      <c r="C1" s="89"/>
    </row>
    <row r="2" spans="1:3" ht="15.75">
      <c r="A2" s="89" t="s">
        <v>166</v>
      </c>
      <c r="B2" s="27"/>
      <c r="C2" s="27"/>
    </row>
    <row r="4" spans="2:6" ht="12.75">
      <c r="B4" s="15">
        <v>2012</v>
      </c>
      <c r="F4" s="32"/>
    </row>
    <row r="5" spans="1:6" ht="12.75">
      <c r="A5" s="14" t="s">
        <v>46</v>
      </c>
      <c r="B5" s="36">
        <v>-3.4</v>
      </c>
      <c r="E5" s="32"/>
      <c r="F5" s="32"/>
    </row>
    <row r="6" spans="1:6" ht="12.75">
      <c r="A6" s="14" t="s">
        <v>47</v>
      </c>
      <c r="B6" s="36">
        <v>17.1</v>
      </c>
      <c r="E6" s="32"/>
      <c r="F6" s="32"/>
    </row>
    <row r="7" spans="1:6" ht="12.75">
      <c r="A7" s="14" t="s">
        <v>144</v>
      </c>
      <c r="B7" s="36">
        <v>22.7</v>
      </c>
      <c r="E7" s="32"/>
      <c r="F7" s="32"/>
    </row>
    <row r="8" spans="1:6" ht="12.75">
      <c r="A8" s="14" t="s">
        <v>53</v>
      </c>
      <c r="B8" s="36">
        <v>25.2</v>
      </c>
      <c r="E8" s="32"/>
      <c r="F8" s="32"/>
    </row>
    <row r="9" spans="1:6" ht="12.75">
      <c r="A9" s="14" t="s">
        <v>54</v>
      </c>
      <c r="B9" s="36">
        <v>28.7</v>
      </c>
      <c r="C9" s="32"/>
      <c r="E9" s="32"/>
      <c r="F9" s="32"/>
    </row>
    <row r="10" spans="1:6" ht="12.75">
      <c r="A10" s="14" t="s">
        <v>48</v>
      </c>
      <c r="B10" s="36">
        <v>30.7</v>
      </c>
      <c r="C10" s="32"/>
      <c r="E10" s="32"/>
      <c r="F10" s="32"/>
    </row>
    <row r="11" spans="1:6" ht="12.75">
      <c r="A11" s="14" t="s">
        <v>52</v>
      </c>
      <c r="B11" s="36">
        <v>30.7</v>
      </c>
      <c r="C11" s="32"/>
      <c r="E11" s="32"/>
      <c r="F11" s="32"/>
    </row>
    <row r="12" spans="1:6" ht="12.75">
      <c r="A12" s="14" t="s">
        <v>142</v>
      </c>
      <c r="B12" s="36">
        <v>36.1</v>
      </c>
      <c r="C12" s="32"/>
      <c r="E12" s="32"/>
      <c r="F12" s="32"/>
    </row>
    <row r="13" spans="1:6" ht="12.75">
      <c r="A13" s="14" t="s">
        <v>55</v>
      </c>
      <c r="B13" s="36">
        <v>42.2</v>
      </c>
      <c r="C13" s="32"/>
      <c r="E13" s="32"/>
      <c r="F13" s="32"/>
    </row>
    <row r="14" spans="1:6" ht="12.75">
      <c r="A14" s="14" t="s">
        <v>56</v>
      </c>
      <c r="B14" s="36">
        <v>45.4</v>
      </c>
      <c r="C14" s="32"/>
      <c r="E14" s="32"/>
      <c r="F14" s="32"/>
    </row>
    <row r="15" spans="1:6" ht="12.75">
      <c r="A15" s="14" t="s">
        <v>57</v>
      </c>
      <c r="B15" s="36">
        <v>48.1</v>
      </c>
      <c r="C15" s="32"/>
      <c r="E15" s="32"/>
      <c r="F15" s="32"/>
    </row>
    <row r="16" spans="1:6" ht="12.75">
      <c r="A16" s="14" t="s">
        <v>58</v>
      </c>
      <c r="B16" s="36">
        <v>51.6</v>
      </c>
      <c r="C16" s="32"/>
      <c r="E16" s="32"/>
      <c r="F16" s="32"/>
    </row>
    <row r="17" spans="1:6" ht="12.75">
      <c r="A17" s="14" t="s">
        <v>60</v>
      </c>
      <c r="B17" s="36">
        <v>52.3</v>
      </c>
      <c r="C17" s="32"/>
      <c r="E17" s="32"/>
      <c r="F17" s="32"/>
    </row>
    <row r="18" spans="1:6" ht="12.75">
      <c r="A18" s="14" t="s">
        <v>164</v>
      </c>
      <c r="B18" s="36">
        <v>53.6</v>
      </c>
      <c r="C18" s="32"/>
      <c r="E18" s="32"/>
      <c r="F18" s="32"/>
    </row>
    <row r="19" spans="1:6" ht="12.75">
      <c r="A19" s="14" t="s">
        <v>163</v>
      </c>
      <c r="B19" s="36">
        <v>56.4</v>
      </c>
      <c r="C19" s="32"/>
      <c r="E19" s="32"/>
      <c r="F19" s="32"/>
    </row>
    <row r="20" spans="1:6" ht="12.75">
      <c r="A20" s="14" t="s">
        <v>139</v>
      </c>
      <c r="B20" s="36">
        <v>60</v>
      </c>
      <c r="C20" s="32"/>
      <c r="E20" s="32"/>
      <c r="F20" s="32"/>
    </row>
    <row r="21" spans="1:6" ht="12.75">
      <c r="A21" s="14" t="s">
        <v>63</v>
      </c>
      <c r="B21" s="36">
        <v>61.1</v>
      </c>
      <c r="C21" s="32"/>
      <c r="E21" s="32"/>
      <c r="F21" s="32"/>
    </row>
    <row r="22" spans="1:6" ht="12.75">
      <c r="A22" s="14" t="s">
        <v>64</v>
      </c>
      <c r="B22" s="36">
        <v>63.6</v>
      </c>
      <c r="E22" s="32"/>
      <c r="F22" s="32"/>
    </row>
    <row r="23" spans="1:6" ht="12.75">
      <c r="A23" s="14" t="s">
        <v>61</v>
      </c>
      <c r="B23" s="36">
        <v>66.6</v>
      </c>
      <c r="E23" s="32"/>
      <c r="F23" s="32"/>
    </row>
    <row r="24" spans="1:6" ht="12.75">
      <c r="A24" s="14" t="s">
        <v>66</v>
      </c>
      <c r="B24" s="36">
        <v>73.3</v>
      </c>
      <c r="E24" s="32"/>
      <c r="F24" s="32"/>
    </row>
    <row r="25" spans="1:6" ht="12.75">
      <c r="A25" s="14" t="s">
        <v>67</v>
      </c>
      <c r="B25" s="36">
        <v>74</v>
      </c>
      <c r="E25" s="32"/>
      <c r="F25" s="32"/>
    </row>
    <row r="26" spans="1:6" ht="12.75">
      <c r="A26" s="14" t="s">
        <v>70</v>
      </c>
      <c r="B26" s="36">
        <v>79.5</v>
      </c>
      <c r="E26" s="32"/>
      <c r="F26" s="32"/>
    </row>
    <row r="27" spans="1:6" ht="12.75">
      <c r="A27" s="14" t="s">
        <v>143</v>
      </c>
      <c r="B27" s="36">
        <v>80.3</v>
      </c>
      <c r="E27" s="32"/>
      <c r="F27" s="32"/>
    </row>
    <row r="28" spans="1:6" ht="12.75">
      <c r="A28" s="14" t="s">
        <v>71</v>
      </c>
      <c r="B28" s="36">
        <v>80.8</v>
      </c>
      <c r="E28" s="32"/>
      <c r="F28" s="32"/>
    </row>
    <row r="29" spans="1:6" ht="12.75">
      <c r="A29" s="14" t="s">
        <v>72</v>
      </c>
      <c r="B29" s="36">
        <v>84.8</v>
      </c>
      <c r="E29" s="32"/>
      <c r="F29" s="32"/>
    </row>
    <row r="30" spans="1:6" ht="12.75">
      <c r="A30" s="14" t="s">
        <v>138</v>
      </c>
      <c r="B30" s="36">
        <v>97</v>
      </c>
      <c r="E30" s="32"/>
      <c r="F30" s="32"/>
    </row>
    <row r="31" spans="1:6" ht="12.75">
      <c r="A31" s="14" t="s">
        <v>75</v>
      </c>
      <c r="B31" s="36">
        <v>97.4</v>
      </c>
      <c r="E31" s="32"/>
      <c r="F31" s="32"/>
    </row>
    <row r="32" spans="1:5" ht="12.75">
      <c r="A32" s="13" t="s">
        <v>137</v>
      </c>
      <c r="B32" s="32">
        <v>100.5</v>
      </c>
      <c r="E32" s="32"/>
    </row>
    <row r="34" spans="1:4" ht="15.75">
      <c r="A34" s="16" t="s">
        <v>147</v>
      </c>
      <c r="D34" s="89"/>
    </row>
    <row r="35" ht="12.75">
      <c r="D35" s="27"/>
    </row>
    <row r="36" ht="12.75">
      <c r="A36" s="12" t="s">
        <v>37</v>
      </c>
    </row>
  </sheetData>
  <sheetProtection/>
  <hyperlinks>
    <hyperlink ref="A36" location="Title!A1" display="Return to Title page"/>
  </hyperlink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O69"/>
  <sheetViews>
    <sheetView zoomScalePageLayoutView="0" workbookViewId="0" topLeftCell="A1">
      <selection activeCell="A1" sqref="A1"/>
    </sheetView>
  </sheetViews>
  <sheetFormatPr defaultColWidth="9.140625" defaultRowHeight="12.75"/>
  <cols>
    <col min="1" max="1" width="9.140625" style="13" customWidth="1"/>
    <col min="2" max="2" width="7.00390625" style="13" customWidth="1"/>
    <col min="3" max="3" width="11.7109375" style="13" bestFit="1" customWidth="1"/>
    <col min="4" max="4" width="12.7109375" style="13" bestFit="1" customWidth="1"/>
    <col min="5" max="5" width="20.421875" style="13" customWidth="1"/>
    <col min="6" max="6" width="20.140625" style="13" customWidth="1"/>
    <col min="7" max="7" width="14.57421875" style="13" customWidth="1"/>
    <col min="8" max="16384" width="9.140625" style="13" customWidth="1"/>
  </cols>
  <sheetData>
    <row r="1" ht="15.75">
      <c r="A1" s="17" t="s">
        <v>173</v>
      </c>
    </row>
    <row r="2" ht="15.75">
      <c r="A2" s="17" t="s">
        <v>174</v>
      </c>
    </row>
    <row r="3" ht="23.25" customHeight="1">
      <c r="G3" s="25" t="s">
        <v>99</v>
      </c>
    </row>
    <row r="4" spans="2:10" s="15" customFormat="1" ht="54" customHeight="1">
      <c r="B4" s="15" t="s">
        <v>172</v>
      </c>
      <c r="C4" s="15" t="s">
        <v>171</v>
      </c>
      <c r="D4" s="15" t="s">
        <v>170</v>
      </c>
      <c r="E4" s="91" t="s">
        <v>169</v>
      </c>
      <c r="F4" s="91" t="s">
        <v>168</v>
      </c>
      <c r="G4" s="91" t="s">
        <v>167</v>
      </c>
      <c r="J4" s="13"/>
    </row>
    <row r="5" spans="1:9" ht="12.75" hidden="1">
      <c r="A5" s="15">
        <v>1970</v>
      </c>
      <c r="B5" s="32">
        <v>47.129270769364595</v>
      </c>
      <c r="C5" s="32">
        <v>43.970989633506754</v>
      </c>
      <c r="D5" s="32">
        <v>5.381571073234409</v>
      </c>
      <c r="E5" s="32">
        <v>3.518168523894246</v>
      </c>
      <c r="F5" s="32"/>
      <c r="G5" s="32">
        <f aca="true" t="shared" si="0" ref="G5:G14">B5+C5+D5</f>
        <v>96.48183147610577</v>
      </c>
      <c r="H5" s="32"/>
      <c r="I5" s="32"/>
    </row>
    <row r="6" spans="1:9" ht="12.75" hidden="1">
      <c r="A6" s="15"/>
      <c r="B6" s="32">
        <v>42.33922957012024</v>
      </c>
      <c r="C6" s="32">
        <v>45.159840285906235</v>
      </c>
      <c r="D6" s="32">
        <v>8.801876972873778</v>
      </c>
      <c r="E6" s="32">
        <v>3.6990531710997603</v>
      </c>
      <c r="F6" s="32"/>
      <c r="G6" s="32">
        <f t="shared" si="0"/>
        <v>96.30094682890024</v>
      </c>
      <c r="H6" s="32"/>
      <c r="I6" s="32"/>
    </row>
    <row r="7" spans="1:9" ht="12.75" hidden="1">
      <c r="A7" s="15"/>
      <c r="B7" s="32">
        <v>36.39098933003333</v>
      </c>
      <c r="C7" s="32">
        <v>47.48435602848229</v>
      </c>
      <c r="D7" s="32">
        <v>12.2558181946706</v>
      </c>
      <c r="E7" s="32">
        <v>3.8688364468137673</v>
      </c>
      <c r="F7" s="32"/>
      <c r="G7" s="32">
        <f t="shared" si="0"/>
        <v>96.13116355318621</v>
      </c>
      <c r="H7" s="32"/>
      <c r="I7" s="32"/>
    </row>
    <row r="8" spans="1:9" ht="12.75" hidden="1">
      <c r="A8" s="15"/>
      <c r="B8" s="32">
        <v>37.73622475603142</v>
      </c>
      <c r="C8" s="32">
        <v>46.036655730372885</v>
      </c>
      <c r="D8" s="32">
        <v>12.69247617647311</v>
      </c>
      <c r="E8" s="32">
        <v>3.534643337122578</v>
      </c>
      <c r="F8" s="32"/>
      <c r="G8" s="32">
        <f t="shared" si="0"/>
        <v>96.46535666287741</v>
      </c>
      <c r="H8" s="32"/>
      <c r="I8" s="32"/>
    </row>
    <row r="9" spans="1:9" ht="12.75" hidden="1">
      <c r="A9" s="15"/>
      <c r="B9" s="32">
        <v>34.834734973823394</v>
      </c>
      <c r="C9" s="32">
        <v>44.82773090578731</v>
      </c>
      <c r="D9" s="32">
        <v>15.907341575592845</v>
      </c>
      <c r="E9" s="32">
        <v>4.430192544796452</v>
      </c>
      <c r="F9" s="32"/>
      <c r="G9" s="32">
        <f t="shared" si="0"/>
        <v>95.56980745520355</v>
      </c>
      <c r="H9" s="32"/>
      <c r="I9" s="32"/>
    </row>
    <row r="10" spans="1:9" ht="12.75" hidden="1">
      <c r="A10" s="15">
        <v>1975</v>
      </c>
      <c r="B10" s="32">
        <v>36.45472437221854</v>
      </c>
      <c r="C10" s="32">
        <v>42.025619259800905</v>
      </c>
      <c r="D10" s="32">
        <v>17.342056071676453</v>
      </c>
      <c r="E10" s="32">
        <v>4.177600296304085</v>
      </c>
      <c r="F10" s="32"/>
      <c r="G10" s="32">
        <f t="shared" si="0"/>
        <v>95.8223997036959</v>
      </c>
      <c r="H10" s="32"/>
      <c r="I10" s="32"/>
    </row>
    <row r="11" spans="1:9" ht="12.75" hidden="1">
      <c r="A11" s="15"/>
      <c r="B11" s="32">
        <v>36.47261681919374</v>
      </c>
      <c r="C11" s="32">
        <v>40.59653780544919</v>
      </c>
      <c r="D11" s="32">
        <v>18.091463302504078</v>
      </c>
      <c r="E11" s="32">
        <v>4.8393820728529935</v>
      </c>
      <c r="F11" s="32"/>
      <c r="G11" s="32">
        <f t="shared" si="0"/>
        <v>95.160617927147</v>
      </c>
      <c r="H11" s="32"/>
      <c r="I11" s="32"/>
    </row>
    <row r="12" spans="1:9" ht="12.75" hidden="1">
      <c r="A12" s="15"/>
      <c r="B12" s="32">
        <v>35.69942849071752</v>
      </c>
      <c r="C12" s="32">
        <v>40.35035875553729</v>
      </c>
      <c r="D12" s="32">
        <v>18.74607364395599</v>
      </c>
      <c r="E12" s="32">
        <v>5.204139109789194</v>
      </c>
      <c r="F12" s="32"/>
      <c r="G12" s="32">
        <f t="shared" si="0"/>
        <v>94.79586089021082</v>
      </c>
      <c r="H12" s="32"/>
      <c r="I12" s="32"/>
    </row>
    <row r="13" spans="1:9" ht="12.75" hidden="1">
      <c r="A13" s="15"/>
      <c r="B13" s="32">
        <v>34.608279452184355</v>
      </c>
      <c r="C13" s="32">
        <v>41.16026161877849</v>
      </c>
      <c r="D13" s="32">
        <v>19.364956222089745</v>
      </c>
      <c r="E13" s="32">
        <v>4.866502706947392</v>
      </c>
      <c r="F13" s="32"/>
      <c r="G13" s="32">
        <f t="shared" si="0"/>
        <v>95.13349729305259</v>
      </c>
      <c r="H13" s="32"/>
      <c r="I13" s="32"/>
    </row>
    <row r="14" spans="1:9" ht="12.75" hidden="1">
      <c r="A14" s="15"/>
      <c r="B14" s="32">
        <v>35.51241069871716</v>
      </c>
      <c r="C14" s="32">
        <v>39.514584775021675</v>
      </c>
      <c r="D14" s="32">
        <v>20.196500734293956</v>
      </c>
      <c r="E14" s="32">
        <v>4.776503791967215</v>
      </c>
      <c r="F14" s="32"/>
      <c r="G14" s="32">
        <f t="shared" si="0"/>
        <v>95.2234962080328</v>
      </c>
      <c r="H14" s="32"/>
      <c r="I14" s="32"/>
    </row>
    <row r="15" spans="1:15" ht="12.75">
      <c r="A15" s="15">
        <v>1980</v>
      </c>
      <c r="B15" s="32">
        <v>35.83524846499645</v>
      </c>
      <c r="C15" s="32">
        <v>37.251362985482764</v>
      </c>
      <c r="D15" s="32">
        <v>21.903169518468914</v>
      </c>
      <c r="E15" s="32">
        <v>5.010219031051875</v>
      </c>
      <c r="F15" s="32">
        <v>0</v>
      </c>
      <c r="G15" s="32">
        <v>94.98978096894812</v>
      </c>
      <c r="H15" s="32"/>
      <c r="I15" s="32"/>
      <c r="J15" s="32"/>
      <c r="K15" s="32"/>
      <c r="L15" s="32"/>
      <c r="M15" s="32"/>
      <c r="N15" s="32"/>
      <c r="O15" s="32"/>
    </row>
    <row r="16" spans="1:15" ht="12.75">
      <c r="A16" s="15"/>
      <c r="B16" s="32">
        <v>36.74298294989077</v>
      </c>
      <c r="C16" s="32">
        <v>35.048839120593435</v>
      </c>
      <c r="D16" s="32">
        <v>22.887315098007747</v>
      </c>
      <c r="E16" s="32">
        <v>5.320862831508041</v>
      </c>
      <c r="F16" s="32">
        <v>0</v>
      </c>
      <c r="G16" s="32">
        <v>94.67913716849195</v>
      </c>
      <c r="H16" s="32"/>
      <c r="I16" s="32"/>
      <c r="J16" s="32"/>
      <c r="K16" s="32"/>
      <c r="L16" s="32"/>
      <c r="M16" s="32"/>
      <c r="N16" s="32"/>
      <c r="O16" s="32"/>
    </row>
    <row r="17" spans="1:15" ht="12.75">
      <c r="A17" s="15"/>
      <c r="B17" s="32">
        <v>34.67158416971131</v>
      </c>
      <c r="C17" s="32">
        <v>36.03361907283279</v>
      </c>
      <c r="D17" s="32">
        <v>23.037637655104977</v>
      </c>
      <c r="E17" s="32">
        <v>6.2571591023509265</v>
      </c>
      <c r="F17" s="32">
        <v>0</v>
      </c>
      <c r="G17" s="32">
        <v>93.74284089764907</v>
      </c>
      <c r="H17" s="32"/>
      <c r="I17" s="32"/>
      <c r="J17" s="32"/>
      <c r="K17" s="32"/>
      <c r="L17" s="32"/>
      <c r="M17" s="32"/>
      <c r="N17" s="32"/>
      <c r="O17" s="32"/>
    </row>
    <row r="18" spans="1:15" ht="12.75">
      <c r="A18" s="15"/>
      <c r="B18" s="32">
        <v>34.85977147660924</v>
      </c>
      <c r="C18" s="32">
        <v>34.16261105928576</v>
      </c>
      <c r="D18" s="32">
        <v>23.933327934833144</v>
      </c>
      <c r="E18" s="32">
        <v>7.044289529271856</v>
      </c>
      <c r="F18" s="32">
        <v>0</v>
      </c>
      <c r="G18" s="32">
        <v>92.95571047072814</v>
      </c>
      <c r="H18" s="32"/>
      <c r="I18" s="32"/>
      <c r="J18" s="32"/>
      <c r="K18" s="32"/>
      <c r="L18" s="32"/>
      <c r="M18" s="32"/>
      <c r="N18" s="32"/>
      <c r="O18" s="32"/>
    </row>
    <row r="19" spans="1:15" ht="12.75">
      <c r="A19" s="15"/>
      <c r="B19" s="32">
        <v>24.798554419011175</v>
      </c>
      <c r="C19" s="32">
        <v>43.10541778899696</v>
      </c>
      <c r="D19" s="32">
        <v>24.53711879804946</v>
      </c>
      <c r="E19" s="32">
        <v>7.5589089939423975</v>
      </c>
      <c r="F19" s="32">
        <v>0</v>
      </c>
      <c r="G19" s="32">
        <v>92.44109100605759</v>
      </c>
      <c r="H19" s="32"/>
      <c r="I19" s="32"/>
      <c r="J19" s="32"/>
      <c r="K19" s="32"/>
      <c r="L19" s="32"/>
      <c r="M19" s="32"/>
      <c r="N19" s="32"/>
      <c r="O19" s="32"/>
    </row>
    <row r="20" spans="1:15" ht="12.75">
      <c r="A20" s="15">
        <v>1985</v>
      </c>
      <c r="B20" s="32">
        <v>31.50928549637803</v>
      </c>
      <c r="C20" s="32">
        <v>35.097245447678056</v>
      </c>
      <c r="D20" s="32">
        <v>25.199141585130697</v>
      </c>
      <c r="E20" s="32">
        <v>8.194327470813214</v>
      </c>
      <c r="F20" s="32">
        <v>0</v>
      </c>
      <c r="G20" s="32">
        <v>91.80567252918678</v>
      </c>
      <c r="H20" s="32"/>
      <c r="I20" s="32"/>
      <c r="J20" s="32"/>
      <c r="K20" s="32"/>
      <c r="L20" s="32"/>
      <c r="M20" s="32"/>
      <c r="N20" s="32"/>
      <c r="O20" s="32"/>
    </row>
    <row r="21" spans="1:15" ht="12.75">
      <c r="A21" s="15"/>
      <c r="B21" s="32">
        <v>33.32541243668318</v>
      </c>
      <c r="C21" s="32">
        <v>33.872074221810756</v>
      </c>
      <c r="D21" s="32">
        <v>25.082029246842236</v>
      </c>
      <c r="E21" s="32">
        <v>7.720484094663811</v>
      </c>
      <c r="F21" s="32">
        <v>0</v>
      </c>
      <c r="G21" s="32">
        <v>92.27951590533618</v>
      </c>
      <c r="H21" s="32"/>
      <c r="I21" s="32"/>
      <c r="J21" s="32"/>
      <c r="K21" s="32"/>
      <c r="L21" s="32"/>
      <c r="M21" s="32"/>
      <c r="N21" s="32"/>
      <c r="O21" s="32"/>
    </row>
    <row r="22" spans="1:15" ht="12.75">
      <c r="A22" s="15"/>
      <c r="B22" s="32">
        <v>33.97399034861093</v>
      </c>
      <c r="C22" s="32">
        <v>32.89904775747862</v>
      </c>
      <c r="D22" s="32">
        <v>25.639704271133894</v>
      </c>
      <c r="E22" s="32">
        <v>7.487257622776546</v>
      </c>
      <c r="F22" s="32">
        <v>0</v>
      </c>
      <c r="G22" s="32">
        <v>92.51274237722345</v>
      </c>
      <c r="H22" s="32"/>
      <c r="I22" s="32"/>
      <c r="J22" s="32"/>
      <c r="K22" s="32"/>
      <c r="L22" s="32"/>
      <c r="M22" s="32"/>
      <c r="N22" s="32"/>
      <c r="O22" s="32"/>
    </row>
    <row r="23" spans="1:15" ht="12.75">
      <c r="A23" s="15"/>
      <c r="B23" s="32">
        <v>32.68935567396859</v>
      </c>
      <c r="C23" s="32">
        <v>34.57685126147146</v>
      </c>
      <c r="D23" s="32">
        <v>23.980760343455994</v>
      </c>
      <c r="E23" s="32">
        <v>8.450730481964932</v>
      </c>
      <c r="F23" s="32">
        <v>0</v>
      </c>
      <c r="G23" s="32">
        <v>91.24696727889605</v>
      </c>
      <c r="H23" s="32"/>
      <c r="I23" s="32"/>
      <c r="J23" s="32"/>
      <c r="K23" s="32"/>
      <c r="L23" s="32"/>
      <c r="M23" s="32"/>
      <c r="N23" s="32"/>
      <c r="O23" s="32"/>
    </row>
    <row r="24" spans="1:15" ht="12.75">
      <c r="A24" s="15"/>
      <c r="B24" s="32">
        <v>31.69080608052237</v>
      </c>
      <c r="C24" s="32">
        <v>35.663630654648756</v>
      </c>
      <c r="D24" s="32">
        <v>23.230421135143708</v>
      </c>
      <c r="E24" s="32">
        <v>9.098186769169379</v>
      </c>
      <c r="F24" s="32">
        <v>0.31695536051579165</v>
      </c>
      <c r="G24" s="32">
        <v>90.58485787031483</v>
      </c>
      <c r="H24" s="32"/>
      <c r="I24" s="32"/>
      <c r="J24" s="32"/>
      <c r="K24" s="32"/>
      <c r="L24" s="32"/>
      <c r="M24" s="32"/>
      <c r="N24" s="32"/>
      <c r="O24" s="32"/>
    </row>
    <row r="25" spans="1:15" ht="12.75">
      <c r="A25" s="15">
        <v>1990</v>
      </c>
      <c r="B25" s="32">
        <v>31.317237546064288</v>
      </c>
      <c r="C25" s="32">
        <v>36.11954663078137</v>
      </c>
      <c r="D25" s="32">
        <v>23.954669702507406</v>
      </c>
      <c r="E25" s="32">
        <v>8.30230192329814</v>
      </c>
      <c r="F25" s="32">
        <v>0.3062441973488079</v>
      </c>
      <c r="G25" s="32">
        <v>91.39145387935307</v>
      </c>
      <c r="H25" s="32"/>
      <c r="I25" s="32"/>
      <c r="J25" s="32"/>
      <c r="K25" s="32"/>
      <c r="L25" s="32"/>
      <c r="M25" s="32"/>
      <c r="N25" s="32"/>
      <c r="O25" s="32"/>
    </row>
    <row r="26" spans="1:15" ht="12.75">
      <c r="A26" s="15"/>
      <c r="B26" s="32">
        <v>30.564308762263508</v>
      </c>
      <c r="C26" s="32">
        <v>35.136376067861605</v>
      </c>
      <c r="D26" s="32">
        <v>25.217719645089293</v>
      </c>
      <c r="E26" s="32">
        <v>8.763608282655388</v>
      </c>
      <c r="F26" s="32">
        <v>0.3179872421301961</v>
      </c>
      <c r="G26" s="32">
        <v>90.9184044752144</v>
      </c>
      <c r="H26" s="32"/>
      <c r="I26" s="32"/>
      <c r="J26" s="32"/>
      <c r="K26" s="32"/>
      <c r="L26" s="32"/>
      <c r="M26" s="32"/>
      <c r="N26" s="32"/>
      <c r="O26" s="32"/>
    </row>
    <row r="27" spans="1:15" ht="12.75">
      <c r="A27" s="15"/>
      <c r="B27" s="32">
        <v>29.066909608469686</v>
      </c>
      <c r="C27" s="32">
        <v>35.75341314381973</v>
      </c>
      <c r="D27" s="32">
        <v>25.407967709305286</v>
      </c>
      <c r="E27" s="32">
        <v>9.391532815907206</v>
      </c>
      <c r="F27" s="32">
        <v>0.3801767224980797</v>
      </c>
      <c r="G27" s="32">
        <v>90.2282904615947</v>
      </c>
      <c r="H27" s="32"/>
      <c r="I27" s="32"/>
      <c r="J27" s="32"/>
      <c r="K27" s="32"/>
      <c r="L27" s="32"/>
      <c r="M27" s="32"/>
      <c r="N27" s="32"/>
      <c r="O27" s="32"/>
    </row>
    <row r="28" spans="1:15" ht="12.75">
      <c r="A28" s="15"/>
      <c r="B28" s="32">
        <v>24.91708643125213</v>
      </c>
      <c r="C28" s="32">
        <v>35.39410303799153</v>
      </c>
      <c r="D28" s="32">
        <v>28.518017361768734</v>
      </c>
      <c r="E28" s="32">
        <v>10.640602873524083</v>
      </c>
      <c r="F28" s="32">
        <v>0.5301902954635339</v>
      </c>
      <c r="G28" s="32">
        <v>88.82920683101239</v>
      </c>
      <c r="H28" s="32"/>
      <c r="I28" s="32"/>
      <c r="J28" s="32"/>
      <c r="K28" s="32"/>
      <c r="L28" s="32"/>
      <c r="M28" s="32"/>
      <c r="N28" s="32"/>
      <c r="O28" s="32"/>
    </row>
    <row r="29" spans="1:15" ht="12.75">
      <c r="A29" s="15"/>
      <c r="B29" s="32">
        <v>23.589129803262203</v>
      </c>
      <c r="C29" s="32">
        <v>35.25381347688612</v>
      </c>
      <c r="D29" s="32">
        <v>29.822890629570676</v>
      </c>
      <c r="E29" s="32">
        <v>10.594764126857095</v>
      </c>
      <c r="F29" s="32">
        <v>0.7394019634238913</v>
      </c>
      <c r="G29" s="32">
        <v>88.665833909719</v>
      </c>
      <c r="H29" s="32"/>
      <c r="I29" s="32"/>
      <c r="J29" s="32"/>
      <c r="K29" s="32"/>
      <c r="L29" s="32"/>
      <c r="M29" s="32"/>
      <c r="N29" s="32"/>
      <c r="O29" s="32"/>
    </row>
    <row r="30" spans="1:15" ht="12.75">
      <c r="A30" s="15">
        <v>1995</v>
      </c>
      <c r="B30" s="32">
        <v>22.391353729717473</v>
      </c>
      <c r="C30" s="32">
        <v>34.53552219390902</v>
      </c>
      <c r="D30" s="32">
        <v>31.697057449510712</v>
      </c>
      <c r="E30" s="32">
        <v>10.586782855412604</v>
      </c>
      <c r="F30" s="32">
        <v>0.7892837714501841</v>
      </c>
      <c r="G30" s="32">
        <v>88.6239333731372</v>
      </c>
      <c r="H30" s="32"/>
      <c r="I30" s="32"/>
      <c r="J30" s="32"/>
      <c r="K30" s="32"/>
      <c r="L30" s="32"/>
      <c r="M30" s="32"/>
      <c r="N30" s="32"/>
      <c r="O30" s="32"/>
    </row>
    <row r="31" spans="1:15" ht="12.75">
      <c r="A31" s="15"/>
      <c r="B31" s="32">
        <v>19.886998575342517</v>
      </c>
      <c r="C31" s="32">
        <v>33.836107523389174</v>
      </c>
      <c r="D31" s="32">
        <v>35.21218487893838</v>
      </c>
      <c r="E31" s="32">
        <v>10.362853765082273</v>
      </c>
      <c r="F31" s="32">
        <v>0.770418546839692</v>
      </c>
      <c r="G31" s="32">
        <v>88.93529097767006</v>
      </c>
      <c r="H31" s="32"/>
      <c r="I31" s="32"/>
      <c r="J31" s="32"/>
      <c r="K31" s="32"/>
      <c r="L31" s="32"/>
      <c r="M31" s="32"/>
      <c r="N31" s="32"/>
      <c r="O31" s="32"/>
    </row>
    <row r="32" spans="1:15" ht="12.75">
      <c r="A32" s="15"/>
      <c r="B32" s="32">
        <v>17.984668546533396</v>
      </c>
      <c r="C32" s="32">
        <v>33.279727550580354</v>
      </c>
      <c r="D32" s="32">
        <v>36.82928378624423</v>
      </c>
      <c r="E32" s="32">
        <v>11.004743028873397</v>
      </c>
      <c r="F32" s="32">
        <v>0.8434995653024042</v>
      </c>
      <c r="G32" s="32">
        <v>88.09367988335798</v>
      </c>
      <c r="H32" s="32"/>
      <c r="I32" s="32"/>
      <c r="J32" s="32"/>
      <c r="K32" s="32"/>
      <c r="L32" s="32"/>
      <c r="M32" s="32"/>
      <c r="N32" s="32"/>
      <c r="O32" s="32"/>
    </row>
    <row r="33" spans="1:15" ht="12.75">
      <c r="A33" s="15"/>
      <c r="B33" s="32">
        <v>17.755745692135875</v>
      </c>
      <c r="C33" s="32">
        <v>32.65841155153728</v>
      </c>
      <c r="D33" s="32">
        <v>37.84134169394705</v>
      </c>
      <c r="E33" s="32">
        <v>10.844350680645656</v>
      </c>
      <c r="F33" s="32">
        <v>0.900150381734137</v>
      </c>
      <c r="G33" s="32">
        <v>88.2554989376202</v>
      </c>
      <c r="H33" s="32"/>
      <c r="I33" s="32"/>
      <c r="J33" s="32"/>
      <c r="K33" s="32"/>
      <c r="L33" s="32"/>
      <c r="M33" s="32"/>
      <c r="N33" s="32"/>
      <c r="O33" s="32"/>
    </row>
    <row r="34" spans="1:15" ht="12.75">
      <c r="A34" s="15"/>
      <c r="B34" s="32">
        <v>15.559143277177414</v>
      </c>
      <c r="C34" s="32">
        <v>33.040711930769504</v>
      </c>
      <c r="D34" s="32">
        <v>39.99136841934974</v>
      </c>
      <c r="E34" s="32">
        <v>10.446813627007955</v>
      </c>
      <c r="F34" s="32">
        <v>0.961962745695405</v>
      </c>
      <c r="G34" s="32">
        <v>88.59122362729666</v>
      </c>
      <c r="H34" s="32"/>
      <c r="I34" s="32"/>
      <c r="J34" s="32"/>
      <c r="K34" s="32"/>
      <c r="L34" s="32"/>
      <c r="M34" s="32"/>
      <c r="N34" s="32"/>
      <c r="O34" s="32"/>
    </row>
    <row r="35" spans="1:15" ht="12.75">
      <c r="A35" s="15">
        <v>2000</v>
      </c>
      <c r="B35" s="32">
        <v>16.413872752228624</v>
      </c>
      <c r="C35" s="32">
        <v>32.67374524568251</v>
      </c>
      <c r="D35" s="32">
        <v>40.82838724929839</v>
      </c>
      <c r="E35" s="32">
        <v>9.101763073318965</v>
      </c>
      <c r="F35" s="32">
        <v>0.9822316794715047</v>
      </c>
      <c r="G35" s="32">
        <v>89.91600524720953</v>
      </c>
      <c r="H35" s="32"/>
      <c r="I35" s="32"/>
      <c r="J35" s="32"/>
      <c r="K35" s="32"/>
      <c r="L35" s="32"/>
      <c r="M35" s="32"/>
      <c r="N35" s="32"/>
      <c r="O35" s="32"/>
    </row>
    <row r="36" spans="1:15" ht="12.75">
      <c r="A36" s="15"/>
      <c r="B36" s="32">
        <v>17.21640110551791</v>
      </c>
      <c r="C36" s="32">
        <v>32.02933660074655</v>
      </c>
      <c r="D36" s="32">
        <v>40.34540918695335</v>
      </c>
      <c r="E36" s="32">
        <v>9.339459301911326</v>
      </c>
      <c r="F36" s="32">
        <v>1.0693938048708957</v>
      </c>
      <c r="G36" s="32">
        <v>89.5911468932178</v>
      </c>
      <c r="H36" s="32"/>
      <c r="I36" s="32"/>
      <c r="J36" s="32"/>
      <c r="K36" s="32"/>
      <c r="L36" s="32"/>
      <c r="M36" s="32"/>
      <c r="N36" s="32"/>
      <c r="O36" s="32"/>
    </row>
    <row r="37" spans="1:15" ht="12.75">
      <c r="A37" s="15"/>
      <c r="B37" s="32">
        <v>16.41925534496901</v>
      </c>
      <c r="C37" s="32">
        <v>32.00297706195813</v>
      </c>
      <c r="D37" s="32">
        <v>41.08264590870277</v>
      </c>
      <c r="E37" s="32">
        <v>9.29525122565322</v>
      </c>
      <c r="F37" s="32">
        <v>1.199870458716872</v>
      </c>
      <c r="G37" s="32">
        <v>89.50487831562991</v>
      </c>
      <c r="H37" s="32"/>
      <c r="I37" s="32"/>
      <c r="J37" s="32"/>
      <c r="K37" s="32"/>
      <c r="L37" s="32"/>
      <c r="M37" s="32"/>
      <c r="N37" s="32"/>
      <c r="O37" s="32"/>
    </row>
    <row r="38" spans="1:15" ht="12.75">
      <c r="A38" s="90"/>
      <c r="B38" s="32">
        <v>17.458949125133287</v>
      </c>
      <c r="C38" s="32">
        <v>31.490960892405834</v>
      </c>
      <c r="D38" s="32">
        <v>40.81476538857093</v>
      </c>
      <c r="E38" s="32">
        <v>8.890497168664323</v>
      </c>
      <c r="F38" s="32">
        <v>1.344827425225601</v>
      </c>
      <c r="G38" s="32">
        <v>89.76467540611006</v>
      </c>
      <c r="H38" s="32"/>
      <c r="I38" s="32"/>
      <c r="J38" s="32"/>
      <c r="K38" s="32"/>
      <c r="L38" s="32"/>
      <c r="M38" s="32"/>
      <c r="N38" s="32"/>
      <c r="O38" s="32"/>
    </row>
    <row r="39" spans="1:15" ht="12.75">
      <c r="A39" s="90"/>
      <c r="B39" s="32">
        <v>16.72069125417842</v>
      </c>
      <c r="C39" s="32">
        <v>32.125706454570654</v>
      </c>
      <c r="D39" s="32">
        <v>41.36394286299811</v>
      </c>
      <c r="E39" s="32">
        <v>8.29943038238542</v>
      </c>
      <c r="F39" s="32">
        <v>1.4902290458674003</v>
      </c>
      <c r="G39" s="32">
        <v>90.21034057174718</v>
      </c>
      <c r="H39" s="32"/>
      <c r="I39" s="32"/>
      <c r="J39" s="32"/>
      <c r="K39" s="32"/>
      <c r="L39" s="32"/>
      <c r="M39" s="32"/>
      <c r="N39" s="32"/>
      <c r="O39" s="32"/>
    </row>
    <row r="40" spans="1:15" ht="12.75">
      <c r="A40" s="15">
        <v>2005</v>
      </c>
      <c r="B40" s="32">
        <v>16.868724698366425</v>
      </c>
      <c r="C40" s="32">
        <v>33.10226641392725</v>
      </c>
      <c r="D40" s="32">
        <v>39.90265092182621</v>
      </c>
      <c r="E40" s="32">
        <v>8.362414130787254</v>
      </c>
      <c r="F40" s="32">
        <v>1.763943835092869</v>
      </c>
      <c r="G40" s="32">
        <v>89.87364203411988</v>
      </c>
      <c r="H40" s="32"/>
      <c r="I40" s="32"/>
      <c r="J40" s="32"/>
      <c r="K40" s="32"/>
      <c r="L40" s="32"/>
      <c r="M40" s="32"/>
      <c r="N40" s="32"/>
      <c r="O40" s="32"/>
    </row>
    <row r="41" spans="1:15" ht="12.75">
      <c r="A41" s="15"/>
      <c r="B41" s="32">
        <v>18.602588632912923</v>
      </c>
      <c r="C41" s="32">
        <v>33.19355791290665</v>
      </c>
      <c r="D41" s="32">
        <v>38.35361198322081</v>
      </c>
      <c r="E41" s="32">
        <v>7.952698908726697</v>
      </c>
      <c r="F41" s="32">
        <v>1.8975425622329234</v>
      </c>
      <c r="G41" s="32">
        <v>90.14975852904038</v>
      </c>
      <c r="H41" s="32"/>
      <c r="I41" s="32"/>
      <c r="J41" s="32"/>
      <c r="K41" s="32"/>
      <c r="L41" s="32"/>
      <c r="M41" s="32"/>
      <c r="N41" s="32"/>
      <c r="O41" s="32"/>
    </row>
    <row r="42" spans="1:15" ht="12.75">
      <c r="A42" s="15"/>
      <c r="B42" s="32">
        <v>18.00535694281116</v>
      </c>
      <c r="C42" s="32">
        <v>33.54404723993708</v>
      </c>
      <c r="D42" s="32">
        <v>39.646066593971355</v>
      </c>
      <c r="E42" s="32">
        <v>6.7586920624316456</v>
      </c>
      <c r="F42" s="32">
        <v>2.0458371608487442</v>
      </c>
      <c r="G42" s="32">
        <v>91.19547077671959</v>
      </c>
      <c r="H42" s="32"/>
      <c r="I42" s="32"/>
      <c r="J42" s="32"/>
      <c r="K42" s="32"/>
      <c r="L42" s="32"/>
      <c r="M42" s="32"/>
      <c r="N42" s="32"/>
      <c r="O42" s="32"/>
    </row>
    <row r="43" spans="1:15" ht="12.75">
      <c r="A43" s="25"/>
      <c r="B43" s="32">
        <v>16.979471804455194</v>
      </c>
      <c r="C43" s="32">
        <v>32.93711212212575</v>
      </c>
      <c r="D43" s="32">
        <v>41.45782928688805</v>
      </c>
      <c r="E43" s="32">
        <v>6.19057571260559</v>
      </c>
      <c r="F43" s="32">
        <v>2.4350110739254265</v>
      </c>
      <c r="G43" s="32">
        <v>91.37441321346898</v>
      </c>
      <c r="H43" s="32"/>
      <c r="I43" s="32"/>
      <c r="J43" s="32"/>
      <c r="K43" s="32"/>
      <c r="L43" s="32"/>
      <c r="M43" s="32"/>
      <c r="N43" s="32"/>
      <c r="O43" s="32"/>
    </row>
    <row r="44" spans="1:15" ht="12.75">
      <c r="A44" s="15"/>
      <c r="B44" s="32">
        <v>14.769275357634374</v>
      </c>
      <c r="C44" s="32">
        <v>33.584028540563054</v>
      </c>
      <c r="D44" s="32">
        <v>40.84176769611147</v>
      </c>
      <c r="E44" s="32">
        <v>7.918192603834549</v>
      </c>
      <c r="F44" s="32">
        <v>2.88673580185657</v>
      </c>
      <c r="G44" s="32">
        <v>89.1950715943089</v>
      </c>
      <c r="H44" s="32"/>
      <c r="I44" s="32"/>
      <c r="J44" s="32"/>
      <c r="K44" s="32"/>
      <c r="L44" s="32"/>
      <c r="M44" s="32"/>
      <c r="N44" s="32"/>
      <c r="O44" s="32"/>
    </row>
    <row r="45" spans="1:15" ht="12.75">
      <c r="A45" s="15">
        <v>2010</v>
      </c>
      <c r="B45" s="32">
        <v>14.93535025665115</v>
      </c>
      <c r="C45" s="32">
        <v>32.09537687771042</v>
      </c>
      <c r="D45" s="32">
        <v>42.799482225876105</v>
      </c>
      <c r="E45" s="32">
        <v>7.0146036741762945</v>
      </c>
      <c r="F45" s="32">
        <v>3.155186965586042</v>
      </c>
      <c r="G45" s="32">
        <v>89.83020936023767</v>
      </c>
      <c r="H45" s="32"/>
      <c r="I45" s="32"/>
      <c r="J45" s="32"/>
      <c r="K45" s="32"/>
      <c r="L45" s="32"/>
      <c r="M45" s="32"/>
      <c r="N45" s="32"/>
      <c r="O45" s="32"/>
    </row>
    <row r="46" spans="1:15" ht="12.75">
      <c r="A46" s="15"/>
      <c r="B46" s="32">
        <v>15.913671082607733</v>
      </c>
      <c r="C46" s="32">
        <v>33.40985559673025</v>
      </c>
      <c r="D46" s="32">
        <v>38.25691431784849</v>
      </c>
      <c r="E46" s="32">
        <v>8.869863745854724</v>
      </c>
      <c r="F46" s="32">
        <v>3.5496952569588</v>
      </c>
      <c r="G46" s="32">
        <v>87.58044099718649</v>
      </c>
      <c r="H46" s="32"/>
      <c r="I46" s="32"/>
      <c r="J46" s="32"/>
      <c r="K46" s="32"/>
      <c r="L46" s="32"/>
      <c r="M46" s="32"/>
      <c r="N46" s="32"/>
      <c r="O46" s="32"/>
    </row>
    <row r="47" spans="1:15" ht="12.75">
      <c r="A47" s="15"/>
      <c r="B47" s="32">
        <v>19.770498174327578</v>
      </c>
      <c r="C47" s="32">
        <v>32.25904439310522</v>
      </c>
      <c r="D47" s="32">
        <v>35.35632246299053</v>
      </c>
      <c r="E47" s="32">
        <v>8.920766440001225</v>
      </c>
      <c r="F47" s="32">
        <v>3.6933685295754417</v>
      </c>
      <c r="G47" s="32">
        <v>87.38586503042333</v>
      </c>
      <c r="H47" s="32"/>
      <c r="I47" s="32"/>
      <c r="J47" s="32"/>
      <c r="K47" s="32"/>
      <c r="L47" s="32"/>
      <c r="M47" s="32"/>
      <c r="N47" s="32"/>
      <c r="O47" s="32"/>
    </row>
    <row r="48" spans="1:15" ht="12.75">
      <c r="A48" s="15">
        <v>2013</v>
      </c>
      <c r="B48" s="32">
        <v>19.033288431395174</v>
      </c>
      <c r="C48" s="32">
        <v>31.828303076068476</v>
      </c>
      <c r="D48" s="32">
        <v>35.29322632823922</v>
      </c>
      <c r="E48" s="32">
        <v>9.570388074407223</v>
      </c>
      <c r="F48" s="32">
        <v>4.2747940898899035</v>
      </c>
      <c r="G48" s="32">
        <v>86.15481783570287</v>
      </c>
      <c r="H48" s="32"/>
      <c r="I48" s="32"/>
      <c r="J48" s="32"/>
      <c r="K48" s="32"/>
      <c r="L48" s="32"/>
      <c r="M48" s="32"/>
      <c r="N48" s="32"/>
      <c r="O48" s="32"/>
    </row>
    <row r="49" spans="1:9" ht="12.75">
      <c r="A49" s="15"/>
      <c r="B49" s="22"/>
      <c r="C49" s="22"/>
      <c r="D49" s="22"/>
      <c r="E49" s="22"/>
      <c r="F49" s="22"/>
      <c r="G49" s="22"/>
      <c r="H49" s="22"/>
      <c r="I49" s="32"/>
    </row>
    <row r="50" ht="12.75">
      <c r="A50" s="79" t="s">
        <v>155</v>
      </c>
    </row>
    <row r="52" ht="12.75">
      <c r="A52" s="12" t="s">
        <v>37</v>
      </c>
    </row>
    <row r="63" spans="3:5" ht="12.75">
      <c r="C63" s="32"/>
      <c r="D63" s="32"/>
      <c r="E63" s="32"/>
    </row>
    <row r="64" spans="3:5" ht="12.75">
      <c r="C64" s="32"/>
      <c r="D64" s="32"/>
      <c r="E64" s="32"/>
    </row>
    <row r="65" spans="3:5" ht="12.75">
      <c r="C65" s="32"/>
      <c r="D65" s="32"/>
      <c r="E65" s="32"/>
    </row>
    <row r="66" spans="3:5" ht="12.75">
      <c r="C66" s="32"/>
      <c r="D66" s="32"/>
      <c r="E66" s="32"/>
    </row>
    <row r="67" spans="3:5" ht="12.75">
      <c r="C67" s="32"/>
      <c r="D67" s="32"/>
      <c r="E67" s="32"/>
    </row>
    <row r="68" spans="3:5" ht="12.75">
      <c r="C68" s="32"/>
      <c r="D68" s="32"/>
      <c r="E68" s="32"/>
    </row>
    <row r="69" spans="3:5" ht="12.75">
      <c r="C69" s="32"/>
      <c r="D69" s="32"/>
      <c r="E69" s="32"/>
    </row>
  </sheetData>
  <sheetProtection/>
  <hyperlinks>
    <hyperlink ref="A52" location="Title!A1" display="Return to Title page"/>
  </hyperlinks>
  <printOptions/>
  <pageMargins left="0.75" right="0.75" top="1" bottom="1" header="0.5" footer="0.5"/>
  <pageSetup fitToHeight="1" fitToWidth="1"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S57"/>
  <sheetViews>
    <sheetView zoomScalePageLayoutView="0" workbookViewId="0" topLeftCell="A1">
      <selection activeCell="A1" sqref="A1"/>
    </sheetView>
  </sheetViews>
  <sheetFormatPr defaultColWidth="9.140625" defaultRowHeight="12.75"/>
  <cols>
    <col min="1" max="1" width="7.140625" style="13" customWidth="1"/>
    <col min="2" max="2" width="16.28125" style="13" bestFit="1" customWidth="1"/>
    <col min="3" max="3" width="10.140625" style="13" bestFit="1" customWidth="1"/>
    <col min="4" max="16384" width="9.140625" style="13" customWidth="1"/>
  </cols>
  <sheetData>
    <row r="1" ht="15.75">
      <c r="A1" s="17" t="s">
        <v>178</v>
      </c>
    </row>
    <row r="2" ht="18.75">
      <c r="A2" s="17" t="s">
        <v>179</v>
      </c>
    </row>
    <row r="3" spans="12:19" ht="12.75">
      <c r="L3" s="32"/>
      <c r="M3" s="32"/>
      <c r="N3" s="32"/>
      <c r="O3" s="32"/>
      <c r="P3" s="32"/>
      <c r="Q3" s="32"/>
      <c r="R3" s="32"/>
      <c r="S3" s="32"/>
    </row>
    <row r="4" spans="2:19" ht="12.75">
      <c r="B4" s="15" t="s">
        <v>177</v>
      </c>
      <c r="E4" s="13" t="s">
        <v>176</v>
      </c>
      <c r="L4" s="32"/>
      <c r="M4" s="32"/>
      <c r="N4" s="32"/>
      <c r="O4" s="32"/>
      <c r="P4" s="32"/>
      <c r="Q4" s="32"/>
      <c r="R4" s="32"/>
      <c r="S4" s="32"/>
    </row>
    <row r="5" spans="1:19" ht="12.75" hidden="1">
      <c r="A5" s="15">
        <v>1970</v>
      </c>
      <c r="B5" s="22">
        <v>0.9981186933215117</v>
      </c>
      <c r="L5" s="32"/>
      <c r="M5" s="32"/>
      <c r="N5" s="32"/>
      <c r="O5" s="32"/>
      <c r="P5" s="32"/>
      <c r="Q5" s="32"/>
      <c r="R5" s="32"/>
      <c r="S5" s="32"/>
    </row>
    <row r="6" spans="1:19" ht="12.75" hidden="1">
      <c r="A6" s="15"/>
      <c r="B6" s="22">
        <v>1.0647453367470638</v>
      </c>
      <c r="D6" s="13">
        <v>1971</v>
      </c>
      <c r="E6" s="22">
        <f aca="true" t="shared" si="0" ref="E6:E48">B6-B5</f>
        <v>0.06662664342555213</v>
      </c>
      <c r="L6" s="32"/>
      <c r="M6" s="32"/>
      <c r="N6" s="32"/>
      <c r="O6" s="32"/>
      <c r="P6" s="32"/>
      <c r="Q6" s="32"/>
      <c r="R6" s="32"/>
      <c r="S6" s="32"/>
    </row>
    <row r="7" spans="1:19" ht="12.75" hidden="1">
      <c r="A7" s="15"/>
      <c r="B7" s="22">
        <v>1.1106119009208368</v>
      </c>
      <c r="D7" s="13">
        <f aca="true" t="shared" si="1" ref="D7:D45">D6+1</f>
        <v>1972</v>
      </c>
      <c r="E7" s="22">
        <f t="shared" si="0"/>
        <v>0.045866564173772995</v>
      </c>
      <c r="L7" s="32"/>
      <c r="M7" s="32"/>
      <c r="N7" s="32"/>
      <c r="O7" s="32"/>
      <c r="P7" s="32"/>
      <c r="Q7" s="32"/>
      <c r="R7" s="32"/>
      <c r="S7" s="32"/>
    </row>
    <row r="8" spans="1:19" ht="12.75" hidden="1">
      <c r="A8" s="15"/>
      <c r="B8" s="22">
        <v>1.1112610685735882</v>
      </c>
      <c r="D8" s="13">
        <f t="shared" si="1"/>
        <v>1973</v>
      </c>
      <c r="E8" s="22">
        <f t="shared" si="0"/>
        <v>0.000649167652751359</v>
      </c>
      <c r="L8" s="32"/>
      <c r="M8" s="32"/>
      <c r="N8" s="32"/>
      <c r="O8" s="32"/>
      <c r="P8" s="32"/>
      <c r="Q8" s="32"/>
      <c r="R8" s="32"/>
      <c r="S8" s="32"/>
    </row>
    <row r="9" spans="1:19" ht="12.75" hidden="1">
      <c r="A9" s="15"/>
      <c r="B9" s="22">
        <v>1.1646631916888577</v>
      </c>
      <c r="D9" s="13">
        <f t="shared" si="1"/>
        <v>1974</v>
      </c>
      <c r="E9" s="22">
        <f t="shared" si="0"/>
        <v>0.053402123115269484</v>
      </c>
      <c r="L9" s="32"/>
      <c r="M9" s="32"/>
      <c r="N9" s="32"/>
      <c r="O9" s="32"/>
      <c r="P9" s="32"/>
      <c r="Q9" s="32"/>
      <c r="R9" s="32"/>
      <c r="S9" s="32"/>
    </row>
    <row r="10" spans="1:19" ht="12.75" hidden="1">
      <c r="A10" s="15">
        <v>1975</v>
      </c>
      <c r="B10" s="22">
        <v>1.1755021367683425</v>
      </c>
      <c r="D10" s="13">
        <f t="shared" si="1"/>
        <v>1975</v>
      </c>
      <c r="E10" s="22">
        <f t="shared" si="0"/>
        <v>0.010838945079484796</v>
      </c>
      <c r="L10" s="32"/>
      <c r="M10" s="32"/>
      <c r="N10" s="32"/>
      <c r="O10" s="32"/>
      <c r="P10" s="32"/>
      <c r="Q10" s="32"/>
      <c r="R10" s="32"/>
      <c r="S10" s="32"/>
    </row>
    <row r="11" spans="1:19" ht="12.75" hidden="1">
      <c r="A11" s="15"/>
      <c r="B11" s="22">
        <v>1.1977330980464478</v>
      </c>
      <c r="D11" s="13">
        <f t="shared" si="1"/>
        <v>1976</v>
      </c>
      <c r="E11" s="22">
        <f t="shared" si="0"/>
        <v>0.02223096127810531</v>
      </c>
      <c r="L11" s="32"/>
      <c r="M11" s="32"/>
      <c r="N11" s="32"/>
      <c r="O11" s="32"/>
      <c r="P11" s="32"/>
      <c r="Q11" s="32"/>
      <c r="R11" s="32"/>
      <c r="S11" s="32"/>
    </row>
    <row r="12" spans="1:19" ht="12.75" hidden="1">
      <c r="A12" s="15"/>
      <c r="B12" s="22">
        <v>1.208726223542911</v>
      </c>
      <c r="D12" s="13">
        <f t="shared" si="1"/>
        <v>1977</v>
      </c>
      <c r="E12" s="22">
        <f t="shared" si="0"/>
        <v>0.010993125496463252</v>
      </c>
      <c r="L12" s="32"/>
      <c r="M12" s="32"/>
      <c r="N12" s="32"/>
      <c r="O12" s="32"/>
      <c r="P12" s="32"/>
      <c r="Q12" s="32"/>
      <c r="R12" s="32"/>
      <c r="S12" s="32"/>
    </row>
    <row r="13" spans="1:19" ht="12.75" hidden="1">
      <c r="A13" s="15"/>
      <c r="B13" s="22">
        <v>1.2047886024495935</v>
      </c>
      <c r="D13" s="13">
        <f t="shared" si="1"/>
        <v>1978</v>
      </c>
      <c r="E13" s="22">
        <f t="shared" si="0"/>
        <v>-0.003937621093317523</v>
      </c>
      <c r="L13" s="32"/>
      <c r="M13" s="32"/>
      <c r="N13" s="32"/>
      <c r="O13" s="32"/>
      <c r="P13" s="32"/>
      <c r="Q13" s="32"/>
      <c r="R13" s="32"/>
      <c r="S13" s="32"/>
    </row>
    <row r="14" spans="1:19" ht="12.75" hidden="1">
      <c r="A14" s="15"/>
      <c r="B14" s="22">
        <v>1.2101139761647561</v>
      </c>
      <c r="D14" s="13">
        <f t="shared" si="1"/>
        <v>1979</v>
      </c>
      <c r="E14" s="22">
        <f t="shared" si="0"/>
        <v>0.005325373715162618</v>
      </c>
      <c r="L14" s="32"/>
      <c r="M14" s="32"/>
      <c r="N14" s="32"/>
      <c r="O14" s="32"/>
      <c r="P14" s="32"/>
      <c r="Q14" s="32"/>
      <c r="R14" s="32"/>
      <c r="S14" s="32"/>
    </row>
    <row r="15" spans="1:19" ht="12.75">
      <c r="A15" s="15">
        <v>1980</v>
      </c>
      <c r="B15" s="22">
        <v>1.22547097762826</v>
      </c>
      <c r="D15" s="13">
        <f t="shared" si="1"/>
        <v>1980</v>
      </c>
      <c r="E15" s="22">
        <f t="shared" si="0"/>
        <v>0.015357001463503828</v>
      </c>
      <c r="L15" s="32"/>
      <c r="M15" s="32"/>
      <c r="N15" s="32"/>
      <c r="O15" s="32"/>
      <c r="P15" s="32"/>
      <c r="Q15" s="32"/>
      <c r="R15" s="32"/>
      <c r="S15" s="32"/>
    </row>
    <row r="16" spans="1:19" ht="12.75">
      <c r="A16" s="15"/>
      <c r="B16" s="22">
        <v>1.23711921916613</v>
      </c>
      <c r="D16" s="13">
        <f t="shared" si="1"/>
        <v>1981</v>
      </c>
      <c r="E16" s="22">
        <f t="shared" si="0"/>
        <v>0.01164824153787003</v>
      </c>
      <c r="L16" s="32"/>
      <c r="M16" s="32"/>
      <c r="N16" s="32"/>
      <c r="O16" s="32"/>
      <c r="P16" s="32"/>
      <c r="Q16" s="32"/>
      <c r="R16" s="32"/>
      <c r="S16" s="32"/>
    </row>
    <row r="17" spans="1:19" ht="12.75">
      <c r="A17" s="15"/>
      <c r="B17" s="22">
        <v>1.2555240297532035</v>
      </c>
      <c r="D17" s="13">
        <f t="shared" si="1"/>
        <v>1982</v>
      </c>
      <c r="E17" s="22">
        <f t="shared" si="0"/>
        <v>0.01840481058707355</v>
      </c>
      <c r="L17" s="32"/>
      <c r="M17" s="32"/>
      <c r="N17" s="32"/>
      <c r="O17" s="32"/>
      <c r="P17" s="32"/>
      <c r="Q17" s="32"/>
      <c r="R17" s="32"/>
      <c r="S17" s="32"/>
    </row>
    <row r="18" spans="1:19" ht="12.75">
      <c r="A18" s="15"/>
      <c r="B18" s="22">
        <v>1.2724610988707066</v>
      </c>
      <c r="D18" s="13">
        <f t="shared" si="1"/>
        <v>1983</v>
      </c>
      <c r="E18" s="22">
        <f t="shared" si="0"/>
        <v>0.016937069117503034</v>
      </c>
      <c r="L18" s="32"/>
      <c r="M18" s="32"/>
      <c r="N18" s="32"/>
      <c r="O18" s="32"/>
      <c r="P18" s="32"/>
      <c r="Q18" s="32"/>
      <c r="R18" s="32"/>
      <c r="S18" s="32"/>
    </row>
    <row r="19" spans="1:19" ht="12.75">
      <c r="A19" s="15"/>
      <c r="B19" s="22">
        <v>1.25680842807103</v>
      </c>
      <c r="D19" s="13">
        <f t="shared" si="1"/>
        <v>1984</v>
      </c>
      <c r="E19" s="22">
        <f t="shared" si="0"/>
        <v>-0.01565267079967647</v>
      </c>
      <c r="L19" s="32"/>
      <c r="M19" s="32"/>
      <c r="N19" s="32"/>
      <c r="O19" s="32"/>
      <c r="P19" s="32"/>
      <c r="Q19" s="32"/>
      <c r="R19" s="32"/>
      <c r="S19" s="32"/>
    </row>
    <row r="20" spans="1:19" ht="12.75">
      <c r="A20" s="15">
        <v>1985</v>
      </c>
      <c r="B20" s="22">
        <v>1.2920304409088725</v>
      </c>
      <c r="D20" s="13">
        <f t="shared" si="1"/>
        <v>1985</v>
      </c>
      <c r="E20" s="22">
        <f t="shared" si="0"/>
        <v>0.03522201283784243</v>
      </c>
      <c r="L20" s="32"/>
      <c r="M20" s="32"/>
      <c r="N20" s="32"/>
      <c r="O20" s="32"/>
      <c r="P20" s="32"/>
      <c r="Q20" s="32"/>
      <c r="R20" s="32"/>
      <c r="S20" s="32"/>
    </row>
    <row r="21" spans="1:19" ht="12.75">
      <c r="A21" s="15"/>
      <c r="B21" s="22">
        <v>1.2949255316529213</v>
      </c>
      <c r="D21" s="13">
        <f t="shared" si="1"/>
        <v>1986</v>
      </c>
      <c r="E21" s="22">
        <f t="shared" si="0"/>
        <v>0.0028950907440488116</v>
      </c>
      <c r="L21" s="32"/>
      <c r="M21" s="32"/>
      <c r="N21" s="32"/>
      <c r="O21" s="32"/>
      <c r="P21" s="32"/>
      <c r="Q21" s="32"/>
      <c r="R21" s="32"/>
      <c r="S21" s="32"/>
    </row>
    <row r="22" spans="1:19" ht="12.75">
      <c r="A22" s="15"/>
      <c r="B22" s="22">
        <v>1.3012630338657125</v>
      </c>
      <c r="D22" s="13">
        <f t="shared" si="1"/>
        <v>1987</v>
      </c>
      <c r="E22" s="22">
        <f t="shared" si="0"/>
        <v>0.006337502212791168</v>
      </c>
      <c r="L22" s="32"/>
      <c r="M22" s="32"/>
      <c r="N22" s="32"/>
      <c r="O22" s="32"/>
      <c r="P22" s="32"/>
      <c r="Q22" s="32"/>
      <c r="R22" s="32"/>
      <c r="S22" s="32"/>
    </row>
    <row r="23" spans="1:19" ht="12.75">
      <c r="A23" s="15"/>
      <c r="B23" s="22">
        <v>1.33013070916892</v>
      </c>
      <c r="D23" s="13">
        <f t="shared" si="1"/>
        <v>1988</v>
      </c>
      <c r="E23" s="22">
        <f t="shared" si="0"/>
        <v>0.02886767530320755</v>
      </c>
      <c r="L23" s="32"/>
      <c r="M23" s="32"/>
      <c r="N23" s="32"/>
      <c r="O23" s="32"/>
      <c r="P23" s="32"/>
      <c r="Q23" s="32"/>
      <c r="R23" s="32"/>
      <c r="S23" s="32"/>
    </row>
    <row r="24" spans="1:19" ht="12.75">
      <c r="A24" s="15"/>
      <c r="B24" s="22">
        <v>1.336311116427717</v>
      </c>
      <c r="D24" s="13">
        <f t="shared" si="1"/>
        <v>1989</v>
      </c>
      <c r="E24" s="22">
        <f t="shared" si="0"/>
        <v>0.006180407258796983</v>
      </c>
      <c r="L24" s="32"/>
      <c r="M24" s="32"/>
      <c r="N24" s="32"/>
      <c r="O24" s="32"/>
      <c r="P24" s="32"/>
      <c r="Q24" s="32"/>
      <c r="R24" s="32"/>
      <c r="S24" s="32"/>
    </row>
    <row r="25" spans="1:19" ht="12.75">
      <c r="A25" s="15">
        <v>1990</v>
      </c>
      <c r="B25" s="22">
        <v>1.326094622971328</v>
      </c>
      <c r="D25" s="13">
        <f t="shared" si="1"/>
        <v>1990</v>
      </c>
      <c r="E25" s="22">
        <f t="shared" si="0"/>
        <v>-0.010216493456389086</v>
      </c>
      <c r="L25" s="32"/>
      <c r="M25" s="32"/>
      <c r="N25" s="32"/>
      <c r="O25" s="32"/>
      <c r="P25" s="32"/>
      <c r="Q25" s="32"/>
      <c r="R25" s="32"/>
      <c r="S25" s="32"/>
    </row>
    <row r="26" spans="1:19" ht="12.75">
      <c r="A26" s="15"/>
      <c r="B26" s="22">
        <v>1.340511234005066</v>
      </c>
      <c r="D26" s="13">
        <f t="shared" si="1"/>
        <v>1991</v>
      </c>
      <c r="E26" s="22">
        <f t="shared" si="0"/>
        <v>0.014416611033738036</v>
      </c>
      <c r="L26" s="32"/>
      <c r="M26" s="32"/>
      <c r="N26" s="32"/>
      <c r="O26" s="32"/>
      <c r="P26" s="32"/>
      <c r="Q26" s="32"/>
      <c r="R26" s="32"/>
      <c r="S26" s="32"/>
    </row>
    <row r="27" spans="1:19" ht="12.75">
      <c r="A27" s="15"/>
      <c r="B27" s="22">
        <v>1.3524183636152143</v>
      </c>
      <c r="D27" s="13">
        <f t="shared" si="1"/>
        <v>1992</v>
      </c>
      <c r="E27" s="22">
        <f t="shared" si="0"/>
        <v>0.011907129610148282</v>
      </c>
      <c r="L27" s="32"/>
      <c r="M27" s="32"/>
      <c r="N27" s="32"/>
      <c r="O27" s="32"/>
      <c r="P27" s="32"/>
      <c r="Q27" s="32"/>
      <c r="R27" s="32"/>
      <c r="S27" s="32"/>
    </row>
    <row r="28" spans="1:19" ht="12.75">
      <c r="A28" s="15"/>
      <c r="B28" s="22">
        <v>1.3726413800003086</v>
      </c>
      <c r="D28" s="13">
        <f t="shared" si="1"/>
        <v>1993</v>
      </c>
      <c r="E28" s="22">
        <f t="shared" si="0"/>
        <v>0.020223016385094272</v>
      </c>
      <c r="L28" s="32"/>
      <c r="M28" s="32"/>
      <c r="N28" s="32"/>
      <c r="O28" s="32"/>
      <c r="P28" s="32"/>
      <c r="Q28" s="32"/>
      <c r="R28" s="32"/>
      <c r="S28" s="32"/>
    </row>
    <row r="29" spans="1:19" ht="12.75">
      <c r="A29" s="15"/>
      <c r="B29" s="22">
        <v>1.3770837906025066</v>
      </c>
      <c r="D29" s="13">
        <f t="shared" si="1"/>
        <v>1994</v>
      </c>
      <c r="E29" s="22">
        <f t="shared" si="0"/>
        <v>0.004442410602198077</v>
      </c>
      <c r="L29" s="32"/>
      <c r="M29" s="32"/>
      <c r="N29" s="32"/>
      <c r="O29" s="32"/>
      <c r="P29" s="32"/>
      <c r="Q29" s="32"/>
      <c r="R29" s="32"/>
      <c r="S29" s="32"/>
    </row>
    <row r="30" spans="1:19" ht="12.75">
      <c r="A30" s="15">
        <v>1995</v>
      </c>
      <c r="B30" s="22">
        <v>1.3769503473424383</v>
      </c>
      <c r="D30" s="13">
        <f t="shared" si="1"/>
        <v>1995</v>
      </c>
      <c r="E30" s="22">
        <f t="shared" si="0"/>
        <v>-0.0001334432600683666</v>
      </c>
      <c r="L30" s="32"/>
      <c r="M30" s="32"/>
      <c r="N30" s="32"/>
      <c r="O30" s="32"/>
      <c r="P30" s="32"/>
      <c r="Q30" s="32"/>
      <c r="R30" s="32"/>
      <c r="S30" s="32"/>
    </row>
    <row r="31" spans="1:19" ht="12.75">
      <c r="A31" s="15"/>
      <c r="B31" s="22">
        <v>1.3587455124447554</v>
      </c>
      <c r="D31" s="13">
        <f t="shared" si="1"/>
        <v>1996</v>
      </c>
      <c r="E31" s="22">
        <f t="shared" si="0"/>
        <v>-0.018204834897682876</v>
      </c>
      <c r="L31" s="32"/>
      <c r="M31" s="32"/>
      <c r="N31" s="32"/>
      <c r="O31" s="32"/>
      <c r="P31" s="32"/>
      <c r="Q31" s="32"/>
      <c r="R31" s="32"/>
      <c r="S31" s="32"/>
    </row>
    <row r="32" spans="1:19" ht="12.75">
      <c r="A32" s="15"/>
      <c r="B32" s="22">
        <v>1.3592359585105516</v>
      </c>
      <c r="D32" s="13">
        <f t="shared" si="1"/>
        <v>1997</v>
      </c>
      <c r="E32" s="22">
        <f t="shared" si="0"/>
        <v>0.0004904460657961796</v>
      </c>
      <c r="L32" s="32"/>
      <c r="M32" s="32"/>
      <c r="N32" s="32"/>
      <c r="O32" s="32"/>
      <c r="P32" s="32"/>
      <c r="Q32" s="32"/>
      <c r="R32" s="32"/>
      <c r="S32" s="32"/>
    </row>
    <row r="33" spans="1:19" ht="12.75">
      <c r="A33" s="15"/>
      <c r="B33" s="22">
        <v>1.3533765206875579</v>
      </c>
      <c r="D33" s="13">
        <f t="shared" si="1"/>
        <v>1998</v>
      </c>
      <c r="E33" s="22">
        <f t="shared" si="0"/>
        <v>-0.005859437822993696</v>
      </c>
      <c r="L33" s="32"/>
      <c r="M33" s="32"/>
      <c r="N33" s="32"/>
      <c r="O33" s="32"/>
      <c r="P33" s="32"/>
      <c r="Q33" s="32"/>
      <c r="R33" s="32"/>
      <c r="S33" s="32"/>
    </row>
    <row r="34" spans="1:19" ht="12.75">
      <c r="A34" s="15"/>
      <c r="B34" s="22">
        <v>1.3344371520253677</v>
      </c>
      <c r="D34" s="13">
        <f t="shared" si="1"/>
        <v>1999</v>
      </c>
      <c r="E34" s="22">
        <f t="shared" si="0"/>
        <v>-0.018939368662190148</v>
      </c>
      <c r="L34" s="32"/>
      <c r="M34" s="32"/>
      <c r="N34" s="32"/>
      <c r="O34" s="32"/>
      <c r="P34" s="32"/>
      <c r="Q34" s="32"/>
      <c r="R34" s="32"/>
      <c r="S34" s="32"/>
    </row>
    <row r="35" spans="1:19" ht="12.75">
      <c r="A35" s="15">
        <v>2000</v>
      </c>
      <c r="B35" s="22">
        <v>1.3215535876411673</v>
      </c>
      <c r="D35" s="13">
        <f t="shared" si="1"/>
        <v>2000</v>
      </c>
      <c r="E35" s="22">
        <f t="shared" si="0"/>
        <v>-0.012883564384200463</v>
      </c>
      <c r="L35" s="32"/>
      <c r="M35" s="32"/>
      <c r="N35" s="32"/>
      <c r="O35" s="32"/>
      <c r="P35" s="32"/>
      <c r="Q35" s="32"/>
      <c r="R35" s="32"/>
      <c r="S35" s="32"/>
    </row>
    <row r="36" spans="1:19" ht="12.75">
      <c r="A36" s="15"/>
      <c r="B36" s="22">
        <v>1.3284352725850386</v>
      </c>
      <c r="D36" s="13">
        <f t="shared" si="1"/>
        <v>2001</v>
      </c>
      <c r="E36" s="22">
        <f t="shared" si="0"/>
        <v>0.0068816849438713135</v>
      </c>
      <c r="L36" s="32"/>
      <c r="M36" s="32"/>
      <c r="N36" s="32"/>
      <c r="O36" s="32"/>
      <c r="P36" s="32"/>
      <c r="Q36" s="32"/>
      <c r="R36" s="32"/>
      <c r="S36" s="32"/>
    </row>
    <row r="37" spans="1:19" ht="12.75">
      <c r="A37" s="15"/>
      <c r="B37" s="22">
        <v>1.3249618029686754</v>
      </c>
      <c r="D37" s="13">
        <f t="shared" si="1"/>
        <v>2002</v>
      </c>
      <c r="E37" s="22">
        <f t="shared" si="0"/>
        <v>-0.0034734696163631895</v>
      </c>
      <c r="L37" s="32"/>
      <c r="M37" s="32"/>
      <c r="N37" s="32"/>
      <c r="O37" s="32"/>
      <c r="P37" s="32"/>
      <c r="Q37" s="32"/>
      <c r="R37" s="32"/>
      <c r="S37" s="32"/>
    </row>
    <row r="38" spans="1:19" ht="12.75">
      <c r="A38" s="15"/>
      <c r="B38" s="22">
        <v>1.3203139535179471</v>
      </c>
      <c r="D38" s="13">
        <f t="shared" si="1"/>
        <v>2003</v>
      </c>
      <c r="E38" s="22">
        <f t="shared" si="0"/>
        <v>-0.00464784945072827</v>
      </c>
      <c r="L38" s="32"/>
      <c r="M38" s="32"/>
      <c r="N38" s="32"/>
      <c r="O38" s="32"/>
      <c r="P38" s="32"/>
      <c r="Q38" s="32"/>
      <c r="R38" s="32"/>
      <c r="S38" s="32"/>
    </row>
    <row r="39" spans="1:19" ht="12.75">
      <c r="A39" s="15"/>
      <c r="B39" s="22">
        <v>1.3214592966300085</v>
      </c>
      <c r="D39" s="13">
        <f t="shared" si="1"/>
        <v>2004</v>
      </c>
      <c r="E39" s="22">
        <f t="shared" si="0"/>
        <v>0.001145343112061381</v>
      </c>
      <c r="L39" s="32"/>
      <c r="M39" s="32"/>
      <c r="N39" s="32"/>
      <c r="O39" s="32"/>
      <c r="P39" s="32"/>
      <c r="Q39" s="32"/>
      <c r="R39" s="32"/>
      <c r="S39" s="32"/>
    </row>
    <row r="40" spans="1:19" ht="12.75">
      <c r="A40" s="15">
        <v>2005</v>
      </c>
      <c r="B40" s="22">
        <v>1.336853717697705</v>
      </c>
      <c r="D40" s="13">
        <f t="shared" si="1"/>
        <v>2005</v>
      </c>
      <c r="E40" s="22">
        <f t="shared" si="0"/>
        <v>0.015394421067696396</v>
      </c>
      <c r="L40" s="32"/>
      <c r="M40" s="32"/>
      <c r="N40" s="32"/>
      <c r="O40" s="32"/>
      <c r="P40" s="32"/>
      <c r="Q40" s="32"/>
      <c r="R40" s="32"/>
      <c r="S40" s="32"/>
    </row>
    <row r="41" spans="1:19" ht="12.75">
      <c r="A41" s="15"/>
      <c r="B41" s="22">
        <v>1.3485607992920141</v>
      </c>
      <c r="D41" s="13">
        <f t="shared" si="1"/>
        <v>2006</v>
      </c>
      <c r="E41" s="22">
        <f t="shared" si="0"/>
        <v>0.011707081594309221</v>
      </c>
      <c r="L41" s="32"/>
      <c r="M41" s="32"/>
      <c r="N41" s="32"/>
      <c r="O41" s="32"/>
      <c r="P41" s="32"/>
      <c r="Q41" s="32"/>
      <c r="R41" s="32"/>
      <c r="S41" s="32"/>
    </row>
    <row r="42" spans="1:5" ht="12.75">
      <c r="A42" s="15"/>
      <c r="B42" s="22">
        <v>1.3273248936444118</v>
      </c>
      <c r="D42" s="13">
        <f t="shared" si="1"/>
        <v>2007</v>
      </c>
      <c r="E42" s="22">
        <f t="shared" si="0"/>
        <v>-0.02123590564760236</v>
      </c>
    </row>
    <row r="43" spans="1:5" ht="12.75">
      <c r="A43" s="15"/>
      <c r="B43" s="92">
        <v>1.326281452241188</v>
      </c>
      <c r="D43" s="13">
        <f t="shared" si="1"/>
        <v>2008</v>
      </c>
      <c r="E43" s="22">
        <f t="shared" si="0"/>
        <v>-0.001043441403223655</v>
      </c>
    </row>
    <row r="44" spans="1:5" ht="12.75">
      <c r="A44" s="15"/>
      <c r="B44" s="92">
        <v>1.3448043777097658</v>
      </c>
      <c r="D44" s="13">
        <f t="shared" si="1"/>
        <v>2009</v>
      </c>
      <c r="E44" s="22">
        <f t="shared" si="0"/>
        <v>0.0185229254685777</v>
      </c>
    </row>
    <row r="45" spans="1:5" ht="12.75">
      <c r="A45" s="15">
        <v>2010</v>
      </c>
      <c r="B45" s="92">
        <v>1.3318345747668738</v>
      </c>
      <c r="D45" s="13">
        <f t="shared" si="1"/>
        <v>2010</v>
      </c>
      <c r="E45" s="22">
        <f t="shared" si="0"/>
        <v>-0.012969802942891961</v>
      </c>
    </row>
    <row r="46" spans="1:5" ht="12.75">
      <c r="A46" s="15"/>
      <c r="B46" s="92">
        <v>1.4005756954580229</v>
      </c>
      <c r="D46" s="13">
        <v>2011</v>
      </c>
      <c r="E46" s="22">
        <f t="shared" si="0"/>
        <v>0.06874112069114902</v>
      </c>
    </row>
    <row r="47" spans="1:5" ht="12.75">
      <c r="A47" s="15"/>
      <c r="B47" s="92">
        <v>1.4420028670442873</v>
      </c>
      <c r="D47" s="13">
        <v>2012</v>
      </c>
      <c r="E47" s="22">
        <f t="shared" si="0"/>
        <v>0.04142717158626441</v>
      </c>
    </row>
    <row r="48" spans="1:5" ht="12.75">
      <c r="A48" s="15">
        <v>2013</v>
      </c>
      <c r="B48" s="92">
        <v>1.4695123129030423</v>
      </c>
      <c r="D48" s="13">
        <v>2013</v>
      </c>
      <c r="E48" s="22">
        <f t="shared" si="0"/>
        <v>0.027509445858755033</v>
      </c>
    </row>
    <row r="49" spans="1:2" ht="12.75">
      <c r="A49" s="93"/>
      <c r="B49" s="92"/>
    </row>
    <row r="50" spans="1:2" ht="12.75">
      <c r="A50" s="16" t="s">
        <v>155</v>
      </c>
      <c r="B50" s="92"/>
    </row>
    <row r="51" spans="1:2" ht="12.75">
      <c r="A51" s="93"/>
      <c r="B51" s="92"/>
    </row>
    <row r="52" spans="1:5" ht="40.5" customHeight="1">
      <c r="A52" s="295" t="s">
        <v>175</v>
      </c>
      <c r="B52" s="296"/>
      <c r="C52" s="296"/>
      <c r="D52" s="296"/>
      <c r="E52" s="296"/>
    </row>
    <row r="53" spans="1:2" ht="12.75">
      <c r="A53" s="93"/>
      <c r="B53" s="92"/>
    </row>
    <row r="54" spans="1:2" ht="12.75">
      <c r="A54" s="12" t="s">
        <v>37</v>
      </c>
      <c r="B54" s="92"/>
    </row>
    <row r="55" spans="1:2" ht="12.75">
      <c r="A55" s="93"/>
      <c r="B55" s="92"/>
    </row>
    <row r="56" spans="1:2" ht="12.75">
      <c r="A56" s="93"/>
      <c r="B56" s="92"/>
    </row>
    <row r="57" spans="1:2" ht="12.75">
      <c r="A57" s="93"/>
      <c r="B57" s="92"/>
    </row>
  </sheetData>
  <sheetProtection/>
  <mergeCells count="1">
    <mergeCell ref="A52:E52"/>
  </mergeCells>
  <hyperlinks>
    <hyperlink ref="A54" location="Title!A1" display="Return to Title page"/>
  </hyperlink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9.140625" defaultRowHeight="12.75"/>
  <cols>
    <col min="1" max="1" width="9.140625" style="13" customWidth="1"/>
    <col min="2" max="2" width="9.28125" style="13" customWidth="1"/>
    <col min="3" max="3" width="11.8515625" style="13" customWidth="1"/>
    <col min="4" max="4" width="11.421875" style="13" customWidth="1"/>
    <col min="5" max="6" width="14.7109375" style="13" customWidth="1"/>
    <col min="7" max="7" width="13.140625" style="13" customWidth="1"/>
    <col min="8" max="8" width="9.57421875" style="13" bestFit="1" customWidth="1"/>
    <col min="9" max="9" width="14.7109375" style="13" customWidth="1"/>
    <col min="10" max="10" width="11.57421875" style="13" bestFit="1" customWidth="1"/>
    <col min="11" max="11" width="10.57421875" style="13" bestFit="1" customWidth="1"/>
    <col min="12" max="12" width="11.57421875" style="13" bestFit="1" customWidth="1"/>
    <col min="13" max="13" width="9.57421875" style="13" bestFit="1" customWidth="1"/>
    <col min="14" max="14" width="16.00390625" style="13" customWidth="1"/>
    <col min="15" max="16384" width="9.140625" style="13" customWidth="1"/>
  </cols>
  <sheetData>
    <row r="1" ht="15.75">
      <c r="A1" s="17" t="s">
        <v>185</v>
      </c>
    </row>
    <row r="2" spans="1:6" ht="40.5" customHeight="1">
      <c r="A2" s="297" t="s">
        <v>184</v>
      </c>
      <c r="B2" s="298"/>
      <c r="C2" s="298"/>
      <c r="D2" s="298"/>
      <c r="E2" s="298"/>
      <c r="F2" s="298"/>
    </row>
    <row r="3" ht="12.75">
      <c r="A3" s="105"/>
    </row>
    <row r="4" spans="1:7" ht="12.75">
      <c r="A4" s="105"/>
      <c r="F4" s="25" t="s">
        <v>99</v>
      </c>
      <c r="G4" s="25"/>
    </row>
    <row r="5" spans="2:7" ht="39" customHeight="1">
      <c r="B5" s="15" t="s">
        <v>172</v>
      </c>
      <c r="C5" s="15" t="s">
        <v>171</v>
      </c>
      <c r="D5" s="15" t="s">
        <v>170</v>
      </c>
      <c r="E5" s="15" t="s">
        <v>183</v>
      </c>
      <c r="F5" s="91" t="s">
        <v>169</v>
      </c>
      <c r="G5" s="91"/>
    </row>
    <row r="6" spans="1:6" ht="12.75" hidden="1">
      <c r="A6" s="98">
        <v>1965</v>
      </c>
      <c r="B6" s="13">
        <v>77.4</v>
      </c>
      <c r="C6" s="13">
        <v>13</v>
      </c>
      <c r="D6" s="13">
        <v>0</v>
      </c>
      <c r="E6" s="13">
        <v>0.4</v>
      </c>
      <c r="F6" s="13">
        <v>9.2</v>
      </c>
    </row>
    <row r="7" spans="1:6" ht="12.75" hidden="1">
      <c r="A7" s="98"/>
      <c r="B7" s="13">
        <v>73.6</v>
      </c>
      <c r="C7" s="13">
        <v>14.4</v>
      </c>
      <c r="D7" s="13">
        <v>0</v>
      </c>
      <c r="E7" s="13">
        <v>0.6</v>
      </c>
      <c r="F7" s="13">
        <v>11.4</v>
      </c>
    </row>
    <row r="8" spans="1:6" ht="12.75" hidden="1">
      <c r="A8" s="98"/>
      <c r="B8" s="13">
        <v>71.9</v>
      </c>
      <c r="C8" s="13">
        <v>14.4</v>
      </c>
      <c r="D8" s="13">
        <v>0</v>
      </c>
      <c r="E8" s="13">
        <v>0.8</v>
      </c>
      <c r="F8" s="13">
        <v>12.9</v>
      </c>
    </row>
    <row r="9" spans="1:6" ht="12.75" hidden="1">
      <c r="A9" s="98"/>
      <c r="B9" s="13">
        <v>74.4</v>
      </c>
      <c r="C9" s="13">
        <v>11.8</v>
      </c>
      <c r="D9" s="13">
        <v>0</v>
      </c>
      <c r="E9" s="13">
        <v>0.4</v>
      </c>
      <c r="F9" s="13">
        <v>13.5</v>
      </c>
    </row>
    <row r="10" spans="1:6" ht="12.75" hidden="1">
      <c r="A10" s="98"/>
      <c r="B10" s="13">
        <v>72.1</v>
      </c>
      <c r="C10" s="13">
        <v>14.3</v>
      </c>
      <c r="D10" s="13">
        <v>0.2</v>
      </c>
      <c r="E10" s="13">
        <v>0.2</v>
      </c>
      <c r="F10" s="13">
        <v>13.3</v>
      </c>
    </row>
    <row r="11" spans="1:6" ht="12.75" hidden="1">
      <c r="A11" s="98">
        <v>1970</v>
      </c>
      <c r="B11" s="13">
        <v>67.4</v>
      </c>
      <c r="C11" s="13">
        <v>20.8</v>
      </c>
      <c r="D11" s="13">
        <v>0.2</v>
      </c>
      <c r="E11" s="32">
        <v>-1.4E-14</v>
      </c>
      <c r="F11" s="13">
        <v>11.7</v>
      </c>
    </row>
    <row r="12" spans="1:6" ht="12.75" hidden="1">
      <c r="A12" s="98"/>
      <c r="B12" s="13">
        <v>63.8</v>
      </c>
      <c r="C12" s="13">
        <v>23.5</v>
      </c>
      <c r="D12" s="13">
        <v>1</v>
      </c>
      <c r="E12" s="13">
        <v>0.2</v>
      </c>
      <c r="F12" s="13">
        <v>11.5</v>
      </c>
    </row>
    <row r="13" spans="1:6" ht="12.75" hidden="1">
      <c r="A13" s="98"/>
      <c r="B13" s="13">
        <v>56.2</v>
      </c>
      <c r="C13" s="13">
        <v>29.4</v>
      </c>
      <c r="D13" s="13">
        <v>2.4</v>
      </c>
      <c r="E13" s="13">
        <v>0</v>
      </c>
      <c r="F13" s="13">
        <v>12</v>
      </c>
    </row>
    <row r="14" spans="1:6" ht="12.75" hidden="1">
      <c r="A14" s="98"/>
      <c r="B14" s="13">
        <v>62.5</v>
      </c>
      <c r="C14" s="13">
        <v>25.5</v>
      </c>
      <c r="D14" s="13">
        <v>0.9</v>
      </c>
      <c r="E14" s="13">
        <v>0.2</v>
      </c>
      <c r="F14" s="13">
        <v>11</v>
      </c>
    </row>
    <row r="15" spans="1:6" ht="12.75" hidden="1">
      <c r="A15" s="98"/>
      <c r="B15" s="13">
        <v>56.1</v>
      </c>
      <c r="C15" s="13">
        <v>26.7</v>
      </c>
      <c r="D15" s="13">
        <v>3.6</v>
      </c>
      <c r="E15" s="13">
        <v>0.2</v>
      </c>
      <c r="F15" s="13">
        <v>13.5</v>
      </c>
    </row>
    <row r="16" spans="1:6" ht="12.75" hidden="1">
      <c r="A16" s="98">
        <v>1975</v>
      </c>
      <c r="B16" s="13">
        <v>63.2</v>
      </c>
      <c r="C16" s="13">
        <v>20.7</v>
      </c>
      <c r="D16" s="13">
        <v>3.2</v>
      </c>
      <c r="E16" s="13">
        <v>0.2</v>
      </c>
      <c r="F16" s="13">
        <v>12.8</v>
      </c>
    </row>
    <row r="17" spans="1:6" ht="12.75" hidden="1">
      <c r="A17" s="98"/>
      <c r="B17" s="13">
        <v>66.4</v>
      </c>
      <c r="C17" s="13">
        <v>16.3</v>
      </c>
      <c r="D17" s="13">
        <v>2.4</v>
      </c>
      <c r="E17" s="13">
        <v>0</v>
      </c>
      <c r="F17" s="13">
        <v>14.9</v>
      </c>
    </row>
    <row r="18" spans="1:6" ht="12.75" hidden="1">
      <c r="A18" s="98"/>
      <c r="B18" s="13">
        <v>65.9</v>
      </c>
      <c r="C18" s="13">
        <v>16.4</v>
      </c>
      <c r="D18" s="13">
        <v>1.9</v>
      </c>
      <c r="E18" s="13">
        <v>0</v>
      </c>
      <c r="F18" s="13">
        <v>15.8</v>
      </c>
    </row>
    <row r="19" spans="1:6" ht="12.75" hidden="1">
      <c r="A19" s="98"/>
      <c r="B19" s="13">
        <v>66.1</v>
      </c>
      <c r="C19" s="13">
        <v>17.7</v>
      </c>
      <c r="D19" s="13">
        <v>1.2</v>
      </c>
      <c r="E19" s="13">
        <v>0.2</v>
      </c>
      <c r="F19" s="13">
        <v>14.8</v>
      </c>
    </row>
    <row r="20" spans="1:6" ht="12.75" hidden="1">
      <c r="A20" s="98"/>
      <c r="B20" s="13">
        <v>68.8</v>
      </c>
      <c r="C20" s="13">
        <v>15.7</v>
      </c>
      <c r="D20" s="13">
        <v>0.7</v>
      </c>
      <c r="E20" s="13">
        <v>0.2</v>
      </c>
      <c r="F20" s="13">
        <v>14.6</v>
      </c>
    </row>
    <row r="21" spans="1:6" ht="12.75">
      <c r="A21" s="98">
        <v>1980</v>
      </c>
      <c r="B21" s="13">
        <v>73.4</v>
      </c>
      <c r="C21" s="13">
        <v>11</v>
      </c>
      <c r="D21" s="13">
        <v>0.6</v>
      </c>
      <c r="E21" s="13">
        <v>0.2</v>
      </c>
      <c r="F21" s="13">
        <v>14.8</v>
      </c>
    </row>
    <row r="22" spans="1:6" ht="12.75">
      <c r="A22" s="98"/>
      <c r="B22" s="13">
        <v>75.2</v>
      </c>
      <c r="C22" s="13">
        <v>8.3</v>
      </c>
      <c r="D22" s="13">
        <v>0.3</v>
      </c>
      <c r="E22" s="13">
        <v>0.2</v>
      </c>
      <c r="F22" s="13">
        <v>16</v>
      </c>
    </row>
    <row r="23" spans="1:6" ht="12.75">
      <c r="A23" s="98"/>
      <c r="B23" s="13">
        <v>70.9</v>
      </c>
      <c r="C23" s="13">
        <v>10.1</v>
      </c>
      <c r="D23" s="13">
        <v>0.3</v>
      </c>
      <c r="E23" s="13">
        <v>0.2</v>
      </c>
      <c r="F23" s="13">
        <v>18.6</v>
      </c>
    </row>
    <row r="24" spans="1:6" ht="12.75">
      <c r="A24" s="98"/>
      <c r="B24" s="13">
        <v>71.1</v>
      </c>
      <c r="C24" s="13">
        <v>7.7</v>
      </c>
      <c r="D24" s="13">
        <v>0.3</v>
      </c>
      <c r="E24" s="13">
        <v>0</v>
      </c>
      <c r="F24" s="13">
        <v>20.9</v>
      </c>
    </row>
    <row r="25" spans="1:6" ht="12.75">
      <c r="A25" s="98"/>
      <c r="B25" s="13">
        <v>44.9</v>
      </c>
      <c r="C25" s="13">
        <v>33</v>
      </c>
      <c r="D25" s="13">
        <v>0.6</v>
      </c>
      <c r="E25" s="13">
        <v>0</v>
      </c>
      <c r="F25" s="13">
        <v>21.5</v>
      </c>
    </row>
    <row r="26" spans="1:6" ht="12.75">
      <c r="A26" s="98">
        <v>1985</v>
      </c>
      <c r="B26" s="13">
        <v>59.8</v>
      </c>
      <c r="C26" s="13">
        <v>15.9</v>
      </c>
      <c r="D26" s="13">
        <v>0.8</v>
      </c>
      <c r="E26" s="13">
        <v>0</v>
      </c>
      <c r="F26" s="13">
        <v>23.5</v>
      </c>
    </row>
    <row r="27" spans="1:6" ht="12.75">
      <c r="A27" s="98"/>
      <c r="B27" s="13">
        <v>67.7</v>
      </c>
      <c r="C27" s="13">
        <v>9.2</v>
      </c>
      <c r="D27" s="13">
        <v>0.3</v>
      </c>
      <c r="E27" s="13">
        <v>0</v>
      </c>
      <c r="F27" s="13">
        <v>22.9</v>
      </c>
    </row>
    <row r="28" spans="1:6" ht="12.75">
      <c r="A28" s="98"/>
      <c r="B28" s="13">
        <v>68.5</v>
      </c>
      <c r="C28" s="13">
        <v>8.4</v>
      </c>
      <c r="D28" s="13">
        <v>1.2</v>
      </c>
      <c r="E28" s="13">
        <v>1</v>
      </c>
      <c r="F28" s="13">
        <v>21</v>
      </c>
    </row>
    <row r="29" spans="1:15" ht="12.75">
      <c r="A29" s="98"/>
      <c r="B29" s="13">
        <v>65</v>
      </c>
      <c r="C29" s="13">
        <v>9.1</v>
      </c>
      <c r="D29" s="13">
        <v>1.3</v>
      </c>
      <c r="E29" s="13">
        <v>1</v>
      </c>
      <c r="F29" s="13">
        <v>23.6</v>
      </c>
      <c r="J29" s="104"/>
      <c r="K29" s="104"/>
      <c r="L29" s="104"/>
      <c r="M29" s="104"/>
      <c r="N29" s="104"/>
      <c r="O29" s="104"/>
    </row>
    <row r="30" spans="1:15" ht="12.75">
      <c r="A30" s="98"/>
      <c r="B30" s="13">
        <v>63.6</v>
      </c>
      <c r="C30" s="13">
        <v>9.3</v>
      </c>
      <c r="D30" s="13">
        <v>0.7</v>
      </c>
      <c r="E30" s="13">
        <v>1.2</v>
      </c>
      <c r="F30" s="13">
        <v>25.2</v>
      </c>
      <c r="I30" s="20"/>
      <c r="J30" s="104"/>
      <c r="K30" s="104"/>
      <c r="L30" s="104"/>
      <c r="M30" s="104"/>
      <c r="N30" s="104"/>
      <c r="O30" s="104"/>
    </row>
    <row r="31" spans="1:15" ht="12.75">
      <c r="A31" s="98">
        <v>1990</v>
      </c>
      <c r="B31" s="13">
        <v>64.4</v>
      </c>
      <c r="C31" s="13">
        <v>10.9</v>
      </c>
      <c r="D31" s="13">
        <v>0.7</v>
      </c>
      <c r="E31" s="13">
        <v>1.1</v>
      </c>
      <c r="F31" s="13">
        <v>22.9</v>
      </c>
      <c r="I31" s="20"/>
      <c r="J31" s="104"/>
      <c r="K31" s="104"/>
      <c r="L31" s="104"/>
      <c r="M31" s="104"/>
      <c r="N31" s="104"/>
      <c r="O31" s="104"/>
    </row>
    <row r="32" spans="1:15" ht="12.75">
      <c r="A32" s="98"/>
      <c r="B32" s="13">
        <v>63.9</v>
      </c>
      <c r="C32" s="13">
        <v>9.7</v>
      </c>
      <c r="D32" s="13">
        <v>0.7</v>
      </c>
      <c r="E32" s="13">
        <v>1.2</v>
      </c>
      <c r="F32" s="13">
        <v>24.6</v>
      </c>
      <c r="I32" s="20"/>
      <c r="J32" s="104"/>
      <c r="K32" s="104"/>
      <c r="L32" s="104"/>
      <c r="M32" s="104"/>
      <c r="N32" s="104"/>
      <c r="O32" s="104"/>
    </row>
    <row r="33" spans="1:15" ht="12.75">
      <c r="A33" s="98"/>
      <c r="B33" s="13">
        <v>60.2</v>
      </c>
      <c r="C33" s="13">
        <v>10.4</v>
      </c>
      <c r="D33" s="13">
        <v>2</v>
      </c>
      <c r="E33" s="13">
        <v>1.4</v>
      </c>
      <c r="F33" s="13">
        <v>26.1</v>
      </c>
      <c r="I33" s="20"/>
      <c r="J33" s="104"/>
      <c r="K33" s="104"/>
      <c r="L33" s="104"/>
      <c r="M33" s="104"/>
      <c r="N33" s="104"/>
      <c r="O33" s="104"/>
    </row>
    <row r="34" spans="1:9" ht="12.75">
      <c r="A34" s="98"/>
      <c r="B34" s="13">
        <v>51.6</v>
      </c>
      <c r="C34" s="13">
        <v>7.5</v>
      </c>
      <c r="D34" s="13">
        <v>9.2</v>
      </c>
      <c r="E34" s="13">
        <v>1.3</v>
      </c>
      <c r="F34" s="13">
        <v>30.4</v>
      </c>
      <c r="I34" s="20"/>
    </row>
    <row r="35" spans="1:9" ht="12.75">
      <c r="A35" s="98"/>
      <c r="B35" s="13">
        <v>49.2</v>
      </c>
      <c r="C35" s="13">
        <v>5.4</v>
      </c>
      <c r="D35" s="13">
        <v>13.4</v>
      </c>
      <c r="E35" s="13">
        <v>1.4</v>
      </c>
      <c r="F35" s="13">
        <v>30.6</v>
      </c>
      <c r="I35" s="20"/>
    </row>
    <row r="36" spans="1:6" ht="12.75">
      <c r="A36" s="98">
        <v>1995</v>
      </c>
      <c r="B36" s="13">
        <v>46.2</v>
      </c>
      <c r="C36" s="13">
        <v>5.3</v>
      </c>
      <c r="D36" s="13">
        <v>16.9</v>
      </c>
      <c r="E36" s="13">
        <v>2.3</v>
      </c>
      <c r="F36" s="13">
        <v>29.4</v>
      </c>
    </row>
    <row r="37" spans="1:6" ht="12.75">
      <c r="A37" s="98"/>
      <c r="B37" s="13">
        <v>41.6</v>
      </c>
      <c r="C37" s="32">
        <v>4.8</v>
      </c>
      <c r="D37" s="13">
        <v>21.4</v>
      </c>
      <c r="E37" s="13">
        <v>2.6</v>
      </c>
      <c r="F37" s="13">
        <v>29.6</v>
      </c>
    </row>
    <row r="38" spans="1:21" ht="12.75">
      <c r="A38" s="98"/>
      <c r="B38" s="13">
        <v>36.2</v>
      </c>
      <c r="C38" s="13">
        <v>2.6</v>
      </c>
      <c r="D38" s="32">
        <v>27.8</v>
      </c>
      <c r="E38" s="32">
        <v>2.9</v>
      </c>
      <c r="F38" s="13">
        <v>30.5</v>
      </c>
      <c r="I38" s="15"/>
      <c r="O38" s="15"/>
      <c r="P38" s="15"/>
      <c r="Q38" s="15"/>
      <c r="R38" s="15"/>
      <c r="S38" s="15"/>
      <c r="T38" s="15"/>
      <c r="U38" s="15"/>
    </row>
    <row r="39" spans="1:20" ht="12.75">
      <c r="A39" s="98"/>
      <c r="B39" s="13">
        <v>36.4</v>
      </c>
      <c r="C39" s="13">
        <v>2.1</v>
      </c>
      <c r="D39" s="13">
        <v>28</v>
      </c>
      <c r="E39" s="13">
        <v>3.1</v>
      </c>
      <c r="F39" s="13">
        <v>30.4</v>
      </c>
      <c r="I39" s="32"/>
      <c r="O39" s="94"/>
      <c r="P39" s="94"/>
      <c r="Q39" s="94"/>
      <c r="R39" s="32"/>
      <c r="S39" s="94"/>
      <c r="T39" s="94"/>
    </row>
    <row r="40" spans="1:20" ht="12.75">
      <c r="A40" s="98"/>
      <c r="B40" s="13">
        <v>31.5</v>
      </c>
      <c r="C40" s="13">
        <v>1.9</v>
      </c>
      <c r="D40" s="32">
        <v>33.5</v>
      </c>
      <c r="E40" s="13">
        <v>3.4</v>
      </c>
      <c r="F40" s="13">
        <v>29.6</v>
      </c>
      <c r="I40" s="32"/>
      <c r="J40" s="32"/>
      <c r="K40" s="32"/>
      <c r="L40" s="32"/>
      <c r="M40" s="32"/>
      <c r="N40" s="32"/>
      <c r="O40" s="94"/>
      <c r="P40" s="94"/>
      <c r="Q40" s="94"/>
      <c r="R40" s="32"/>
      <c r="S40" s="94"/>
      <c r="T40" s="94"/>
    </row>
    <row r="41" spans="1:20" ht="12.75">
      <c r="A41" s="98">
        <v>2000</v>
      </c>
      <c r="B41" s="103">
        <v>34.8</v>
      </c>
      <c r="C41" s="103">
        <v>1.9</v>
      </c>
      <c r="D41" s="103">
        <v>33.9</v>
      </c>
      <c r="E41" s="103">
        <v>3.6</v>
      </c>
      <c r="F41" s="103">
        <v>25.9</v>
      </c>
      <c r="G41" s="103"/>
      <c r="I41" s="32"/>
      <c r="J41" s="32"/>
      <c r="K41" s="32"/>
      <c r="L41" s="32"/>
      <c r="M41" s="32"/>
      <c r="N41" s="32"/>
      <c r="O41" s="94"/>
      <c r="P41" s="94"/>
      <c r="Q41" s="94"/>
      <c r="R41" s="32"/>
      <c r="S41" s="94"/>
      <c r="T41" s="94"/>
    </row>
    <row r="42" spans="1:21" ht="12.75">
      <c r="A42" s="98"/>
      <c r="B42" s="99">
        <v>37.2</v>
      </c>
      <c r="C42" s="99">
        <v>1.7</v>
      </c>
      <c r="D42" s="99">
        <v>31.6</v>
      </c>
      <c r="E42" s="99">
        <v>3.4</v>
      </c>
      <c r="F42" s="99">
        <v>26</v>
      </c>
      <c r="G42" s="99"/>
      <c r="I42" s="32"/>
      <c r="J42" s="32"/>
      <c r="K42" s="32"/>
      <c r="L42" s="32"/>
      <c r="M42" s="32"/>
      <c r="N42" s="32"/>
      <c r="O42" s="94"/>
      <c r="P42" s="94"/>
      <c r="Q42" s="94"/>
      <c r="R42" s="32"/>
      <c r="S42" s="94"/>
      <c r="T42" s="94"/>
      <c r="U42" s="94"/>
    </row>
    <row r="43" spans="1:21" ht="12.75">
      <c r="A43" s="98"/>
      <c r="B43" s="99">
        <v>35.4</v>
      </c>
      <c r="C43" s="99">
        <v>1.5</v>
      </c>
      <c r="D43" s="99">
        <v>33.8</v>
      </c>
      <c r="E43" s="99">
        <v>3.7</v>
      </c>
      <c r="F43" s="99">
        <v>25.5</v>
      </c>
      <c r="G43" s="99"/>
      <c r="I43" s="32"/>
      <c r="J43" s="32"/>
      <c r="K43" s="32"/>
      <c r="L43" s="32"/>
      <c r="M43" s="32"/>
      <c r="N43" s="32"/>
      <c r="O43" s="94"/>
      <c r="P43" s="94"/>
      <c r="Q43" s="94"/>
      <c r="R43" s="32"/>
      <c r="S43" s="94"/>
      <c r="T43" s="94"/>
      <c r="U43" s="94"/>
    </row>
    <row r="44" spans="2:20" ht="12.75">
      <c r="B44" s="99">
        <v>37.8</v>
      </c>
      <c r="C44" s="99">
        <v>1.4</v>
      </c>
      <c r="D44" s="99">
        <v>32.3</v>
      </c>
      <c r="E44" s="99">
        <v>4.6</v>
      </c>
      <c r="F44" s="99">
        <v>23.9</v>
      </c>
      <c r="G44" s="99"/>
      <c r="H44" s="94"/>
      <c r="I44" s="32"/>
      <c r="J44" s="32"/>
      <c r="K44" s="32"/>
      <c r="L44" s="32"/>
      <c r="M44" s="32"/>
      <c r="N44" s="32"/>
      <c r="O44" s="94"/>
      <c r="P44" s="94"/>
      <c r="Q44" s="94"/>
      <c r="R44" s="32"/>
      <c r="S44" s="94"/>
      <c r="T44" s="94"/>
    </row>
    <row r="45" spans="1:18" ht="12.75">
      <c r="A45" s="102"/>
      <c r="B45" s="99">
        <v>36.7</v>
      </c>
      <c r="C45" s="99">
        <v>1.3</v>
      </c>
      <c r="D45" s="99">
        <v>34.3</v>
      </c>
      <c r="E45" s="99">
        <v>4.9</v>
      </c>
      <c r="F45" s="99">
        <v>22.8</v>
      </c>
      <c r="G45" s="99"/>
      <c r="K45" s="32"/>
      <c r="M45" s="32"/>
      <c r="Q45" s="94"/>
      <c r="R45" s="32"/>
    </row>
    <row r="46" spans="1:18" ht="12.75">
      <c r="A46" s="100">
        <v>2005</v>
      </c>
      <c r="B46" s="99">
        <v>37.27502796571863</v>
      </c>
      <c r="C46" s="99">
        <v>1.4927262887094723</v>
      </c>
      <c r="D46" s="99">
        <v>32.63214457234906</v>
      </c>
      <c r="E46" s="99">
        <v>5.988208755844669</v>
      </c>
      <c r="F46" s="99">
        <v>22.611892417378165</v>
      </c>
      <c r="G46" s="99"/>
      <c r="H46" s="32"/>
      <c r="I46" s="32"/>
      <c r="J46" s="32"/>
      <c r="K46" s="32"/>
      <c r="L46" s="32"/>
      <c r="M46" s="32"/>
      <c r="Q46" s="94"/>
      <c r="R46" s="32"/>
    </row>
    <row r="47" spans="1:18" ht="12.75">
      <c r="A47" s="101"/>
      <c r="B47" s="99">
        <v>40.97950718013979</v>
      </c>
      <c r="C47" s="99">
        <v>1.6336861996289413</v>
      </c>
      <c r="D47" s="99">
        <v>30.52820319606735</v>
      </c>
      <c r="E47" s="99">
        <v>5.72460597502793</v>
      </c>
      <c r="F47" s="99">
        <v>21.133997449135975</v>
      </c>
      <c r="G47" s="99"/>
      <c r="H47" s="32"/>
      <c r="I47" s="32"/>
      <c r="J47" s="32"/>
      <c r="K47" s="32"/>
      <c r="L47" s="32"/>
      <c r="M47" s="32"/>
      <c r="Q47" s="94"/>
      <c r="R47" s="32"/>
    </row>
    <row r="48" spans="1:18" ht="12.75">
      <c r="A48" s="100"/>
      <c r="B48" s="99">
        <v>38.85250842390761</v>
      </c>
      <c r="C48" s="99">
        <v>1.3690601815009849</v>
      </c>
      <c r="D48" s="99">
        <v>36.11465635191025</v>
      </c>
      <c r="E48" s="99">
        <v>5.5163639178547905</v>
      </c>
      <c r="F48" s="99">
        <v>18.14741112482637</v>
      </c>
      <c r="G48" s="99"/>
      <c r="H48" s="32"/>
      <c r="I48" s="32"/>
      <c r="J48" s="32"/>
      <c r="K48" s="32"/>
      <c r="L48" s="32"/>
      <c r="M48" s="32"/>
      <c r="Q48" s="94"/>
      <c r="R48" s="32"/>
    </row>
    <row r="49" spans="1:18" ht="12.75">
      <c r="A49" s="100"/>
      <c r="B49" s="99">
        <v>36.30637160738922</v>
      </c>
      <c r="C49" s="99">
        <v>1.9164296153222948</v>
      </c>
      <c r="D49" s="99">
        <v>39.26133026901392</v>
      </c>
      <c r="E49" s="99">
        <v>5.655648412520489</v>
      </c>
      <c r="F49" s="99">
        <v>16.860220095754087</v>
      </c>
      <c r="G49" s="99"/>
      <c r="H49" s="32"/>
      <c r="I49" s="32"/>
      <c r="J49" s="32"/>
      <c r="K49" s="32"/>
      <c r="L49" s="32"/>
      <c r="M49" s="32"/>
      <c r="Q49" s="94"/>
      <c r="R49" s="32"/>
    </row>
    <row r="50" spans="1:17" ht="12.75">
      <c r="A50" s="98"/>
      <c r="B50" s="32">
        <v>31.350555750228676</v>
      </c>
      <c r="C50" s="32">
        <v>1.9234097167962574</v>
      </c>
      <c r="D50" s="32">
        <v>39.273168151864915</v>
      </c>
      <c r="E50" s="32">
        <v>6.191164919248336</v>
      </c>
      <c r="F50" s="32">
        <v>21.261701461861808</v>
      </c>
      <c r="G50" s="48"/>
      <c r="H50" s="97"/>
      <c r="I50" s="32"/>
      <c r="J50" s="32"/>
      <c r="K50" s="32"/>
      <c r="L50" s="32"/>
      <c r="M50" s="32"/>
      <c r="N50" s="32"/>
      <c r="O50" s="32"/>
      <c r="P50" s="32"/>
      <c r="Q50" s="32"/>
    </row>
    <row r="51" spans="1:17" ht="12.75">
      <c r="A51" s="98">
        <v>2010</v>
      </c>
      <c r="B51" s="32">
        <v>32.23829978961537</v>
      </c>
      <c r="C51" s="32">
        <v>1.4861289285048087</v>
      </c>
      <c r="D51" s="32">
        <v>40.51188642562965</v>
      </c>
      <c r="E51" s="32">
        <v>6.416576159423676</v>
      </c>
      <c r="F51" s="32">
        <v>19.34710869682649</v>
      </c>
      <c r="G51" s="48"/>
      <c r="H51" s="97"/>
      <c r="I51" s="32"/>
      <c r="J51" s="32"/>
      <c r="K51" s="32"/>
      <c r="L51" s="32"/>
      <c r="M51" s="32"/>
      <c r="N51" s="32"/>
      <c r="O51" s="32"/>
      <c r="P51" s="32"/>
      <c r="Q51" s="32"/>
    </row>
    <row r="52" spans="1:17" ht="12.75">
      <c r="A52" s="98"/>
      <c r="B52" s="32">
        <v>33.857697162832714</v>
      </c>
      <c r="C52" s="32">
        <v>1.0183325468447326</v>
      </c>
      <c r="D52" s="32">
        <v>34.35688451096902</v>
      </c>
      <c r="E52" s="32">
        <v>7.34865129732637</v>
      </c>
      <c r="F52" s="32">
        <v>23.418434482027166</v>
      </c>
      <c r="G52" s="48"/>
      <c r="H52" s="97"/>
      <c r="I52" s="32"/>
      <c r="J52" s="32"/>
      <c r="K52" s="32"/>
      <c r="L52" s="32"/>
      <c r="M52" s="32"/>
      <c r="N52" s="32"/>
      <c r="O52" s="32"/>
      <c r="P52" s="32"/>
      <c r="Q52" s="32"/>
    </row>
    <row r="53" spans="1:17" ht="12.75">
      <c r="A53" s="98"/>
      <c r="B53" s="32">
        <v>43.88773109296088</v>
      </c>
      <c r="C53" s="32">
        <v>0.9295809867552742</v>
      </c>
      <c r="D53" s="32">
        <v>23.596141305461934</v>
      </c>
      <c r="E53" s="32">
        <v>7.9487451508315905</v>
      </c>
      <c r="F53" s="32">
        <v>23.63780146399033</v>
      </c>
      <c r="G53" s="48"/>
      <c r="H53" s="97"/>
      <c r="I53" s="32"/>
      <c r="J53" s="32"/>
      <c r="K53" s="32"/>
      <c r="L53" s="32"/>
      <c r="M53" s="32"/>
      <c r="N53" s="32"/>
      <c r="O53" s="32"/>
      <c r="P53" s="32"/>
      <c r="Q53" s="32"/>
    </row>
    <row r="54" spans="1:17" ht="12.75">
      <c r="A54" s="98">
        <v>2013</v>
      </c>
      <c r="B54" s="32">
        <v>41.22297449033056</v>
      </c>
      <c r="C54" s="32">
        <v>0.7720430786149424</v>
      </c>
      <c r="D54" s="32">
        <v>22.806928143109527</v>
      </c>
      <c r="E54" s="32">
        <v>9.361150551768318</v>
      </c>
      <c r="F54" s="32">
        <v>25.836903736176666</v>
      </c>
      <c r="G54" s="48"/>
      <c r="H54" s="97"/>
      <c r="I54" s="32"/>
      <c r="J54" s="32"/>
      <c r="K54" s="32"/>
      <c r="L54" s="32"/>
      <c r="M54" s="32"/>
      <c r="N54" s="32"/>
      <c r="O54" s="32"/>
      <c r="P54" s="32"/>
      <c r="Q54" s="32"/>
    </row>
    <row r="55" spans="1:17" ht="12.75">
      <c r="A55" s="98"/>
      <c r="B55" s="32"/>
      <c r="C55" s="32"/>
      <c r="D55" s="32"/>
      <c r="E55" s="32"/>
      <c r="F55" s="32"/>
      <c r="G55" s="48"/>
      <c r="H55" s="97"/>
      <c r="I55" s="32"/>
      <c r="J55" s="32"/>
      <c r="K55" s="32"/>
      <c r="L55" s="32"/>
      <c r="M55" s="32"/>
      <c r="N55" s="32"/>
      <c r="O55" s="32"/>
      <c r="P55" s="32"/>
      <c r="Q55" s="32"/>
    </row>
    <row r="56" spans="1:18" ht="12.75">
      <c r="A56" s="16" t="s">
        <v>155</v>
      </c>
      <c r="B56" s="94"/>
      <c r="C56" s="94"/>
      <c r="D56" s="94"/>
      <c r="E56" s="94"/>
      <c r="F56" s="94"/>
      <c r="G56" s="94"/>
      <c r="H56" s="94"/>
      <c r="I56" s="94"/>
      <c r="K56" s="32"/>
      <c r="L56" s="32"/>
      <c r="M56" s="32"/>
      <c r="N56" s="32"/>
      <c r="O56" s="32"/>
      <c r="P56" s="32"/>
      <c r="Q56" s="32"/>
      <c r="R56" s="32"/>
    </row>
    <row r="57" spans="7:11" ht="12.75">
      <c r="G57" s="96"/>
      <c r="H57" s="96"/>
      <c r="I57" s="96"/>
      <c r="J57" s="96"/>
      <c r="K57" s="96"/>
    </row>
    <row r="58" spans="1:11" ht="24.75" customHeight="1">
      <c r="A58" s="299" t="s">
        <v>182</v>
      </c>
      <c r="B58" s="300"/>
      <c r="C58" s="300"/>
      <c r="D58" s="300"/>
      <c r="E58" s="300"/>
      <c r="G58" s="96"/>
      <c r="H58" s="96"/>
      <c r="I58" s="96"/>
      <c r="J58" s="96"/>
      <c r="K58" s="96"/>
    </row>
    <row r="59" spans="1:11" ht="24.75" customHeight="1">
      <c r="A59" s="299" t="s">
        <v>181</v>
      </c>
      <c r="B59" s="300"/>
      <c r="C59" s="300"/>
      <c r="D59" s="300"/>
      <c r="E59" s="300"/>
      <c r="G59" s="96"/>
      <c r="H59" s="96"/>
      <c r="I59" s="96"/>
      <c r="J59" s="96"/>
      <c r="K59" s="96"/>
    </row>
    <row r="60" spans="7:11" ht="12.75">
      <c r="G60" s="96"/>
      <c r="H60" s="96"/>
      <c r="I60" s="96"/>
      <c r="J60" s="96"/>
      <c r="K60" s="96"/>
    </row>
    <row r="61" ht="12.75">
      <c r="A61" s="12" t="s">
        <v>37</v>
      </c>
    </row>
  </sheetData>
  <sheetProtection/>
  <mergeCells count="3">
    <mergeCell ref="A2:F2"/>
    <mergeCell ref="A58:E58"/>
    <mergeCell ref="A59:E59"/>
  </mergeCells>
  <hyperlinks>
    <hyperlink ref="A61" location="Title!A1" display="Return to Title page"/>
  </hyperlinks>
  <printOptions/>
  <pageMargins left="0.7480314960629921" right="0.7480314960629921" top="0.984251968503937" bottom="0.984251968503937" header="0.5118110236220472" footer="0.5118110236220472"/>
  <pageSetup horizontalDpi="600" verticalDpi="600" orientation="portrait" paperSize="9" scale="75" r:id="rId1"/>
  <headerFooter alignWithMargins="0">
    <oddHeader>&amp;C&amp;F</oddHeader>
    <oddFooter>&amp;C&amp;A</oddFooter>
  </headerFooter>
</worksheet>
</file>

<file path=xl/worksheets/sheet14.xml><?xml version="1.0" encoding="utf-8"?>
<worksheet xmlns="http://schemas.openxmlformats.org/spreadsheetml/2006/main" xmlns:r="http://schemas.openxmlformats.org/officeDocument/2006/relationships">
  <dimension ref="A1:S78"/>
  <sheetViews>
    <sheetView zoomScalePageLayoutView="0" workbookViewId="0" topLeftCell="A1">
      <selection activeCell="A1" sqref="A1"/>
    </sheetView>
  </sheetViews>
  <sheetFormatPr defaultColWidth="9.140625" defaultRowHeight="12.75"/>
  <cols>
    <col min="1" max="1" width="9.140625" style="13" customWidth="1"/>
    <col min="2" max="3" width="5.7109375" style="13" bestFit="1" customWidth="1"/>
    <col min="4" max="4" width="11.7109375" style="13" bestFit="1" customWidth="1"/>
    <col min="5" max="5" width="8.00390625" style="13" bestFit="1" customWidth="1"/>
    <col min="6" max="6" width="18.8515625" style="13" bestFit="1" customWidth="1"/>
    <col min="7" max="7" width="12.7109375" style="13" bestFit="1" customWidth="1"/>
    <col min="8" max="8" width="7.57421875" style="13" bestFit="1" customWidth="1"/>
    <col min="9" max="9" width="16.57421875" style="13" bestFit="1" customWidth="1"/>
    <col min="10" max="16384" width="9.140625" style="13" customWidth="1"/>
  </cols>
  <sheetData>
    <row r="1" ht="15.75">
      <c r="A1" s="17" t="s">
        <v>192</v>
      </c>
    </row>
    <row r="2" ht="18.75">
      <c r="A2" s="17" t="s">
        <v>193</v>
      </c>
    </row>
    <row r="3" ht="15.75">
      <c r="A3" s="17"/>
    </row>
    <row r="4" ht="12.75">
      <c r="G4" s="25" t="s">
        <v>191</v>
      </c>
    </row>
    <row r="5" spans="2:17" ht="12.75">
      <c r="B5" s="15" t="s">
        <v>172</v>
      </c>
      <c r="C5" s="15" t="s">
        <v>190</v>
      </c>
      <c r="D5" s="15" t="s">
        <v>156</v>
      </c>
      <c r="E5" s="15" t="s">
        <v>189</v>
      </c>
      <c r="F5" s="15" t="s">
        <v>188</v>
      </c>
      <c r="G5" s="15" t="s">
        <v>187</v>
      </c>
      <c r="H5" s="15"/>
      <c r="I5" s="15" t="s">
        <v>177</v>
      </c>
      <c r="Q5" s="14"/>
    </row>
    <row r="6" spans="1:9" ht="12.75" hidden="1">
      <c r="A6" s="15">
        <v>1965</v>
      </c>
      <c r="B6" s="94">
        <v>40.03</v>
      </c>
      <c r="C6" s="94">
        <v>6.74</v>
      </c>
      <c r="D6" s="94"/>
      <c r="E6" s="94">
        <v>4.34</v>
      </c>
      <c r="F6" s="94">
        <v>0.4</v>
      </c>
      <c r="G6" s="94">
        <v>0.2185985</v>
      </c>
      <c r="H6" s="94"/>
      <c r="I6" s="38">
        <v>0.7325493826620454</v>
      </c>
    </row>
    <row r="7" spans="1:9" ht="12.75" hidden="1">
      <c r="A7" s="15"/>
      <c r="B7" s="94">
        <v>40.09</v>
      </c>
      <c r="C7" s="94">
        <v>7.81</v>
      </c>
      <c r="D7" s="94"/>
      <c r="E7" s="94">
        <v>5.8</v>
      </c>
      <c r="F7" s="94">
        <v>0.39</v>
      </c>
      <c r="G7" s="94">
        <v>0.35009475</v>
      </c>
      <c r="H7" s="94"/>
      <c r="I7" s="38">
        <v>0.8102788123202516</v>
      </c>
    </row>
    <row r="8" spans="1:9" ht="12.75" hidden="1">
      <c r="A8" s="15"/>
      <c r="B8" s="94">
        <v>39.61</v>
      </c>
      <c r="C8" s="94">
        <v>7.92</v>
      </c>
      <c r="D8" s="94"/>
      <c r="E8" s="94">
        <v>6.68</v>
      </c>
      <c r="F8" s="94">
        <v>0.42</v>
      </c>
      <c r="G8" s="94">
        <v>0.43375759999999997</v>
      </c>
      <c r="H8" s="94"/>
      <c r="I8" s="38">
        <v>0.8471118801920825</v>
      </c>
    </row>
    <row r="9" spans="1:9" ht="12.75" hidden="1">
      <c r="A9" s="15"/>
      <c r="B9" s="94">
        <v>43.33</v>
      </c>
      <c r="C9" s="94">
        <v>6.85</v>
      </c>
      <c r="D9" s="94"/>
      <c r="E9" s="94">
        <v>7.51</v>
      </c>
      <c r="F9" s="94">
        <v>0.32</v>
      </c>
      <c r="G9" s="94">
        <v>0.27276905</v>
      </c>
      <c r="H9" s="94"/>
      <c r="I9" s="38">
        <v>0.789756662173035</v>
      </c>
    </row>
    <row r="10" spans="1:9" ht="12.75" hidden="1">
      <c r="A10" s="15"/>
      <c r="B10" s="94">
        <v>44.74</v>
      </c>
      <c r="C10" s="94">
        <v>8.89</v>
      </c>
      <c r="D10" s="94">
        <v>0.11</v>
      </c>
      <c r="E10" s="94">
        <v>7.91</v>
      </c>
      <c r="F10" s="94">
        <v>0.28</v>
      </c>
      <c r="G10" s="94">
        <v>0.1598713</v>
      </c>
      <c r="H10" s="94"/>
      <c r="I10" s="38">
        <v>0.8278611311953381</v>
      </c>
    </row>
    <row r="11" spans="1:9" ht="12.75" hidden="1">
      <c r="A11" s="15">
        <v>1970</v>
      </c>
      <c r="B11" s="94">
        <v>43.07</v>
      </c>
      <c r="C11" s="94">
        <v>13.27</v>
      </c>
      <c r="D11" s="94">
        <v>0.11</v>
      </c>
      <c r="E11" s="94">
        <v>7</v>
      </c>
      <c r="F11" s="94">
        <v>0.39</v>
      </c>
      <c r="G11" s="94">
        <v>0.04729175000000001</v>
      </c>
      <c r="H11" s="94"/>
      <c r="I11" s="38">
        <v>0.881951971425389</v>
      </c>
    </row>
    <row r="12" spans="1:9" ht="12.75" hidden="1">
      <c r="A12" s="15"/>
      <c r="B12" s="94">
        <v>42.42</v>
      </c>
      <c r="C12" s="94">
        <v>15.63</v>
      </c>
      <c r="D12" s="94">
        <v>0.64</v>
      </c>
      <c r="E12" s="94">
        <v>7.37</v>
      </c>
      <c r="F12" s="94">
        <v>0.29</v>
      </c>
      <c r="G12" s="94">
        <v>0.1203182</v>
      </c>
      <c r="H12" s="94"/>
      <c r="I12" s="38">
        <v>0.9507128982106013</v>
      </c>
    </row>
    <row r="13" spans="1:9" ht="12.75" hidden="1">
      <c r="A13" s="15"/>
      <c r="B13" s="94">
        <v>38.47</v>
      </c>
      <c r="C13" s="94">
        <v>20.13</v>
      </c>
      <c r="D13" s="94">
        <v>1.61</v>
      </c>
      <c r="E13" s="94">
        <v>7.87</v>
      </c>
      <c r="F13" s="94">
        <v>0.29</v>
      </c>
      <c r="G13" s="94">
        <v>0.0412728</v>
      </c>
      <c r="H13" s="94"/>
      <c r="I13" s="38">
        <v>1.0483155195907317</v>
      </c>
    </row>
    <row r="14" spans="1:9" ht="12.75" hidden="1">
      <c r="A14" s="15"/>
      <c r="B14" s="94">
        <v>44.3</v>
      </c>
      <c r="C14" s="94">
        <v>18.09</v>
      </c>
      <c r="D14" s="94">
        <v>0.64</v>
      </c>
      <c r="E14" s="94">
        <v>7.46</v>
      </c>
      <c r="F14" s="94">
        <v>0.33</v>
      </c>
      <c r="G14" s="94">
        <v>0.1151591</v>
      </c>
      <c r="H14" s="94"/>
      <c r="I14" s="38">
        <v>0.957219276144842</v>
      </c>
    </row>
    <row r="15" spans="1:9" ht="12.75" hidden="1">
      <c r="A15" s="15"/>
      <c r="B15" s="94">
        <v>38.71</v>
      </c>
      <c r="C15" s="94">
        <v>18.41</v>
      </c>
      <c r="D15" s="94">
        <v>2.46</v>
      </c>
      <c r="E15" s="94">
        <v>8.97</v>
      </c>
      <c r="F15" s="94">
        <v>0.35</v>
      </c>
      <c r="G15" s="94">
        <v>0.11429925</v>
      </c>
      <c r="H15" s="94"/>
      <c r="I15" s="38">
        <v>1.0982659860519004</v>
      </c>
    </row>
    <row r="16" spans="1:9" ht="12.75" hidden="1">
      <c r="A16" s="15">
        <v>1975</v>
      </c>
      <c r="B16" s="94">
        <v>41.85</v>
      </c>
      <c r="C16" s="94">
        <v>13.7</v>
      </c>
      <c r="D16" s="94">
        <v>2.14</v>
      </c>
      <c r="E16" s="94">
        <v>8.12</v>
      </c>
      <c r="F16" s="94">
        <v>0.33</v>
      </c>
      <c r="G16" s="94">
        <v>0.1168788</v>
      </c>
      <c r="H16" s="94"/>
      <c r="I16" s="38">
        <v>1.0218324281656477</v>
      </c>
    </row>
    <row r="17" spans="1:9" ht="12.75" hidden="1">
      <c r="A17" s="15"/>
      <c r="B17" s="94">
        <v>44.49</v>
      </c>
      <c r="C17" s="94">
        <v>10.92</v>
      </c>
      <c r="D17" s="94">
        <v>1.61</v>
      </c>
      <c r="E17" s="94">
        <v>9.56</v>
      </c>
      <c r="F17" s="94">
        <v>0.39</v>
      </c>
      <c r="G17" s="94">
        <v>0</v>
      </c>
      <c r="H17" s="94"/>
      <c r="I17" s="38">
        <v>0.9649036870816686</v>
      </c>
    </row>
    <row r="18" spans="1:9" ht="12.75" hidden="1">
      <c r="A18" s="15"/>
      <c r="B18" s="94">
        <v>45.71</v>
      </c>
      <c r="C18" s="94">
        <v>11.35</v>
      </c>
      <c r="D18" s="94">
        <v>1.28</v>
      </c>
      <c r="E18" s="94">
        <v>10.64</v>
      </c>
      <c r="F18" s="94">
        <v>0.34</v>
      </c>
      <c r="G18" s="94">
        <v>0</v>
      </c>
      <c r="H18" s="94"/>
      <c r="I18" s="38">
        <v>0.9583167994069838</v>
      </c>
    </row>
    <row r="19" spans="1:9" ht="12.75" hidden="1">
      <c r="A19" s="15"/>
      <c r="B19" s="94">
        <v>46.05</v>
      </c>
      <c r="C19" s="94">
        <v>12.31</v>
      </c>
      <c r="D19" s="94">
        <v>0.86</v>
      </c>
      <c r="E19" s="94">
        <v>9.96</v>
      </c>
      <c r="F19" s="94">
        <v>0.35</v>
      </c>
      <c r="G19" s="94">
        <v>0.11</v>
      </c>
      <c r="H19" s="94"/>
      <c r="I19" s="38">
        <v>0.9490252662481089</v>
      </c>
    </row>
    <row r="20" spans="1:9" ht="12.75" hidden="1">
      <c r="A20" s="15"/>
      <c r="B20" s="94">
        <v>50.1</v>
      </c>
      <c r="C20" s="94">
        <v>11.45</v>
      </c>
      <c r="D20" s="94">
        <v>0.54</v>
      </c>
      <c r="E20" s="94">
        <v>10.23</v>
      </c>
      <c r="F20" s="94">
        <v>0.37</v>
      </c>
      <c r="G20" s="94">
        <v>0.11</v>
      </c>
      <c r="H20" s="94"/>
      <c r="I20" s="38">
        <v>0.8968905256696337</v>
      </c>
    </row>
    <row r="21" spans="1:17" ht="12.75">
      <c r="A21" s="15">
        <v>1980</v>
      </c>
      <c r="B21" s="94">
        <v>51.01</v>
      </c>
      <c r="C21" s="94">
        <v>7.67</v>
      </c>
      <c r="D21" s="94">
        <v>0.42</v>
      </c>
      <c r="E21" s="94">
        <v>9.91</v>
      </c>
      <c r="F21" s="94">
        <v>0.34</v>
      </c>
      <c r="G21" s="94">
        <v>0.11</v>
      </c>
      <c r="H21" s="94"/>
      <c r="I21" s="38">
        <v>0.8149847980520493</v>
      </c>
      <c r="Q21" s="38"/>
    </row>
    <row r="22" spans="1:17" ht="12.75">
      <c r="A22" s="15"/>
      <c r="B22" s="94">
        <v>49.64</v>
      </c>
      <c r="C22" s="94">
        <v>5.46</v>
      </c>
      <c r="D22" s="94">
        <v>0.21</v>
      </c>
      <c r="E22" s="94">
        <v>10.18</v>
      </c>
      <c r="F22" s="94">
        <v>0.38</v>
      </c>
      <c r="G22" s="94">
        <v>0.11</v>
      </c>
      <c r="H22" s="94"/>
      <c r="I22" s="38">
        <v>0.7673162017381239</v>
      </c>
      <c r="Q22" s="38"/>
    </row>
    <row r="23" spans="1:17" ht="12.75">
      <c r="A23" s="15"/>
      <c r="B23" s="94">
        <v>46.75</v>
      </c>
      <c r="C23" s="94">
        <v>6.64</v>
      </c>
      <c r="D23" s="94">
        <v>0.21</v>
      </c>
      <c r="E23" s="94">
        <v>11.88</v>
      </c>
      <c r="F23" s="94">
        <v>0.39</v>
      </c>
      <c r="G23" s="94">
        <v>0.11</v>
      </c>
      <c r="H23" s="94"/>
      <c r="I23" s="38">
        <v>0.8432034496050697</v>
      </c>
      <c r="Q23" s="38"/>
    </row>
    <row r="24" spans="1:17" ht="12.75">
      <c r="A24" s="15"/>
      <c r="B24" s="94">
        <v>47.16</v>
      </c>
      <c r="C24" s="94">
        <v>5.14</v>
      </c>
      <c r="D24" s="94">
        <v>0.21</v>
      </c>
      <c r="E24" s="94">
        <v>13.47</v>
      </c>
      <c r="F24" s="94">
        <v>0.39</v>
      </c>
      <c r="G24" s="94">
        <v>0</v>
      </c>
      <c r="H24" s="94"/>
      <c r="I24" s="38">
        <v>0.8129792767295309</v>
      </c>
      <c r="P24" s="94"/>
      <c r="Q24" s="38"/>
    </row>
    <row r="25" spans="1:17" ht="12.75">
      <c r="A25" s="15"/>
      <c r="B25" s="94">
        <v>31.07</v>
      </c>
      <c r="C25" s="94">
        <v>22.8</v>
      </c>
      <c r="D25" s="94">
        <v>0.42</v>
      </c>
      <c r="E25" s="94">
        <v>14.5</v>
      </c>
      <c r="F25" s="94">
        <v>0.39</v>
      </c>
      <c r="G25" s="94">
        <v>0</v>
      </c>
      <c r="H25" s="94"/>
      <c r="I25" s="38">
        <v>1.1130087175912302</v>
      </c>
      <c r="P25" s="94"/>
      <c r="Q25" s="38"/>
    </row>
    <row r="26" spans="1:17" ht="12.75">
      <c r="A26" s="15">
        <v>1985</v>
      </c>
      <c r="B26" s="94">
        <v>42.81</v>
      </c>
      <c r="C26" s="94">
        <v>11.35</v>
      </c>
      <c r="D26" s="94">
        <v>0.54</v>
      </c>
      <c r="E26" s="94">
        <v>16.5</v>
      </c>
      <c r="F26" s="94">
        <v>0.34</v>
      </c>
      <c r="G26" s="94">
        <v>0</v>
      </c>
      <c r="H26" s="94"/>
      <c r="I26" s="38">
        <v>0.999989341906164</v>
      </c>
      <c r="P26" s="94"/>
      <c r="Q26" s="38"/>
    </row>
    <row r="27" spans="1:17" ht="12.75">
      <c r="A27" s="15"/>
      <c r="B27" s="94">
        <v>47.91</v>
      </c>
      <c r="C27" s="94">
        <v>6.51</v>
      </c>
      <c r="D27" s="94">
        <v>0.18</v>
      </c>
      <c r="E27" s="94">
        <v>15.44</v>
      </c>
      <c r="F27" s="94">
        <v>0.41</v>
      </c>
      <c r="G27" s="94">
        <v>0.3662961</v>
      </c>
      <c r="H27" s="94"/>
      <c r="I27" s="38">
        <v>0.8881060120717206</v>
      </c>
      <c r="P27" s="94"/>
      <c r="Q27" s="38"/>
    </row>
    <row r="28" spans="1:17" ht="12.75">
      <c r="A28" s="15"/>
      <c r="B28" s="94">
        <v>51.58</v>
      </c>
      <c r="C28" s="94">
        <v>6.3</v>
      </c>
      <c r="D28" s="94">
        <v>0.91</v>
      </c>
      <c r="E28" s="94">
        <v>14.44</v>
      </c>
      <c r="F28" s="94">
        <v>0.36</v>
      </c>
      <c r="G28" s="94">
        <v>1.7208654</v>
      </c>
      <c r="H28" s="94"/>
      <c r="I28" s="38">
        <v>0.9056482350981905</v>
      </c>
      <c r="P28" s="94"/>
      <c r="Q28" s="38"/>
    </row>
    <row r="29" spans="1:17" ht="12.75">
      <c r="A29" s="15"/>
      <c r="B29" s="94">
        <v>49.83</v>
      </c>
      <c r="C29" s="94">
        <v>7.01</v>
      </c>
      <c r="D29" s="94">
        <v>0.97</v>
      </c>
      <c r="E29" s="94">
        <v>16.57</v>
      </c>
      <c r="F29" s="94">
        <v>0.42</v>
      </c>
      <c r="G29" s="94">
        <v>1.8138579000000001</v>
      </c>
      <c r="H29" s="94"/>
      <c r="I29" s="38">
        <v>0.9593862783079021</v>
      </c>
      <c r="P29" s="94"/>
      <c r="Q29" s="38"/>
    </row>
    <row r="30" spans="1:17" ht="12.75">
      <c r="A30" s="15"/>
      <c r="B30" s="94">
        <v>48.59</v>
      </c>
      <c r="C30" s="94">
        <v>7.11</v>
      </c>
      <c r="D30" s="94">
        <v>0.54</v>
      </c>
      <c r="E30" s="94">
        <v>17.74</v>
      </c>
      <c r="F30" s="94">
        <v>0.41</v>
      </c>
      <c r="G30" s="94">
        <v>1.9659905500000003</v>
      </c>
      <c r="H30" s="94"/>
      <c r="I30" s="38">
        <v>0.9618702486492056</v>
      </c>
      <c r="P30" s="94"/>
      <c r="Q30" s="38"/>
    </row>
    <row r="31" spans="1:17" ht="12.75">
      <c r="A31" s="15">
        <v>1990</v>
      </c>
      <c r="B31" s="94">
        <v>49.84</v>
      </c>
      <c r="C31" s="94">
        <v>8.4</v>
      </c>
      <c r="D31" s="94">
        <v>0.56</v>
      </c>
      <c r="E31" s="94">
        <v>16.26</v>
      </c>
      <c r="F31" s="94">
        <v>0.44</v>
      </c>
      <c r="G31" s="94">
        <v>1.8640813500000002</v>
      </c>
      <c r="H31" s="94"/>
      <c r="I31" s="38">
        <v>0.9659982482509476</v>
      </c>
      <c r="P31" s="94"/>
      <c r="Q31" s="38"/>
    </row>
    <row r="32" spans="1:17" ht="12.75">
      <c r="A32" s="15"/>
      <c r="B32" s="94">
        <v>49.98</v>
      </c>
      <c r="C32" s="94">
        <v>7.56</v>
      </c>
      <c r="D32" s="94">
        <v>0.57</v>
      </c>
      <c r="E32" s="94">
        <v>17.43</v>
      </c>
      <c r="F32" s="94">
        <v>0.39</v>
      </c>
      <c r="G32" s="94">
        <v>2.35101385</v>
      </c>
      <c r="H32" s="94"/>
      <c r="I32" s="38">
        <v>0.9614948487320084</v>
      </c>
      <c r="P32" s="94"/>
      <c r="Q32" s="38"/>
    </row>
    <row r="33" spans="1:17" ht="12.75">
      <c r="A33" s="15"/>
      <c r="B33" s="94">
        <v>46.94</v>
      </c>
      <c r="C33" s="94">
        <v>8.07</v>
      </c>
      <c r="D33" s="94">
        <v>1.54</v>
      </c>
      <c r="E33" s="94">
        <v>18.45</v>
      </c>
      <c r="F33" s="94">
        <v>0.46</v>
      </c>
      <c r="G33" s="94">
        <v>2.52508965</v>
      </c>
      <c r="H33" s="94"/>
      <c r="I33" s="38">
        <v>1.049871250216435</v>
      </c>
      <c r="P33" s="94"/>
      <c r="Q33" s="38"/>
    </row>
    <row r="34" spans="1:17" ht="12.75">
      <c r="A34" s="15"/>
      <c r="B34" s="94">
        <v>39.61</v>
      </c>
      <c r="C34" s="94">
        <v>5.78</v>
      </c>
      <c r="D34" s="94">
        <v>7.04</v>
      </c>
      <c r="E34" s="94">
        <v>21.58</v>
      </c>
      <c r="F34" s="94">
        <v>0.37</v>
      </c>
      <c r="G34" s="94">
        <v>2.4576691999999998</v>
      </c>
      <c r="H34" s="94"/>
      <c r="I34" s="38">
        <v>1.1988118668897265</v>
      </c>
      <c r="P34" s="94"/>
      <c r="Q34" s="38"/>
    </row>
    <row r="35" spans="1:17" ht="12.75">
      <c r="A35" s="15"/>
      <c r="B35" s="94">
        <v>37.1</v>
      </c>
      <c r="C35" s="94">
        <v>4.11</v>
      </c>
      <c r="D35" s="94">
        <v>10.1</v>
      </c>
      <c r="E35" s="94">
        <v>21.2</v>
      </c>
      <c r="F35" s="94">
        <v>0.44</v>
      </c>
      <c r="G35" s="94">
        <v>2.51228665</v>
      </c>
      <c r="H35" s="94"/>
      <c r="I35" s="38">
        <v>1.2279088443687365</v>
      </c>
      <c r="P35" s="94"/>
      <c r="Q35" s="38"/>
    </row>
    <row r="36" spans="1:17" ht="12.75">
      <c r="A36" s="15">
        <v>1995</v>
      </c>
      <c r="B36" s="94">
        <v>36.29</v>
      </c>
      <c r="C36" s="94">
        <v>4.15</v>
      </c>
      <c r="D36" s="94">
        <v>13.27</v>
      </c>
      <c r="E36" s="94">
        <v>21.25</v>
      </c>
      <c r="F36" s="94">
        <v>0.4</v>
      </c>
      <c r="G36" s="94">
        <v>3.21821085</v>
      </c>
      <c r="H36" s="94"/>
      <c r="I36" s="38">
        <v>1.2844960623309343</v>
      </c>
      <c r="P36" s="94"/>
      <c r="Q36" s="38"/>
    </row>
    <row r="37" spans="1:17" ht="12.75">
      <c r="A37" s="15"/>
      <c r="B37" s="94">
        <v>33.665</v>
      </c>
      <c r="C37" s="94">
        <v>3.8709999999999996</v>
      </c>
      <c r="D37" s="94">
        <v>17.366</v>
      </c>
      <c r="E37" s="94">
        <v>22.18</v>
      </c>
      <c r="F37" s="94">
        <v>0.292</v>
      </c>
      <c r="G37" s="94">
        <v>3.623678675</v>
      </c>
      <c r="H37" s="94"/>
      <c r="I37" s="38">
        <v>1.3211816721897027</v>
      </c>
      <c r="P37" s="94"/>
      <c r="Q37" s="38"/>
    </row>
    <row r="38" spans="1:17" ht="12.75">
      <c r="A38" s="15"/>
      <c r="B38" s="94">
        <v>28.295</v>
      </c>
      <c r="C38" s="94">
        <v>2.0140000000000002</v>
      </c>
      <c r="D38" s="94">
        <v>21.735</v>
      </c>
      <c r="E38" s="94">
        <v>21.983</v>
      </c>
      <c r="F38" s="94">
        <v>0.378</v>
      </c>
      <c r="G38" s="94">
        <v>3.77611539</v>
      </c>
      <c r="H38" s="94"/>
      <c r="I38" s="38">
        <v>1.315215992180214</v>
      </c>
      <c r="P38" s="94"/>
      <c r="Q38" s="38"/>
    </row>
    <row r="39" spans="1:17" ht="12.75">
      <c r="A39" s="15"/>
      <c r="B39" s="94">
        <v>29.94</v>
      </c>
      <c r="C39" s="94">
        <v>1.694</v>
      </c>
      <c r="D39" s="94">
        <v>23.021</v>
      </c>
      <c r="E39" s="94">
        <v>23.443</v>
      </c>
      <c r="F39" s="94">
        <v>0.44</v>
      </c>
      <c r="G39" s="94">
        <v>3.6690609800000002</v>
      </c>
      <c r="H39" s="94"/>
      <c r="I39" s="38">
        <v>1.3074580372038371</v>
      </c>
      <c r="P39" s="94"/>
      <c r="Q39" s="38"/>
    </row>
    <row r="40" spans="1:17" ht="12.75">
      <c r="A40" s="15"/>
      <c r="B40" s="94">
        <v>25.512</v>
      </c>
      <c r="C40" s="94">
        <v>1.541</v>
      </c>
      <c r="D40" s="94">
        <v>27.128</v>
      </c>
      <c r="E40" s="94">
        <v>22.216</v>
      </c>
      <c r="F40" s="94">
        <v>0.459</v>
      </c>
      <c r="G40" s="94">
        <v>4.0877703400000005</v>
      </c>
      <c r="H40" s="94"/>
      <c r="I40" s="38">
        <v>1.3172159903900094</v>
      </c>
      <c r="P40" s="94"/>
      <c r="Q40" s="38"/>
    </row>
    <row r="41" spans="1:17" ht="12.75">
      <c r="A41" s="15">
        <v>2000</v>
      </c>
      <c r="B41" s="94">
        <v>28.67</v>
      </c>
      <c r="C41" s="94">
        <v>1.55</v>
      </c>
      <c r="D41" s="94">
        <v>27.91</v>
      </c>
      <c r="E41" s="94">
        <v>19.635</v>
      </c>
      <c r="F41" s="94">
        <v>0.44</v>
      </c>
      <c r="G41" s="94">
        <v>4.228751389999999</v>
      </c>
      <c r="H41" s="94"/>
      <c r="I41" s="38">
        <v>1.3081641529776176</v>
      </c>
      <c r="J41" s="38"/>
      <c r="P41" s="94"/>
      <c r="Q41" s="38"/>
    </row>
    <row r="42" spans="1:17" ht="12.75">
      <c r="A42" s="15"/>
      <c r="B42" s="94">
        <v>31.605999999999998</v>
      </c>
      <c r="C42" s="94">
        <v>1.423</v>
      </c>
      <c r="D42" s="94">
        <v>26.91</v>
      </c>
      <c r="E42" s="94">
        <v>20.768</v>
      </c>
      <c r="F42" s="94">
        <v>0.34800000000000003</v>
      </c>
      <c r="G42" s="94">
        <v>3.887158015</v>
      </c>
      <c r="H42" s="94"/>
      <c r="I42" s="38">
        <v>1.2929916318802386</v>
      </c>
      <c r="J42" s="38"/>
      <c r="P42" s="94"/>
      <c r="Q42" s="38"/>
    </row>
    <row r="43" spans="1:17" ht="12.75">
      <c r="A43" s="25"/>
      <c r="B43" s="94">
        <v>29.626</v>
      </c>
      <c r="C43" s="94">
        <v>1.2879999999999998</v>
      </c>
      <c r="D43" s="94">
        <v>28.36</v>
      </c>
      <c r="E43" s="94">
        <v>20.1</v>
      </c>
      <c r="F43" s="94">
        <v>0.41200000000000003</v>
      </c>
      <c r="G43" s="94">
        <v>3.96547779</v>
      </c>
      <c r="H43" s="94"/>
      <c r="I43" s="124">
        <v>1.3013971261466448</v>
      </c>
      <c r="J43" s="38"/>
      <c r="P43" s="94"/>
      <c r="Q43" s="124"/>
    </row>
    <row r="44" spans="1:18" ht="12.75">
      <c r="A44" s="25"/>
      <c r="B44" s="94">
        <v>32.54</v>
      </c>
      <c r="C44" s="94">
        <v>1.192</v>
      </c>
      <c r="D44" s="94">
        <v>27.909</v>
      </c>
      <c r="E44" s="94">
        <v>20.041</v>
      </c>
      <c r="F44" s="94">
        <v>0.278</v>
      </c>
      <c r="G44" s="94">
        <f>86.189-B44-C44-D44-E44-F44</f>
        <v>4.228999999999994</v>
      </c>
      <c r="H44" s="94"/>
      <c r="I44" s="124">
        <v>1.2999568828950938</v>
      </c>
      <c r="J44" s="38"/>
      <c r="M44" s="20"/>
      <c r="N44" s="20"/>
      <c r="O44" s="20"/>
      <c r="P44" s="94"/>
      <c r="Q44" s="124"/>
      <c r="R44" s="20"/>
    </row>
    <row r="45" spans="1:19" ht="12.75">
      <c r="A45" s="25"/>
      <c r="B45" s="94">
        <v>31.312</v>
      </c>
      <c r="C45" s="94">
        <v>1.1</v>
      </c>
      <c r="D45" s="94">
        <v>29.254</v>
      </c>
      <c r="E45" s="94">
        <v>18.16</v>
      </c>
      <c r="F45" s="94">
        <v>0.418</v>
      </c>
      <c r="G45" s="94">
        <f>85.214-B45-C45-D45-E45-F45</f>
        <v>4.969999999999998</v>
      </c>
      <c r="H45" s="94"/>
      <c r="I45" s="124">
        <v>1.3084430537911043</v>
      </c>
      <c r="J45" s="38"/>
      <c r="M45" s="123"/>
      <c r="N45" s="123"/>
      <c r="O45" s="123"/>
      <c r="P45" s="94"/>
      <c r="Q45" s="124"/>
      <c r="R45" s="123"/>
      <c r="S45" s="94"/>
    </row>
    <row r="46" spans="1:19" ht="12.75">
      <c r="A46" s="25">
        <v>2005</v>
      </c>
      <c r="B46" s="94">
        <v>32.575</v>
      </c>
      <c r="C46" s="94">
        <v>1.305</v>
      </c>
      <c r="D46" s="94">
        <v>28.517</v>
      </c>
      <c r="E46" s="94">
        <v>18.372</v>
      </c>
      <c r="F46" s="94">
        <v>0.42300000000000004</v>
      </c>
      <c r="G46" s="94">
        <v>6.1986067728953165</v>
      </c>
      <c r="H46" s="94"/>
      <c r="I46" s="38">
        <v>1.3378753913274584</v>
      </c>
      <c r="J46" s="38"/>
      <c r="M46" s="123"/>
      <c r="N46" s="123"/>
      <c r="O46" s="123"/>
      <c r="P46" s="94"/>
      <c r="Q46" s="38"/>
      <c r="R46" s="123"/>
      <c r="S46" s="94"/>
    </row>
    <row r="47" spans="1:19" ht="12.75">
      <c r="A47" s="25"/>
      <c r="B47" s="94">
        <v>35.943</v>
      </c>
      <c r="C47" s="94">
        <v>1.433</v>
      </c>
      <c r="D47" s="94">
        <v>26.776</v>
      </c>
      <c r="E47" s="94">
        <v>17.131</v>
      </c>
      <c r="F47" s="94">
        <v>0.395</v>
      </c>
      <c r="G47" s="94">
        <v>6.0313942610848565</v>
      </c>
      <c r="H47" s="94"/>
      <c r="I47" s="38">
        <v>1.3272707226584384</v>
      </c>
      <c r="J47" s="38"/>
      <c r="M47" s="123"/>
      <c r="N47" s="123"/>
      <c r="O47" s="123"/>
      <c r="P47" s="94"/>
      <c r="Q47" s="38"/>
      <c r="R47" s="123"/>
      <c r="S47" s="94"/>
    </row>
    <row r="48" spans="1:18" ht="12.75">
      <c r="A48" s="25"/>
      <c r="B48" s="94">
        <v>32.92</v>
      </c>
      <c r="C48" s="94">
        <v>1.16</v>
      </c>
      <c r="D48" s="94">
        <v>30.6</v>
      </c>
      <c r="E48" s="94">
        <v>14.037</v>
      </c>
      <c r="F48" s="94">
        <v>0.436</v>
      </c>
      <c r="G48" s="94">
        <v>5.577071392541316</v>
      </c>
      <c r="H48" s="94"/>
      <c r="I48" s="38">
        <v>1.3083698491650984</v>
      </c>
      <c r="J48" s="38"/>
      <c r="M48" s="20"/>
      <c r="N48" s="20"/>
      <c r="O48" s="20"/>
      <c r="P48" s="94"/>
      <c r="Q48" s="38"/>
      <c r="R48" s="20"/>
    </row>
    <row r="49" spans="1:17" ht="12.75">
      <c r="A49" s="25"/>
      <c r="B49" s="94">
        <v>29.961346139670415</v>
      </c>
      <c r="C49" s="94">
        <v>1.5815343946920453</v>
      </c>
      <c r="D49" s="94">
        <v>32.39988613608625</v>
      </c>
      <c r="E49" s="94">
        <v>11.909585631099512</v>
      </c>
      <c r="F49" s="94">
        <v>0.44237719595184866</v>
      </c>
      <c r="G49" s="94">
        <v>5.281220210680498</v>
      </c>
      <c r="H49" s="94"/>
      <c r="I49" s="38">
        <v>1.3207644491574806</v>
      </c>
      <c r="J49" s="38"/>
      <c r="K49" s="15"/>
      <c r="L49" s="15"/>
      <c r="M49" s="15"/>
      <c r="N49" s="15"/>
      <c r="O49" s="15"/>
      <c r="P49" s="94"/>
      <c r="Q49" s="38"/>
    </row>
    <row r="50" spans="1:17" ht="12.75">
      <c r="A50" s="15"/>
      <c r="B50" s="94">
        <v>24.662128641163125</v>
      </c>
      <c r="C50" s="13">
        <v>1.5130633805413938</v>
      </c>
      <c r="D50" s="94">
        <v>30.894505756895825</v>
      </c>
      <c r="E50" s="94">
        <v>15.229937480881913</v>
      </c>
      <c r="F50" s="94">
        <v>0.4497477228669021</v>
      </c>
      <c r="G50" s="94">
        <v>5.670312809299424</v>
      </c>
      <c r="I50" s="38">
        <v>1.3741890855456849</v>
      </c>
      <c r="J50" s="38"/>
      <c r="K50" s="15"/>
      <c r="L50" s="15"/>
      <c r="M50" s="15"/>
      <c r="N50" s="15"/>
      <c r="O50" s="15"/>
      <c r="P50" s="94"/>
      <c r="Q50" s="38"/>
    </row>
    <row r="51" spans="1:17" ht="12.75">
      <c r="A51" s="15">
        <v>2010</v>
      </c>
      <c r="B51" s="94">
        <v>25.56231944219225</v>
      </c>
      <c r="C51" s="13">
        <v>1.1783779743545852</v>
      </c>
      <c r="D51" s="94">
        <v>32.122592964761076</v>
      </c>
      <c r="E51" s="94">
        <v>13.92599433628221</v>
      </c>
      <c r="F51" s="94">
        <v>0.3067597830091294</v>
      </c>
      <c r="G51" s="94">
        <v>5.966715180356453</v>
      </c>
      <c r="I51" s="38">
        <v>1.3476552638229542</v>
      </c>
      <c r="J51" s="38"/>
      <c r="K51" s="15"/>
      <c r="L51" s="15"/>
      <c r="M51" s="15"/>
      <c r="N51" s="15"/>
      <c r="O51" s="15"/>
      <c r="P51" s="94"/>
      <c r="Q51" s="38"/>
    </row>
    <row r="52" spans="1:17" ht="12.75">
      <c r="A52" s="15"/>
      <c r="B52" s="94">
        <v>26.025572559804004</v>
      </c>
      <c r="C52" s="13">
        <v>0.7827669867935059</v>
      </c>
      <c r="D52" s="94">
        <v>26.409285500686437</v>
      </c>
      <c r="E52" s="94">
        <v>15.626116754394799</v>
      </c>
      <c r="F52" s="94">
        <v>0.48858344310977564</v>
      </c>
      <c r="G52" s="94">
        <v>7.000206204314465</v>
      </c>
      <c r="I52" s="38">
        <v>1.402181949846634</v>
      </c>
      <c r="J52" s="38"/>
      <c r="K52" s="15"/>
      <c r="L52" s="15"/>
      <c r="M52" s="15"/>
      <c r="N52" s="15"/>
      <c r="O52" s="15"/>
      <c r="Q52" s="38"/>
    </row>
    <row r="53" spans="1:17" ht="12.75">
      <c r="A53" s="15"/>
      <c r="B53" s="94">
        <v>34.329572434235</v>
      </c>
      <c r="C53" s="13">
        <v>0.7803780779946803</v>
      </c>
      <c r="D53" s="94">
        <v>18.45556907765883</v>
      </c>
      <c r="E53" s="94">
        <v>15.206061471979307</v>
      </c>
      <c r="F53" s="94">
        <v>0.4544019824280476</v>
      </c>
      <c r="G53" s="94">
        <v>8.02402697670166</v>
      </c>
      <c r="I53" s="38">
        <v>1.3874454416006763</v>
      </c>
      <c r="J53" s="38"/>
      <c r="K53" s="15"/>
      <c r="L53" s="15"/>
      <c r="M53" s="15"/>
      <c r="N53" s="15"/>
      <c r="O53" s="15"/>
      <c r="Q53" s="38"/>
    </row>
    <row r="54" spans="1:17" ht="12.75">
      <c r="A54" s="15">
        <v>2013</v>
      </c>
      <c r="B54" s="94">
        <v>31.444297003921594</v>
      </c>
      <c r="C54" s="13">
        <v>0.588903449203662</v>
      </c>
      <c r="D54" s="94">
        <v>17.396799506722914</v>
      </c>
      <c r="E54" s="94">
        <v>15.442942326722237</v>
      </c>
      <c r="F54" s="94">
        <v>0.4039604604637132</v>
      </c>
      <c r="G54" s="94">
        <v>9.760956331278592</v>
      </c>
      <c r="I54" s="38">
        <v>1.4358496180807918</v>
      </c>
      <c r="J54" s="38"/>
      <c r="K54" s="15"/>
      <c r="L54" s="15"/>
      <c r="M54" s="15"/>
      <c r="N54" s="15"/>
      <c r="O54" s="15"/>
      <c r="Q54" s="38"/>
    </row>
    <row r="55" spans="1:17" ht="12.75">
      <c r="A55" s="15"/>
      <c r="B55" s="94"/>
      <c r="D55" s="94"/>
      <c r="E55" s="94"/>
      <c r="F55" s="94"/>
      <c r="G55" s="94"/>
      <c r="I55" s="38"/>
      <c r="K55" s="15"/>
      <c r="L55" s="15"/>
      <c r="M55" s="15"/>
      <c r="N55" s="15"/>
      <c r="O55" s="15"/>
      <c r="Q55" s="38"/>
    </row>
    <row r="56" ht="12.75">
      <c r="A56" s="16" t="s">
        <v>155</v>
      </c>
    </row>
    <row r="58" spans="1:5" ht="53.25" customHeight="1">
      <c r="A58" s="295" t="s">
        <v>186</v>
      </c>
      <c r="B58" s="295"/>
      <c r="C58" s="295"/>
      <c r="D58" s="295"/>
      <c r="E58" s="295"/>
    </row>
    <row r="59" ht="12.75">
      <c r="L59" s="94"/>
    </row>
    <row r="60" spans="1:12" ht="12.75">
      <c r="A60" s="12" t="s">
        <v>37</v>
      </c>
      <c r="L60" s="94"/>
    </row>
    <row r="61" ht="12.75">
      <c r="L61" s="94"/>
    </row>
    <row r="62" ht="12.75">
      <c r="L62" s="94"/>
    </row>
    <row r="63" ht="12.75">
      <c r="L63" s="94"/>
    </row>
    <row r="64" ht="12.75">
      <c r="L64" s="94"/>
    </row>
    <row r="65" spans="2:15" ht="12.75">
      <c r="B65" s="119"/>
      <c r="C65" s="119"/>
      <c r="D65" s="119"/>
      <c r="E65" s="119"/>
      <c r="F65" s="119"/>
      <c r="G65" s="119"/>
      <c r="H65" s="119"/>
      <c r="I65" s="119"/>
      <c r="J65" s="119"/>
      <c r="K65" s="122"/>
      <c r="L65" s="119"/>
      <c r="M65" s="119"/>
      <c r="N65" s="119"/>
      <c r="O65" s="119"/>
    </row>
    <row r="66" spans="2:15" ht="12.75">
      <c r="B66" s="120"/>
      <c r="C66" s="119"/>
      <c r="D66" s="118"/>
      <c r="E66" s="118"/>
      <c r="F66" s="116"/>
      <c r="G66" s="116"/>
      <c r="H66" s="116"/>
      <c r="I66" s="116"/>
      <c r="J66" s="117"/>
      <c r="K66" s="116"/>
      <c r="L66" s="115"/>
      <c r="M66" s="115"/>
      <c r="N66" s="114"/>
      <c r="O66" s="114"/>
    </row>
    <row r="67" spans="2:15" ht="12.75">
      <c r="B67" s="120"/>
      <c r="C67" s="119"/>
      <c r="D67" s="118"/>
      <c r="E67" s="118"/>
      <c r="F67" s="121"/>
      <c r="G67" s="116"/>
      <c r="H67" s="116"/>
      <c r="I67" s="116"/>
      <c r="J67" s="117"/>
      <c r="K67" s="116"/>
      <c r="L67" s="115"/>
      <c r="M67" s="115"/>
      <c r="N67" s="114"/>
      <c r="O67" s="114"/>
    </row>
    <row r="68" spans="2:15" ht="12.75">
      <c r="B68" s="120"/>
      <c r="C68" s="119"/>
      <c r="D68" s="118"/>
      <c r="E68" s="118"/>
      <c r="F68" s="116"/>
      <c r="G68" s="116"/>
      <c r="H68" s="116"/>
      <c r="I68" s="116"/>
      <c r="J68" s="117"/>
      <c r="K68" s="116"/>
      <c r="L68" s="115"/>
      <c r="M68" s="115"/>
      <c r="N68" s="114"/>
      <c r="O68" s="114"/>
    </row>
    <row r="69" spans="2:15" ht="12.75">
      <c r="B69" s="120"/>
      <c r="C69" s="119"/>
      <c r="D69" s="118"/>
      <c r="E69" s="118"/>
      <c r="F69" s="116"/>
      <c r="G69" s="116"/>
      <c r="H69" s="116"/>
      <c r="I69" s="116"/>
      <c r="J69" s="116"/>
      <c r="K69" s="116"/>
      <c r="L69" s="115"/>
      <c r="M69" s="115"/>
      <c r="N69" s="114"/>
      <c r="O69" s="114"/>
    </row>
    <row r="70" spans="2:15" ht="12.75">
      <c r="B70" s="120"/>
      <c r="C70" s="119"/>
      <c r="D70" s="118"/>
      <c r="E70" s="118"/>
      <c r="F70" s="121"/>
      <c r="G70" s="117"/>
      <c r="H70" s="121"/>
      <c r="I70" s="121"/>
      <c r="J70" s="117"/>
      <c r="K70" s="116"/>
      <c r="L70" s="115"/>
      <c r="M70" s="115"/>
      <c r="N70" s="114"/>
      <c r="O70" s="114"/>
    </row>
    <row r="71" spans="2:15" ht="12.75">
      <c r="B71" s="120"/>
      <c r="C71" s="119"/>
      <c r="D71" s="118"/>
      <c r="E71" s="118"/>
      <c r="F71" s="121"/>
      <c r="G71" s="117"/>
      <c r="H71" s="121"/>
      <c r="I71" s="121"/>
      <c r="J71" s="117"/>
      <c r="K71" s="116"/>
      <c r="L71" s="115"/>
      <c r="M71" s="115"/>
      <c r="N71" s="115"/>
      <c r="O71" s="114"/>
    </row>
    <row r="72" spans="2:15" ht="12.75">
      <c r="B72" s="120"/>
      <c r="C72" s="119"/>
      <c r="D72" s="118"/>
      <c r="E72" s="118"/>
      <c r="F72" s="121"/>
      <c r="G72" s="117"/>
      <c r="H72" s="121"/>
      <c r="I72" s="121"/>
      <c r="J72" s="117"/>
      <c r="K72" s="116"/>
      <c r="L72" s="115"/>
      <c r="M72" s="115"/>
      <c r="N72" s="115"/>
      <c r="O72" s="114"/>
    </row>
    <row r="73" spans="2:15" ht="12.75">
      <c r="B73" s="120"/>
      <c r="C73" s="119"/>
      <c r="D73" s="118"/>
      <c r="E73" s="118"/>
      <c r="F73" s="116"/>
      <c r="G73" s="116"/>
      <c r="H73" s="116"/>
      <c r="I73" s="116"/>
      <c r="J73" s="117"/>
      <c r="K73" s="116"/>
      <c r="L73" s="115"/>
      <c r="M73" s="115"/>
      <c r="N73" s="114"/>
      <c r="O73" s="114"/>
    </row>
    <row r="74" spans="2:15" ht="12.75">
      <c r="B74" s="120"/>
      <c r="C74" s="119"/>
      <c r="D74" s="118"/>
      <c r="E74" s="118"/>
      <c r="F74" s="116"/>
      <c r="G74" s="116"/>
      <c r="H74" s="116"/>
      <c r="I74" s="116"/>
      <c r="J74" s="117"/>
      <c r="K74" s="116"/>
      <c r="L74" s="115"/>
      <c r="M74" s="115"/>
      <c r="N74" s="114"/>
      <c r="O74" s="114"/>
    </row>
    <row r="75" spans="2:15" ht="12.75">
      <c r="B75" s="113"/>
      <c r="C75" s="112"/>
      <c r="D75" s="111"/>
      <c r="E75" s="111"/>
      <c r="F75" s="110"/>
      <c r="G75" s="110"/>
      <c r="H75" s="110"/>
      <c r="I75" s="110"/>
      <c r="J75" s="110"/>
      <c r="K75" s="107"/>
      <c r="L75" s="109"/>
      <c r="M75" s="109"/>
      <c r="N75" s="108"/>
      <c r="O75" s="107"/>
    </row>
    <row r="76" spans="2:9" ht="12.75">
      <c r="B76" s="94"/>
      <c r="C76" s="94"/>
      <c r="D76" s="94"/>
      <c r="E76" s="94"/>
      <c r="F76" s="94"/>
      <c r="G76" s="94"/>
      <c r="H76" s="94"/>
      <c r="I76" s="94"/>
    </row>
    <row r="78" spans="6:11" ht="12.75">
      <c r="F78" s="106"/>
      <c r="G78" s="106"/>
      <c r="H78" s="106"/>
      <c r="I78" s="106"/>
      <c r="J78" s="106"/>
      <c r="K78" s="106"/>
    </row>
  </sheetData>
  <sheetProtection/>
  <mergeCells count="1">
    <mergeCell ref="A58:E58"/>
  </mergeCells>
  <hyperlinks>
    <hyperlink ref="A60" location="Title!A1" display="Return to Title page"/>
  </hyperlinks>
  <printOptions headings="1"/>
  <pageMargins left="0.7480314960629921" right="0.7480314960629921" top="0.984251968503937" bottom="0.984251968503937" header="0.5118110236220472" footer="0.5118110236220472"/>
  <pageSetup horizontalDpi="600" verticalDpi="600" orientation="landscape" paperSize="9" scale="80" r:id="rId1"/>
  <headerFooter alignWithMargins="0">
    <oddHeader>&amp;C&amp;F</oddHeader>
    <oddFooter>&amp;C&amp;A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35"/>
  <sheetViews>
    <sheetView zoomScalePageLayoutView="0" workbookViewId="0" topLeftCell="A1">
      <selection activeCell="A1" sqref="A1"/>
    </sheetView>
  </sheetViews>
  <sheetFormatPr defaultColWidth="9.140625" defaultRowHeight="12.75"/>
  <cols>
    <col min="1" max="1" width="7.140625" style="13" customWidth="1"/>
    <col min="2" max="2" width="36.421875" style="13" customWidth="1"/>
    <col min="3" max="3" width="18.00390625" style="13" customWidth="1"/>
    <col min="4" max="4" width="10.8515625" style="13" bestFit="1" customWidth="1"/>
    <col min="5" max="5" width="9.140625" style="13" customWidth="1"/>
    <col min="6" max="6" width="14.8515625" style="13" bestFit="1" customWidth="1"/>
    <col min="7" max="7" width="13.57421875" style="13" bestFit="1" customWidth="1"/>
    <col min="8" max="8" width="10.421875" style="13" bestFit="1" customWidth="1"/>
    <col min="9" max="9" width="9.140625" style="13" customWidth="1"/>
    <col min="10" max="10" width="10.421875" style="13" bestFit="1" customWidth="1"/>
    <col min="11" max="16384" width="9.140625" style="13" customWidth="1"/>
  </cols>
  <sheetData>
    <row r="1" ht="15.75">
      <c r="A1" s="17" t="s">
        <v>196</v>
      </c>
    </row>
    <row r="2" ht="15.75">
      <c r="A2" s="17" t="s">
        <v>197</v>
      </c>
    </row>
    <row r="4" spans="2:10" ht="12.75">
      <c r="B4" s="15" t="s">
        <v>195</v>
      </c>
      <c r="C4" s="15" t="s">
        <v>194</v>
      </c>
      <c r="D4" s="15"/>
      <c r="E4" s="15"/>
      <c r="F4" s="15"/>
      <c r="H4" s="15"/>
      <c r="I4" s="15"/>
      <c r="J4" s="15"/>
    </row>
    <row r="5" spans="1:3" ht="12.75" hidden="1">
      <c r="A5" s="98">
        <v>1988</v>
      </c>
      <c r="B5" s="46"/>
      <c r="C5" s="140">
        <v>1.8111</v>
      </c>
    </row>
    <row r="6" spans="1:3" ht="12.75" hidden="1">
      <c r="A6" s="98"/>
      <c r="B6" s="46"/>
      <c r="C6" s="140">
        <v>1.735</v>
      </c>
    </row>
    <row r="7" spans="1:13" ht="15">
      <c r="A7" s="98">
        <v>1990</v>
      </c>
      <c r="B7" s="29"/>
      <c r="C7" s="128">
        <v>1.8176135128964561</v>
      </c>
      <c r="F7" s="137"/>
      <c r="G7" s="137"/>
      <c r="H7" s="134"/>
      <c r="I7" s="126"/>
      <c r="J7" s="137"/>
      <c r="M7" s="125"/>
    </row>
    <row r="8" spans="1:13" ht="15">
      <c r="A8" s="98"/>
      <c r="B8" s="29"/>
      <c r="C8" s="128">
        <v>1.6478191219512197</v>
      </c>
      <c r="F8" s="137"/>
      <c r="G8" s="137"/>
      <c r="H8" s="134"/>
      <c r="I8" s="126"/>
      <c r="J8" s="137"/>
      <c r="M8" s="125"/>
    </row>
    <row r="9" spans="1:13" ht="15">
      <c r="A9" s="98"/>
      <c r="B9" s="29"/>
      <c r="C9" s="128">
        <v>1.9929039465118377</v>
      </c>
      <c r="E9" s="125"/>
      <c r="F9" s="137"/>
      <c r="G9" s="137"/>
      <c r="H9" s="134"/>
      <c r="I9" s="126"/>
      <c r="J9" s="137"/>
      <c r="L9" s="125"/>
      <c r="M9" s="125"/>
    </row>
    <row r="10" spans="1:13" ht="15">
      <c r="A10" s="98"/>
      <c r="B10" s="29"/>
      <c r="C10" s="128">
        <v>1.7694518254297404</v>
      </c>
      <c r="E10" s="125"/>
      <c r="F10" s="137"/>
      <c r="G10" s="137"/>
      <c r="H10" s="134"/>
      <c r="I10" s="126"/>
      <c r="J10" s="137"/>
      <c r="L10" s="125"/>
      <c r="M10" s="125"/>
    </row>
    <row r="11" spans="1:13" ht="15">
      <c r="A11" s="98"/>
      <c r="B11" s="29"/>
      <c r="C11" s="128">
        <v>2.1403627442473026</v>
      </c>
      <c r="E11" s="125"/>
      <c r="F11" s="137"/>
      <c r="G11" s="137"/>
      <c r="H11" s="134"/>
      <c r="I11" s="126"/>
      <c r="J11" s="137"/>
      <c r="L11" s="125"/>
      <c r="M11" s="125"/>
    </row>
    <row r="12" spans="1:13" ht="15">
      <c r="A12" s="98">
        <v>1995</v>
      </c>
      <c r="B12" s="29"/>
      <c r="C12" s="128">
        <v>2.0570546207449847</v>
      </c>
      <c r="E12" s="125"/>
      <c r="F12" s="137"/>
      <c r="G12" s="137"/>
      <c r="H12" s="134"/>
      <c r="I12" s="126"/>
      <c r="J12" s="137"/>
      <c r="L12" s="125"/>
      <c r="M12" s="125"/>
    </row>
    <row r="13" spans="1:13" ht="15">
      <c r="A13" s="98"/>
      <c r="B13" s="29"/>
      <c r="C13" s="128">
        <v>1.6201262036138742</v>
      </c>
      <c r="E13" s="125"/>
      <c r="F13" s="137"/>
      <c r="G13" s="137"/>
      <c r="H13" s="134"/>
      <c r="I13" s="126"/>
      <c r="J13" s="137"/>
      <c r="L13" s="125"/>
      <c r="M13" s="125"/>
    </row>
    <row r="14" spans="1:13" ht="15">
      <c r="A14" s="98"/>
      <c r="B14" s="139"/>
      <c r="C14" s="128">
        <v>1.9806407294602608</v>
      </c>
      <c r="E14" s="125"/>
      <c r="F14" s="137"/>
      <c r="G14" s="137"/>
      <c r="H14" s="138"/>
      <c r="I14" s="126"/>
      <c r="J14" s="137"/>
      <c r="L14" s="125"/>
      <c r="M14" s="125"/>
    </row>
    <row r="15" spans="1:13" ht="15">
      <c r="A15" s="98"/>
      <c r="B15" s="29"/>
      <c r="C15" s="128">
        <v>2.384424506039791</v>
      </c>
      <c r="E15" s="125"/>
      <c r="F15" s="137"/>
      <c r="G15" s="137"/>
      <c r="H15" s="134"/>
      <c r="I15" s="126"/>
      <c r="J15" s="137"/>
      <c r="L15" s="125"/>
      <c r="M15" s="125"/>
    </row>
    <row r="16" spans="1:13" ht="15">
      <c r="A16" s="98"/>
      <c r="B16" s="29"/>
      <c r="C16" s="128">
        <v>2.611896300733215</v>
      </c>
      <c r="E16" s="125"/>
      <c r="F16" s="137"/>
      <c r="G16" s="137"/>
      <c r="H16" s="134"/>
      <c r="I16" s="126"/>
      <c r="J16" s="137"/>
      <c r="L16" s="125"/>
      <c r="M16" s="125"/>
    </row>
    <row r="17" spans="1:13" ht="15">
      <c r="A17" s="98">
        <v>2000</v>
      </c>
      <c r="B17" s="29"/>
      <c r="C17" s="128">
        <v>2.6292747231171893</v>
      </c>
      <c r="E17" s="125"/>
      <c r="F17" s="137"/>
      <c r="G17" s="137"/>
      <c r="H17" s="134"/>
      <c r="I17" s="126"/>
      <c r="J17" s="137"/>
      <c r="L17" s="125"/>
      <c r="M17" s="125"/>
    </row>
    <row r="18" spans="1:13" ht="15">
      <c r="A18" s="98"/>
      <c r="B18" s="29"/>
      <c r="C18" s="128">
        <v>2.481607795759743</v>
      </c>
      <c r="E18" s="125"/>
      <c r="F18" s="137"/>
      <c r="G18" s="137"/>
      <c r="H18" s="134"/>
      <c r="I18" s="126"/>
      <c r="J18" s="137"/>
      <c r="L18" s="125"/>
      <c r="M18" s="125"/>
    </row>
    <row r="19" spans="1:13" ht="15">
      <c r="A19" s="98"/>
      <c r="B19" s="136"/>
      <c r="C19" s="128">
        <v>2.8733207506476908</v>
      </c>
      <c r="E19" s="125"/>
      <c r="F19" s="126"/>
      <c r="G19" s="126"/>
      <c r="H19" s="135"/>
      <c r="I19" s="126"/>
      <c r="J19" s="126"/>
      <c r="L19" s="125"/>
      <c r="M19" s="125"/>
    </row>
    <row r="20" spans="1:13" ht="15">
      <c r="A20" s="98"/>
      <c r="B20" s="29"/>
      <c r="C20" s="128">
        <v>2.661802612136954</v>
      </c>
      <c r="E20" s="125"/>
      <c r="F20" s="126"/>
      <c r="G20" s="126"/>
      <c r="H20" s="134"/>
      <c r="I20" s="126"/>
      <c r="J20" s="126"/>
      <c r="L20" s="125"/>
      <c r="M20" s="125"/>
    </row>
    <row r="21" spans="1:13" ht="15">
      <c r="A21" s="98"/>
      <c r="B21" s="42">
        <v>3.5272910187392807</v>
      </c>
      <c r="C21" s="128">
        <v>3.5912453935119673</v>
      </c>
      <c r="E21" s="125"/>
      <c r="F21" s="126"/>
      <c r="G21" s="126"/>
      <c r="H21" s="134"/>
      <c r="I21" s="126"/>
      <c r="J21" s="126"/>
      <c r="L21" s="125"/>
      <c r="M21" s="125"/>
    </row>
    <row r="22" spans="1:13" ht="15">
      <c r="A22" s="98">
        <v>2005</v>
      </c>
      <c r="B22" s="42">
        <v>4.114428542093826</v>
      </c>
      <c r="C22" s="128">
        <v>4.2514037175852355</v>
      </c>
      <c r="E22" s="125"/>
      <c r="F22" s="126"/>
      <c r="G22" s="126"/>
      <c r="H22" s="20"/>
      <c r="I22" s="126"/>
      <c r="J22" s="126"/>
      <c r="L22" s="125"/>
      <c r="M22" s="125"/>
    </row>
    <row r="23" spans="1:13" ht="15">
      <c r="A23" s="98"/>
      <c r="B23" s="42">
        <v>4.508979144113727</v>
      </c>
      <c r="C23" s="128">
        <v>4.557391732251217</v>
      </c>
      <c r="E23" s="125"/>
      <c r="F23" s="126"/>
      <c r="G23" s="126"/>
      <c r="H23" s="20"/>
      <c r="I23" s="126"/>
      <c r="J23" s="126"/>
      <c r="L23" s="125"/>
      <c r="M23" s="125"/>
    </row>
    <row r="24" spans="1:13" ht="15">
      <c r="A24" s="98"/>
      <c r="B24" s="42">
        <v>4.817588744044919</v>
      </c>
      <c r="C24" s="128">
        <v>4.961732158971825</v>
      </c>
      <c r="E24" s="125"/>
      <c r="F24" s="126"/>
      <c r="G24" s="126"/>
      <c r="H24" s="127"/>
      <c r="I24" s="126"/>
      <c r="J24" s="126"/>
      <c r="L24" s="125"/>
      <c r="M24" s="125"/>
    </row>
    <row r="25" spans="1:13" ht="15">
      <c r="A25" s="98"/>
      <c r="B25" s="42">
        <v>5.457647476953047</v>
      </c>
      <c r="C25" s="128">
        <v>5.6107893023726945</v>
      </c>
      <c r="E25" s="125"/>
      <c r="F25" s="133"/>
      <c r="G25" s="133"/>
      <c r="H25" s="133"/>
      <c r="I25" s="126"/>
      <c r="J25" s="126"/>
      <c r="L25" s="125"/>
      <c r="M25" s="125"/>
    </row>
    <row r="26" spans="1:13" ht="15">
      <c r="A26" s="98"/>
      <c r="B26" s="42">
        <v>6.662357676842198</v>
      </c>
      <c r="C26" s="128">
        <v>6.6914851764268635</v>
      </c>
      <c r="E26" s="125"/>
      <c r="F26" s="133"/>
      <c r="G26" s="132"/>
      <c r="H26" s="131"/>
      <c r="I26" s="126"/>
      <c r="M26" s="125"/>
    </row>
    <row r="27" spans="1:13" ht="15">
      <c r="A27" s="98">
        <v>2010</v>
      </c>
      <c r="B27" s="42">
        <v>7.381946786152192</v>
      </c>
      <c r="C27" s="128">
        <v>6.755302285830819</v>
      </c>
      <c r="E27" s="125"/>
      <c r="F27" s="133"/>
      <c r="G27" s="132"/>
      <c r="H27" s="131"/>
      <c r="I27" s="126"/>
      <c r="M27" s="125"/>
    </row>
    <row r="28" spans="1:13" ht="15">
      <c r="A28" s="98"/>
      <c r="B28" s="42">
        <v>8.773376695819932</v>
      </c>
      <c r="C28" s="128">
        <v>9.393575504240218</v>
      </c>
      <c r="E28" s="125"/>
      <c r="F28" s="130"/>
      <c r="G28" s="129"/>
      <c r="H28" s="129"/>
      <c r="I28" s="126"/>
      <c r="M28" s="125"/>
    </row>
    <row r="29" spans="1:13" ht="15">
      <c r="A29" s="98"/>
      <c r="B29" s="42">
        <v>10.77013581331484</v>
      </c>
      <c r="C29" s="128">
        <v>11.340973494272868</v>
      </c>
      <c r="E29" s="125"/>
      <c r="F29" s="126"/>
      <c r="H29" s="127"/>
      <c r="I29" s="126"/>
      <c r="M29" s="125"/>
    </row>
    <row r="30" spans="1:13" ht="15">
      <c r="A30" s="98">
        <v>2013</v>
      </c>
      <c r="B30" s="42">
        <v>13.85015866059504</v>
      </c>
      <c r="C30" s="128">
        <v>14.94268558940174</v>
      </c>
      <c r="E30" s="125"/>
      <c r="F30" s="126"/>
      <c r="H30" s="127"/>
      <c r="I30" s="126"/>
      <c r="M30" s="125"/>
    </row>
    <row r="31" spans="1:13" ht="15">
      <c r="A31" s="98"/>
      <c r="B31" s="127"/>
      <c r="C31" s="126"/>
      <c r="F31" s="32"/>
      <c r="H31" s="127"/>
      <c r="I31" s="126"/>
      <c r="M31" s="125"/>
    </row>
    <row r="32" ht="12.75">
      <c r="A32" s="16" t="s">
        <v>155</v>
      </c>
    </row>
    <row r="34" ht="12.75">
      <c r="A34" s="12" t="s">
        <v>37</v>
      </c>
    </row>
    <row r="35" ht="12.75">
      <c r="A35" s="14"/>
    </row>
  </sheetData>
  <sheetProtection/>
  <hyperlinks>
    <hyperlink ref="A34" location="Title!A1" display="Return to Title page"/>
  </hyperlinks>
  <printOptions headings="1"/>
  <pageMargins left="0.75" right="0.75" top="1" bottom="1" header="0.5" footer="0.5"/>
  <pageSetup fitToHeight="1" fitToWidth="1" horizontalDpi="600" verticalDpi="600" orientation="landscape" paperSize="9" scale="11" r:id="rId1"/>
  <headerFooter alignWithMargins="0">
    <oddHeader>&amp;C&amp;F</oddHeader>
    <oddFooter>&amp;C&amp;A</oddFooter>
  </headerFooter>
</worksheet>
</file>

<file path=xl/worksheets/sheet16.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
    </sheetView>
  </sheetViews>
  <sheetFormatPr defaultColWidth="9.140625" defaultRowHeight="12.75"/>
  <cols>
    <col min="1" max="3" width="9.140625" style="141" customWidth="1"/>
    <col min="4" max="4" width="9.57421875" style="141" customWidth="1"/>
    <col min="5" max="16384" width="9.140625" style="141" customWidth="1"/>
  </cols>
  <sheetData>
    <row r="1" ht="15.75">
      <c r="A1" s="148" t="s">
        <v>202</v>
      </c>
    </row>
    <row r="2" ht="15.75">
      <c r="A2" s="148" t="s">
        <v>203</v>
      </c>
    </row>
    <row r="3" spans="6:11" ht="12.75">
      <c r="F3" s="147"/>
      <c r="K3" s="147" t="s">
        <v>201</v>
      </c>
    </row>
    <row r="4" spans="2:11" ht="12.75">
      <c r="B4" s="146">
        <v>2004</v>
      </c>
      <c r="C4" s="146">
        <v>2005</v>
      </c>
      <c r="D4" s="146">
        <v>2006</v>
      </c>
      <c r="E4" s="146">
        <v>2007</v>
      </c>
      <c r="F4" s="146">
        <v>2008</v>
      </c>
      <c r="G4" s="146">
        <v>2009</v>
      </c>
      <c r="H4" s="146">
        <v>2010</v>
      </c>
      <c r="I4" s="146">
        <v>2011</v>
      </c>
      <c r="J4" s="146">
        <v>2012</v>
      </c>
      <c r="K4" s="146">
        <v>2013</v>
      </c>
    </row>
    <row r="5" spans="1:11" ht="12.75">
      <c r="A5" s="141" t="s">
        <v>41</v>
      </c>
      <c r="B5" s="145">
        <v>39.771</v>
      </c>
      <c r="C5" s="145">
        <v>37.513</v>
      </c>
      <c r="D5" s="145">
        <v>31.831</v>
      </c>
      <c r="E5" s="145">
        <v>32.599</v>
      </c>
      <c r="F5" s="145">
        <v>32.61</v>
      </c>
      <c r="G5" s="142">
        <v>30.665</v>
      </c>
      <c r="H5" s="142">
        <v>32.146</v>
      </c>
      <c r="I5" s="142">
        <v>30.892415110970063</v>
      </c>
      <c r="J5" s="142">
        <v>24.555</v>
      </c>
      <c r="K5" s="142">
        <v>20.3709016040896</v>
      </c>
    </row>
    <row r="6" spans="1:11" ht="12.75">
      <c r="A6" s="141" t="s">
        <v>43</v>
      </c>
      <c r="B6" s="145">
        <v>7.457</v>
      </c>
      <c r="C6" s="145">
        <v>5.051</v>
      </c>
      <c r="D6" s="145">
        <v>8.933</v>
      </c>
      <c r="E6" s="145">
        <v>6.778</v>
      </c>
      <c r="F6" s="145">
        <v>5.183</v>
      </c>
      <c r="G6" s="142">
        <v>3.8</v>
      </c>
      <c r="H6" s="142">
        <v>3.591</v>
      </c>
      <c r="I6" s="142">
        <v>4.41320215871001</v>
      </c>
      <c r="J6" s="142">
        <v>6.583</v>
      </c>
      <c r="K6" s="142">
        <v>3.831327457939233</v>
      </c>
    </row>
    <row r="7" spans="1:11" ht="12.75">
      <c r="A7" s="141" t="s">
        <v>200</v>
      </c>
      <c r="B7" s="145">
        <v>4.479</v>
      </c>
      <c r="C7" s="145">
        <v>5.378</v>
      </c>
      <c r="D7" s="145">
        <v>5.433</v>
      </c>
      <c r="E7" s="145">
        <v>6.994</v>
      </c>
      <c r="F7" s="145">
        <v>9.345</v>
      </c>
      <c r="G7" s="142">
        <v>7.75</v>
      </c>
      <c r="H7" s="142">
        <v>6.94</v>
      </c>
      <c r="I7" s="142">
        <v>7.723103777742516</v>
      </c>
      <c r="J7" s="142">
        <v>16.158</v>
      </c>
      <c r="K7" s="142">
        <v>18.26006150712773</v>
      </c>
    </row>
    <row r="8" spans="1:11" ht="12.75">
      <c r="A8" s="141" t="s">
        <v>199</v>
      </c>
      <c r="B8" s="145">
        <v>4.151</v>
      </c>
      <c r="C8" s="145">
        <v>4.268</v>
      </c>
      <c r="D8" s="145">
        <v>5.25</v>
      </c>
      <c r="E8" s="145">
        <v>3.522</v>
      </c>
      <c r="F8" s="145">
        <v>4.328</v>
      </c>
      <c r="G8" s="142">
        <v>4.9</v>
      </c>
      <c r="H8" s="142">
        <v>4.82</v>
      </c>
      <c r="I8" s="142">
        <v>6.619803238065014</v>
      </c>
      <c r="J8" s="142">
        <f>53.763-47.3</f>
        <v>6.463000000000001</v>
      </c>
      <c r="K8" s="142">
        <v>7.848555492683687</v>
      </c>
    </row>
    <row r="9" spans="2:9" ht="12.75">
      <c r="B9" s="142"/>
      <c r="C9" s="142"/>
      <c r="D9" s="142"/>
      <c r="E9" s="142"/>
      <c r="F9" s="142"/>
      <c r="G9" s="142"/>
      <c r="H9" s="142"/>
      <c r="I9" s="142"/>
    </row>
    <row r="10" spans="1:7" s="152" customFormat="1" ht="12.75">
      <c r="A10" s="149" t="s">
        <v>198</v>
      </c>
      <c r="B10" s="150"/>
      <c r="C10" s="150"/>
      <c r="D10" s="150"/>
      <c r="E10" s="150"/>
      <c r="F10" s="150"/>
      <c r="G10" s="151"/>
    </row>
    <row r="11" ht="12.75"/>
    <row r="12" ht="12.75">
      <c r="A12" s="12" t="s">
        <v>37</v>
      </c>
    </row>
    <row r="13" ht="12.75"/>
    <row r="14" spans="2:8" ht="12.75">
      <c r="B14" s="143"/>
      <c r="C14" s="143"/>
      <c r="D14" s="143"/>
      <c r="E14" s="143"/>
      <c r="F14" s="143"/>
      <c r="G14" s="143"/>
      <c r="H14" s="143"/>
    </row>
    <row r="15" spans="2:5" ht="12.75">
      <c r="B15" s="142"/>
      <c r="C15" s="142"/>
      <c r="D15" s="142"/>
      <c r="E15" s="142"/>
    </row>
    <row r="16" spans="2:5" ht="12.75">
      <c r="B16" s="142"/>
      <c r="C16" s="142"/>
      <c r="D16" s="142"/>
      <c r="E16" s="142"/>
    </row>
    <row r="17" spans="2:5" ht="12.75">
      <c r="B17" s="142"/>
      <c r="C17" s="142"/>
      <c r="D17" s="142"/>
      <c r="E17" s="142"/>
    </row>
    <row r="18" spans="2:5" ht="12.75">
      <c r="B18" s="142"/>
      <c r="C18" s="142"/>
      <c r="D18" s="142"/>
      <c r="E18" s="142"/>
    </row>
    <row r="19" spans="2:5" ht="12.75">
      <c r="B19" s="142"/>
      <c r="C19" s="142"/>
      <c r="D19" s="142"/>
      <c r="E19" s="142"/>
    </row>
  </sheetData>
  <sheetProtection/>
  <hyperlinks>
    <hyperlink ref="A12" location="Title!A1" display="Return to Title page"/>
  </hyperlinks>
  <printOptions/>
  <pageMargins left="0.75" right="0.75" top="1" bottom="1" header="0.5" footer="0.5"/>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
    </sheetView>
  </sheetViews>
  <sheetFormatPr defaultColWidth="9.140625" defaultRowHeight="12.75"/>
  <cols>
    <col min="1" max="1" width="21.140625" style="57" customWidth="1"/>
    <col min="2" max="2" width="19.7109375" style="57" customWidth="1"/>
    <col min="3" max="16384" width="9.140625" style="57" customWidth="1"/>
  </cols>
  <sheetData>
    <row r="1" ht="15.75">
      <c r="A1" s="56" t="s">
        <v>210</v>
      </c>
    </row>
    <row r="2" ht="15.75">
      <c r="A2" s="56" t="s">
        <v>211</v>
      </c>
    </row>
    <row r="3" spans="7:11" ht="12.75">
      <c r="G3" s="159"/>
      <c r="H3" s="159"/>
      <c r="K3" s="159" t="s">
        <v>209</v>
      </c>
    </row>
    <row r="4" spans="1:11" ht="12.75">
      <c r="A4" s="154"/>
      <c r="B4" s="158">
        <v>2004</v>
      </c>
      <c r="C4" s="158">
        <v>2005</v>
      </c>
      <c r="D4" s="158">
        <v>2006</v>
      </c>
      <c r="E4" s="158">
        <v>2007</v>
      </c>
      <c r="F4" s="158">
        <v>2008</v>
      </c>
      <c r="G4" s="158">
        <v>2009</v>
      </c>
      <c r="H4" s="158">
        <v>2010</v>
      </c>
      <c r="I4" s="158">
        <v>2011</v>
      </c>
      <c r="J4" s="158">
        <v>2012</v>
      </c>
      <c r="K4" s="158">
        <v>2013</v>
      </c>
    </row>
    <row r="5" spans="1:11" ht="12.75">
      <c r="A5" s="154" t="s">
        <v>208</v>
      </c>
      <c r="B5" s="157">
        <v>1.65</v>
      </c>
      <c r="C5" s="157">
        <v>1.299</v>
      </c>
      <c r="D5" s="157">
        <v>1.54</v>
      </c>
      <c r="E5" s="157">
        <v>2.452</v>
      </c>
      <c r="F5" s="157">
        <v>1.701</v>
      </c>
      <c r="G5" s="153">
        <v>1.359</v>
      </c>
      <c r="H5" s="153">
        <v>1.863</v>
      </c>
      <c r="I5" s="153">
        <v>1.4427692731043624</v>
      </c>
      <c r="J5" s="156">
        <v>2.332</v>
      </c>
      <c r="K5" s="153">
        <v>2.452</v>
      </c>
    </row>
    <row r="6" spans="1:13" ht="12.75">
      <c r="A6" s="154" t="s">
        <v>48</v>
      </c>
      <c r="B6" s="157">
        <v>0.431</v>
      </c>
      <c r="C6" s="157">
        <v>0.305</v>
      </c>
      <c r="D6" s="157">
        <v>1.254</v>
      </c>
      <c r="E6" s="157">
        <v>1.317</v>
      </c>
      <c r="F6" s="157">
        <v>1.847</v>
      </c>
      <c r="G6" s="153">
        <v>1.14</v>
      </c>
      <c r="H6" s="153">
        <v>2.55</v>
      </c>
      <c r="I6" s="153">
        <v>2.043772085060805</v>
      </c>
      <c r="J6" s="156">
        <v>1.817</v>
      </c>
      <c r="K6" s="153">
        <v>2.452</v>
      </c>
      <c r="M6" s="153"/>
    </row>
    <row r="7" spans="1:13" ht="12.75">
      <c r="A7" s="154" t="s">
        <v>43</v>
      </c>
      <c r="B7" s="157"/>
      <c r="C7" s="157">
        <v>0.17</v>
      </c>
      <c r="D7" s="157">
        <v>0.253</v>
      </c>
      <c r="E7" s="157">
        <v>0.361</v>
      </c>
      <c r="F7" s="157">
        <v>1.132</v>
      </c>
      <c r="G7" s="153">
        <v>1.264</v>
      </c>
      <c r="H7" s="153">
        <v>1.665</v>
      </c>
      <c r="I7" s="153">
        <v>1.643</v>
      </c>
      <c r="J7" s="156">
        <v>2.329</v>
      </c>
      <c r="K7" s="156">
        <v>3.6</v>
      </c>
      <c r="M7" s="153"/>
    </row>
    <row r="8" spans="1:13" ht="12.75">
      <c r="A8" s="154" t="s">
        <v>207</v>
      </c>
      <c r="B8" s="157">
        <v>2.521</v>
      </c>
      <c r="C8" s="157">
        <v>4.302</v>
      </c>
      <c r="D8" s="157">
        <v>7.407</v>
      </c>
      <c r="E8" s="157">
        <v>6.11</v>
      </c>
      <c r="F8" s="157">
        <v>3.693</v>
      </c>
      <c r="G8" s="153">
        <v>3.73</v>
      </c>
      <c r="H8" s="153">
        <v>4.067</v>
      </c>
      <c r="I8" s="153">
        <v>5.713718350211212</v>
      </c>
      <c r="J8" s="153">
        <v>4.602</v>
      </c>
      <c r="K8" s="156">
        <v>3.872</v>
      </c>
      <c r="M8" s="153"/>
    </row>
    <row r="9" spans="1:13" ht="12.75">
      <c r="A9" s="154" t="s">
        <v>206</v>
      </c>
      <c r="B9" s="157">
        <v>1.184</v>
      </c>
      <c r="C9" s="157">
        <v>0.6079999999999999</v>
      </c>
      <c r="D9" s="157">
        <v>0.7030000000000001</v>
      </c>
      <c r="E9" s="157">
        <v>0.6240000000000001</v>
      </c>
      <c r="F9" s="157">
        <v>2.925</v>
      </c>
      <c r="G9" s="153">
        <v>2.2750000000000004</v>
      </c>
      <c r="H9" s="153">
        <v>1.9169999999999998</v>
      </c>
      <c r="I9" s="153">
        <v>0.8192610577283714</v>
      </c>
      <c r="J9" s="156">
        <v>1.451999999999999</v>
      </c>
      <c r="K9" s="156">
        <v>2.093000000000001</v>
      </c>
      <c r="M9" s="156"/>
    </row>
    <row r="10" spans="1:11" ht="12.75">
      <c r="A10" s="154" t="s">
        <v>205</v>
      </c>
      <c r="B10" s="157">
        <v>3.873</v>
      </c>
      <c r="C10" s="157">
        <v>3.404</v>
      </c>
      <c r="D10" s="157">
        <v>2.76</v>
      </c>
      <c r="E10" s="157">
        <v>2.429</v>
      </c>
      <c r="F10" s="157">
        <v>1.427</v>
      </c>
      <c r="G10" s="153">
        <v>1.32</v>
      </c>
      <c r="H10" s="153">
        <v>2.092</v>
      </c>
      <c r="I10" s="153">
        <v>1.8685787620667873</v>
      </c>
      <c r="J10" s="156">
        <v>2.16</v>
      </c>
      <c r="K10" s="156">
        <v>1.628</v>
      </c>
    </row>
    <row r="11" spans="1:11" ht="12.75">
      <c r="A11" s="154" t="s">
        <v>204</v>
      </c>
      <c r="B11" s="157">
        <v>0.765</v>
      </c>
      <c r="C11" s="157">
        <v>1.935</v>
      </c>
      <c r="D11" s="157">
        <v>0.938</v>
      </c>
      <c r="E11" s="157">
        <v>0.738</v>
      </c>
      <c r="F11" s="157">
        <v>2.087</v>
      </c>
      <c r="G11" s="153">
        <v>2.267</v>
      </c>
      <c r="H11" s="153">
        <v>0.908</v>
      </c>
      <c r="I11" s="153">
        <v>1.1559004718284613</v>
      </c>
      <c r="J11" s="156">
        <v>1.976</v>
      </c>
      <c r="K11" s="156">
        <v>2.127</v>
      </c>
    </row>
    <row r="12" ht="12.75"/>
    <row r="13" spans="1:2" ht="12.75">
      <c r="A13" s="155" t="s">
        <v>155</v>
      </c>
      <c r="B13" s="154"/>
    </row>
    <row r="14" ht="12.75">
      <c r="J14" s="153"/>
    </row>
    <row r="15" spans="1:10" ht="12.75">
      <c r="A15" s="12" t="s">
        <v>37</v>
      </c>
      <c r="J15" s="153"/>
    </row>
    <row r="16" ht="12.75">
      <c r="J16" s="153"/>
    </row>
    <row r="17" spans="2:10" ht="12.75">
      <c r="B17" s="58"/>
      <c r="C17" s="58"/>
      <c r="J17" s="153"/>
    </row>
    <row r="18" ht="12.75">
      <c r="J18" s="153"/>
    </row>
    <row r="19" ht="12.75">
      <c r="J19" s="153"/>
    </row>
  </sheetData>
  <sheetProtection/>
  <hyperlinks>
    <hyperlink ref="A15" location="Title!A1" display="Return to Title page"/>
  </hyperlinks>
  <printOptions/>
  <pageMargins left="0.7" right="0.7" top="0.75" bottom="0.75" header="0.3" footer="0.3"/>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L43"/>
  <sheetViews>
    <sheetView zoomScalePageLayoutView="0" workbookViewId="0" topLeftCell="A1">
      <selection activeCell="A1" sqref="A1"/>
    </sheetView>
  </sheetViews>
  <sheetFormatPr defaultColWidth="9.140625" defaultRowHeight="12.75"/>
  <cols>
    <col min="1" max="1" width="18.7109375" style="141" customWidth="1"/>
    <col min="2" max="4" width="9.140625" style="141" customWidth="1"/>
    <col min="5" max="5" width="10.57421875" style="141" customWidth="1"/>
    <col min="6" max="8" width="9.140625" style="141" customWidth="1"/>
    <col min="9" max="9" width="9.28125" style="141" customWidth="1"/>
    <col min="10" max="16384" width="9.140625" style="141" customWidth="1"/>
  </cols>
  <sheetData>
    <row r="1" ht="15.75">
      <c r="A1" s="148" t="s">
        <v>219</v>
      </c>
    </row>
    <row r="2" ht="15.75">
      <c r="A2" s="161" t="s">
        <v>218</v>
      </c>
    </row>
    <row r="3" spans="9:12" ht="12.75">
      <c r="I3" s="147"/>
      <c r="L3" s="147" t="s">
        <v>217</v>
      </c>
    </row>
    <row r="4" spans="2:12" ht="12.75">
      <c r="B4" s="146">
        <v>2003</v>
      </c>
      <c r="C4" s="146">
        <v>2004</v>
      </c>
      <c r="D4" s="146">
        <v>2005</v>
      </c>
      <c r="E4" s="146">
        <v>2006</v>
      </c>
      <c r="F4" s="146">
        <v>2007</v>
      </c>
      <c r="G4" s="146">
        <v>2008</v>
      </c>
      <c r="H4" s="146">
        <v>2009</v>
      </c>
      <c r="I4" s="146">
        <v>2010</v>
      </c>
      <c r="J4" s="146">
        <v>2011</v>
      </c>
      <c r="K4" s="146">
        <v>2012</v>
      </c>
      <c r="L4" s="146">
        <v>2013</v>
      </c>
    </row>
    <row r="5" spans="1:12" ht="12.75">
      <c r="A5" s="141" t="s">
        <v>216</v>
      </c>
      <c r="B5" s="145">
        <v>6.327</v>
      </c>
      <c r="C5" s="145">
        <v>8.46</v>
      </c>
      <c r="D5" s="145">
        <v>11.305</v>
      </c>
      <c r="E5" s="145">
        <v>14.003</v>
      </c>
      <c r="F5" s="145">
        <v>20.339</v>
      </c>
      <c r="G5" s="145">
        <v>25.528</v>
      </c>
      <c r="H5" s="142">
        <v>23.478</v>
      </c>
      <c r="I5" s="142">
        <v>25.026</v>
      </c>
      <c r="J5" s="142">
        <v>21.203</v>
      </c>
      <c r="K5" s="160">
        <v>26.832</v>
      </c>
      <c r="L5" s="142">
        <v>27.866</v>
      </c>
    </row>
    <row r="6" spans="1:12" ht="12.75">
      <c r="A6" s="141" t="s">
        <v>48</v>
      </c>
      <c r="B6" s="145">
        <v>0</v>
      </c>
      <c r="C6" s="145">
        <v>0</v>
      </c>
      <c r="D6" s="145">
        <v>0</v>
      </c>
      <c r="E6" s="145">
        <v>0.84</v>
      </c>
      <c r="F6" s="145">
        <v>7.107</v>
      </c>
      <c r="G6" s="145">
        <v>8.44</v>
      </c>
      <c r="H6" s="142">
        <v>6.475</v>
      </c>
      <c r="I6" s="142">
        <v>8.164</v>
      </c>
      <c r="J6" s="142">
        <v>6.447</v>
      </c>
      <c r="K6" s="160">
        <v>7.297</v>
      </c>
      <c r="L6" s="142">
        <v>7.598</v>
      </c>
    </row>
    <row r="7" spans="1:12" ht="12.75">
      <c r="A7" s="141" t="s">
        <v>67</v>
      </c>
      <c r="B7" s="145">
        <v>0.401</v>
      </c>
      <c r="C7" s="145">
        <v>2.339</v>
      </c>
      <c r="D7" s="145">
        <v>2.203</v>
      </c>
      <c r="E7" s="145">
        <v>2.788</v>
      </c>
      <c r="F7" s="145">
        <v>0.593</v>
      </c>
      <c r="G7" s="145">
        <v>1.127</v>
      </c>
      <c r="H7" s="142">
        <v>0.728</v>
      </c>
      <c r="I7" s="142">
        <v>1.245</v>
      </c>
      <c r="J7" s="142">
        <v>0.368</v>
      </c>
      <c r="K7" s="160">
        <v>1.31</v>
      </c>
      <c r="L7" s="142">
        <v>3.307</v>
      </c>
    </row>
    <row r="8" spans="1:12" ht="12.75">
      <c r="A8" s="141" t="s">
        <v>215</v>
      </c>
      <c r="B8" s="142">
        <v>0</v>
      </c>
      <c r="C8" s="142">
        <v>0</v>
      </c>
      <c r="D8" s="142">
        <v>0</v>
      </c>
      <c r="E8" s="142">
        <v>0.071</v>
      </c>
      <c r="F8" s="142">
        <v>0.247</v>
      </c>
      <c r="G8" s="142">
        <v>0</v>
      </c>
      <c r="H8" s="142">
        <v>5.712</v>
      </c>
      <c r="I8" s="142">
        <v>14.783</v>
      </c>
      <c r="J8" s="142">
        <v>21.47</v>
      </c>
      <c r="K8" s="160">
        <v>13.535</v>
      </c>
      <c r="L8" s="142">
        <v>8.736</v>
      </c>
    </row>
    <row r="9" spans="1:12" ht="12.75">
      <c r="A9" s="141" t="s">
        <v>214</v>
      </c>
      <c r="B9" s="142">
        <v>0</v>
      </c>
      <c r="C9" s="142">
        <v>0</v>
      </c>
      <c r="D9" s="142">
        <v>0.5</v>
      </c>
      <c r="E9" s="142">
        <v>3.371</v>
      </c>
      <c r="F9" s="142">
        <v>1.1560000000000001</v>
      </c>
      <c r="G9" s="142">
        <v>0.832</v>
      </c>
      <c r="H9" s="142">
        <v>4.567</v>
      </c>
      <c r="I9" s="142">
        <v>4.073000000000002</v>
      </c>
      <c r="J9" s="142">
        <v>3.7300000000000004</v>
      </c>
      <c r="K9" s="160">
        <v>0.33699999999999974</v>
      </c>
      <c r="L9" s="142">
        <v>0.6819999999999986</v>
      </c>
    </row>
    <row r="10" spans="1:12" s="152" customFormat="1" ht="12.75">
      <c r="A10" s="152" t="s">
        <v>213</v>
      </c>
      <c r="B10" s="162">
        <v>0</v>
      </c>
      <c r="C10" s="162">
        <v>0</v>
      </c>
      <c r="D10" s="162">
        <v>0.5</v>
      </c>
      <c r="E10" s="162">
        <v>3.442</v>
      </c>
      <c r="F10" s="162">
        <v>1.403</v>
      </c>
      <c r="G10" s="162">
        <v>0.832</v>
      </c>
      <c r="H10" s="163">
        <v>10.279</v>
      </c>
      <c r="I10" s="163">
        <v>18.856</v>
      </c>
      <c r="J10" s="163">
        <v>25.2</v>
      </c>
      <c r="K10" s="164">
        <v>13.872</v>
      </c>
      <c r="L10" s="163">
        <v>9.418</v>
      </c>
    </row>
    <row r="11" spans="2:12" ht="12.75">
      <c r="B11" s="145"/>
      <c r="C11" s="145"/>
      <c r="D11" s="145"/>
      <c r="E11" s="145"/>
      <c r="F11" s="145"/>
      <c r="G11" s="145"/>
      <c r="I11" s="142"/>
      <c r="J11" s="142"/>
      <c r="K11" s="142"/>
      <c r="L11" s="142"/>
    </row>
    <row r="12" spans="1:9" ht="12.75">
      <c r="A12" s="152" t="s">
        <v>212</v>
      </c>
      <c r="I12" s="144"/>
    </row>
    <row r="13" ht="12.75">
      <c r="I13" s="144"/>
    </row>
    <row r="14" spans="1:10" ht="12.75">
      <c r="A14" s="12" t="s">
        <v>37</v>
      </c>
      <c r="E14" s="142"/>
      <c r="F14" s="142"/>
      <c r="G14" s="142"/>
      <c r="H14" s="142"/>
      <c r="I14" s="142"/>
      <c r="J14" s="142"/>
    </row>
    <row r="29" spans="2:12" ht="12.75">
      <c r="B29" s="142"/>
      <c r="C29" s="142"/>
      <c r="D29" s="142"/>
      <c r="E29" s="142"/>
      <c r="F29" s="142"/>
      <c r="G29" s="142"/>
      <c r="H29" s="142"/>
      <c r="I29" s="142"/>
      <c r="J29" s="142"/>
      <c r="K29" s="142"/>
      <c r="L29" s="142"/>
    </row>
    <row r="30" spans="2:12" ht="12.75">
      <c r="B30" s="142"/>
      <c r="C30" s="142"/>
      <c r="D30" s="142"/>
      <c r="E30" s="142"/>
      <c r="F30" s="142"/>
      <c r="G30" s="142"/>
      <c r="H30" s="142"/>
      <c r="I30" s="142"/>
      <c r="J30" s="142"/>
      <c r="K30" s="142"/>
      <c r="L30" s="142"/>
    </row>
    <row r="31" spans="2:12" ht="12.75">
      <c r="B31" s="142"/>
      <c r="C31" s="142"/>
      <c r="D31" s="142"/>
      <c r="E31" s="142"/>
      <c r="F31" s="142"/>
      <c r="G31" s="142"/>
      <c r="H31" s="142"/>
      <c r="I31" s="142"/>
      <c r="J31" s="142"/>
      <c r="K31" s="142"/>
      <c r="L31" s="142"/>
    </row>
    <row r="32" spans="2:12" ht="12.75">
      <c r="B32" s="142"/>
      <c r="C32" s="142"/>
      <c r="D32" s="142"/>
      <c r="E32" s="142"/>
      <c r="F32" s="142"/>
      <c r="G32" s="142"/>
      <c r="H32" s="142"/>
      <c r="I32" s="142"/>
      <c r="J32" s="142"/>
      <c r="K32" s="142"/>
      <c r="L32" s="142"/>
    </row>
    <row r="33" spans="2:12" ht="12.75">
      <c r="B33" s="142"/>
      <c r="C33" s="142"/>
      <c r="D33" s="142"/>
      <c r="E33" s="142"/>
      <c r="F33" s="142"/>
      <c r="G33" s="142"/>
      <c r="H33" s="142"/>
      <c r="I33" s="142"/>
      <c r="J33" s="142"/>
      <c r="K33" s="142"/>
      <c r="L33" s="142"/>
    </row>
    <row r="34" spans="2:12" ht="12.75">
      <c r="B34" s="142"/>
      <c r="C34" s="142"/>
      <c r="D34" s="142"/>
      <c r="E34" s="142"/>
      <c r="F34" s="142"/>
      <c r="G34" s="142"/>
      <c r="H34" s="142"/>
      <c r="I34" s="142"/>
      <c r="J34" s="142"/>
      <c r="K34" s="142"/>
      <c r="L34" s="142"/>
    </row>
    <row r="38" spans="2:12" ht="12.75">
      <c r="B38" s="142"/>
      <c r="C38" s="142"/>
      <c r="D38" s="142"/>
      <c r="E38" s="142"/>
      <c r="F38" s="142"/>
      <c r="G38" s="142"/>
      <c r="H38" s="142"/>
      <c r="I38" s="142"/>
      <c r="J38" s="142"/>
      <c r="K38" s="142"/>
      <c r="L38" s="142"/>
    </row>
    <row r="39" spans="2:12" ht="12.75">
      <c r="B39" s="142"/>
      <c r="C39" s="142"/>
      <c r="D39" s="142"/>
      <c r="E39" s="142"/>
      <c r="F39" s="142"/>
      <c r="G39" s="142"/>
      <c r="H39" s="142"/>
      <c r="I39" s="142"/>
      <c r="J39" s="142"/>
      <c r="K39" s="142"/>
      <c r="L39" s="142"/>
    </row>
    <row r="40" spans="2:12" ht="12.75">
      <c r="B40" s="142"/>
      <c r="C40" s="142"/>
      <c r="D40" s="142"/>
      <c r="E40" s="142"/>
      <c r="F40" s="142"/>
      <c r="G40" s="142"/>
      <c r="H40" s="142"/>
      <c r="I40" s="142"/>
      <c r="J40" s="142"/>
      <c r="K40" s="142"/>
      <c r="L40" s="142"/>
    </row>
    <row r="41" spans="2:12" ht="12.75">
      <c r="B41" s="142"/>
      <c r="C41" s="142"/>
      <c r="D41" s="142"/>
      <c r="E41" s="142"/>
      <c r="F41" s="142"/>
      <c r="G41" s="142"/>
      <c r="H41" s="142"/>
      <c r="I41" s="142"/>
      <c r="J41" s="142"/>
      <c r="K41" s="142"/>
      <c r="L41" s="142"/>
    </row>
    <row r="42" spans="2:12" ht="12.75">
      <c r="B42" s="142"/>
      <c r="C42" s="142"/>
      <c r="D42" s="142"/>
      <c r="E42" s="142"/>
      <c r="F42" s="142"/>
      <c r="G42" s="142"/>
      <c r="H42" s="142"/>
      <c r="I42" s="142"/>
      <c r="J42" s="142"/>
      <c r="K42" s="142"/>
      <c r="L42" s="142"/>
    </row>
    <row r="43" spans="2:12" ht="12.75">
      <c r="B43" s="142"/>
      <c r="C43" s="142"/>
      <c r="D43" s="142"/>
      <c r="E43" s="142"/>
      <c r="F43" s="142"/>
      <c r="G43" s="142"/>
      <c r="H43" s="142"/>
      <c r="I43" s="142"/>
      <c r="J43" s="142"/>
      <c r="K43" s="142"/>
      <c r="L43" s="142"/>
    </row>
  </sheetData>
  <sheetProtection/>
  <hyperlinks>
    <hyperlink ref="A14" location="Title!A1" display="Return to Title page"/>
  </hyperlink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O54"/>
  <sheetViews>
    <sheetView zoomScalePageLayoutView="0" workbookViewId="0" topLeftCell="A1">
      <selection activeCell="A1" sqref="A1"/>
    </sheetView>
  </sheetViews>
  <sheetFormatPr defaultColWidth="9.140625" defaultRowHeight="12.75"/>
  <cols>
    <col min="1" max="1" width="5.7109375" style="13" bestFit="1" customWidth="1"/>
    <col min="2" max="4" width="12.140625" style="13" bestFit="1" customWidth="1"/>
    <col min="5" max="5" width="12.421875" style="13" bestFit="1" customWidth="1"/>
    <col min="6" max="6" width="12.7109375" style="13" customWidth="1"/>
    <col min="7" max="8" width="12.57421875" style="13" customWidth="1"/>
    <col min="9" max="16384" width="9.140625" style="13" customWidth="1"/>
  </cols>
  <sheetData>
    <row r="1" s="171" customFormat="1" ht="15.75">
      <c r="A1" s="17" t="s">
        <v>230</v>
      </c>
    </row>
    <row r="2" s="171" customFormat="1" ht="15.75">
      <c r="A2" s="17" t="s">
        <v>229</v>
      </c>
    </row>
    <row r="4" spans="1:8" ht="12.75">
      <c r="A4" s="176"/>
      <c r="B4" s="177" t="s">
        <v>180</v>
      </c>
      <c r="C4" s="177" t="s">
        <v>228</v>
      </c>
      <c r="D4" s="177" t="s">
        <v>225</v>
      </c>
      <c r="E4" s="178"/>
      <c r="F4" s="179" t="s">
        <v>227</v>
      </c>
      <c r="G4" s="179" t="s">
        <v>226</v>
      </c>
      <c r="H4" s="180" t="s">
        <v>225</v>
      </c>
    </row>
    <row r="5" spans="1:8" ht="12.75">
      <c r="A5" s="176"/>
      <c r="B5" s="177" t="s">
        <v>224</v>
      </c>
      <c r="C5" s="177" t="s">
        <v>224</v>
      </c>
      <c r="D5" s="177" t="s">
        <v>224</v>
      </c>
      <c r="E5" s="177" t="s">
        <v>223</v>
      </c>
      <c r="F5" s="179" t="s">
        <v>222</v>
      </c>
      <c r="G5" s="179" t="s">
        <v>222</v>
      </c>
      <c r="H5" s="179" t="s">
        <v>222</v>
      </c>
    </row>
    <row r="6" spans="1:8" ht="12.75">
      <c r="A6" s="175" t="s">
        <v>221</v>
      </c>
      <c r="B6" s="181" t="s">
        <v>201</v>
      </c>
      <c r="C6" s="181" t="s">
        <v>201</v>
      </c>
      <c r="D6" s="181" t="s">
        <v>201</v>
      </c>
      <c r="E6" s="181" t="s">
        <v>201</v>
      </c>
      <c r="F6" s="179" t="s">
        <v>220</v>
      </c>
      <c r="G6" s="179" t="s">
        <v>220</v>
      </c>
      <c r="H6" s="179" t="s">
        <v>220</v>
      </c>
    </row>
    <row r="7" spans="1:8" ht="12.75" hidden="1">
      <c r="A7" s="175">
        <v>1970</v>
      </c>
      <c r="B7" s="173">
        <v>147.195</v>
      </c>
      <c r="C7" s="174">
        <v>136.686</v>
      </c>
      <c r="D7" s="172">
        <v>10.508999999999986</v>
      </c>
      <c r="E7" s="173">
        <v>0.079</v>
      </c>
      <c r="F7" s="182">
        <f aca="true" t="shared" si="0" ref="F7:F50">100*E7/(B7+E7)</f>
        <v>0.053641511740022005</v>
      </c>
      <c r="G7" s="183">
        <f aca="true" t="shared" si="1" ref="G7:G50">100*C7/(B7+E7)</f>
        <v>92.81067941388162</v>
      </c>
      <c r="H7" s="183">
        <f aca="true" t="shared" si="2" ref="H7:H50">100*D7/(B7+E7)</f>
        <v>7.135679074378361</v>
      </c>
    </row>
    <row r="8" spans="1:11" ht="12.75" hidden="1">
      <c r="A8" s="175"/>
      <c r="B8" s="173">
        <v>153.683</v>
      </c>
      <c r="C8" s="174">
        <v>136.478</v>
      </c>
      <c r="D8" s="172">
        <v>17.204999999999984</v>
      </c>
      <c r="E8" s="173">
        <v>4.241</v>
      </c>
      <c r="F8" s="182">
        <f t="shared" si="0"/>
        <v>2.6854689597527925</v>
      </c>
      <c r="G8" s="183">
        <f t="shared" si="1"/>
        <v>86.42005015070542</v>
      </c>
      <c r="H8" s="183">
        <f t="shared" si="2"/>
        <v>10.894480889541796</v>
      </c>
      <c r="J8" s="94"/>
      <c r="K8" s="94"/>
    </row>
    <row r="9" spans="1:11" ht="12.75" hidden="1">
      <c r="A9" s="175"/>
      <c r="B9" s="173">
        <v>126.834</v>
      </c>
      <c r="C9" s="174">
        <v>109.086</v>
      </c>
      <c r="D9" s="172">
        <v>17.748000000000005</v>
      </c>
      <c r="E9" s="173">
        <v>4.998</v>
      </c>
      <c r="F9" s="182">
        <f t="shared" si="0"/>
        <v>3.7911887857272895</v>
      </c>
      <c r="G9" s="183">
        <f t="shared" si="1"/>
        <v>82.74622246495541</v>
      </c>
      <c r="H9" s="183">
        <f t="shared" si="2"/>
        <v>13.462588749317316</v>
      </c>
      <c r="J9" s="94"/>
      <c r="K9" s="94"/>
    </row>
    <row r="10" spans="1:11" ht="12.75" hidden="1">
      <c r="A10" s="175"/>
      <c r="B10" s="173">
        <v>131.984</v>
      </c>
      <c r="C10" s="174">
        <v>120.03</v>
      </c>
      <c r="D10" s="172">
        <v>11.954000000000008</v>
      </c>
      <c r="E10" s="173">
        <v>1.675</v>
      </c>
      <c r="F10" s="182">
        <f t="shared" si="0"/>
        <v>1.2531890856582795</v>
      </c>
      <c r="G10" s="183">
        <f t="shared" si="1"/>
        <v>89.80315579197809</v>
      </c>
      <c r="H10" s="183">
        <f t="shared" si="2"/>
        <v>8.943655122363632</v>
      </c>
      <c r="J10" s="94"/>
      <c r="K10" s="94"/>
    </row>
    <row r="11" spans="1:11" ht="12.75" hidden="1">
      <c r="A11" s="175"/>
      <c r="B11" s="173">
        <v>110.452</v>
      </c>
      <c r="C11" s="174">
        <v>99.993</v>
      </c>
      <c r="D11" s="172">
        <v>10.459000000000003</v>
      </c>
      <c r="E11" s="173">
        <v>3.547</v>
      </c>
      <c r="F11" s="182">
        <f t="shared" si="0"/>
        <v>3.111430802024579</v>
      </c>
      <c r="G11" s="183">
        <f t="shared" si="1"/>
        <v>87.71392731515188</v>
      </c>
      <c r="H11" s="183">
        <f t="shared" si="2"/>
        <v>9.174641882823536</v>
      </c>
      <c r="J11" s="94"/>
      <c r="K11" s="94"/>
    </row>
    <row r="12" spans="1:11" ht="12.75" hidden="1">
      <c r="A12" s="175">
        <v>1975</v>
      </c>
      <c r="B12" s="173">
        <v>128.683</v>
      </c>
      <c r="C12" s="174">
        <v>117.412</v>
      </c>
      <c r="D12" s="172">
        <v>11.270999999999987</v>
      </c>
      <c r="E12" s="173">
        <v>5.083</v>
      </c>
      <c r="F12" s="182">
        <f t="shared" si="0"/>
        <v>3.799919261994827</v>
      </c>
      <c r="G12" s="183">
        <f t="shared" si="1"/>
        <v>87.77417280923405</v>
      </c>
      <c r="H12" s="183">
        <f t="shared" si="2"/>
        <v>8.425907928771128</v>
      </c>
      <c r="J12" s="94"/>
      <c r="K12" s="94"/>
    </row>
    <row r="13" spans="1:11" ht="12.75" hidden="1">
      <c r="A13" s="175"/>
      <c r="B13" s="173">
        <v>123.801</v>
      </c>
      <c r="C13" s="174">
        <v>110.265</v>
      </c>
      <c r="D13" s="172">
        <v>13.536000000000001</v>
      </c>
      <c r="E13" s="173">
        <v>2.837</v>
      </c>
      <c r="F13" s="182">
        <f t="shared" si="0"/>
        <v>2.240243844659581</v>
      </c>
      <c r="G13" s="183">
        <f t="shared" si="1"/>
        <v>87.07102133640771</v>
      </c>
      <c r="H13" s="183">
        <f t="shared" si="2"/>
        <v>10.688734818932707</v>
      </c>
      <c r="J13" s="94"/>
      <c r="K13" s="94"/>
    </row>
    <row r="14" spans="1:11" ht="12.75" hidden="1">
      <c r="A14" s="175"/>
      <c r="B14" s="173">
        <v>122.15</v>
      </c>
      <c r="C14" s="174">
        <v>107.123</v>
      </c>
      <c r="D14" s="172">
        <v>15.027000000000001</v>
      </c>
      <c r="E14" s="173">
        <v>2.439</v>
      </c>
      <c r="F14" s="182">
        <f t="shared" si="0"/>
        <v>1.957636709500839</v>
      </c>
      <c r="G14" s="183">
        <f t="shared" si="1"/>
        <v>85.9811058761207</v>
      </c>
      <c r="H14" s="183">
        <f t="shared" si="2"/>
        <v>12.061257414378478</v>
      </c>
      <c r="J14" s="94"/>
      <c r="K14" s="94"/>
    </row>
    <row r="15" spans="1:11" ht="12.75" hidden="1">
      <c r="A15" s="175"/>
      <c r="B15" s="173">
        <v>123.577</v>
      </c>
      <c r="C15" s="174">
        <v>107.528</v>
      </c>
      <c r="D15" s="172">
        <v>16.048999999999992</v>
      </c>
      <c r="E15" s="173">
        <v>2.352</v>
      </c>
      <c r="F15" s="182">
        <f t="shared" si="0"/>
        <v>1.8677191115628646</v>
      </c>
      <c r="G15" s="183">
        <f t="shared" si="1"/>
        <v>85.38779788611043</v>
      </c>
      <c r="H15" s="183">
        <f t="shared" si="2"/>
        <v>12.744483002326701</v>
      </c>
      <c r="J15" s="94"/>
      <c r="K15" s="94"/>
    </row>
    <row r="16" spans="1:11" ht="12.75" hidden="1">
      <c r="A16" s="175"/>
      <c r="B16" s="173">
        <v>122.369</v>
      </c>
      <c r="C16" s="174">
        <v>107.775</v>
      </c>
      <c r="D16" s="172">
        <v>14.593999999999994</v>
      </c>
      <c r="E16" s="173">
        <v>4.375</v>
      </c>
      <c r="F16" s="182">
        <f t="shared" si="0"/>
        <v>3.4518399293063182</v>
      </c>
      <c r="G16" s="183">
        <f t="shared" si="1"/>
        <v>85.03361105851164</v>
      </c>
      <c r="H16" s="183">
        <f t="shared" si="2"/>
        <v>11.514549012182032</v>
      </c>
      <c r="J16" s="94"/>
      <c r="K16" s="94"/>
    </row>
    <row r="17" spans="1:11" ht="12.75">
      <c r="A17" s="175">
        <v>1980</v>
      </c>
      <c r="B17" s="173">
        <v>130.097</v>
      </c>
      <c r="C17" s="174">
        <v>112.43</v>
      </c>
      <c r="D17" s="172">
        <v>17.667</v>
      </c>
      <c r="E17" s="173">
        <v>7.334</v>
      </c>
      <c r="F17" s="182">
        <f t="shared" si="0"/>
        <v>5.336496132604725</v>
      </c>
      <c r="G17" s="184">
        <f t="shared" si="1"/>
        <v>81.8083256324992</v>
      </c>
      <c r="H17" s="184">
        <f t="shared" si="2"/>
        <v>12.855178234896059</v>
      </c>
      <c r="J17" s="94"/>
      <c r="K17" s="94"/>
    </row>
    <row r="18" spans="1:11" ht="12.75">
      <c r="A18" s="175"/>
      <c r="B18" s="173">
        <v>127.469</v>
      </c>
      <c r="C18" s="174">
        <v>110.473</v>
      </c>
      <c r="D18" s="172">
        <v>16.995999999999995</v>
      </c>
      <c r="E18" s="173">
        <v>4.29</v>
      </c>
      <c r="F18" s="182">
        <f t="shared" si="0"/>
        <v>3.2559445654566295</v>
      </c>
      <c r="G18" s="184">
        <f t="shared" si="1"/>
        <v>83.84474684841264</v>
      </c>
      <c r="H18" s="184">
        <f t="shared" si="2"/>
        <v>12.899308586130736</v>
      </c>
      <c r="J18" s="94"/>
      <c r="K18" s="94"/>
    </row>
    <row r="19" spans="1:11" ht="12.75">
      <c r="A19" s="175"/>
      <c r="B19" s="173">
        <v>124.711</v>
      </c>
      <c r="C19" s="174">
        <v>106.161</v>
      </c>
      <c r="D19" s="172">
        <v>18.549999999999997</v>
      </c>
      <c r="E19" s="173">
        <v>4.063</v>
      </c>
      <c r="F19" s="182">
        <f t="shared" si="0"/>
        <v>3.15514001273549</v>
      </c>
      <c r="G19" s="184">
        <f t="shared" si="1"/>
        <v>82.43977821609953</v>
      </c>
      <c r="H19" s="184">
        <f t="shared" si="2"/>
        <v>14.405081771164985</v>
      </c>
      <c r="J19" s="94"/>
      <c r="K19" s="94"/>
    </row>
    <row r="20" spans="1:11" ht="12.75">
      <c r="A20" s="175"/>
      <c r="B20" s="173">
        <v>119.254</v>
      </c>
      <c r="C20" s="174">
        <v>101.742</v>
      </c>
      <c r="D20" s="172">
        <v>17.512</v>
      </c>
      <c r="E20" s="173">
        <v>4.456</v>
      </c>
      <c r="F20" s="182">
        <f t="shared" si="0"/>
        <v>3.6019723547005094</v>
      </c>
      <c r="G20" s="184">
        <f t="shared" si="1"/>
        <v>82.24234095869372</v>
      </c>
      <c r="H20" s="184">
        <f t="shared" si="2"/>
        <v>14.15568668660577</v>
      </c>
      <c r="J20" s="94"/>
      <c r="K20" s="94"/>
    </row>
    <row r="21" spans="1:11" ht="12.75">
      <c r="A21" s="175"/>
      <c r="B21" s="173">
        <v>51.182</v>
      </c>
      <c r="C21" s="174">
        <v>35.243</v>
      </c>
      <c r="D21" s="172">
        <v>15.939</v>
      </c>
      <c r="E21" s="173">
        <v>8.894</v>
      </c>
      <c r="F21" s="182">
        <f t="shared" si="0"/>
        <v>14.80458086423863</v>
      </c>
      <c r="G21" s="184">
        <f t="shared" si="1"/>
        <v>58.66402556761436</v>
      </c>
      <c r="H21" s="184">
        <f t="shared" si="2"/>
        <v>26.531393568147013</v>
      </c>
      <c r="J21" s="94"/>
      <c r="K21" s="94"/>
    </row>
    <row r="22" spans="1:11" ht="12.75">
      <c r="A22" s="175">
        <v>1985</v>
      </c>
      <c r="B22" s="173">
        <v>94.111</v>
      </c>
      <c r="C22" s="174">
        <v>75.289</v>
      </c>
      <c r="D22" s="172">
        <v>18.822000000000003</v>
      </c>
      <c r="E22" s="173">
        <v>12.732</v>
      </c>
      <c r="F22" s="182">
        <f t="shared" si="0"/>
        <v>11.916550452533153</v>
      </c>
      <c r="G22" s="184">
        <f t="shared" si="1"/>
        <v>70.4669468285241</v>
      </c>
      <c r="H22" s="184">
        <f t="shared" si="2"/>
        <v>17.61650271894275</v>
      </c>
      <c r="J22" s="94"/>
      <c r="K22" s="94"/>
    </row>
    <row r="23" spans="1:11" ht="12.75">
      <c r="A23" s="175"/>
      <c r="B23" s="173">
        <v>108.099</v>
      </c>
      <c r="C23" s="174">
        <v>90.366</v>
      </c>
      <c r="D23" s="172">
        <v>17.733000000000004</v>
      </c>
      <c r="E23" s="173">
        <v>10.554</v>
      </c>
      <c r="F23" s="182">
        <f t="shared" si="0"/>
        <v>8.894844630982782</v>
      </c>
      <c r="G23" s="184">
        <f t="shared" si="1"/>
        <v>76.15989481934717</v>
      </c>
      <c r="H23" s="184">
        <f t="shared" si="2"/>
        <v>14.94526054967005</v>
      </c>
      <c r="J23" s="94"/>
      <c r="K23" s="94"/>
    </row>
    <row r="24" spans="1:14" ht="12.75">
      <c r="A24" s="175"/>
      <c r="B24" s="173">
        <v>104.533</v>
      </c>
      <c r="C24" s="174">
        <v>85.957</v>
      </c>
      <c r="D24" s="172">
        <v>18.576000000000008</v>
      </c>
      <c r="E24" s="173">
        <v>9.781</v>
      </c>
      <c r="F24" s="182">
        <f t="shared" si="0"/>
        <v>8.556257326311737</v>
      </c>
      <c r="G24" s="184">
        <f t="shared" si="1"/>
        <v>75.19376454327552</v>
      </c>
      <c r="H24" s="184">
        <f t="shared" si="2"/>
        <v>16.249978130412728</v>
      </c>
      <c r="J24" s="94"/>
      <c r="K24" s="94"/>
      <c r="M24" s="94"/>
      <c r="N24" s="94"/>
    </row>
    <row r="25" spans="1:11" ht="12.75">
      <c r="A25" s="175"/>
      <c r="B25" s="173">
        <v>104.066</v>
      </c>
      <c r="C25" s="174">
        <v>83.762</v>
      </c>
      <c r="D25" s="172">
        <v>20.304000000000002</v>
      </c>
      <c r="E25" s="173">
        <v>11.685</v>
      </c>
      <c r="F25" s="182">
        <f t="shared" si="0"/>
        <v>10.094945184058885</v>
      </c>
      <c r="G25" s="184">
        <f t="shared" si="1"/>
        <v>72.36395365914765</v>
      </c>
      <c r="H25" s="184">
        <f t="shared" si="2"/>
        <v>17.541101156793463</v>
      </c>
      <c r="J25" s="94"/>
      <c r="K25" s="94"/>
    </row>
    <row r="26" spans="1:11" ht="12.75">
      <c r="A26" s="175"/>
      <c r="B26" s="173">
        <v>99.82</v>
      </c>
      <c r="C26" s="174">
        <v>79.628</v>
      </c>
      <c r="D26" s="172">
        <v>20.191999999999993</v>
      </c>
      <c r="E26" s="173">
        <v>12.137</v>
      </c>
      <c r="F26" s="182">
        <f t="shared" si="0"/>
        <v>10.840769223898462</v>
      </c>
      <c r="G26" s="184">
        <f t="shared" si="1"/>
        <v>71.12373500540387</v>
      </c>
      <c r="H26" s="184">
        <f t="shared" si="2"/>
        <v>18.035495770697676</v>
      </c>
      <c r="J26" s="94"/>
      <c r="K26" s="94"/>
    </row>
    <row r="27" spans="1:11" ht="12.75">
      <c r="A27" s="175">
        <v>1990</v>
      </c>
      <c r="B27" s="173">
        <v>92.762</v>
      </c>
      <c r="C27" s="174">
        <v>72.899</v>
      </c>
      <c r="D27" s="172">
        <v>19.863</v>
      </c>
      <c r="E27" s="173">
        <v>14.783</v>
      </c>
      <c r="F27" s="182">
        <f t="shared" si="0"/>
        <v>13.745873820261286</v>
      </c>
      <c r="G27" s="184">
        <f t="shared" si="1"/>
        <v>67.78464828676367</v>
      </c>
      <c r="H27" s="184">
        <f t="shared" si="2"/>
        <v>18.469477892975032</v>
      </c>
      <c r="J27" s="94"/>
      <c r="K27" s="94"/>
    </row>
    <row r="28" spans="1:11" ht="12.75">
      <c r="A28" s="175"/>
      <c r="B28" s="173">
        <v>94.202</v>
      </c>
      <c r="C28" s="174">
        <v>73.357</v>
      </c>
      <c r="D28" s="172">
        <v>20.845</v>
      </c>
      <c r="E28" s="173">
        <v>19.611</v>
      </c>
      <c r="F28" s="182">
        <f t="shared" si="0"/>
        <v>17.230896294799365</v>
      </c>
      <c r="G28" s="184">
        <f t="shared" si="1"/>
        <v>64.45397274476554</v>
      </c>
      <c r="H28" s="184">
        <f t="shared" si="2"/>
        <v>18.3151309604351</v>
      </c>
      <c r="J28" s="94"/>
      <c r="K28" s="94"/>
    </row>
    <row r="29" spans="1:11" ht="12.75">
      <c r="A29" s="175"/>
      <c r="B29" s="173">
        <v>84.493</v>
      </c>
      <c r="C29" s="174">
        <v>65.8</v>
      </c>
      <c r="D29" s="172">
        <v>18.692999999999998</v>
      </c>
      <c r="E29" s="173">
        <v>20.339</v>
      </c>
      <c r="F29" s="182">
        <f t="shared" si="0"/>
        <v>19.40151862026862</v>
      </c>
      <c r="G29" s="184">
        <f t="shared" si="1"/>
        <v>62.767094017094024</v>
      </c>
      <c r="H29" s="184">
        <f t="shared" si="2"/>
        <v>17.83138736263736</v>
      </c>
      <c r="J29" s="94"/>
      <c r="K29" s="94"/>
    </row>
    <row r="30" spans="1:11" ht="12.75">
      <c r="A30" s="175"/>
      <c r="B30" s="173">
        <v>68.199</v>
      </c>
      <c r="C30" s="174">
        <v>50.457</v>
      </c>
      <c r="D30" s="172">
        <v>17.741999999999997</v>
      </c>
      <c r="E30" s="173">
        <v>18.4</v>
      </c>
      <c r="F30" s="182">
        <f t="shared" si="0"/>
        <v>21.2473585145325</v>
      </c>
      <c r="G30" s="184">
        <f t="shared" si="1"/>
        <v>58.265106987378616</v>
      </c>
      <c r="H30" s="184">
        <f t="shared" si="2"/>
        <v>20.48753449808889</v>
      </c>
      <c r="J30" s="94"/>
      <c r="K30" s="94"/>
    </row>
    <row r="31" spans="1:11" ht="12.75">
      <c r="A31" s="175"/>
      <c r="B31" s="173">
        <v>49.785</v>
      </c>
      <c r="C31" s="174">
        <v>31.854</v>
      </c>
      <c r="D31" s="172">
        <v>17.930999999999997</v>
      </c>
      <c r="E31" s="173">
        <v>15.088</v>
      </c>
      <c r="F31" s="182">
        <f t="shared" si="0"/>
        <v>23.25774975721795</v>
      </c>
      <c r="G31" s="184">
        <f t="shared" si="1"/>
        <v>49.102091779322684</v>
      </c>
      <c r="H31" s="184">
        <f t="shared" si="2"/>
        <v>27.640158463459375</v>
      </c>
      <c r="J31" s="94"/>
      <c r="K31" s="94"/>
    </row>
    <row r="32" spans="1:11" ht="12.75">
      <c r="A32" s="175">
        <v>1995</v>
      </c>
      <c r="B32" s="173">
        <v>53.037</v>
      </c>
      <c r="C32" s="174">
        <v>35.15</v>
      </c>
      <c r="D32" s="172">
        <v>17.887</v>
      </c>
      <c r="E32" s="173">
        <v>15.896</v>
      </c>
      <c r="F32" s="182">
        <f t="shared" si="0"/>
        <v>23.06007282433668</v>
      </c>
      <c r="G32" s="184">
        <f t="shared" si="1"/>
        <v>50.99154251229455</v>
      </c>
      <c r="H32" s="184">
        <f t="shared" si="2"/>
        <v>25.94838466336878</v>
      </c>
      <c r="J32" s="94"/>
      <c r="K32" s="94"/>
    </row>
    <row r="33" spans="1:11" ht="12.75">
      <c r="A33" s="175"/>
      <c r="B33" s="173">
        <v>50.197</v>
      </c>
      <c r="C33" s="174">
        <v>32.223</v>
      </c>
      <c r="D33" s="172">
        <v>17.974</v>
      </c>
      <c r="E33" s="173">
        <v>17.799</v>
      </c>
      <c r="F33" s="182">
        <f t="shared" si="0"/>
        <v>26.17653979645861</v>
      </c>
      <c r="G33" s="184">
        <f t="shared" si="1"/>
        <v>47.389552326607436</v>
      </c>
      <c r="H33" s="184">
        <f t="shared" si="2"/>
        <v>26.433907876933937</v>
      </c>
      <c r="J33" s="94"/>
      <c r="K33" s="94"/>
    </row>
    <row r="34" spans="1:11" ht="12.75">
      <c r="A34" s="175"/>
      <c r="B34" s="173">
        <v>48.495</v>
      </c>
      <c r="C34" s="174">
        <v>30.281</v>
      </c>
      <c r="D34" s="172">
        <v>18.214</v>
      </c>
      <c r="E34" s="173">
        <v>19.757</v>
      </c>
      <c r="F34" s="182">
        <f t="shared" si="0"/>
        <v>28.947137080232082</v>
      </c>
      <c r="G34" s="184">
        <f t="shared" si="1"/>
        <v>44.36646545156186</v>
      </c>
      <c r="H34" s="184">
        <f t="shared" si="2"/>
        <v>26.68639746820606</v>
      </c>
      <c r="J34" s="94"/>
      <c r="K34" s="94"/>
    </row>
    <row r="35" spans="1:11" ht="12.75">
      <c r="A35" s="175"/>
      <c r="B35" s="173">
        <v>41.177</v>
      </c>
      <c r="C35" s="174">
        <v>25.731</v>
      </c>
      <c r="D35" s="172">
        <v>15.446</v>
      </c>
      <c r="E35" s="173">
        <v>21.244</v>
      </c>
      <c r="F35" s="182">
        <f t="shared" si="0"/>
        <v>34.03341824065619</v>
      </c>
      <c r="G35" s="184">
        <f t="shared" si="1"/>
        <v>41.22170423415197</v>
      </c>
      <c r="H35" s="184">
        <f t="shared" si="2"/>
        <v>24.744877525191843</v>
      </c>
      <c r="J35" s="94"/>
      <c r="K35" s="94"/>
    </row>
    <row r="36" spans="1:11" ht="12.75">
      <c r="A36" s="175"/>
      <c r="B36" s="173">
        <v>37.077</v>
      </c>
      <c r="C36" s="174">
        <v>20.888</v>
      </c>
      <c r="D36" s="172">
        <v>16.189</v>
      </c>
      <c r="E36" s="173">
        <v>20.293</v>
      </c>
      <c r="F36" s="182">
        <f t="shared" si="0"/>
        <v>35.37214572075998</v>
      </c>
      <c r="G36" s="184">
        <f t="shared" si="1"/>
        <v>36.4092731392714</v>
      </c>
      <c r="H36" s="184">
        <f t="shared" si="2"/>
        <v>28.218581139968627</v>
      </c>
      <c r="J36" s="94"/>
      <c r="K36" s="94"/>
    </row>
    <row r="37" spans="1:11" ht="12.75">
      <c r="A37" s="175">
        <v>2000</v>
      </c>
      <c r="B37" s="173">
        <v>31.197582666666666</v>
      </c>
      <c r="C37" s="174">
        <v>17.188</v>
      </c>
      <c r="D37" s="172">
        <v>14.01</v>
      </c>
      <c r="E37" s="173">
        <v>23.445900672999997</v>
      </c>
      <c r="F37" s="182">
        <f t="shared" si="0"/>
        <v>42.90703893684649</v>
      </c>
      <c r="G37" s="184">
        <f t="shared" si="1"/>
        <v>31.454802932599524</v>
      </c>
      <c r="H37" s="184">
        <f t="shared" si="2"/>
        <v>25.638921869078388</v>
      </c>
      <c r="I37" s="170"/>
      <c r="J37" s="170"/>
      <c r="K37" s="94"/>
    </row>
    <row r="38" spans="1:11" ht="12.75">
      <c r="A38" s="175"/>
      <c r="B38" s="173">
        <v>31.929856</v>
      </c>
      <c r="C38" s="174">
        <v>17.347</v>
      </c>
      <c r="D38" s="172">
        <v>14.583</v>
      </c>
      <c r="E38" s="173">
        <v>35.542182625</v>
      </c>
      <c r="F38" s="182">
        <f t="shared" si="0"/>
        <v>52.67690638864255</v>
      </c>
      <c r="G38" s="184">
        <f t="shared" si="1"/>
        <v>25.70990939878393</v>
      </c>
      <c r="H38" s="184">
        <f t="shared" si="2"/>
        <v>21.613397634315213</v>
      </c>
      <c r="I38" s="170"/>
      <c r="J38" s="170"/>
      <c r="K38" s="94"/>
    </row>
    <row r="39" spans="1:11" ht="12.75">
      <c r="A39" s="175"/>
      <c r="B39" s="173">
        <v>29.989154999999997</v>
      </c>
      <c r="C39" s="174">
        <v>16.391</v>
      </c>
      <c r="D39" s="172">
        <v>13.598</v>
      </c>
      <c r="E39" s="173">
        <v>28.686214821</v>
      </c>
      <c r="F39" s="182">
        <f t="shared" si="0"/>
        <v>48.88970433166859</v>
      </c>
      <c r="G39" s="184">
        <f t="shared" si="1"/>
        <v>27.935060400988963</v>
      </c>
      <c r="H39" s="184">
        <f t="shared" si="2"/>
        <v>23.174971101985722</v>
      </c>
      <c r="I39" s="170"/>
      <c r="J39" s="170"/>
      <c r="K39" s="94"/>
    </row>
    <row r="40" spans="1:11" ht="12.75">
      <c r="A40" s="175"/>
      <c r="B40" s="173">
        <v>28.279</v>
      </c>
      <c r="C40" s="174">
        <v>15.633</v>
      </c>
      <c r="D40" s="172">
        <v>12.646</v>
      </c>
      <c r="E40" s="173">
        <v>31.891</v>
      </c>
      <c r="F40" s="182">
        <f t="shared" si="0"/>
        <v>53.00149576200764</v>
      </c>
      <c r="G40" s="184">
        <f t="shared" si="1"/>
        <v>25.98138607279375</v>
      </c>
      <c r="H40" s="184">
        <f t="shared" si="2"/>
        <v>21.017118165198607</v>
      </c>
      <c r="I40" s="170"/>
      <c r="J40" s="170"/>
      <c r="K40" s="94"/>
    </row>
    <row r="41" spans="1:11" ht="12.75">
      <c r="A41" s="175"/>
      <c r="B41" s="173">
        <v>25.09605700000001</v>
      </c>
      <c r="C41" s="174">
        <v>12.542</v>
      </c>
      <c r="D41" s="172">
        <v>12.554</v>
      </c>
      <c r="E41" s="173">
        <v>36.152810565</v>
      </c>
      <c r="F41" s="182">
        <f t="shared" si="0"/>
        <v>59.0260881585003</v>
      </c>
      <c r="G41" s="184">
        <f t="shared" si="1"/>
        <v>20.47711328979246</v>
      </c>
      <c r="H41" s="184">
        <f t="shared" si="2"/>
        <v>20.49670548876212</v>
      </c>
      <c r="I41" s="170"/>
      <c r="J41" s="170"/>
      <c r="K41" s="94"/>
    </row>
    <row r="42" spans="1:12" s="103" customFormat="1" ht="12.75">
      <c r="A42" s="185">
        <v>2005</v>
      </c>
      <c r="B42" s="173">
        <v>20.498292999999997</v>
      </c>
      <c r="C42" s="174">
        <v>9.563</v>
      </c>
      <c r="D42" s="172">
        <v>10.935</v>
      </c>
      <c r="E42" s="173">
        <v>43.968490294</v>
      </c>
      <c r="F42" s="182">
        <f t="shared" si="0"/>
        <v>68.20332587944124</v>
      </c>
      <c r="G42" s="184">
        <f t="shared" si="1"/>
        <v>14.833995914435583</v>
      </c>
      <c r="H42" s="184">
        <f t="shared" si="2"/>
        <v>16.962223708496612</v>
      </c>
      <c r="I42" s="170"/>
      <c r="J42" s="170"/>
      <c r="K42" s="94"/>
      <c r="L42" s="13"/>
    </row>
    <row r="43" spans="1:10" ht="12.75">
      <c r="A43" s="186"/>
      <c r="B43" s="173">
        <v>18.517162</v>
      </c>
      <c r="C43" s="174">
        <v>9.444</v>
      </c>
      <c r="D43" s="172">
        <v>9.073</v>
      </c>
      <c r="E43" s="173">
        <v>50.52806891</v>
      </c>
      <c r="F43" s="182">
        <f t="shared" si="0"/>
        <v>73.18111366136642</v>
      </c>
      <c r="G43" s="184">
        <f t="shared" si="1"/>
        <v>13.677990319577889</v>
      </c>
      <c r="H43" s="184">
        <f t="shared" si="2"/>
        <v>13.140661390250973</v>
      </c>
      <c r="I43" s="170"/>
      <c r="J43" s="170"/>
    </row>
    <row r="44" spans="1:10" ht="12.75">
      <c r="A44" s="175"/>
      <c r="B44" s="173">
        <v>17.007</v>
      </c>
      <c r="C44" s="187">
        <v>7.674</v>
      </c>
      <c r="D44" s="187">
        <v>9.333</v>
      </c>
      <c r="E44" s="173">
        <v>43.364</v>
      </c>
      <c r="F44" s="182">
        <f t="shared" si="0"/>
        <v>71.82918951152043</v>
      </c>
      <c r="G44" s="184">
        <f t="shared" si="1"/>
        <v>12.711401169435659</v>
      </c>
      <c r="H44" s="184">
        <f t="shared" si="2"/>
        <v>15.459409319043914</v>
      </c>
      <c r="I44" s="170"/>
      <c r="J44" s="170"/>
    </row>
    <row r="45" spans="1:15" ht="12.75">
      <c r="A45" s="175"/>
      <c r="B45" s="173">
        <v>18.054000000000002</v>
      </c>
      <c r="C45" s="187">
        <v>8.096</v>
      </c>
      <c r="D45" s="187">
        <v>9.958</v>
      </c>
      <c r="E45" s="173">
        <v>43.875</v>
      </c>
      <c r="F45" s="182">
        <f t="shared" si="0"/>
        <v>70.8472605725912</v>
      </c>
      <c r="G45" s="184">
        <f t="shared" si="1"/>
        <v>13.073035250044406</v>
      </c>
      <c r="H45" s="184">
        <f t="shared" si="2"/>
        <v>16.079704177364402</v>
      </c>
      <c r="I45" s="170"/>
      <c r="J45" s="169"/>
      <c r="K45" s="22"/>
      <c r="L45" s="32"/>
      <c r="M45" s="169"/>
      <c r="N45" s="169"/>
      <c r="O45" s="32"/>
    </row>
    <row r="46" spans="1:15" ht="12.75">
      <c r="A46" s="175"/>
      <c r="B46" s="173">
        <v>17.874</v>
      </c>
      <c r="C46" s="187">
        <v>7.52</v>
      </c>
      <c r="D46" s="187">
        <v>10.354</v>
      </c>
      <c r="E46" s="173">
        <v>38.167</v>
      </c>
      <c r="F46" s="182">
        <f t="shared" si="0"/>
        <v>68.10549419175247</v>
      </c>
      <c r="G46" s="184">
        <f t="shared" si="1"/>
        <v>13.418746988811764</v>
      </c>
      <c r="H46" s="184">
        <f t="shared" si="2"/>
        <v>18.475758819435768</v>
      </c>
      <c r="I46" s="170"/>
      <c r="J46" s="169"/>
      <c r="K46" s="22"/>
      <c r="L46" s="32"/>
      <c r="M46" s="169"/>
      <c r="N46" s="169"/>
      <c r="O46" s="32"/>
    </row>
    <row r="47" spans="1:15" s="20" customFormat="1" ht="12.75">
      <c r="A47" s="175">
        <v>2010</v>
      </c>
      <c r="B47" s="173">
        <v>18.416</v>
      </c>
      <c r="C47" s="187">
        <v>7.39</v>
      </c>
      <c r="D47" s="187">
        <v>11.026</v>
      </c>
      <c r="E47" s="173">
        <v>26.541</v>
      </c>
      <c r="F47" s="182">
        <f t="shared" si="0"/>
        <v>59.036412572013255</v>
      </c>
      <c r="G47" s="184">
        <f t="shared" si="1"/>
        <v>16.4379295771515</v>
      </c>
      <c r="H47" s="184">
        <f t="shared" si="2"/>
        <v>24.52565785083524</v>
      </c>
      <c r="I47" s="170"/>
      <c r="J47" s="169"/>
      <c r="K47" s="22"/>
      <c r="L47" s="32"/>
      <c r="M47" s="169"/>
      <c r="N47" s="169"/>
      <c r="O47" s="32"/>
    </row>
    <row r="48" spans="1:15" s="20" customFormat="1" ht="12.75">
      <c r="A48" s="175"/>
      <c r="B48" s="173">
        <v>18.627</v>
      </c>
      <c r="C48" s="187">
        <v>7.312</v>
      </c>
      <c r="D48" s="187">
        <v>11.315</v>
      </c>
      <c r="E48" s="173">
        <v>32.527</v>
      </c>
      <c r="F48" s="182">
        <f t="shared" si="0"/>
        <v>63.58642530398406</v>
      </c>
      <c r="G48" s="184">
        <f t="shared" si="1"/>
        <v>14.294092348594443</v>
      </c>
      <c r="H48" s="184">
        <f t="shared" si="2"/>
        <v>22.119482347421513</v>
      </c>
      <c r="J48" s="169"/>
      <c r="K48" s="22"/>
      <c r="L48" s="32"/>
      <c r="M48" s="169"/>
      <c r="N48" s="169"/>
      <c r="O48" s="32"/>
    </row>
    <row r="49" spans="1:15" s="20" customFormat="1" ht="12.75">
      <c r="A49" s="175"/>
      <c r="B49" s="173">
        <v>17.047</v>
      </c>
      <c r="C49" s="187">
        <v>6.153</v>
      </c>
      <c r="D49" s="187">
        <v>10.894</v>
      </c>
      <c r="E49" s="173">
        <v>44.815</v>
      </c>
      <c r="F49" s="182">
        <f t="shared" si="0"/>
        <v>72.44350328149753</v>
      </c>
      <c r="G49" s="184">
        <f t="shared" si="1"/>
        <v>9.946332158675762</v>
      </c>
      <c r="H49" s="184">
        <f t="shared" si="2"/>
        <v>17.610164559826714</v>
      </c>
      <c r="J49" s="169"/>
      <c r="K49" s="22"/>
      <c r="L49" s="32"/>
      <c r="M49" s="169"/>
      <c r="N49" s="169"/>
      <c r="O49" s="32"/>
    </row>
    <row r="50" spans="1:15" s="20" customFormat="1" ht="12.75">
      <c r="A50" s="175">
        <v>2013</v>
      </c>
      <c r="B50" s="173">
        <v>12.848</v>
      </c>
      <c r="C50" s="187">
        <v>4.089</v>
      </c>
      <c r="D50" s="187">
        <v>8.759</v>
      </c>
      <c r="E50" s="173">
        <v>49.402</v>
      </c>
      <c r="F50" s="182">
        <f t="shared" si="0"/>
        <v>79.36064257028112</v>
      </c>
      <c r="G50" s="184">
        <f t="shared" si="1"/>
        <v>6.568674698795181</v>
      </c>
      <c r="H50" s="184">
        <f t="shared" si="2"/>
        <v>14.070682730923696</v>
      </c>
      <c r="J50" s="169"/>
      <c r="K50" s="22"/>
      <c r="L50" s="32"/>
      <c r="M50" s="169"/>
      <c r="N50" s="169"/>
      <c r="O50" s="32"/>
    </row>
    <row r="51" spans="1:8" s="20" customFormat="1" ht="12.75">
      <c r="A51" s="168"/>
      <c r="B51" s="167"/>
      <c r="C51" s="166"/>
      <c r="D51" s="166"/>
      <c r="E51" s="166"/>
      <c r="F51" s="95"/>
      <c r="G51" s="165"/>
      <c r="H51" s="165"/>
    </row>
    <row r="52" ht="12.75">
      <c r="A52" s="155" t="s">
        <v>155</v>
      </c>
    </row>
    <row r="53" ht="12.75">
      <c r="A53" s="57"/>
    </row>
    <row r="54" spans="1:2" ht="12.75">
      <c r="A54" s="12" t="s">
        <v>37</v>
      </c>
      <c r="B54" s="104"/>
    </row>
  </sheetData>
  <sheetProtection/>
  <hyperlinks>
    <hyperlink ref="A54" location="Title!A1" display="Return to Title page"/>
  </hyperlinks>
  <printOptions headings="1"/>
  <pageMargins left="0.75" right="0.75" top="1" bottom="1" header="0.5" footer="0.5"/>
  <pageSetup horizontalDpi="600" verticalDpi="600" orientation="portrait" paperSize="9" r:id="rId1"/>
  <headerFooter alignWithMargins="0">
    <oddHeader>&amp;C&amp;F</oddHeader>
    <oddFooter>&amp;C&amp;A</oddFooter>
  </headerFooter>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140625" defaultRowHeight="12.75"/>
  <cols>
    <col min="1" max="1" width="9.140625" style="195" customWidth="1"/>
    <col min="2" max="2" width="25.140625" style="195" customWidth="1"/>
    <col min="3" max="3" width="21.57421875" style="195" bestFit="1" customWidth="1"/>
    <col min="4" max="16384" width="9.140625" style="195" customWidth="1"/>
  </cols>
  <sheetData>
    <row r="1" spans="1:3" ht="15" customHeight="1">
      <c r="A1" s="205" t="s">
        <v>240</v>
      </c>
      <c r="B1" s="196"/>
      <c r="C1" s="196"/>
    </row>
    <row r="2" spans="1:3" ht="15" customHeight="1">
      <c r="A2" s="205" t="s">
        <v>239</v>
      </c>
      <c r="B2" s="196"/>
      <c r="C2" s="196"/>
    </row>
    <row r="3" spans="1:3" ht="15" customHeight="1">
      <c r="A3" s="205"/>
      <c r="B3" s="196"/>
      <c r="C3" s="196"/>
    </row>
    <row r="4" spans="1:3" ht="15" customHeight="1">
      <c r="A4" s="205"/>
      <c r="B4" s="196"/>
      <c r="C4" s="81" t="s">
        <v>201</v>
      </c>
    </row>
    <row r="5" spans="1:4" s="202" customFormat="1" ht="28.5" customHeight="1">
      <c r="A5" s="204"/>
      <c r="B5" s="203" t="s">
        <v>238</v>
      </c>
      <c r="C5" s="203" t="s">
        <v>237</v>
      </c>
      <c r="D5" s="203"/>
    </row>
    <row r="6" spans="1:9" ht="12.75">
      <c r="A6" s="78">
        <v>1980</v>
      </c>
      <c r="B6" s="199">
        <v>1700</v>
      </c>
      <c r="C6" s="199">
        <v>265.702</v>
      </c>
      <c r="E6" s="198"/>
      <c r="F6" s="197"/>
      <c r="I6" s="198"/>
    </row>
    <row r="7" spans="1:9" ht="12.75">
      <c r="A7" s="78"/>
      <c r="B7" s="199">
        <v>1625</v>
      </c>
      <c r="C7" s="199">
        <v>355.156</v>
      </c>
      <c r="E7" s="198"/>
      <c r="F7" s="197"/>
      <c r="I7" s="198"/>
    </row>
    <row r="8" spans="1:9" ht="12.75">
      <c r="A8" s="78"/>
      <c r="B8" s="199">
        <v>1468</v>
      </c>
      <c r="C8" s="199">
        <v>458.367</v>
      </c>
      <c r="E8" s="198"/>
      <c r="F8" s="197"/>
      <c r="I8" s="198"/>
    </row>
    <row r="9" spans="1:9" ht="12.75">
      <c r="A9" s="78"/>
      <c r="B9" s="199">
        <v>1375</v>
      </c>
      <c r="C9" s="199">
        <v>573.327</v>
      </c>
      <c r="E9" s="198"/>
      <c r="F9" s="197"/>
      <c r="I9" s="198"/>
    </row>
    <row r="10" spans="1:9" ht="12.75">
      <c r="A10" s="78"/>
      <c r="B10" s="199">
        <v>1300</v>
      </c>
      <c r="C10" s="199">
        <v>699.392</v>
      </c>
      <c r="E10" s="198"/>
      <c r="F10" s="197"/>
      <c r="I10" s="198"/>
    </row>
    <row r="11" spans="1:9" ht="12.75">
      <c r="A11" s="78">
        <v>1985</v>
      </c>
      <c r="B11" s="199">
        <v>1230</v>
      </c>
      <c r="C11" s="199">
        <v>827.003</v>
      </c>
      <c r="E11" s="198"/>
      <c r="F11" s="197"/>
      <c r="I11" s="198"/>
    </row>
    <row r="12" spans="1:9" ht="12.75">
      <c r="A12" s="78"/>
      <c r="B12" s="199">
        <v>1330</v>
      </c>
      <c r="C12" s="199">
        <v>954.071</v>
      </c>
      <c r="E12" s="198"/>
      <c r="F12" s="197"/>
      <c r="I12" s="198"/>
    </row>
    <row r="13" spans="1:9" ht="12.75">
      <c r="A13" s="78"/>
      <c r="B13" s="199">
        <v>1290</v>
      </c>
      <c r="C13" s="199">
        <v>1077.422</v>
      </c>
      <c r="E13" s="198"/>
      <c r="F13" s="197"/>
      <c r="I13" s="198"/>
    </row>
    <row r="14" spans="1:9" ht="12.75">
      <c r="A14" s="78"/>
      <c r="B14" s="199">
        <v>1190</v>
      </c>
      <c r="C14" s="199">
        <v>1191.881</v>
      </c>
      <c r="E14" s="198"/>
      <c r="F14" s="197"/>
      <c r="I14" s="198"/>
    </row>
    <row r="15" spans="1:9" ht="12.75">
      <c r="A15" s="78"/>
      <c r="B15" s="199">
        <v>1200</v>
      </c>
      <c r="C15" s="199">
        <v>1283.5910000000001</v>
      </c>
      <c r="E15" s="198"/>
      <c r="F15" s="197"/>
      <c r="I15" s="198"/>
    </row>
    <row r="16" spans="1:9" ht="12.75">
      <c r="A16" s="78">
        <v>1990</v>
      </c>
      <c r="B16" s="199">
        <v>1195</v>
      </c>
      <c r="C16" s="199">
        <v>1375.195</v>
      </c>
      <c r="E16" s="198"/>
      <c r="F16" s="197"/>
      <c r="I16" s="198"/>
    </row>
    <row r="17" spans="1:9" ht="12.75">
      <c r="A17" s="78"/>
      <c r="B17" s="199">
        <v>1230</v>
      </c>
      <c r="C17" s="199">
        <v>1466.4560000000001</v>
      </c>
      <c r="E17" s="198"/>
      <c r="F17" s="197"/>
      <c r="I17" s="198"/>
    </row>
    <row r="18" spans="1:9" ht="12.75">
      <c r="A18" s="78"/>
      <c r="B18" s="199">
        <v>1365</v>
      </c>
      <c r="C18" s="199">
        <v>1560.707</v>
      </c>
      <c r="E18" s="198"/>
      <c r="F18" s="197"/>
      <c r="I18" s="198"/>
    </row>
    <row r="19" spans="1:9" ht="12.75">
      <c r="A19" s="78"/>
      <c r="B19" s="199">
        <v>1405</v>
      </c>
      <c r="C19" s="199">
        <v>1660.8960000000002</v>
      </c>
      <c r="E19" s="198"/>
      <c r="F19" s="197"/>
      <c r="I19" s="198"/>
    </row>
    <row r="20" spans="1:9" ht="12.75">
      <c r="A20" s="78"/>
      <c r="B20" s="199">
        <v>1495</v>
      </c>
      <c r="C20" s="199">
        <v>1787.438</v>
      </c>
      <c r="E20" s="198"/>
      <c r="F20" s="197"/>
      <c r="I20" s="198"/>
    </row>
    <row r="21" spans="1:9" ht="12.75">
      <c r="A21" s="78">
        <v>1995</v>
      </c>
      <c r="B21" s="199">
        <v>1370</v>
      </c>
      <c r="C21" s="199">
        <v>1917.332</v>
      </c>
      <c r="E21" s="198"/>
      <c r="F21" s="197"/>
      <c r="I21" s="198"/>
    </row>
    <row r="22" spans="1:9" ht="12.75">
      <c r="A22" s="78"/>
      <c r="B22" s="199">
        <v>1355</v>
      </c>
      <c r="C22" s="199">
        <v>2047.074</v>
      </c>
      <c r="E22" s="198"/>
      <c r="F22" s="197"/>
      <c r="I22" s="198"/>
    </row>
    <row r="23" spans="1:9" ht="12.75">
      <c r="A23" s="78"/>
      <c r="B23" s="199">
        <v>1390</v>
      </c>
      <c r="C23" s="199">
        <v>2175.308</v>
      </c>
      <c r="E23" s="198"/>
      <c r="F23" s="197"/>
      <c r="I23" s="198"/>
    </row>
    <row r="24" spans="1:9" ht="12.75">
      <c r="A24" s="78"/>
      <c r="B24" s="199">
        <v>1260</v>
      </c>
      <c r="C24" s="199">
        <v>2307.941</v>
      </c>
      <c r="E24" s="198"/>
      <c r="F24" s="197"/>
      <c r="I24" s="198"/>
    </row>
    <row r="25" spans="1:9" ht="12.75">
      <c r="A25" s="78"/>
      <c r="B25" s="199">
        <v>1120</v>
      </c>
      <c r="C25" s="199">
        <v>2445.04</v>
      </c>
      <c r="E25" s="198"/>
      <c r="F25" s="197"/>
      <c r="I25" s="198"/>
    </row>
    <row r="26" spans="1:9" ht="12.75">
      <c r="A26" s="78">
        <v>2000</v>
      </c>
      <c r="B26" s="199">
        <v>1010</v>
      </c>
      <c r="C26" s="199">
        <v>2571.285</v>
      </c>
      <c r="E26" s="198"/>
      <c r="F26" s="197"/>
      <c r="I26" s="198"/>
    </row>
    <row r="27" spans="1:9" ht="12.75">
      <c r="A27" s="78"/>
      <c r="B27" s="199">
        <v>955</v>
      </c>
      <c r="C27" s="199">
        <v>2687.963386003214</v>
      </c>
      <c r="E27" s="198"/>
      <c r="F27" s="197"/>
      <c r="I27" s="198"/>
    </row>
    <row r="28" spans="1:9" ht="12.75">
      <c r="A28" s="78"/>
      <c r="B28" s="199">
        <v>920</v>
      </c>
      <c r="C28" s="199">
        <v>2803.907638547658</v>
      </c>
      <c r="E28" s="198"/>
      <c r="F28" s="197"/>
      <c r="I28" s="198"/>
    </row>
    <row r="29" spans="1:9" ht="12.75">
      <c r="A29" s="78"/>
      <c r="B29" s="199">
        <v>857</v>
      </c>
      <c r="C29" s="199">
        <v>2909.9805712566517</v>
      </c>
      <c r="E29" s="198"/>
      <c r="F29" s="197"/>
      <c r="I29" s="198"/>
    </row>
    <row r="30" spans="1:9" ht="12.75">
      <c r="A30" s="78"/>
      <c r="B30" s="199">
        <v>816</v>
      </c>
      <c r="C30" s="199">
        <v>3005.3543557371017</v>
      </c>
      <c r="E30" s="198"/>
      <c r="F30" s="197"/>
      <c r="I30" s="198"/>
    </row>
    <row r="31" spans="1:9" ht="12.75">
      <c r="A31" s="78">
        <v>2005</v>
      </c>
      <c r="B31" s="199">
        <v>816</v>
      </c>
      <c r="C31" s="199">
        <v>3090.0754844390076</v>
      </c>
      <c r="E31" s="198"/>
      <c r="F31" s="197"/>
      <c r="I31" s="198"/>
    </row>
    <row r="32" spans="1:9" ht="12.75">
      <c r="A32" s="78"/>
      <c r="B32" s="201">
        <v>776</v>
      </c>
      <c r="C32" s="201">
        <v>3166.511</v>
      </c>
      <c r="E32" s="198"/>
      <c r="F32" s="197"/>
      <c r="I32" s="198"/>
    </row>
    <row r="33" spans="1:9" ht="12.75">
      <c r="A33" s="78"/>
      <c r="B33" s="201">
        <v>780</v>
      </c>
      <c r="C33" s="201">
        <v>3243.343238266067</v>
      </c>
      <c r="D33" s="198"/>
      <c r="E33" s="198"/>
      <c r="F33" s="197"/>
      <c r="I33" s="198"/>
    </row>
    <row r="34" spans="1:9" ht="12.75">
      <c r="A34" s="78"/>
      <c r="B34" s="201">
        <v>770</v>
      </c>
      <c r="C34" s="201">
        <v>3314.750936331973</v>
      </c>
      <c r="D34" s="200"/>
      <c r="E34" s="198"/>
      <c r="F34" s="197"/>
      <c r="I34" s="198"/>
    </row>
    <row r="35" spans="1:9" ht="12.75">
      <c r="A35" s="78"/>
      <c r="B35" s="199">
        <v>769</v>
      </c>
      <c r="C35" s="199">
        <v>3382.953840421378</v>
      </c>
      <c r="E35" s="198"/>
      <c r="F35" s="197"/>
      <c r="I35" s="198"/>
    </row>
    <row r="36" spans="1:9" ht="12.75">
      <c r="A36" s="78">
        <v>2010</v>
      </c>
      <c r="B36" s="199">
        <v>751</v>
      </c>
      <c r="C36" s="199">
        <v>3446</v>
      </c>
      <c r="E36" s="198"/>
      <c r="F36" s="197"/>
      <c r="I36" s="198"/>
    </row>
    <row r="37" spans="1:9" ht="12.75">
      <c r="A37" s="78"/>
      <c r="B37" s="199">
        <v>788</v>
      </c>
      <c r="C37" s="199">
        <v>3498</v>
      </c>
      <c r="E37" s="198"/>
      <c r="F37" s="197"/>
      <c r="I37" s="198"/>
    </row>
    <row r="38" spans="1:9" ht="12.75">
      <c r="A38" s="78"/>
      <c r="B38" s="199">
        <v>811</v>
      </c>
      <c r="C38" s="199">
        <v>3542</v>
      </c>
      <c r="E38" s="198"/>
      <c r="F38" s="197"/>
      <c r="I38" s="198"/>
    </row>
    <row r="39" spans="1:6" ht="12.75">
      <c r="A39" s="78">
        <v>2013</v>
      </c>
      <c r="B39" s="199">
        <v>746</v>
      </c>
      <c r="C39" s="199">
        <v>3583</v>
      </c>
      <c r="E39" s="198"/>
      <c r="F39" s="197"/>
    </row>
    <row r="40" spans="1:3" ht="12.75">
      <c r="A40" s="196"/>
      <c r="B40" s="196"/>
      <c r="C40" s="196"/>
    </row>
    <row r="41" spans="1:3" ht="12.75">
      <c r="A41" s="79" t="s">
        <v>155</v>
      </c>
      <c r="B41" s="196"/>
      <c r="C41" s="196"/>
    </row>
    <row r="42" ht="12.75">
      <c r="A42" s="78"/>
    </row>
    <row r="43" ht="12.75">
      <c r="A43" s="12" t="s">
        <v>37</v>
      </c>
    </row>
  </sheetData>
  <sheetProtection/>
  <hyperlinks>
    <hyperlink ref="A43" location="Title!A1" display="Return to Title page"/>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M16"/>
  <sheetViews>
    <sheetView zoomScalePageLayoutView="0" workbookViewId="0" topLeftCell="A1">
      <selection activeCell="A1" sqref="A1"/>
    </sheetView>
  </sheetViews>
  <sheetFormatPr defaultColWidth="9.140625" defaultRowHeight="12.75"/>
  <cols>
    <col min="1" max="1" width="13.8515625" style="188" customWidth="1"/>
    <col min="2" max="4" width="11.57421875" style="188" bestFit="1" customWidth="1"/>
    <col min="5" max="5" width="13.8515625" style="188" bestFit="1" customWidth="1"/>
    <col min="6" max="8" width="11.57421875" style="188" bestFit="1" customWidth="1"/>
    <col min="9" max="16384" width="9.140625" style="188" customWidth="1"/>
  </cols>
  <sheetData>
    <row r="1" ht="15.75">
      <c r="A1" s="194" t="s">
        <v>236</v>
      </c>
    </row>
    <row r="2" ht="15.75">
      <c r="A2" s="193" t="s">
        <v>235</v>
      </c>
    </row>
    <row r="3" spans="8:12" ht="12.75">
      <c r="H3" s="192"/>
      <c r="I3" s="192"/>
      <c r="L3" s="192" t="s">
        <v>234</v>
      </c>
    </row>
    <row r="4" spans="2:12" s="191" customFormat="1" ht="12.75">
      <c r="B4" s="191">
        <v>2003</v>
      </c>
      <c r="C4" s="191">
        <v>2004</v>
      </c>
      <c r="D4" s="191">
        <v>2005</v>
      </c>
      <c r="E4" s="191">
        <v>2006</v>
      </c>
      <c r="F4" s="191">
        <v>2007</v>
      </c>
      <c r="G4" s="191">
        <v>2008</v>
      </c>
      <c r="H4" s="191">
        <v>2009</v>
      </c>
      <c r="I4" s="191">
        <v>2010</v>
      </c>
      <c r="J4" s="191">
        <v>2011</v>
      </c>
      <c r="K4" s="191">
        <v>2012</v>
      </c>
      <c r="L4" s="191">
        <v>2013</v>
      </c>
    </row>
    <row r="5" spans="1:13" ht="12.75">
      <c r="A5" s="188" t="s">
        <v>43</v>
      </c>
      <c r="B5" s="190">
        <v>3.5</v>
      </c>
      <c r="C5" s="190">
        <v>9.8</v>
      </c>
      <c r="D5" s="190">
        <v>17.7</v>
      </c>
      <c r="E5" s="190">
        <v>22.9</v>
      </c>
      <c r="F5" s="190">
        <v>20.6</v>
      </c>
      <c r="G5" s="190">
        <v>21.5</v>
      </c>
      <c r="H5" s="190">
        <v>18.8</v>
      </c>
      <c r="I5" s="190">
        <v>9.6</v>
      </c>
      <c r="J5" s="190">
        <v>12.3</v>
      </c>
      <c r="K5" s="190">
        <v>18.1</v>
      </c>
      <c r="L5" s="189">
        <v>20.3</v>
      </c>
      <c r="M5" s="189"/>
    </row>
    <row r="6" spans="1:12" ht="12.75">
      <c r="A6" s="188" t="s">
        <v>233</v>
      </c>
      <c r="B6" s="190">
        <v>3.1</v>
      </c>
      <c r="C6" s="190">
        <v>3.6</v>
      </c>
      <c r="D6" s="190">
        <v>3.4</v>
      </c>
      <c r="E6" s="190">
        <v>3.9</v>
      </c>
      <c r="F6" s="190">
        <v>3.9</v>
      </c>
      <c r="G6" s="190">
        <v>5.3</v>
      </c>
      <c r="H6" s="190">
        <v>5.2</v>
      </c>
      <c r="I6" s="190">
        <v>6.3</v>
      </c>
      <c r="J6" s="190">
        <v>8</v>
      </c>
      <c r="K6" s="190">
        <v>11.7</v>
      </c>
      <c r="L6" s="188">
        <v>11.5</v>
      </c>
    </row>
    <row r="7" spans="1:12" ht="12.75">
      <c r="A7" s="188" t="s">
        <v>80</v>
      </c>
      <c r="B7" s="190">
        <v>1.2</v>
      </c>
      <c r="C7" s="190">
        <v>2.1</v>
      </c>
      <c r="D7" s="190">
        <v>1.5</v>
      </c>
      <c r="E7" s="190">
        <v>2.1</v>
      </c>
      <c r="F7" s="190">
        <v>2.5</v>
      </c>
      <c r="G7" s="190">
        <v>4.3</v>
      </c>
      <c r="H7" s="190">
        <v>4.7</v>
      </c>
      <c r="I7" s="190">
        <v>4.6</v>
      </c>
      <c r="J7" s="190">
        <v>6.3</v>
      </c>
      <c r="K7" s="190">
        <v>10.8</v>
      </c>
      <c r="L7" s="188">
        <v>12.2</v>
      </c>
    </row>
    <row r="8" spans="1:12" ht="12.75">
      <c r="A8" s="188" t="s">
        <v>232</v>
      </c>
      <c r="B8" s="190">
        <v>12.4</v>
      </c>
      <c r="C8" s="190">
        <v>10.1</v>
      </c>
      <c r="D8" s="190">
        <v>12.9</v>
      </c>
      <c r="E8" s="190">
        <v>12.8</v>
      </c>
      <c r="F8" s="190">
        <v>8</v>
      </c>
      <c r="G8" s="190">
        <v>4.3</v>
      </c>
      <c r="H8" s="190">
        <v>3.1</v>
      </c>
      <c r="I8" s="190">
        <v>0.8</v>
      </c>
      <c r="J8" s="190">
        <v>0.6</v>
      </c>
      <c r="K8" s="190">
        <v>0.6</v>
      </c>
      <c r="L8" s="188">
        <v>0.5</v>
      </c>
    </row>
    <row r="9" spans="1:12" ht="12.75">
      <c r="A9" s="188" t="s">
        <v>42</v>
      </c>
      <c r="B9" s="189">
        <v>5.5</v>
      </c>
      <c r="C9" s="189">
        <v>6.2</v>
      </c>
      <c r="D9" s="189">
        <v>4.3</v>
      </c>
      <c r="E9" s="189">
        <v>3.9</v>
      </c>
      <c r="F9" s="189">
        <v>4.4</v>
      </c>
      <c r="G9" s="189">
        <v>3.9</v>
      </c>
      <c r="H9" s="189">
        <v>3</v>
      </c>
      <c r="I9" s="189">
        <v>3.4</v>
      </c>
      <c r="J9" s="189">
        <v>3.4</v>
      </c>
      <c r="K9" s="190">
        <v>2.4</v>
      </c>
      <c r="L9" s="189">
        <v>2.1</v>
      </c>
    </row>
    <row r="10" spans="1:12" ht="12.75">
      <c r="A10" s="188" t="s">
        <v>199</v>
      </c>
      <c r="B10" s="189">
        <v>6.2</v>
      </c>
      <c r="C10" s="189">
        <v>4.4</v>
      </c>
      <c r="D10" s="189">
        <v>4.2</v>
      </c>
      <c r="E10" s="189">
        <v>4.9</v>
      </c>
      <c r="F10" s="189">
        <v>4</v>
      </c>
      <c r="G10" s="189">
        <v>4.6</v>
      </c>
      <c r="H10" s="189">
        <v>3.4000000000000057</v>
      </c>
      <c r="I10" s="189">
        <v>1.8</v>
      </c>
      <c r="J10" s="189">
        <v>1.9</v>
      </c>
      <c r="K10" s="190">
        <v>1.2</v>
      </c>
      <c r="L10" s="188">
        <v>2.8</v>
      </c>
    </row>
    <row r="11" spans="2:11" ht="12.75">
      <c r="B11" s="189"/>
      <c r="C11" s="189"/>
      <c r="D11" s="189"/>
      <c r="E11" s="189"/>
      <c r="F11" s="189"/>
      <c r="G11" s="189"/>
      <c r="H11" s="189"/>
      <c r="I11" s="189"/>
      <c r="J11" s="189"/>
      <c r="K11" s="190"/>
    </row>
    <row r="12" spans="1:13" ht="12.75">
      <c r="A12" s="188" t="s">
        <v>180</v>
      </c>
      <c r="B12" s="189">
        <v>31.9</v>
      </c>
      <c r="C12" s="189">
        <v>36.2</v>
      </c>
      <c r="D12" s="189">
        <v>44</v>
      </c>
      <c r="E12" s="189">
        <v>50.5</v>
      </c>
      <c r="F12" s="189">
        <v>43.4</v>
      </c>
      <c r="G12" s="189">
        <v>43.9</v>
      </c>
      <c r="H12" s="189">
        <v>38.2</v>
      </c>
      <c r="I12" s="189">
        <v>26.5</v>
      </c>
      <c r="J12" s="189">
        <v>32.5</v>
      </c>
      <c r="K12" s="190">
        <v>44.8</v>
      </c>
      <c r="L12" s="188">
        <v>49.4</v>
      </c>
      <c r="M12" s="189"/>
    </row>
    <row r="13" spans="2:8" ht="12.75">
      <c r="B13" s="189"/>
      <c r="C13" s="189"/>
      <c r="D13" s="189"/>
      <c r="E13" s="189"/>
      <c r="F13" s="189"/>
      <c r="G13" s="189"/>
      <c r="H13" s="189"/>
    </row>
    <row r="14" s="302" customFormat="1" ht="15">
      <c r="A14" s="301" t="s">
        <v>231</v>
      </c>
    </row>
    <row r="16" ht="12.75">
      <c r="A16" s="12" t="s">
        <v>37</v>
      </c>
    </row>
  </sheetData>
  <sheetProtection/>
  <mergeCells count="1">
    <mergeCell ref="A14:IV14"/>
  </mergeCells>
  <hyperlinks>
    <hyperlink ref="A16" location="Title!A1" display="Return to Title page"/>
  </hyperlink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D43"/>
  <sheetViews>
    <sheetView zoomScalePageLayoutView="0" workbookViewId="0" topLeftCell="A1">
      <selection activeCell="A1" sqref="A1"/>
    </sheetView>
  </sheetViews>
  <sheetFormatPr defaultColWidth="9.140625" defaultRowHeight="12.75"/>
  <cols>
    <col min="2" max="2" width="19.00390625" style="0" bestFit="1" customWidth="1"/>
    <col min="3" max="3" width="15.00390625" style="0" bestFit="1" customWidth="1"/>
    <col min="4" max="4" width="15.8515625" style="0" bestFit="1" customWidth="1"/>
  </cols>
  <sheetData>
    <row r="1" ht="15.75">
      <c r="A1" s="55" t="s">
        <v>320</v>
      </c>
    </row>
    <row r="2" ht="15.75">
      <c r="A2" s="55" t="s">
        <v>321</v>
      </c>
    </row>
    <row r="4" ht="12.75">
      <c r="D4" s="54" t="s">
        <v>201</v>
      </c>
    </row>
    <row r="5" spans="2:4" ht="12.75">
      <c r="B5" s="77" t="s">
        <v>322</v>
      </c>
      <c r="C5" s="77" t="s">
        <v>323</v>
      </c>
      <c r="D5" s="77" t="s">
        <v>324</v>
      </c>
    </row>
    <row r="6" spans="1:4" ht="12.75">
      <c r="A6" s="77">
        <v>1980</v>
      </c>
      <c r="B6">
        <v>130.5</v>
      </c>
      <c r="C6">
        <v>79.227</v>
      </c>
      <c r="D6">
        <v>71.177</v>
      </c>
    </row>
    <row r="7" spans="1:4" ht="12.75">
      <c r="A7" s="77"/>
      <c r="B7">
        <v>125.4</v>
      </c>
      <c r="C7">
        <v>72.006</v>
      </c>
      <c r="D7">
        <v>66.256</v>
      </c>
    </row>
    <row r="8" spans="1:4" ht="12.75">
      <c r="A8" s="77"/>
      <c r="B8">
        <v>113.6</v>
      </c>
      <c r="C8">
        <v>70.747</v>
      </c>
      <c r="D8">
        <v>67.246</v>
      </c>
    </row>
    <row r="9" spans="1:4" ht="12.75">
      <c r="A9" s="77"/>
      <c r="B9">
        <v>100.7</v>
      </c>
      <c r="C9">
        <v>70.927</v>
      </c>
      <c r="D9">
        <v>64.464</v>
      </c>
    </row>
    <row r="10" spans="1:4" ht="12.75">
      <c r="A10" s="77"/>
      <c r="B10">
        <v>95.8</v>
      </c>
      <c r="C10">
        <v>73.187</v>
      </c>
      <c r="D10">
        <v>81.435</v>
      </c>
    </row>
    <row r="11" spans="1:4" ht="12.75">
      <c r="A11" s="77">
        <v>1985</v>
      </c>
      <c r="B11">
        <v>92.8</v>
      </c>
      <c r="C11">
        <v>72.904</v>
      </c>
      <c r="D11">
        <v>69.781</v>
      </c>
    </row>
    <row r="12" spans="1:4" ht="12.75">
      <c r="A12" s="77"/>
      <c r="B12">
        <v>89.9</v>
      </c>
      <c r="C12">
        <v>74.089</v>
      </c>
      <c r="D12">
        <v>69.227</v>
      </c>
    </row>
    <row r="13" spans="1:4" ht="12.75">
      <c r="A13" s="77"/>
      <c r="B13">
        <v>90.8</v>
      </c>
      <c r="C13">
        <v>74.656</v>
      </c>
      <c r="D13">
        <v>67.701</v>
      </c>
    </row>
    <row r="14" spans="1:4" ht="12.75">
      <c r="A14" s="77"/>
      <c r="B14">
        <v>90.6</v>
      </c>
      <c r="C14">
        <v>79.837</v>
      </c>
      <c r="D14">
        <v>72.317</v>
      </c>
    </row>
    <row r="15" spans="1:4" ht="12.75">
      <c r="A15" s="77"/>
      <c r="B15">
        <v>91</v>
      </c>
      <c r="C15">
        <v>81.392</v>
      </c>
      <c r="D15">
        <v>73.028</v>
      </c>
    </row>
    <row r="16" spans="1:4" ht="12.75">
      <c r="A16" s="77">
        <v>1990</v>
      </c>
      <c r="B16">
        <v>92.1</v>
      </c>
      <c r="C16">
        <v>82.286</v>
      </c>
      <c r="D16">
        <v>73.943</v>
      </c>
    </row>
    <row r="17" spans="1:4" ht="12.75">
      <c r="A17" s="77"/>
      <c r="B17">
        <v>91</v>
      </c>
      <c r="C17">
        <v>85.476</v>
      </c>
      <c r="D17">
        <v>74.506</v>
      </c>
    </row>
    <row r="18" spans="1:4" ht="12.75">
      <c r="A18" s="77"/>
      <c r="B18">
        <v>91.7</v>
      </c>
      <c r="C18">
        <v>85.783</v>
      </c>
      <c r="D18" s="50">
        <v>75.47</v>
      </c>
    </row>
    <row r="19" spans="1:4" ht="12.75">
      <c r="A19" s="77"/>
      <c r="B19">
        <v>91.8</v>
      </c>
      <c r="C19">
        <v>89.584</v>
      </c>
      <c r="D19" s="50">
        <v>75.79</v>
      </c>
    </row>
    <row r="20" spans="1:4" ht="12.75">
      <c r="A20" s="77"/>
      <c r="B20">
        <v>92.9</v>
      </c>
      <c r="C20" s="195">
        <v>86.644</v>
      </c>
      <c r="D20" s="195">
        <v>74.957</v>
      </c>
    </row>
    <row r="21" spans="1:4" ht="12.75">
      <c r="A21" s="77">
        <v>1995</v>
      </c>
      <c r="B21">
        <v>91.8</v>
      </c>
      <c r="C21" s="289">
        <v>86.131432</v>
      </c>
      <c r="D21" s="195">
        <v>73.694</v>
      </c>
    </row>
    <row r="22" spans="1:4" ht="12.75">
      <c r="A22" s="77"/>
      <c r="B22">
        <v>93.5</v>
      </c>
      <c r="C22" s="289">
        <v>89.885</v>
      </c>
      <c r="D22" s="195">
        <v>75.392</v>
      </c>
    </row>
    <row r="23" spans="1:4" ht="12.75">
      <c r="A23" s="77"/>
      <c r="B23">
        <v>90.8</v>
      </c>
      <c r="C23" s="289">
        <v>90.365669</v>
      </c>
      <c r="D23" s="195">
        <v>72.677</v>
      </c>
    </row>
    <row r="24" spans="1:4" ht="12.75">
      <c r="A24" s="77"/>
      <c r="B24">
        <v>92</v>
      </c>
      <c r="C24" s="289">
        <v>86.61500000000001</v>
      </c>
      <c r="D24" s="289">
        <v>70.548</v>
      </c>
    </row>
    <row r="25" spans="1:4" ht="12.75">
      <c r="A25" s="77"/>
      <c r="B25">
        <v>88.5</v>
      </c>
      <c r="C25" s="289">
        <v>81.195</v>
      </c>
      <c r="D25" s="290">
        <v>70.23799999999999</v>
      </c>
    </row>
    <row r="26" spans="1:4" ht="12.75">
      <c r="A26" s="77">
        <v>2000</v>
      </c>
      <c r="B26">
        <v>88.8</v>
      </c>
      <c r="C26" s="289">
        <v>81.12908842076583</v>
      </c>
      <c r="D26" s="290">
        <v>70.02400578136512</v>
      </c>
    </row>
    <row r="27" spans="1:4" ht="12.75">
      <c r="A27" s="77"/>
      <c r="B27">
        <v>88.1</v>
      </c>
      <c r="C27" s="289">
        <v>77.0501095273804</v>
      </c>
      <c r="D27" s="290">
        <v>69.56122120967137</v>
      </c>
    </row>
    <row r="28" spans="1:4" ht="12.75">
      <c r="A28" s="77"/>
      <c r="B28">
        <v>88.9</v>
      </c>
      <c r="C28" s="289">
        <v>78.31864047863235</v>
      </c>
      <c r="D28" s="290">
        <v>69.44752990179364</v>
      </c>
    </row>
    <row r="29" spans="1:4" ht="12.75">
      <c r="A29" s="77"/>
      <c r="B29">
        <v>90</v>
      </c>
      <c r="C29" s="289">
        <v>79.07323824550785</v>
      </c>
      <c r="D29" s="290">
        <v>70.77913143095398</v>
      </c>
    </row>
    <row r="30" spans="1:4" ht="12.75">
      <c r="A30" s="78"/>
      <c r="B30">
        <v>92</v>
      </c>
      <c r="C30" s="289">
        <v>84.41102739797323</v>
      </c>
      <c r="D30" s="290">
        <v>72.689714721536</v>
      </c>
    </row>
    <row r="31" spans="1:4" ht="12.75">
      <c r="A31" s="78">
        <v>2005</v>
      </c>
      <c r="B31">
        <v>90.6</v>
      </c>
      <c r="C31" s="289">
        <v>80.1454631460125</v>
      </c>
      <c r="D31" s="290">
        <v>73.2864476242252</v>
      </c>
    </row>
    <row r="32" spans="1:4" ht="12.75">
      <c r="A32" s="77"/>
      <c r="B32">
        <v>91.4</v>
      </c>
      <c r="C32" s="289">
        <v>77.96080815629564</v>
      </c>
      <c r="D32" s="290">
        <v>72.93629239303483</v>
      </c>
    </row>
    <row r="33" spans="1:4" ht="12.75">
      <c r="A33" s="77"/>
      <c r="B33">
        <v>90.7</v>
      </c>
      <c r="C33" s="289">
        <v>76.50886214992468</v>
      </c>
      <c r="D33" s="290">
        <v>70.95558169941427</v>
      </c>
    </row>
    <row r="34" spans="1:4" ht="12.75">
      <c r="A34" s="77"/>
      <c r="B34" s="87">
        <v>91</v>
      </c>
      <c r="C34" s="289">
        <v>75.85729018120611</v>
      </c>
      <c r="D34" s="290">
        <v>68.14579801182515</v>
      </c>
    </row>
    <row r="35" spans="1:4" ht="12.75">
      <c r="A35" s="77"/>
      <c r="B35">
        <v>87.5</v>
      </c>
      <c r="C35" s="289">
        <v>70.52336388576543</v>
      </c>
      <c r="D35" s="290">
        <v>64.70396344616343</v>
      </c>
    </row>
    <row r="36" spans="1:4" ht="12.75">
      <c r="A36" s="77">
        <v>2010</v>
      </c>
      <c r="B36">
        <v>88.3</v>
      </c>
      <c r="C36" s="289">
        <v>68.59925018653543</v>
      </c>
      <c r="D36" s="290">
        <v>64.37990882675243</v>
      </c>
    </row>
    <row r="37" spans="1:4" ht="12.75">
      <c r="A37" s="77"/>
      <c r="B37">
        <v>89</v>
      </c>
      <c r="C37" s="289">
        <v>70.12167876536444</v>
      </c>
      <c r="D37" s="290">
        <v>62.761388943309925</v>
      </c>
    </row>
    <row r="38" spans="1:4" ht="12.75">
      <c r="A38" s="77"/>
      <c r="B38">
        <v>76</v>
      </c>
      <c r="C38" s="289">
        <v>64.34116767466159</v>
      </c>
      <c r="D38" s="290">
        <v>61.3000078000098</v>
      </c>
    </row>
    <row r="39" spans="1:4" ht="12.75">
      <c r="A39" s="77">
        <v>2013</v>
      </c>
      <c r="B39">
        <v>74.6</v>
      </c>
      <c r="C39" s="289">
        <v>60.960445791431255</v>
      </c>
      <c r="D39" s="290">
        <v>61.00034922416681</v>
      </c>
    </row>
    <row r="40" spans="1:4" ht="12.75">
      <c r="A40" s="77"/>
      <c r="C40" s="170"/>
      <c r="D40" s="50"/>
    </row>
    <row r="41" ht="12.75">
      <c r="A41" s="291" t="s">
        <v>265</v>
      </c>
    </row>
    <row r="43" ht="12.75">
      <c r="A43" s="12" t="s">
        <v>37</v>
      </c>
    </row>
  </sheetData>
  <sheetProtection/>
  <hyperlinks>
    <hyperlink ref="A43" location="Title!A1" display="Return to Title page"/>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
      <selection activeCell="A1" sqref="A1"/>
    </sheetView>
  </sheetViews>
  <sheetFormatPr defaultColWidth="9.140625" defaultRowHeight="12.75"/>
  <cols>
    <col min="1" max="1" width="10.7109375" style="13" customWidth="1"/>
    <col min="2" max="2" width="14.140625" style="13" customWidth="1"/>
    <col min="3" max="4" width="14.421875" style="13" customWidth="1"/>
    <col min="5" max="5" width="15.421875" style="13" customWidth="1"/>
    <col min="6" max="6" width="14.7109375" style="13" customWidth="1"/>
    <col min="7" max="7" width="11.421875" style="13" customWidth="1"/>
    <col min="8" max="8" width="12.8515625" style="13" customWidth="1"/>
    <col min="9" max="10" width="17.7109375" style="13" customWidth="1"/>
    <col min="11" max="16384" width="9.140625" style="13" customWidth="1"/>
  </cols>
  <sheetData>
    <row r="1" ht="15.75">
      <c r="A1" s="17" t="s">
        <v>275</v>
      </c>
    </row>
    <row r="2" spans="1:6" ht="32.25" customHeight="1">
      <c r="A2" s="303" t="s">
        <v>276</v>
      </c>
      <c r="B2" s="304"/>
      <c r="C2" s="304"/>
      <c r="D2" s="304"/>
      <c r="E2" s="304"/>
      <c r="F2" s="304"/>
    </row>
    <row r="3" ht="15" customHeight="1">
      <c r="A3" s="256"/>
    </row>
    <row r="4" spans="2:8" ht="12.75">
      <c r="B4" s="15" t="s">
        <v>274</v>
      </c>
      <c r="C4" s="15" t="s">
        <v>274</v>
      </c>
      <c r="D4" s="15" t="s">
        <v>274</v>
      </c>
      <c r="E4" s="15" t="s">
        <v>274</v>
      </c>
      <c r="F4" s="15" t="s">
        <v>274</v>
      </c>
      <c r="G4" s="15" t="s">
        <v>273</v>
      </c>
      <c r="H4" s="15" t="s">
        <v>273</v>
      </c>
    </row>
    <row r="5" spans="2:10" s="48" customFormat="1" ht="63.75">
      <c r="B5" s="255" t="s">
        <v>272</v>
      </c>
      <c r="C5" s="255" t="s">
        <v>271</v>
      </c>
      <c r="D5" s="255" t="s">
        <v>270</v>
      </c>
      <c r="E5" s="255" t="s">
        <v>269</v>
      </c>
      <c r="F5" s="255" t="s">
        <v>268</v>
      </c>
      <c r="G5" s="255" t="s">
        <v>267</v>
      </c>
      <c r="H5" s="255" t="s">
        <v>266</v>
      </c>
      <c r="I5" s="91"/>
      <c r="J5" s="91"/>
    </row>
    <row r="6" spans="1:10" ht="12.75">
      <c r="A6" s="48"/>
      <c r="B6" s="15"/>
      <c r="C6" s="15"/>
      <c r="D6" s="15"/>
      <c r="E6" s="15"/>
      <c r="F6" s="15"/>
      <c r="G6" s="15"/>
      <c r="H6" s="15"/>
      <c r="I6" s="15"/>
      <c r="J6" s="15"/>
    </row>
    <row r="7" spans="1:7" ht="12.75" hidden="1">
      <c r="A7" s="98">
        <v>1970</v>
      </c>
      <c r="B7" s="13">
        <v>60.792</v>
      </c>
      <c r="E7" s="13">
        <v>44.914</v>
      </c>
      <c r="G7" s="13">
        <v>42.5</v>
      </c>
    </row>
    <row r="8" spans="1:7" ht="12.75" hidden="1">
      <c r="A8" s="98"/>
      <c r="B8" s="13">
        <v>63.812</v>
      </c>
      <c r="E8" s="13">
        <v>45.868</v>
      </c>
      <c r="G8" s="13">
        <v>40.3</v>
      </c>
    </row>
    <row r="9" spans="1:7" ht="12.75" hidden="1">
      <c r="A9" s="98"/>
      <c r="B9" s="13">
        <v>65.999</v>
      </c>
      <c r="E9" s="13">
        <v>44.883</v>
      </c>
      <c r="G9" s="13">
        <v>41.7</v>
      </c>
    </row>
    <row r="10" spans="1:7" ht="12.75" hidden="1">
      <c r="A10" s="98"/>
      <c r="B10" s="13">
        <v>67.238</v>
      </c>
      <c r="E10" s="13">
        <v>46.526</v>
      </c>
      <c r="G10" s="13">
        <v>39.2</v>
      </c>
    </row>
    <row r="11" spans="1:7" ht="12.75" hidden="1">
      <c r="A11" s="98"/>
      <c r="B11" s="13">
        <v>66.265</v>
      </c>
      <c r="E11" s="13">
        <v>46.677</v>
      </c>
      <c r="G11" s="13">
        <v>39.3</v>
      </c>
    </row>
    <row r="12" spans="1:7" ht="12.75" hidden="1">
      <c r="A12" s="98">
        <v>1975</v>
      </c>
      <c r="B12" s="13">
        <v>65.581</v>
      </c>
      <c r="E12" s="13">
        <v>47.902</v>
      </c>
      <c r="G12" s="13">
        <v>40.2</v>
      </c>
    </row>
    <row r="13" spans="1:7" ht="12.75" hidden="1">
      <c r="A13" s="98"/>
      <c r="B13" s="13">
        <v>65.368</v>
      </c>
      <c r="E13" s="13">
        <v>48.605</v>
      </c>
      <c r="G13" s="13">
        <v>41.6</v>
      </c>
    </row>
    <row r="14" spans="1:7" ht="12.75" hidden="1">
      <c r="A14" s="98"/>
      <c r="B14" s="13">
        <v>65.449</v>
      </c>
      <c r="E14" s="13">
        <v>50.144</v>
      </c>
      <c r="G14" s="13">
        <v>43.7</v>
      </c>
    </row>
    <row r="15" spans="1:7" ht="12.75" hidden="1">
      <c r="A15" s="98"/>
      <c r="B15" s="13">
        <v>66.944</v>
      </c>
      <c r="E15" s="13">
        <v>49.582</v>
      </c>
      <c r="G15" s="13">
        <v>43</v>
      </c>
    </row>
    <row r="16" spans="1:7" ht="12.75" hidden="1">
      <c r="A16" s="98"/>
      <c r="B16" s="13">
        <v>66.541</v>
      </c>
      <c r="E16" s="13">
        <v>48.284</v>
      </c>
      <c r="G16" s="13">
        <v>41</v>
      </c>
    </row>
    <row r="17" spans="1:7" ht="12.75" hidden="1">
      <c r="A17" s="98">
        <v>1980</v>
      </c>
      <c r="B17" s="13">
        <v>62.731</v>
      </c>
      <c r="E17" s="13">
        <v>48.561</v>
      </c>
      <c r="G17" s="13">
        <v>42</v>
      </c>
    </row>
    <row r="18" spans="1:7" ht="12.75" hidden="1">
      <c r="A18" s="98"/>
      <c r="B18" s="13">
        <v>62.784</v>
      </c>
      <c r="E18" s="13">
        <v>47.333</v>
      </c>
      <c r="G18" s="13">
        <v>42</v>
      </c>
    </row>
    <row r="19" spans="1:7" ht="12.75" hidden="1">
      <c r="A19" s="98"/>
      <c r="B19" s="13">
        <v>60.089</v>
      </c>
      <c r="E19" s="13">
        <v>47.396</v>
      </c>
      <c r="G19" s="13">
        <v>44.3</v>
      </c>
    </row>
    <row r="20" spans="1:7" ht="12.75" hidden="1">
      <c r="A20" s="98"/>
      <c r="B20" s="13">
        <v>60.579</v>
      </c>
      <c r="E20" s="13">
        <v>51.71</v>
      </c>
      <c r="G20" s="13">
        <v>45.9</v>
      </c>
    </row>
    <row r="21" spans="1:7" ht="12.75" hidden="1">
      <c r="A21" s="98"/>
      <c r="B21" s="13">
        <v>61.504</v>
      </c>
      <c r="E21" s="13">
        <v>50.943</v>
      </c>
      <c r="G21" s="13">
        <v>48.3</v>
      </c>
    </row>
    <row r="22" spans="1:7" ht="12.75" hidden="1">
      <c r="A22" s="98">
        <v>1985</v>
      </c>
      <c r="B22" s="13">
        <v>61.159</v>
      </c>
      <c r="E22" s="13">
        <v>53.98</v>
      </c>
      <c r="G22" s="13">
        <v>48.1</v>
      </c>
    </row>
    <row r="23" spans="1:8" ht="12.75">
      <c r="A23" s="98">
        <v>1986</v>
      </c>
      <c r="C23" s="13">
        <v>63.593</v>
      </c>
      <c r="E23" s="13">
        <v>52.49</v>
      </c>
      <c r="F23" s="13">
        <v>55.33</v>
      </c>
      <c r="G23" s="13">
        <v>47.5</v>
      </c>
      <c r="H23" s="13">
        <v>47.9</v>
      </c>
    </row>
    <row r="24" spans="1:8" ht="12.75">
      <c r="A24" s="98"/>
      <c r="C24" s="13">
        <v>63.835</v>
      </c>
      <c r="F24" s="13">
        <v>53.833</v>
      </c>
      <c r="H24" s="32">
        <v>47.5</v>
      </c>
    </row>
    <row r="25" spans="1:8" ht="12.75">
      <c r="A25" s="98"/>
      <c r="C25" s="13">
        <v>67.246</v>
      </c>
      <c r="F25" s="13">
        <v>53.555</v>
      </c>
      <c r="H25" s="13">
        <v>47.3</v>
      </c>
    </row>
    <row r="26" spans="1:8" ht="12.75">
      <c r="A26" s="98"/>
      <c r="C26" s="13">
        <v>71.037</v>
      </c>
      <c r="F26" s="13">
        <v>53.414</v>
      </c>
      <c r="H26" s="13">
        <v>46.6</v>
      </c>
    </row>
    <row r="27" spans="1:8" ht="12.75">
      <c r="A27" s="98">
        <v>1990</v>
      </c>
      <c r="C27" s="13">
        <v>69.94</v>
      </c>
      <c r="F27" s="13">
        <v>54.068</v>
      </c>
      <c r="H27" s="13">
        <v>45.9</v>
      </c>
    </row>
    <row r="28" spans="1:8" ht="12.75">
      <c r="A28" s="98"/>
      <c r="C28" s="13">
        <v>66.956</v>
      </c>
      <c r="F28" s="13">
        <v>54.472</v>
      </c>
      <c r="H28" s="13">
        <v>47.3</v>
      </c>
    </row>
    <row r="29" spans="1:8" ht="12.75">
      <c r="A29" s="98"/>
      <c r="C29" s="13">
        <v>63.997</v>
      </c>
      <c r="F29" s="13">
        <v>51.663</v>
      </c>
      <c r="H29" s="13">
        <v>49.5</v>
      </c>
    </row>
    <row r="30" spans="1:8" ht="12.75">
      <c r="A30" s="98"/>
      <c r="C30" s="13">
        <v>66.901</v>
      </c>
      <c r="F30" s="13">
        <v>54.848</v>
      </c>
      <c r="H30" s="13">
        <v>48.7</v>
      </c>
    </row>
    <row r="31" spans="1:8" ht="12.75">
      <c r="A31" s="98"/>
      <c r="C31" s="13">
        <v>64.923</v>
      </c>
      <c r="F31" s="13">
        <v>52.362</v>
      </c>
      <c r="H31" s="13">
        <v>51.1</v>
      </c>
    </row>
    <row r="32" spans="1:8" ht="12.75">
      <c r="A32" s="98">
        <v>1995</v>
      </c>
      <c r="C32" s="13">
        <v>66.1</v>
      </c>
      <c r="F32" s="13">
        <v>55.611</v>
      </c>
      <c r="H32" s="13">
        <v>52.2</v>
      </c>
    </row>
    <row r="33" spans="1:8" ht="12.75">
      <c r="A33" s="98"/>
      <c r="C33" s="13">
        <v>69.09</v>
      </c>
      <c r="F33" s="13">
        <v>56.815</v>
      </c>
      <c r="H33" s="13">
        <v>52.7</v>
      </c>
    </row>
    <row r="34" spans="1:8" ht="12.75">
      <c r="A34" s="98"/>
      <c r="C34" s="13">
        <v>68.288</v>
      </c>
      <c r="F34" s="13">
        <v>56.965</v>
      </c>
      <c r="H34" s="13">
        <v>51.4</v>
      </c>
    </row>
    <row r="35" spans="1:8" ht="12.75">
      <c r="A35" s="98"/>
      <c r="C35" s="13">
        <v>68.39</v>
      </c>
      <c r="F35" s="13">
        <v>56.312</v>
      </c>
      <c r="H35" s="13">
        <v>53.2</v>
      </c>
    </row>
    <row r="36" spans="1:8" ht="12.75">
      <c r="A36" s="98"/>
      <c r="C36" s="13">
        <v>70.245</v>
      </c>
      <c r="F36" s="13">
        <v>57.849</v>
      </c>
      <c r="H36" s="13">
        <v>53.1</v>
      </c>
    </row>
    <row r="37" spans="1:8" ht="12.75">
      <c r="A37" s="98">
        <v>2000</v>
      </c>
      <c r="C37" s="13">
        <v>72.193</v>
      </c>
      <c r="F37" s="13">
        <v>58.452</v>
      </c>
      <c r="H37" s="99">
        <v>52.5</v>
      </c>
    </row>
    <row r="38" spans="1:8" ht="12.75">
      <c r="A38" s="98"/>
      <c r="C38" s="13">
        <v>73.382</v>
      </c>
      <c r="F38" s="13">
        <v>58.589</v>
      </c>
      <c r="H38" s="99">
        <v>53</v>
      </c>
    </row>
    <row r="39" spans="1:8" ht="12.75">
      <c r="A39" s="98"/>
      <c r="C39" s="252">
        <v>70.369</v>
      </c>
      <c r="D39" s="252"/>
      <c r="F39" s="13">
        <v>61.717</v>
      </c>
      <c r="H39" s="103">
        <v>53.9</v>
      </c>
    </row>
    <row r="40" spans="1:8" ht="12.75">
      <c r="A40" s="98"/>
      <c r="C40" s="252">
        <v>71.471</v>
      </c>
      <c r="D40" s="252"/>
      <c r="F40" s="13">
        <v>60.501</v>
      </c>
      <c r="H40" s="103">
        <v>55.8</v>
      </c>
    </row>
    <row r="41" spans="1:8" ht="12.75">
      <c r="A41" s="98"/>
      <c r="C41" s="252">
        <v>73.293</v>
      </c>
      <c r="D41" s="252"/>
      <c r="F41" s="13">
        <v>61.013</v>
      </c>
      <c r="H41" s="103">
        <v>54.7</v>
      </c>
    </row>
    <row r="42" spans="1:8" ht="12.75">
      <c r="A42" s="98">
        <v>2005</v>
      </c>
      <c r="C42" s="92">
        <v>73.941</v>
      </c>
      <c r="D42" s="92"/>
      <c r="F42" s="14">
        <v>61.697</v>
      </c>
      <c r="H42" s="36">
        <v>53.6</v>
      </c>
    </row>
    <row r="43" spans="1:10" ht="12.75">
      <c r="A43" s="98"/>
      <c r="C43" s="252"/>
      <c r="D43" s="252">
        <v>74.996</v>
      </c>
      <c r="E43" s="103"/>
      <c r="F43" s="103">
        <v>59.071</v>
      </c>
      <c r="G43" s="103"/>
      <c r="H43" s="99">
        <v>52.7</v>
      </c>
      <c r="J43" s="22"/>
    </row>
    <row r="44" spans="1:10" ht="12.75">
      <c r="A44" s="98"/>
      <c r="C44" s="252"/>
      <c r="D44" s="252">
        <v>75.979</v>
      </c>
      <c r="E44" s="103"/>
      <c r="F44" s="103">
        <v>61.527</v>
      </c>
      <c r="G44" s="103"/>
      <c r="H44" s="103">
        <v>52.7</v>
      </c>
      <c r="J44" s="22"/>
    </row>
    <row r="45" spans="1:10" ht="12.75">
      <c r="A45" s="98"/>
      <c r="C45" s="252"/>
      <c r="D45" s="252">
        <v>76.993</v>
      </c>
      <c r="E45" s="103"/>
      <c r="F45" s="103">
        <v>60.289</v>
      </c>
      <c r="G45" s="103"/>
      <c r="H45" s="103">
        <v>49.9</v>
      </c>
      <c r="J45" s="22"/>
    </row>
    <row r="46" spans="1:10" ht="12.75">
      <c r="A46" s="254"/>
      <c r="C46" s="253"/>
      <c r="D46" s="252">
        <v>77.881</v>
      </c>
      <c r="F46" s="103">
        <v>60.231</v>
      </c>
      <c r="H46" s="36">
        <v>47.3</v>
      </c>
      <c r="J46" s="22"/>
    </row>
    <row r="47" spans="1:10" ht="12.75">
      <c r="A47" s="254">
        <v>2010</v>
      </c>
      <c r="C47" s="253"/>
      <c r="D47" s="252">
        <v>83.432</v>
      </c>
      <c r="F47" s="103">
        <v>60.893</v>
      </c>
      <c r="H47" s="36">
        <v>46</v>
      </c>
      <c r="J47" s="22"/>
    </row>
    <row r="48" spans="1:10" ht="12.75">
      <c r="A48" s="254"/>
      <c r="C48" s="253"/>
      <c r="D48" s="252">
        <v>81.783</v>
      </c>
      <c r="F48" s="103">
        <v>57.086</v>
      </c>
      <c r="H48" s="36">
        <v>42.5</v>
      </c>
      <c r="J48" s="22"/>
    </row>
    <row r="49" spans="1:10" ht="12.75">
      <c r="A49" s="254"/>
      <c r="C49" s="253"/>
      <c r="D49" s="252">
        <v>81.873</v>
      </c>
      <c r="F49" s="252">
        <v>57.49</v>
      </c>
      <c r="H49" s="36">
        <v>42</v>
      </c>
      <c r="J49" s="22"/>
    </row>
    <row r="50" spans="1:10" ht="12.75">
      <c r="A50" s="254">
        <v>2013</v>
      </c>
      <c r="C50" s="253"/>
      <c r="D50" s="252">
        <v>76.505</v>
      </c>
      <c r="F50" s="252">
        <v>53.419</v>
      </c>
      <c r="H50" s="36">
        <v>45.1</v>
      </c>
      <c r="J50" s="22"/>
    </row>
    <row r="51" spans="1:8" ht="12.75">
      <c r="A51" s="254"/>
      <c r="C51" s="253"/>
      <c r="D51" s="252"/>
      <c r="F51" s="103"/>
      <c r="H51" s="36"/>
    </row>
    <row r="52" spans="1:6" ht="12.75">
      <c r="A52" s="134" t="s">
        <v>265</v>
      </c>
      <c r="F52" s="22"/>
    </row>
    <row r="53" spans="1:8" ht="12.75" customHeight="1">
      <c r="A53" s="305" t="s">
        <v>264</v>
      </c>
      <c r="B53" s="305"/>
      <c r="C53" s="305"/>
      <c r="D53" s="305"/>
      <c r="E53" s="305"/>
      <c r="F53" s="305"/>
      <c r="H53" s="32"/>
    </row>
    <row r="54" spans="1:8" ht="12.75">
      <c r="A54" s="305"/>
      <c r="B54" s="305"/>
      <c r="C54" s="305"/>
      <c r="D54" s="305"/>
      <c r="E54" s="305"/>
      <c r="F54" s="305"/>
      <c r="H54" s="32"/>
    </row>
    <row r="55" spans="1:8" ht="12.75">
      <c r="A55" s="305"/>
      <c r="B55" s="305"/>
      <c r="C55" s="305"/>
      <c r="D55" s="305"/>
      <c r="E55" s="305"/>
      <c r="F55" s="305"/>
      <c r="H55" s="32"/>
    </row>
    <row r="57" ht="12.75">
      <c r="A57" s="12" t="s">
        <v>37</v>
      </c>
    </row>
    <row r="59" ht="12.75">
      <c r="H59" s="32"/>
    </row>
  </sheetData>
  <sheetProtection/>
  <mergeCells count="2">
    <mergeCell ref="A2:F2"/>
    <mergeCell ref="A53:F55"/>
  </mergeCells>
  <hyperlinks>
    <hyperlink ref="A57" location="Title!A1" display="Return to Title page"/>
  </hyperlinks>
  <printOptions/>
  <pageMargins left="0.75" right="0.75" top="1" bottom="1" header="0.5" footer="0.5"/>
  <pageSetup fitToHeight="1" fitToWidth="1" horizontalDpi="1200" verticalDpi="1200" orientation="landscape" paperSize="9" scale="89" r:id="rId1"/>
</worksheet>
</file>

<file path=xl/worksheets/sheet23.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A1">
      <selection activeCell="A1" sqref="A1"/>
    </sheetView>
  </sheetViews>
  <sheetFormatPr defaultColWidth="9.140625" defaultRowHeight="12.75"/>
  <cols>
    <col min="1" max="2" width="11.7109375" style="13" customWidth="1"/>
    <col min="3" max="3" width="12.140625" style="13" customWidth="1"/>
    <col min="4" max="4" width="11.7109375" style="13" customWidth="1"/>
    <col min="5" max="5" width="10.421875" style="13" customWidth="1"/>
    <col min="6" max="6" width="11.57421875" style="13" customWidth="1"/>
    <col min="7" max="7" width="14.28125" style="13" customWidth="1"/>
    <col min="8" max="8" width="3.00390625" style="13" customWidth="1"/>
    <col min="9" max="9" width="15.8515625" style="13" customWidth="1"/>
    <col min="10" max="16384" width="9.140625" style="13" customWidth="1"/>
  </cols>
  <sheetData>
    <row r="1" ht="15.75">
      <c r="A1" s="276" t="s">
        <v>309</v>
      </c>
    </row>
    <row r="2" ht="15.75">
      <c r="A2" s="276" t="s">
        <v>310</v>
      </c>
    </row>
    <row r="3" spans="1:5" ht="12.75">
      <c r="A3" s="275"/>
      <c r="D3" s="93"/>
      <c r="E3" s="93"/>
    </row>
    <row r="4" spans="1:7" ht="15.75">
      <c r="A4" s="274"/>
      <c r="B4" s="274"/>
      <c r="C4" s="274"/>
      <c r="D4" s="274"/>
      <c r="E4" s="274"/>
      <c r="F4" s="13" t="s">
        <v>308</v>
      </c>
      <c r="G4" s="13" t="s">
        <v>307</v>
      </c>
    </row>
    <row r="5" spans="1:9" ht="65.25" customHeight="1">
      <c r="A5" s="273" t="s">
        <v>306</v>
      </c>
      <c r="B5" s="273" t="s">
        <v>305</v>
      </c>
      <c r="C5" s="273" t="s">
        <v>304</v>
      </c>
      <c r="D5" s="273" t="s">
        <v>303</v>
      </c>
      <c r="E5" s="273" t="s">
        <v>302</v>
      </c>
      <c r="F5" s="273" t="s">
        <v>301</v>
      </c>
      <c r="G5" s="273" t="s">
        <v>300</v>
      </c>
      <c r="I5" s="273"/>
    </row>
    <row r="6" spans="1:9" ht="12.75">
      <c r="A6" s="272" t="s">
        <v>299</v>
      </c>
      <c r="B6" s="271">
        <v>4.089024</v>
      </c>
      <c r="C6" s="271">
        <v>4.792512</v>
      </c>
      <c r="D6" s="271">
        <v>3.935136</v>
      </c>
      <c r="E6" s="270">
        <v>34379</v>
      </c>
      <c r="F6" s="269">
        <v>717.357</v>
      </c>
      <c r="G6" s="19">
        <v>1.9653616438356163</v>
      </c>
      <c r="H6" s="14"/>
      <c r="I6" s="268"/>
    </row>
    <row r="7" spans="1:9" ht="12.75">
      <c r="A7" s="272" t="s">
        <v>298</v>
      </c>
      <c r="B7" s="271">
        <v>4.1549760000000004</v>
      </c>
      <c r="C7" s="271">
        <v>4.979376</v>
      </c>
      <c r="D7" s="271">
        <v>3.62736</v>
      </c>
      <c r="E7" s="270">
        <v>34702</v>
      </c>
      <c r="F7" s="269">
        <v>764.667</v>
      </c>
      <c r="G7" s="19">
        <v>2.0949780821917807</v>
      </c>
      <c r="H7" s="14"/>
      <c r="I7" s="268"/>
    </row>
    <row r="8" spans="1:9" ht="12.75">
      <c r="A8" s="272" t="s">
        <v>297</v>
      </c>
      <c r="B8" s="271">
        <v>4.308864</v>
      </c>
      <c r="C8" s="271">
        <v>5.188224</v>
      </c>
      <c r="D8" s="271">
        <v>4.242912</v>
      </c>
      <c r="E8" s="270">
        <v>35115</v>
      </c>
      <c r="F8" s="269">
        <v>808.786</v>
      </c>
      <c r="G8" s="19">
        <v>2.2158520547945204</v>
      </c>
      <c r="H8" s="14"/>
      <c r="I8" s="268"/>
    </row>
    <row r="9" spans="1:9" ht="12.75">
      <c r="A9" s="272" t="s">
        <v>296</v>
      </c>
      <c r="B9" s="271">
        <v>4.660608</v>
      </c>
      <c r="C9" s="271">
        <v>5.16624</v>
      </c>
      <c r="D9" s="271">
        <v>4.045056</v>
      </c>
      <c r="E9" s="270">
        <v>35438</v>
      </c>
      <c r="F9" s="269">
        <v>938.848</v>
      </c>
      <c r="G9" s="19">
        <v>2.565158469945355</v>
      </c>
      <c r="H9" s="14"/>
      <c r="I9" s="268"/>
    </row>
    <row r="10" spans="1:9" ht="12.75">
      <c r="A10" s="272" t="s">
        <v>295</v>
      </c>
      <c r="B10" s="271">
        <v>4.89144</v>
      </c>
      <c r="C10" s="271">
        <v>5.408064</v>
      </c>
      <c r="D10" s="271">
        <v>4.056048</v>
      </c>
      <c r="E10" s="270">
        <v>35780</v>
      </c>
      <c r="F10" s="269">
        <v>960.243</v>
      </c>
      <c r="G10" s="19">
        <v>2.6308027397260276</v>
      </c>
      <c r="H10" s="14"/>
      <c r="I10" s="268"/>
    </row>
    <row r="11" spans="1:9" ht="12.75">
      <c r="A11" s="272" t="s">
        <v>294</v>
      </c>
      <c r="B11" s="271">
        <v>5.067312</v>
      </c>
      <c r="C11" s="271">
        <v>6.122544</v>
      </c>
      <c r="D11" s="271">
        <v>4.45176</v>
      </c>
      <c r="E11" s="270">
        <v>36200</v>
      </c>
      <c r="F11" s="269">
        <v>1005.306</v>
      </c>
      <c r="G11" s="19">
        <v>2.75426301369863</v>
      </c>
      <c r="H11" s="14"/>
      <c r="I11" s="268"/>
    </row>
    <row r="12" spans="1:9" ht="12.75">
      <c r="A12" s="272" t="s">
        <v>293</v>
      </c>
      <c r="B12" s="271">
        <v>5.55096</v>
      </c>
      <c r="C12" s="271">
        <v>6.221472</v>
      </c>
      <c r="D12" s="271">
        <v>4.56168</v>
      </c>
      <c r="E12" s="270">
        <v>36509</v>
      </c>
      <c r="F12" s="269">
        <v>1072.963</v>
      </c>
      <c r="G12" s="19">
        <v>2.9396246575342464</v>
      </c>
      <c r="H12" s="14"/>
      <c r="I12" s="268"/>
    </row>
    <row r="13" spans="1:9" ht="12.75">
      <c r="A13" s="272" t="s">
        <v>292</v>
      </c>
      <c r="B13" s="271">
        <v>5.704848</v>
      </c>
      <c r="C13" s="271">
        <v>6.342384</v>
      </c>
      <c r="D13" s="271">
        <v>4.56168</v>
      </c>
      <c r="E13" s="270">
        <v>36907</v>
      </c>
      <c r="F13" s="269">
        <v>1105.537</v>
      </c>
      <c r="G13" s="19">
        <v>3.0205928961748634</v>
      </c>
      <c r="H13" s="14"/>
      <c r="I13" s="268"/>
    </row>
    <row r="14" spans="1:9" ht="12.75">
      <c r="A14" s="272" t="s">
        <v>291</v>
      </c>
      <c r="B14" s="271">
        <v>5.957664</v>
      </c>
      <c r="C14" s="271">
        <v>6.089568</v>
      </c>
      <c r="D14" s="271">
        <v>4.693584</v>
      </c>
      <c r="E14" s="270">
        <v>37258</v>
      </c>
      <c r="F14" s="269">
        <v>1111.729</v>
      </c>
      <c r="G14" s="19">
        <v>3.045832876712329</v>
      </c>
      <c r="H14" s="14"/>
      <c r="I14" s="268"/>
    </row>
    <row r="15" spans="1:9" s="20" customFormat="1" ht="12.75">
      <c r="A15" s="265" t="s">
        <v>290</v>
      </c>
      <c r="B15" s="136">
        <v>5.836752</v>
      </c>
      <c r="C15" s="136">
        <v>6.078576</v>
      </c>
      <c r="D15" s="136">
        <v>4.9464</v>
      </c>
      <c r="E15" s="266">
        <v>37628</v>
      </c>
      <c r="F15" s="258">
        <v>1096.267</v>
      </c>
      <c r="G15" s="18">
        <v>3.0034712328767124</v>
      </c>
      <c r="H15" s="29"/>
      <c r="I15" s="267"/>
    </row>
    <row r="16" spans="1:9" s="20" customFormat="1" ht="12.75">
      <c r="A16" s="265" t="s">
        <v>289</v>
      </c>
      <c r="B16" s="136">
        <v>5.869728</v>
      </c>
      <c r="C16" s="136">
        <v>6.188496</v>
      </c>
      <c r="D16" s="136">
        <v>4.847472</v>
      </c>
      <c r="E16" s="266">
        <v>38015</v>
      </c>
      <c r="F16" s="258">
        <v>1102.774</v>
      </c>
      <c r="G16" s="18">
        <v>3.021298630136986</v>
      </c>
      <c r="H16" s="29"/>
      <c r="I16" s="267"/>
    </row>
    <row r="17" spans="1:9" s="20" customFormat="1" ht="12.75">
      <c r="A17" s="265" t="s">
        <v>288</v>
      </c>
      <c r="B17" s="136">
        <v>5.885</v>
      </c>
      <c r="C17" s="136">
        <v>5.561952</v>
      </c>
      <c r="D17" s="136">
        <v>4.6064</v>
      </c>
      <c r="E17" s="266">
        <v>38407</v>
      </c>
      <c r="F17" s="258">
        <v>1124.9956956876</v>
      </c>
      <c r="G17" s="18">
        <v>3.073758731386885</v>
      </c>
      <c r="H17" s="29"/>
      <c r="I17" s="267"/>
    </row>
    <row r="18" spans="1:9" s="20" customFormat="1" ht="12.75">
      <c r="A18" s="265" t="s">
        <v>287</v>
      </c>
      <c r="B18" s="136">
        <v>5.835</v>
      </c>
      <c r="C18" s="136">
        <v>5.627904</v>
      </c>
      <c r="D18" s="136">
        <v>4.4465</v>
      </c>
      <c r="E18" s="266">
        <v>38750</v>
      </c>
      <c r="F18" s="258">
        <v>1093.3312653019889</v>
      </c>
      <c r="G18" s="18">
        <v>2.9954281241150382</v>
      </c>
      <c r="H18" s="29"/>
      <c r="I18" s="267"/>
    </row>
    <row r="19" spans="1:9" s="20" customFormat="1" ht="12.75">
      <c r="A19" s="265" t="s">
        <v>286</v>
      </c>
      <c r="B19" s="136">
        <v>5.797</v>
      </c>
      <c r="C19" s="136">
        <v>6.1874</v>
      </c>
      <c r="D19" s="136">
        <v>4.779091650000001</v>
      </c>
      <c r="E19" s="266">
        <v>39121</v>
      </c>
      <c r="F19" s="258">
        <v>1035.324544168495</v>
      </c>
      <c r="G19" s="18">
        <v>2.8365056004616305</v>
      </c>
      <c r="H19" s="29"/>
      <c r="I19" s="267"/>
    </row>
    <row r="20" spans="1:8" s="20" customFormat="1" ht="12.75">
      <c r="A20" s="265" t="s">
        <v>285</v>
      </c>
      <c r="B20" s="136">
        <v>5.801</v>
      </c>
      <c r="C20" s="136">
        <v>5.976513199999999</v>
      </c>
      <c r="D20" s="136">
        <v>4.578638991</v>
      </c>
      <c r="E20" s="266">
        <v>39433</v>
      </c>
      <c r="F20" s="258">
        <v>1046.8166437031418</v>
      </c>
      <c r="G20" s="18">
        <v>2.867990804666142</v>
      </c>
      <c r="H20" s="29"/>
    </row>
    <row r="21" spans="1:9" s="20" customFormat="1" ht="12.75">
      <c r="A21" s="265" t="s">
        <v>284</v>
      </c>
      <c r="B21" s="136">
        <v>5.81</v>
      </c>
      <c r="C21" s="136">
        <v>6.331361111111111</v>
      </c>
      <c r="D21" s="136">
        <v>4.908634316</v>
      </c>
      <c r="E21" s="266">
        <v>39819</v>
      </c>
      <c r="F21" s="258">
        <v>1083.378</v>
      </c>
      <c r="G21" s="18">
        <v>2.968158904109589</v>
      </c>
      <c r="H21" s="29"/>
      <c r="I21" s="267"/>
    </row>
    <row r="22" spans="1:9" s="20" customFormat="1" ht="12.75">
      <c r="A22" s="265" t="s">
        <v>283</v>
      </c>
      <c r="B22" s="136">
        <v>5.513</v>
      </c>
      <c r="C22" s="136">
        <v>7.155477777777777</v>
      </c>
      <c r="D22" s="136">
        <v>5.130638295899999</v>
      </c>
      <c r="E22" s="266">
        <v>40186</v>
      </c>
      <c r="F22" s="258">
        <v>1002.799</v>
      </c>
      <c r="G22" s="18">
        <v>2.747394520547945</v>
      </c>
      <c r="H22" s="29"/>
      <c r="I22" s="264"/>
    </row>
    <row r="23" spans="1:9" s="20" customFormat="1" ht="12.75">
      <c r="A23" s="265" t="s">
        <v>282</v>
      </c>
      <c r="B23" s="136">
        <v>6.636</v>
      </c>
      <c r="C23" s="136">
        <v>7.0986</v>
      </c>
      <c r="D23" s="136">
        <v>5.132683763999999</v>
      </c>
      <c r="E23" s="266">
        <v>40595</v>
      </c>
      <c r="F23" s="258">
        <v>1083.037</v>
      </c>
      <c r="G23" s="18">
        <v>2.9672246575342465</v>
      </c>
      <c r="H23" s="29"/>
      <c r="I23" s="264"/>
    </row>
    <row r="24" spans="1:9" s="20" customFormat="1" ht="12.75">
      <c r="A24" s="265" t="s">
        <v>281</v>
      </c>
      <c r="B24" s="136">
        <v>6.644</v>
      </c>
      <c r="C24" s="136">
        <v>7.2867</v>
      </c>
      <c r="D24" s="136">
        <v>4.5532</v>
      </c>
      <c r="E24" s="266">
        <v>40941</v>
      </c>
      <c r="F24" s="258">
        <v>899.742</v>
      </c>
      <c r="G24" s="18">
        <v>2.4650465753424657</v>
      </c>
      <c r="H24" s="29"/>
      <c r="I24" s="264"/>
    </row>
    <row r="25" spans="1:10" s="20" customFormat="1" ht="12.75">
      <c r="A25" s="265" t="s">
        <v>280</v>
      </c>
      <c r="B25" s="136">
        <v>5.704896</v>
      </c>
      <c r="C25" s="261">
        <v>7.787</v>
      </c>
      <c r="D25" s="260">
        <v>4.345008</v>
      </c>
      <c r="E25" s="259">
        <v>41290</v>
      </c>
      <c r="F25" s="258">
        <v>852.331</v>
      </c>
      <c r="G25" s="18">
        <v>2.328773224043716</v>
      </c>
      <c r="I25" s="264"/>
      <c r="J25" s="264"/>
    </row>
    <row r="26" spans="1:10" s="20" customFormat="1" ht="12.75">
      <c r="A26" s="263" t="s">
        <v>279</v>
      </c>
      <c r="B26" s="136">
        <v>5.649616</v>
      </c>
      <c r="C26" s="261">
        <v>8.028</v>
      </c>
      <c r="D26" s="260">
        <v>4.2148788800000005</v>
      </c>
      <c r="E26" s="259">
        <v>41729</v>
      </c>
      <c r="F26" s="258">
        <v>843.51</v>
      </c>
      <c r="G26" s="18">
        <v>2.310986301369863</v>
      </c>
      <c r="I26" s="264"/>
      <c r="J26" s="264"/>
    </row>
    <row r="27" spans="1:7" s="20" customFormat="1" ht="12.75">
      <c r="A27" s="263"/>
      <c r="B27" s="262"/>
      <c r="C27" s="261"/>
      <c r="D27" s="260"/>
      <c r="E27" s="259"/>
      <c r="F27" s="258"/>
      <c r="G27" s="257"/>
    </row>
    <row r="28" spans="1:7" s="20" customFormat="1" ht="12.75">
      <c r="A28" s="31" t="s">
        <v>278</v>
      </c>
      <c r="B28" s="262"/>
      <c r="C28" s="261"/>
      <c r="D28" s="260"/>
      <c r="E28" s="259"/>
      <c r="F28" s="258"/>
      <c r="G28" s="257"/>
    </row>
    <row r="29" spans="1:7" s="20" customFormat="1" ht="12.75">
      <c r="A29" s="263"/>
      <c r="B29" s="262"/>
      <c r="C29" s="261"/>
      <c r="D29" s="260"/>
      <c r="E29" s="259"/>
      <c r="F29" s="258"/>
      <c r="G29" s="257"/>
    </row>
    <row r="30" spans="1:7" s="20" customFormat="1" ht="12.75">
      <c r="A30" s="12" t="s">
        <v>37</v>
      </c>
      <c r="B30" s="262"/>
      <c r="C30" s="261"/>
      <c r="D30" s="260"/>
      <c r="E30" s="259"/>
      <c r="F30" s="258"/>
      <c r="G30" s="257"/>
    </row>
    <row r="31" spans="1:7" s="20" customFormat="1" ht="12.75">
      <c r="A31" s="263"/>
      <c r="B31" s="262"/>
      <c r="C31" s="261"/>
      <c r="D31" s="260"/>
      <c r="E31" s="259"/>
      <c r="F31" s="258"/>
      <c r="G31" s="257"/>
    </row>
    <row r="32" spans="1:7" s="20" customFormat="1" ht="12.75">
      <c r="A32" s="263"/>
      <c r="B32" s="262"/>
      <c r="C32" s="261"/>
      <c r="D32" s="260"/>
      <c r="E32" s="259"/>
      <c r="F32" s="258"/>
      <c r="G32" s="257"/>
    </row>
    <row r="33" spans="1:7" s="20" customFormat="1" ht="12.75">
      <c r="A33" s="263"/>
      <c r="B33" s="262"/>
      <c r="C33" s="261"/>
      <c r="D33" s="260"/>
      <c r="E33" s="259"/>
      <c r="F33" s="258"/>
      <c r="G33" s="257"/>
    </row>
    <row r="34" spans="1:7" s="20" customFormat="1" ht="12.75">
      <c r="A34" s="263"/>
      <c r="B34" s="262"/>
      <c r="C34" s="261"/>
      <c r="D34" s="260"/>
      <c r="E34" s="259"/>
      <c r="F34" s="258"/>
      <c r="G34" s="257"/>
    </row>
    <row r="35" spans="1:7" s="20" customFormat="1" ht="12.75">
      <c r="A35" s="263"/>
      <c r="B35" s="262"/>
      <c r="C35" s="261"/>
      <c r="D35" s="260"/>
      <c r="E35" s="259"/>
      <c r="F35" s="258"/>
      <c r="G35" s="257"/>
    </row>
    <row r="36" spans="1:7" s="20" customFormat="1" ht="12.75">
      <c r="A36" s="263"/>
      <c r="B36" s="262"/>
      <c r="C36" s="261"/>
      <c r="D36" s="260"/>
      <c r="E36" s="259"/>
      <c r="F36" s="258"/>
      <c r="G36" s="257"/>
    </row>
    <row r="37" spans="1:7" s="20" customFormat="1" ht="12.75">
      <c r="A37" s="263"/>
      <c r="B37" s="262"/>
      <c r="C37" s="261"/>
      <c r="D37" s="260"/>
      <c r="E37" s="259"/>
      <c r="F37" s="258"/>
      <c r="G37" s="257"/>
    </row>
    <row r="38" spans="1:7" s="20" customFormat="1" ht="12.75">
      <c r="A38" s="263"/>
      <c r="B38" s="262"/>
      <c r="C38" s="261"/>
      <c r="D38" s="260"/>
      <c r="E38" s="259"/>
      <c r="F38" s="258"/>
      <c r="G38" s="257"/>
    </row>
    <row r="39" spans="1:7" s="20" customFormat="1" ht="12.75">
      <c r="A39" s="263"/>
      <c r="B39" s="262"/>
      <c r="C39" s="261"/>
      <c r="D39" s="260"/>
      <c r="E39" s="259"/>
      <c r="F39" s="258"/>
      <c r="G39" s="257"/>
    </row>
  </sheetData>
  <sheetProtection/>
  <hyperlinks>
    <hyperlink ref="A30" location="Title!A1" display="Return to Title page"/>
  </hyperlinks>
  <printOptions/>
  <pageMargins left="0.75" right="0.75" top="1" bottom="1" header="0.5" footer="0.5"/>
  <pageSetup fitToHeight="1" fitToWidth="1" horizontalDpi="600" verticalDpi="600" orientation="portrait" paperSize="9" scale="10" r:id="rId1"/>
  <ignoredErrors>
    <ignoredError sqref="A25" twoDigitTextYear="1"/>
  </ignoredErrors>
</worksheet>
</file>

<file path=xl/worksheets/sheet24.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A1" sqref="A1"/>
    </sheetView>
  </sheetViews>
  <sheetFormatPr defaultColWidth="9.140625" defaultRowHeight="12.75"/>
  <cols>
    <col min="1" max="1" width="9.28125" style="13" bestFit="1" customWidth="1"/>
    <col min="2" max="2" width="12.8515625" style="13" bestFit="1" customWidth="1"/>
    <col min="3" max="3" width="16.00390625" style="13" customWidth="1"/>
    <col min="4" max="16384" width="9.140625" style="13" customWidth="1"/>
  </cols>
  <sheetData>
    <row r="1" ht="15.75">
      <c r="A1" s="17" t="s">
        <v>314</v>
      </c>
    </row>
    <row r="2" ht="15.75">
      <c r="A2" s="17" t="s">
        <v>315</v>
      </c>
    </row>
    <row r="4" spans="2:3" s="48" customFormat="1" ht="38.25">
      <c r="B4" s="284" t="s">
        <v>313</v>
      </c>
      <c r="C4" s="284" t="s">
        <v>312</v>
      </c>
    </row>
    <row r="5" spans="2:3" s="48" customFormat="1" ht="12.75">
      <c r="B5" s="91" t="s">
        <v>261</v>
      </c>
      <c r="C5" s="91" t="s">
        <v>99</v>
      </c>
    </row>
    <row r="6" spans="1:3" ht="12.75">
      <c r="A6" s="98">
        <v>1983</v>
      </c>
      <c r="B6" s="92">
        <v>2.254</v>
      </c>
      <c r="C6" s="36">
        <v>38</v>
      </c>
    </row>
    <row r="7" spans="1:3" ht="12.75">
      <c r="A7" s="98"/>
      <c r="B7" s="92"/>
      <c r="C7" s="36">
        <v>41.46</v>
      </c>
    </row>
    <row r="8" spans="1:3" ht="12.75">
      <c r="A8" s="98"/>
      <c r="B8" s="92"/>
      <c r="C8" s="36">
        <v>44.92</v>
      </c>
    </row>
    <row r="9" spans="1:3" ht="12.75">
      <c r="A9" s="98"/>
      <c r="B9" s="92"/>
      <c r="C9" s="36">
        <v>48.38</v>
      </c>
    </row>
    <row r="10" spans="1:3" ht="12.75">
      <c r="A10" s="98"/>
      <c r="B10" s="92"/>
      <c r="C10" s="36">
        <v>51.84</v>
      </c>
    </row>
    <row r="11" spans="1:3" ht="12.75">
      <c r="A11" s="98">
        <v>1988</v>
      </c>
      <c r="B11" s="92">
        <v>1.793</v>
      </c>
      <c r="C11" s="36">
        <v>55.3</v>
      </c>
    </row>
    <row r="12" spans="1:3" ht="12.75">
      <c r="A12" s="98"/>
      <c r="B12" s="92"/>
      <c r="C12" s="36">
        <v>54.97</v>
      </c>
    </row>
    <row r="13" spans="1:3" ht="12.75">
      <c r="A13" s="98"/>
      <c r="B13" s="92"/>
      <c r="C13" s="36">
        <v>54.63</v>
      </c>
    </row>
    <row r="14" spans="1:3" ht="12.75">
      <c r="A14" s="98">
        <v>1991</v>
      </c>
      <c r="B14" s="92">
        <v>2.293</v>
      </c>
      <c r="C14" s="36">
        <v>54.3</v>
      </c>
    </row>
    <row r="15" spans="1:3" ht="12.75">
      <c r="A15" s="98"/>
      <c r="B15" s="92"/>
      <c r="C15" s="36">
        <v>55.1</v>
      </c>
    </row>
    <row r="16" spans="1:3" ht="12.75">
      <c r="A16" s="98">
        <v>1993</v>
      </c>
      <c r="B16" s="92">
        <v>2.893</v>
      </c>
      <c r="C16" s="36">
        <v>55.9</v>
      </c>
    </row>
    <row r="17" spans="1:3" ht="12.75">
      <c r="A17" s="98"/>
      <c r="B17" s="92">
        <v>3.117407</v>
      </c>
      <c r="C17" s="99">
        <v>47.1</v>
      </c>
    </row>
    <row r="18" spans="1:7" ht="12.75">
      <c r="A18" s="98">
        <v>1995</v>
      </c>
      <c r="B18" s="92">
        <v>3.3542494556878055</v>
      </c>
      <c r="C18" s="99">
        <v>50.3</v>
      </c>
      <c r="E18" s="20"/>
      <c r="F18" s="20"/>
      <c r="G18" s="20"/>
    </row>
    <row r="19" spans="1:9" ht="12.75">
      <c r="A19" s="98"/>
      <c r="B19" s="92">
        <v>3.041386256262199</v>
      </c>
      <c r="C19" s="36">
        <v>55.5</v>
      </c>
      <c r="E19" s="283"/>
      <c r="F19" s="278"/>
      <c r="G19" s="20"/>
      <c r="I19" s="22"/>
    </row>
    <row r="20" spans="1:9" ht="12.75">
      <c r="A20" s="98">
        <v>1997</v>
      </c>
      <c r="B20" s="92">
        <v>3.204320256262199</v>
      </c>
      <c r="C20" s="36">
        <v>55.9</v>
      </c>
      <c r="E20" s="283"/>
      <c r="F20" s="278"/>
      <c r="G20" s="20"/>
      <c r="I20" s="22"/>
    </row>
    <row r="21" spans="1:9" ht="12.75">
      <c r="A21" s="98"/>
      <c r="B21" s="92">
        <v>3.438780256262199</v>
      </c>
      <c r="C21" s="36">
        <v>58.3</v>
      </c>
      <c r="E21" s="283"/>
      <c r="F21" s="278"/>
      <c r="G21" s="20"/>
      <c r="I21" s="22"/>
    </row>
    <row r="22" spans="1:9" ht="12.75">
      <c r="A22" s="98">
        <v>1999</v>
      </c>
      <c r="B22" s="92">
        <v>3.668618256262199</v>
      </c>
      <c r="C22" s="36">
        <v>59.4</v>
      </c>
      <c r="E22" s="283"/>
      <c r="F22" s="278"/>
      <c r="G22" s="20"/>
      <c r="I22" s="22"/>
    </row>
    <row r="23" spans="1:9" ht="12.75">
      <c r="A23" s="98"/>
      <c r="B23" s="252">
        <v>4.451036386262199</v>
      </c>
      <c r="C23" s="36">
        <v>64.62157979835911</v>
      </c>
      <c r="E23" s="280"/>
      <c r="F23" s="278"/>
      <c r="G23" s="20"/>
      <c r="I23" s="22"/>
    </row>
    <row r="24" spans="1:9" ht="12.75">
      <c r="A24" s="98">
        <v>2001</v>
      </c>
      <c r="B24" s="252">
        <v>4.452929380258199</v>
      </c>
      <c r="C24" s="36">
        <v>54.3563929280166</v>
      </c>
      <c r="E24" s="280"/>
      <c r="F24" s="282"/>
      <c r="G24" s="20"/>
      <c r="I24" s="22"/>
    </row>
    <row r="25" spans="1:9" ht="12.75">
      <c r="A25" s="281"/>
      <c r="B25" s="252">
        <v>4.548430051444805</v>
      </c>
      <c r="C25" s="99">
        <v>58.1</v>
      </c>
      <c r="E25" s="280"/>
      <c r="F25" s="282"/>
      <c r="G25" s="20"/>
      <c r="I25" s="22"/>
    </row>
    <row r="26" spans="1:9" ht="12.75">
      <c r="A26" s="281">
        <v>2003</v>
      </c>
      <c r="B26" s="252">
        <v>4.471778841444805</v>
      </c>
      <c r="C26" s="99">
        <v>60.8</v>
      </c>
      <c r="E26" s="283"/>
      <c r="F26" s="282"/>
      <c r="G26" s="20"/>
      <c r="I26" s="22"/>
    </row>
    <row r="27" spans="1:9" ht="12.75">
      <c r="A27" s="281"/>
      <c r="B27" s="252">
        <v>5.339834999999999</v>
      </c>
      <c r="C27" s="99">
        <v>56.8</v>
      </c>
      <c r="E27" s="283"/>
      <c r="F27" s="282"/>
      <c r="G27" s="20"/>
      <c r="I27" s="22"/>
    </row>
    <row r="28" spans="1:9" ht="12.75">
      <c r="A28" s="281">
        <v>2005</v>
      </c>
      <c r="B28" s="252">
        <v>5.4638290000000005</v>
      </c>
      <c r="C28" s="99">
        <v>59.5</v>
      </c>
      <c r="E28" s="283"/>
      <c r="F28" s="282"/>
      <c r="G28" s="20"/>
      <c r="I28" s="22"/>
    </row>
    <row r="29" spans="1:9" ht="12.75">
      <c r="A29" s="134"/>
      <c r="B29" s="252">
        <v>5.360946820089999</v>
      </c>
      <c r="C29" s="99">
        <v>60.4</v>
      </c>
      <c r="E29" s="283"/>
      <c r="F29" s="282"/>
      <c r="G29" s="20"/>
      <c r="I29" s="22"/>
    </row>
    <row r="30" spans="1:9" ht="12.75">
      <c r="A30" s="281">
        <v>2007</v>
      </c>
      <c r="B30" s="252">
        <v>5.31809574676</v>
      </c>
      <c r="C30" s="99">
        <v>58.9</v>
      </c>
      <c r="E30" s="283"/>
      <c r="F30" s="282"/>
      <c r="G30" s="20"/>
      <c r="I30" s="22"/>
    </row>
    <row r="31" spans="1:9" ht="12.75">
      <c r="A31" s="281"/>
      <c r="B31" s="252">
        <v>5.323075000000001</v>
      </c>
      <c r="C31" s="99">
        <v>59</v>
      </c>
      <c r="E31" s="280"/>
      <c r="F31" s="278"/>
      <c r="G31" s="20"/>
      <c r="I31" s="22"/>
    </row>
    <row r="32" spans="1:9" ht="12.75">
      <c r="A32" s="254">
        <v>2009</v>
      </c>
      <c r="B32" s="252">
        <v>5.492239814547288</v>
      </c>
      <c r="C32" s="99">
        <v>54.9</v>
      </c>
      <c r="E32" s="280"/>
      <c r="F32" s="278"/>
      <c r="G32" s="20"/>
      <c r="I32" s="22"/>
    </row>
    <row r="33" spans="1:9" ht="12.75">
      <c r="A33" s="254"/>
      <c r="B33" s="252">
        <v>5.9504124</v>
      </c>
      <c r="C33" s="99">
        <v>51.4</v>
      </c>
      <c r="E33" s="279"/>
      <c r="F33" s="278"/>
      <c r="G33" s="20"/>
      <c r="I33" s="22"/>
    </row>
    <row r="34" spans="1:9" ht="12.75">
      <c r="A34" s="254">
        <v>2011</v>
      </c>
      <c r="B34" s="22">
        <v>5.969438512811174</v>
      </c>
      <c r="C34" s="99">
        <v>43.5</v>
      </c>
      <c r="E34" s="279"/>
      <c r="F34" s="278"/>
      <c r="G34" s="20"/>
      <c r="I34" s="22"/>
    </row>
    <row r="35" spans="1:9" ht="12.75">
      <c r="A35" s="254"/>
      <c r="B35" s="22">
        <v>6.175190837811175</v>
      </c>
      <c r="C35" s="99">
        <v>42.4</v>
      </c>
      <c r="E35" s="279"/>
      <c r="F35" s="278"/>
      <c r="G35" s="20"/>
      <c r="I35" s="22"/>
    </row>
    <row r="36" spans="1:9" ht="12.75">
      <c r="A36" s="254">
        <v>2013</v>
      </c>
      <c r="B36" s="22">
        <v>6.170260837811174</v>
      </c>
      <c r="C36" s="99">
        <v>38.7</v>
      </c>
      <c r="E36" s="279"/>
      <c r="F36" s="278"/>
      <c r="G36" s="20"/>
      <c r="I36" s="22"/>
    </row>
    <row r="37" spans="1:3" ht="12.75">
      <c r="A37" s="254"/>
      <c r="B37" s="252"/>
      <c r="C37" s="99"/>
    </row>
    <row r="38" ht="12.75">
      <c r="A38" s="134" t="s">
        <v>311</v>
      </c>
    </row>
    <row r="39" ht="12.75">
      <c r="A39" s="134"/>
    </row>
    <row r="40" spans="1:2" ht="12.75">
      <c r="A40" s="12" t="s">
        <v>37</v>
      </c>
      <c r="B40" s="277"/>
    </row>
  </sheetData>
  <sheetProtection/>
  <hyperlinks>
    <hyperlink ref="A40" location="Title!A1" display="Return to Title page"/>
  </hyperlinks>
  <printOptions headings="1"/>
  <pageMargins left="0.75" right="0.75" top="1" bottom="1" header="0.5" footer="0.5"/>
  <pageSetup fitToHeight="1" fitToWidth="1" horizontalDpi="600" verticalDpi="600" orientation="portrait" paperSize="9" scale="10" r:id="rId1"/>
  <headerFooter alignWithMargins="0">
    <oddHeader>&amp;C&amp;F</oddHeader>
    <oddFooter>&amp;C&amp;A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 sqref="A1"/>
    </sheetView>
  </sheetViews>
  <sheetFormatPr defaultColWidth="9.140625" defaultRowHeight="12.75"/>
  <cols>
    <col min="1" max="1" width="10.7109375" style="13" customWidth="1"/>
    <col min="2" max="2" width="11.421875" style="13" customWidth="1"/>
    <col min="3" max="3" width="12.8515625" style="13" customWidth="1"/>
    <col min="4" max="4" width="15.140625" style="13" customWidth="1"/>
    <col min="5" max="5" width="10.8515625" style="13" customWidth="1"/>
    <col min="6" max="6" width="15.00390625" style="13" customWidth="1"/>
    <col min="7" max="7" width="16.140625" style="13" customWidth="1"/>
    <col min="8" max="16384" width="9.140625" style="13" customWidth="1"/>
  </cols>
  <sheetData>
    <row r="1" ht="15.75">
      <c r="A1" s="17" t="s">
        <v>319</v>
      </c>
    </row>
    <row r="2" ht="15.75">
      <c r="A2" s="288" t="s">
        <v>318</v>
      </c>
    </row>
    <row r="3" ht="15" customHeight="1">
      <c r="A3" s="256"/>
    </row>
    <row r="4" spans="2:7" ht="12.75">
      <c r="B4" s="15" t="s">
        <v>273</v>
      </c>
      <c r="C4" s="15" t="s">
        <v>273</v>
      </c>
      <c r="D4" s="15" t="s">
        <v>273</v>
      </c>
      <c r="E4" s="15" t="s">
        <v>273</v>
      </c>
      <c r="F4" s="15" t="s">
        <v>273</v>
      </c>
      <c r="G4" s="15" t="s">
        <v>273</v>
      </c>
    </row>
    <row r="5" spans="2:7" s="48" customFormat="1" ht="12.75">
      <c r="B5" s="91" t="s">
        <v>260</v>
      </c>
      <c r="C5" s="91" t="s">
        <v>189</v>
      </c>
      <c r="D5" s="91" t="s">
        <v>172</v>
      </c>
      <c r="E5" s="91" t="s">
        <v>255</v>
      </c>
      <c r="F5" s="91" t="s">
        <v>317</v>
      </c>
      <c r="G5" s="91" t="s">
        <v>316</v>
      </c>
    </row>
    <row r="6" spans="1:7" ht="12.75">
      <c r="A6" s="98">
        <v>1996</v>
      </c>
      <c r="B6" s="32">
        <v>71.2</v>
      </c>
      <c r="C6" s="32">
        <v>76.5</v>
      </c>
      <c r="D6" s="32"/>
      <c r="E6" s="32"/>
      <c r="F6" s="32"/>
      <c r="G6" s="32"/>
    </row>
    <row r="7" spans="1:7" ht="12.75">
      <c r="A7" s="98"/>
      <c r="B7" s="32">
        <v>81.7</v>
      </c>
      <c r="C7" s="32">
        <v>79.1</v>
      </c>
      <c r="D7" s="32">
        <v>48.4</v>
      </c>
      <c r="E7" s="32">
        <v>30.001845718939297</v>
      </c>
      <c r="F7" s="32"/>
      <c r="G7" s="32"/>
    </row>
    <row r="8" spans="1:7" ht="12.75">
      <c r="A8" s="98"/>
      <c r="B8" s="32">
        <v>79.2</v>
      </c>
      <c r="C8" s="32">
        <v>80.1</v>
      </c>
      <c r="D8" s="32">
        <v>50.6</v>
      </c>
      <c r="E8" s="32">
        <v>36.792797466304926</v>
      </c>
      <c r="F8" s="32">
        <v>30.88</v>
      </c>
      <c r="G8" s="32"/>
    </row>
    <row r="9" spans="1:7" ht="12.75">
      <c r="A9" s="98"/>
      <c r="B9" s="32">
        <v>84</v>
      </c>
      <c r="C9" s="32">
        <v>77.5</v>
      </c>
      <c r="D9" s="32">
        <v>43.8</v>
      </c>
      <c r="E9" s="32">
        <v>38.383698942964955</v>
      </c>
      <c r="F9" s="32">
        <v>30.51</v>
      </c>
      <c r="G9" s="32"/>
    </row>
    <row r="10" spans="1:7" ht="12.75">
      <c r="A10" s="98">
        <v>2000</v>
      </c>
      <c r="B10" s="32">
        <v>75</v>
      </c>
      <c r="C10" s="99">
        <v>70.5</v>
      </c>
      <c r="D10" s="32">
        <v>50.8</v>
      </c>
      <c r="E10" s="32">
        <v>36.36985277414514</v>
      </c>
      <c r="F10" s="32">
        <v>29.06</v>
      </c>
      <c r="G10" s="32"/>
    </row>
    <row r="11" spans="1:7" ht="12.75">
      <c r="A11" s="98"/>
      <c r="B11" s="32">
        <v>66.6</v>
      </c>
      <c r="C11" s="99">
        <v>76.1</v>
      </c>
      <c r="D11" s="32">
        <v>56</v>
      </c>
      <c r="E11" s="32">
        <v>28.656422316556238</v>
      </c>
      <c r="F11" s="32">
        <v>25.57</v>
      </c>
      <c r="G11" s="32"/>
    </row>
    <row r="12" spans="1:7" ht="12.75">
      <c r="A12" s="98"/>
      <c r="B12" s="32">
        <v>68.4</v>
      </c>
      <c r="C12" s="99">
        <v>75.1</v>
      </c>
      <c r="D12" s="32">
        <v>55.9</v>
      </c>
      <c r="E12" s="32">
        <v>34.03550294974744</v>
      </c>
      <c r="F12" s="32">
        <v>28.36</v>
      </c>
      <c r="G12" s="32"/>
    </row>
    <row r="13" spans="1:7" ht="12.75">
      <c r="A13" s="98"/>
      <c r="B13" s="32">
        <v>65.06390684438885</v>
      </c>
      <c r="C13" s="99">
        <v>77.83711736268602</v>
      </c>
      <c r="D13" s="32">
        <v>65.03683141660153</v>
      </c>
      <c r="E13" s="32">
        <v>23.351781242047764</v>
      </c>
      <c r="F13" s="32">
        <v>26.15</v>
      </c>
      <c r="G13" s="32"/>
    </row>
    <row r="14" spans="1:7" ht="12.75">
      <c r="A14" s="98"/>
      <c r="B14" s="32">
        <v>66.7140243500008</v>
      </c>
      <c r="C14" s="99">
        <v>71.75485964320183</v>
      </c>
      <c r="D14" s="32">
        <v>62.32528531258959</v>
      </c>
      <c r="E14" s="32">
        <v>37.07086224108844</v>
      </c>
      <c r="F14" s="32">
        <v>29.15</v>
      </c>
      <c r="G14" s="32"/>
    </row>
    <row r="15" spans="1:7" ht="12.75">
      <c r="A15" s="98">
        <v>2005</v>
      </c>
      <c r="B15" s="32">
        <v>62.4560878092084</v>
      </c>
      <c r="C15" s="36">
        <v>72.4045957987169</v>
      </c>
      <c r="D15" s="32">
        <v>62.97478103557116</v>
      </c>
      <c r="E15" s="32">
        <v>37.45590489630355</v>
      </c>
      <c r="F15" s="32">
        <v>28.13</v>
      </c>
      <c r="G15" s="32"/>
    </row>
    <row r="16" spans="1:7" ht="12.75">
      <c r="A16" s="98"/>
      <c r="B16" s="99">
        <v>55.085233653835864</v>
      </c>
      <c r="C16" s="99">
        <v>69.26764761848166</v>
      </c>
      <c r="D16" s="32">
        <v>53.44385693426634</v>
      </c>
      <c r="E16" s="32">
        <v>34.77133034310662</v>
      </c>
      <c r="F16" s="32">
        <v>26.7</v>
      </c>
      <c r="G16" s="32">
        <v>27.5</v>
      </c>
    </row>
    <row r="17" spans="1:7" ht="12.75">
      <c r="A17" s="98"/>
      <c r="B17" s="99">
        <v>64.74496965131301</v>
      </c>
      <c r="C17" s="99">
        <v>59.55223242483479</v>
      </c>
      <c r="D17" s="32">
        <v>46.693522720349605</v>
      </c>
      <c r="E17" s="32">
        <v>38.17756062136975</v>
      </c>
      <c r="F17" s="32">
        <v>27.3</v>
      </c>
      <c r="G17" s="32">
        <v>28.3</v>
      </c>
    </row>
    <row r="18" spans="1:7" ht="12.75">
      <c r="A18" s="98"/>
      <c r="B18" s="99">
        <v>71.01318200287434</v>
      </c>
      <c r="C18" s="99">
        <v>49.433117347225725</v>
      </c>
      <c r="D18" s="32">
        <v>44.98682571102398</v>
      </c>
      <c r="E18" s="32">
        <v>37.246321619800106</v>
      </c>
      <c r="F18" s="32">
        <v>29.419633381755556</v>
      </c>
      <c r="G18" s="32">
        <v>34.90249619482496</v>
      </c>
    </row>
    <row r="19" spans="1:7" ht="12.75">
      <c r="A19" s="254"/>
      <c r="B19" s="32">
        <v>64.16016380439797</v>
      </c>
      <c r="C19" s="36">
        <v>65.61870922858715</v>
      </c>
      <c r="D19" s="32">
        <v>38.54522926945931</v>
      </c>
      <c r="E19" s="32">
        <v>36.656766885514024</v>
      </c>
      <c r="F19" s="32">
        <v>26.512899680555734</v>
      </c>
      <c r="G19" s="32">
        <v>32.114152590644416</v>
      </c>
    </row>
    <row r="20" spans="1:7" ht="12.75">
      <c r="A20" s="254">
        <v>2010</v>
      </c>
      <c r="B20" s="32">
        <v>61.583510162774026</v>
      </c>
      <c r="C20" s="36">
        <v>59.32070084587237</v>
      </c>
      <c r="D20" s="32">
        <v>40.182611320629896</v>
      </c>
      <c r="E20" s="32">
        <v>24.896464177083764</v>
      </c>
      <c r="F20" s="32">
        <v>21.53345007011446</v>
      </c>
      <c r="G20" s="32">
        <v>29.525187602490092</v>
      </c>
    </row>
    <row r="21" spans="1:7" ht="12.75">
      <c r="A21" s="254"/>
      <c r="B21" s="32">
        <v>47.82125118879634</v>
      </c>
      <c r="C21" s="36">
        <v>66.44762199891741</v>
      </c>
      <c r="D21" s="32">
        <v>40.79047271433651</v>
      </c>
      <c r="E21" s="32">
        <v>39.19647503732935</v>
      </c>
      <c r="F21" s="32">
        <v>27.19489841013068</v>
      </c>
      <c r="G21" s="32">
        <v>35.029461894854606</v>
      </c>
    </row>
    <row r="22" spans="1:7" ht="12.75">
      <c r="A22" s="254"/>
      <c r="B22" s="32">
        <v>30.290564901665288</v>
      </c>
      <c r="C22" s="36">
        <v>70.6506072691286</v>
      </c>
      <c r="D22" s="32">
        <v>56.94063217475745</v>
      </c>
      <c r="E22" s="32">
        <v>35.822717532476055</v>
      </c>
      <c r="F22" s="32">
        <v>25.551605094386353</v>
      </c>
      <c r="G22" s="32">
        <v>33.72398986342458</v>
      </c>
    </row>
    <row r="23" spans="1:7" ht="12.75">
      <c r="A23" s="254">
        <v>2013</v>
      </c>
      <c r="B23" s="32">
        <v>27.871303043337576</v>
      </c>
      <c r="C23" s="36">
        <v>73.75781705856214</v>
      </c>
      <c r="D23" s="32">
        <v>58.41082900584491</v>
      </c>
      <c r="E23" s="32">
        <v>31.742994665155347</v>
      </c>
      <c r="F23" s="32">
        <v>27.91946463069632</v>
      </c>
      <c r="G23" s="32">
        <v>37.4663458080175</v>
      </c>
    </row>
    <row r="24" spans="1:7" ht="12.75">
      <c r="A24" s="254"/>
      <c r="C24" s="36"/>
      <c r="E24" s="287"/>
      <c r="F24" s="287"/>
      <c r="G24" s="287"/>
    </row>
    <row r="25" spans="1:7" ht="12.75">
      <c r="A25" s="134" t="s">
        <v>265</v>
      </c>
      <c r="E25" s="14"/>
      <c r="F25" s="286"/>
      <c r="G25" s="23"/>
    </row>
    <row r="26" spans="1:5" ht="12.75">
      <c r="A26" s="20"/>
      <c r="C26" s="32"/>
      <c r="E26" s="14"/>
    </row>
    <row r="27" spans="1:3" ht="12.75">
      <c r="A27" s="12" t="s">
        <v>37</v>
      </c>
      <c r="C27" s="32"/>
    </row>
    <row r="30" ht="12.75">
      <c r="B30" s="285"/>
    </row>
  </sheetData>
  <sheetProtection/>
  <hyperlinks>
    <hyperlink ref="A27" location="Title!A1" display="Return to Title page"/>
  </hyperlinks>
  <printOptions/>
  <pageMargins left="0.75" right="0.75" top="1" bottom="1" header="0.5" footer="0.5"/>
  <pageSetup fitToHeight="1" fitToWidth="1" horizontalDpi="1200" verticalDpi="1200" orientation="landscape" paperSize="9" r:id="rId1"/>
</worksheet>
</file>

<file path=xl/worksheets/sheet26.xml><?xml version="1.0" encoding="utf-8"?>
<worksheet xmlns="http://schemas.openxmlformats.org/spreadsheetml/2006/main" xmlns:r="http://schemas.openxmlformats.org/officeDocument/2006/relationships">
  <dimension ref="A1:G45"/>
  <sheetViews>
    <sheetView zoomScalePageLayoutView="0" workbookViewId="0" topLeftCell="A1">
      <selection activeCell="A1" sqref="A1"/>
    </sheetView>
  </sheetViews>
  <sheetFormatPr defaultColWidth="9.140625" defaultRowHeight="12.75"/>
  <cols>
    <col min="1" max="1" width="15.140625" style="13" bestFit="1" customWidth="1"/>
    <col min="2" max="2" width="23.7109375" style="13" bestFit="1" customWidth="1"/>
    <col min="3" max="16384" width="9.140625" style="13" customWidth="1"/>
  </cols>
  <sheetData>
    <row r="1" ht="15.75">
      <c r="A1" s="17" t="s">
        <v>77</v>
      </c>
    </row>
    <row r="2" ht="15.75">
      <c r="A2" s="17" t="s">
        <v>76</v>
      </c>
    </row>
    <row r="4" spans="1:5" ht="12.75">
      <c r="A4" s="15"/>
      <c r="B4" s="14" t="s">
        <v>120</v>
      </c>
      <c r="D4" s="15"/>
      <c r="E4" s="15"/>
    </row>
    <row r="5" spans="1:5" ht="12.75">
      <c r="A5" s="13" t="s">
        <v>75</v>
      </c>
      <c r="B5" s="18">
        <v>0.032663316582914576</v>
      </c>
      <c r="D5" s="15"/>
      <c r="E5" s="15"/>
    </row>
    <row r="6" spans="1:5" ht="12.75">
      <c r="A6" s="13" t="s">
        <v>74</v>
      </c>
      <c r="B6" s="18">
        <v>0.060007059654076954</v>
      </c>
      <c r="D6" s="15"/>
      <c r="E6" s="15"/>
    </row>
    <row r="7" spans="1:7" ht="12.75">
      <c r="A7" s="13" t="s">
        <v>73</v>
      </c>
      <c r="B7" s="18">
        <v>0.16596117911756855</v>
      </c>
      <c r="D7" s="15"/>
      <c r="E7" s="15"/>
      <c r="G7" s="15"/>
    </row>
    <row r="8" spans="1:7" ht="12.75">
      <c r="A8" s="13" t="s">
        <v>72</v>
      </c>
      <c r="B8" s="18">
        <v>0.1896938013442868</v>
      </c>
      <c r="D8" s="15"/>
      <c r="E8" s="15"/>
      <c r="G8" s="15"/>
    </row>
    <row r="9" spans="1:7" ht="12.75">
      <c r="A9" s="13" t="s">
        <v>71</v>
      </c>
      <c r="B9" s="18">
        <v>0.22506642472944072</v>
      </c>
      <c r="D9" s="15"/>
      <c r="E9" s="15"/>
      <c r="G9" s="15"/>
    </row>
    <row r="10" spans="1:7" ht="12.75">
      <c r="A10" s="13" t="s">
        <v>70</v>
      </c>
      <c r="B10" s="18">
        <v>0.24682971014492755</v>
      </c>
      <c r="D10" s="15"/>
      <c r="E10" s="15"/>
      <c r="G10" s="15"/>
    </row>
    <row r="11" spans="1:7" ht="12.75">
      <c r="A11" s="13" t="s">
        <v>69</v>
      </c>
      <c r="B11" s="18">
        <v>0.2613381617520262</v>
      </c>
      <c r="D11" s="15"/>
      <c r="E11" s="15"/>
      <c r="G11" s="15"/>
    </row>
    <row r="12" spans="1:7" ht="12.75">
      <c r="A12" s="13" t="s">
        <v>68</v>
      </c>
      <c r="B12" s="18">
        <v>0.2634971796937953</v>
      </c>
      <c r="D12" s="15"/>
      <c r="E12" s="15"/>
      <c r="G12" s="15"/>
    </row>
    <row r="13" spans="1:7" ht="12.75">
      <c r="A13" s="13" t="s">
        <v>67</v>
      </c>
      <c r="B13" s="18">
        <v>0.2874955468471678</v>
      </c>
      <c r="D13" s="15"/>
      <c r="E13" s="15"/>
      <c r="G13" s="15"/>
    </row>
    <row r="14" spans="1:7" ht="12.75">
      <c r="A14" s="13" t="s">
        <v>66</v>
      </c>
      <c r="B14" s="18">
        <v>0.29040837336993824</v>
      </c>
      <c r="D14" s="15"/>
      <c r="E14" s="15"/>
      <c r="G14" s="15"/>
    </row>
    <row r="15" spans="1:7" ht="12.75">
      <c r="A15" s="13" t="s">
        <v>65</v>
      </c>
      <c r="B15" s="18">
        <v>0.36048029235186635</v>
      </c>
      <c r="D15" s="15"/>
      <c r="E15" s="15"/>
      <c r="G15" s="15"/>
    </row>
    <row r="16" spans="1:7" ht="12.75">
      <c r="A16" s="13" t="s">
        <v>64</v>
      </c>
      <c r="B16" s="18">
        <v>0.3657657657657658</v>
      </c>
      <c r="D16" s="15"/>
      <c r="E16" s="15"/>
      <c r="G16" s="15"/>
    </row>
    <row r="17" spans="1:7" ht="12.75">
      <c r="A17" s="13" t="s">
        <v>63</v>
      </c>
      <c r="B17" s="18">
        <v>0.3832389000928327</v>
      </c>
      <c r="D17" s="15"/>
      <c r="E17" s="15"/>
      <c r="G17" s="15"/>
    </row>
    <row r="18" spans="1:7" ht="12.75">
      <c r="A18" s="13" t="s">
        <v>62</v>
      </c>
      <c r="B18" s="18">
        <v>0.3877068557919621</v>
      </c>
      <c r="D18" s="15"/>
      <c r="E18" s="15"/>
      <c r="G18" s="15"/>
    </row>
    <row r="19" spans="1:7" ht="12.75">
      <c r="A19" s="13" t="s">
        <v>61</v>
      </c>
      <c r="B19" s="18">
        <v>0.39531968240702053</v>
      </c>
      <c r="D19" s="15"/>
      <c r="E19" s="15"/>
      <c r="G19" s="15"/>
    </row>
    <row r="20" spans="1:7" ht="12.75">
      <c r="A20" s="13" t="s">
        <v>60</v>
      </c>
      <c r="B20" s="18">
        <v>0.45236013986013984</v>
      </c>
      <c r="D20" s="15"/>
      <c r="E20" s="15"/>
      <c r="G20" s="15"/>
    </row>
    <row r="21" spans="1:7" ht="12.75">
      <c r="A21" s="13" t="s">
        <v>59</v>
      </c>
      <c r="B21" s="18">
        <v>0.484462748034444</v>
      </c>
      <c r="D21" s="15"/>
      <c r="E21" s="15"/>
      <c r="G21" s="15"/>
    </row>
    <row r="22" spans="1:7" ht="12.75">
      <c r="A22" s="13" t="s">
        <v>58</v>
      </c>
      <c r="B22" s="18">
        <v>0.5304878048780488</v>
      </c>
      <c r="D22" s="15"/>
      <c r="E22" s="15"/>
      <c r="G22" s="15"/>
    </row>
    <row r="23" spans="1:7" ht="12.75">
      <c r="A23" s="13" t="s">
        <v>57</v>
      </c>
      <c r="B23" s="18">
        <v>0.5389036426334773</v>
      </c>
      <c r="D23" s="15"/>
      <c r="E23" s="15"/>
      <c r="G23" s="15"/>
    </row>
    <row r="24" spans="1:7" ht="12.75">
      <c r="A24" s="13" t="s">
        <v>56</v>
      </c>
      <c r="B24" s="18">
        <v>0.5404400371862411</v>
      </c>
      <c r="D24" s="15"/>
      <c r="E24" s="15"/>
      <c r="G24" s="15"/>
    </row>
    <row r="25" spans="1:7" ht="12.75">
      <c r="A25" s="13" t="s">
        <v>55</v>
      </c>
      <c r="B25" s="18">
        <v>0.5744926926716434</v>
      </c>
      <c r="D25" s="15"/>
      <c r="E25" s="15"/>
      <c r="G25" s="15"/>
    </row>
    <row r="26" spans="1:7" ht="12.75">
      <c r="A26" s="13" t="s">
        <v>54</v>
      </c>
      <c r="B26" s="18">
        <v>0.7056863153509686</v>
      </c>
      <c r="D26" s="15"/>
      <c r="E26" s="15"/>
      <c r="G26" s="15"/>
    </row>
    <row r="27" spans="1:7" ht="12.75">
      <c r="A27" s="13" t="s">
        <v>53</v>
      </c>
      <c r="B27" s="18">
        <v>0.7198452985255016</v>
      </c>
      <c r="D27" s="15"/>
      <c r="E27" s="15"/>
      <c r="G27" s="15"/>
    </row>
    <row r="28" spans="1:7" ht="12.75">
      <c r="A28" s="13" t="s">
        <v>52</v>
      </c>
      <c r="B28" s="18">
        <v>0.7238536836682122</v>
      </c>
      <c r="D28" s="15"/>
      <c r="E28" s="15"/>
      <c r="G28" s="15"/>
    </row>
    <row r="29" spans="1:7" ht="12.75">
      <c r="A29" s="13" t="s">
        <v>51</v>
      </c>
      <c r="B29" s="18">
        <v>0.8430107526881719</v>
      </c>
      <c r="D29" s="15"/>
      <c r="E29" s="15"/>
      <c r="G29" s="15"/>
    </row>
    <row r="30" spans="1:7" ht="12.75">
      <c r="A30" s="13" t="s">
        <v>50</v>
      </c>
      <c r="B30" s="18">
        <v>0.8503105192393879</v>
      </c>
      <c r="D30" s="15"/>
      <c r="E30" s="15"/>
      <c r="G30" s="15"/>
    </row>
    <row r="31" spans="1:7" ht="12.75">
      <c r="A31" s="13" t="s">
        <v>49</v>
      </c>
      <c r="B31" s="18">
        <v>0.8907407407407406</v>
      </c>
      <c r="D31" s="15"/>
      <c r="E31" s="15"/>
      <c r="G31" s="15"/>
    </row>
    <row r="32" spans="1:7" ht="12.75">
      <c r="A32" s="13" t="s">
        <v>48</v>
      </c>
      <c r="B32" s="18">
        <v>0.8984455958549222</v>
      </c>
      <c r="D32" s="15"/>
      <c r="E32" s="15"/>
      <c r="G32" s="15"/>
    </row>
    <row r="33" spans="1:7" ht="12.75">
      <c r="A33" s="13" t="s">
        <v>47</v>
      </c>
      <c r="B33" s="18">
        <v>0.9169491525423729</v>
      </c>
      <c r="D33" s="15"/>
      <c r="E33" s="15"/>
      <c r="G33" s="15"/>
    </row>
    <row r="34" spans="1:7" ht="12.75">
      <c r="A34" s="13" t="s">
        <v>46</v>
      </c>
      <c r="B34" s="18">
        <v>0.9623717217787914</v>
      </c>
      <c r="D34" s="15"/>
      <c r="E34" s="15"/>
      <c r="G34" s="15"/>
    </row>
    <row r="35" spans="1:5" ht="12.75">
      <c r="A35" s="13" t="s">
        <v>45</v>
      </c>
      <c r="B35" s="19">
        <v>1.191365802881718</v>
      </c>
      <c r="D35" s="15"/>
      <c r="E35" s="15"/>
    </row>
    <row r="36" spans="1:5" ht="12.75">
      <c r="A36" s="13" t="s">
        <v>44</v>
      </c>
      <c r="B36" s="19">
        <v>1.730426479949077</v>
      </c>
      <c r="D36" s="15"/>
      <c r="E36" s="15"/>
    </row>
    <row r="37" spans="1:5" ht="12.75">
      <c r="A37" s="16" t="s">
        <v>43</v>
      </c>
      <c r="B37" s="19">
        <v>1.7600109966653144</v>
      </c>
      <c r="D37" s="15"/>
      <c r="E37" s="15"/>
    </row>
    <row r="38" spans="1:5" ht="12.75">
      <c r="A38" s="13" t="s">
        <v>42</v>
      </c>
      <c r="B38" s="19">
        <v>2.666692444513185</v>
      </c>
      <c r="D38" s="15"/>
      <c r="E38" s="15"/>
    </row>
    <row r="39" spans="1:5" ht="12.75">
      <c r="A39" s="13" t="s">
        <v>41</v>
      </c>
      <c r="B39" s="19">
        <v>5.719575113808801</v>
      </c>
      <c r="D39" s="15"/>
      <c r="E39" s="15"/>
    </row>
    <row r="41" ht="12.75">
      <c r="A41" s="14" t="s">
        <v>40</v>
      </c>
    </row>
    <row r="43" ht="12.75">
      <c r="A43" s="14" t="s">
        <v>39</v>
      </c>
    </row>
    <row r="45" ht="12.75">
      <c r="A45" s="12" t="s">
        <v>37</v>
      </c>
    </row>
  </sheetData>
  <sheetProtection/>
  <hyperlinks>
    <hyperlink ref="A45" location="Title!A1" display="Return to Title page"/>
  </hyperlink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L19"/>
  <sheetViews>
    <sheetView zoomScalePageLayoutView="0" workbookViewId="0" topLeftCell="A1">
      <selection activeCell="A1" sqref="A1"/>
    </sheetView>
  </sheetViews>
  <sheetFormatPr defaultColWidth="9.140625" defaultRowHeight="12.75"/>
  <cols>
    <col min="1" max="1" width="18.28125" style="13" customWidth="1"/>
    <col min="2" max="2" width="0" style="13" hidden="1" customWidth="1"/>
    <col min="3" max="7" width="9.140625" style="13" customWidth="1"/>
    <col min="8" max="8" width="14.28125" style="13" bestFit="1" customWidth="1"/>
    <col min="9" max="9" width="30.421875" style="13" bestFit="1" customWidth="1"/>
    <col min="10" max="13" width="12.00390625" style="13" bestFit="1" customWidth="1"/>
    <col min="14" max="16" width="9.140625" style="13" customWidth="1"/>
    <col min="17" max="17" width="30.421875" style="13" bestFit="1" customWidth="1"/>
    <col min="18" max="16384" width="9.140625" style="13" customWidth="1"/>
  </cols>
  <sheetData>
    <row r="1" ht="15.75">
      <c r="A1" s="17" t="s">
        <v>86</v>
      </c>
    </row>
    <row r="2" ht="15.75">
      <c r="A2" s="17" t="s">
        <v>85</v>
      </c>
    </row>
    <row r="4" ht="12.75">
      <c r="F4" s="25" t="s">
        <v>84</v>
      </c>
    </row>
    <row r="5" spans="2:6" ht="12.75">
      <c r="B5" s="13">
        <v>1970</v>
      </c>
      <c r="C5" s="13">
        <v>1980</v>
      </c>
      <c r="D5" s="13">
        <v>1990</v>
      </c>
      <c r="E5" s="13">
        <v>2000</v>
      </c>
      <c r="F5" s="13">
        <v>2013</v>
      </c>
    </row>
    <row r="6" spans="1:12" ht="12.75">
      <c r="A6" s="23" t="s">
        <v>44</v>
      </c>
      <c r="B6" s="13">
        <v>1.048225923244026</v>
      </c>
      <c r="C6" s="13">
        <v>1.079351847027562</v>
      </c>
      <c r="D6" s="13">
        <v>1.3123651531859808</v>
      </c>
      <c r="E6" s="13">
        <v>1.4819483101391648</v>
      </c>
      <c r="F6" s="14">
        <v>1.730426479949077</v>
      </c>
      <c r="I6" s="22"/>
      <c r="J6" s="22"/>
      <c r="K6" s="22"/>
      <c r="L6" s="22"/>
    </row>
    <row r="7" spans="1:12" ht="12.75">
      <c r="A7" s="23" t="s">
        <v>57</v>
      </c>
      <c r="B7" s="13">
        <v>0.3266384088686013</v>
      </c>
      <c r="C7" s="13">
        <v>0.2742869061897064</v>
      </c>
      <c r="D7" s="13">
        <v>0.49939734833266375</v>
      </c>
      <c r="E7" s="13">
        <v>0.5188316069373338</v>
      </c>
      <c r="F7" s="14">
        <v>0.5389036426334773</v>
      </c>
      <c r="I7" s="22"/>
      <c r="J7" s="22"/>
      <c r="K7" s="22"/>
      <c r="L7" s="22"/>
    </row>
    <row r="8" spans="1:12" ht="12.75">
      <c r="A8" s="23" t="s">
        <v>63</v>
      </c>
      <c r="B8" s="13">
        <v>0.5788270377733599</v>
      </c>
      <c r="C8" s="13">
        <v>0.51968195307688</v>
      </c>
      <c r="D8" s="13">
        <v>0.5300919992024837</v>
      </c>
      <c r="E8" s="13">
        <v>0.4018133174791914</v>
      </c>
      <c r="F8" s="14">
        <v>0.3832389000928327</v>
      </c>
      <c r="I8" s="22"/>
      <c r="J8" s="22"/>
      <c r="K8" s="22"/>
      <c r="L8" s="22"/>
    </row>
    <row r="9" spans="1:12" ht="12.75">
      <c r="A9" s="24" t="s">
        <v>71</v>
      </c>
      <c r="B9" s="13">
        <v>0.18220999541494728</v>
      </c>
      <c r="C9" s="13">
        <v>0.15209416080709262</v>
      </c>
      <c r="D9" s="13">
        <v>0.1726937772925764</v>
      </c>
      <c r="E9" s="13">
        <v>0.1642374067164179</v>
      </c>
      <c r="F9" s="14">
        <v>0.22506642472944072</v>
      </c>
      <c r="G9" s="14"/>
      <c r="I9" s="22"/>
      <c r="J9" s="22"/>
      <c r="K9" s="22"/>
      <c r="L9" s="22"/>
    </row>
    <row r="10" spans="1:12" ht="12.75">
      <c r="A10" s="23" t="s">
        <v>83</v>
      </c>
      <c r="B10" s="13">
        <v>0.15336036176516454</v>
      </c>
      <c r="C10" s="13">
        <v>0.12565308254963428</v>
      </c>
      <c r="D10" s="13">
        <v>0.17100380210823485</v>
      </c>
      <c r="E10" s="13">
        <v>0.20350674373795763</v>
      </c>
      <c r="F10" s="14">
        <v>0.060007059654076954</v>
      </c>
      <c r="I10" s="22"/>
      <c r="J10" s="22"/>
      <c r="K10" s="22"/>
      <c r="L10" s="22"/>
    </row>
    <row r="11" spans="1:12" ht="12.75">
      <c r="A11" s="23" t="s">
        <v>82</v>
      </c>
      <c r="B11" s="13">
        <v>1.332411171365637</v>
      </c>
      <c r="C11" s="13">
        <v>1.3961759502012132</v>
      </c>
      <c r="D11" s="13">
        <v>1.470780590837279</v>
      </c>
      <c r="E11" s="13">
        <v>1.5792641276351804</v>
      </c>
      <c r="F11" s="14">
        <v>1.7600109966653144</v>
      </c>
      <c r="I11" s="22"/>
      <c r="J11" s="22"/>
      <c r="K11" s="22"/>
      <c r="L11" s="22"/>
    </row>
    <row r="12" spans="1:12" ht="12.75">
      <c r="A12" s="23" t="s">
        <v>81</v>
      </c>
      <c r="B12" s="13">
        <v>0.49405226209048364</v>
      </c>
      <c r="C12" s="13">
        <v>0.9970770548808143</v>
      </c>
      <c r="D12" s="13">
        <v>1.0101010101010102</v>
      </c>
      <c r="E12" s="13">
        <v>1.2220577682095444</v>
      </c>
      <c r="F12" s="14">
        <v>0.5744926926716434</v>
      </c>
      <c r="H12" s="23"/>
      <c r="I12" s="22"/>
      <c r="J12" s="22"/>
      <c r="K12" s="22"/>
      <c r="L12" s="22"/>
    </row>
    <row r="13" spans="1:12" ht="12.75">
      <c r="A13" s="23" t="s">
        <v>80</v>
      </c>
      <c r="B13" s="13">
        <v>0.9347834490934629</v>
      </c>
      <c r="C13" s="13">
        <v>0.8606844426712769</v>
      </c>
      <c r="D13" s="13">
        <v>0.8629017519124828</v>
      </c>
      <c r="E13" s="13">
        <v>0.7334054738842407</v>
      </c>
      <c r="F13" s="14">
        <v>0.8503105192393879</v>
      </c>
      <c r="I13" s="22"/>
      <c r="J13" s="22"/>
      <c r="K13" s="22"/>
      <c r="L13" s="22"/>
    </row>
    <row r="15" ht="12.75">
      <c r="A15" s="16" t="s">
        <v>79</v>
      </c>
    </row>
    <row r="17" s="20" customFormat="1" ht="12.75">
      <c r="A17" s="21" t="s">
        <v>78</v>
      </c>
    </row>
    <row r="19" ht="12.75">
      <c r="A19" s="12" t="s">
        <v>37</v>
      </c>
    </row>
  </sheetData>
  <sheetProtection/>
  <hyperlinks>
    <hyperlink ref="A19" location="Title!A1" display="Return to Title page"/>
  </hyperlinks>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D46"/>
  <sheetViews>
    <sheetView zoomScalePageLayoutView="0" workbookViewId="0" topLeftCell="A1">
      <selection activeCell="A1" sqref="A1"/>
    </sheetView>
  </sheetViews>
  <sheetFormatPr defaultColWidth="9.140625" defaultRowHeight="12.75"/>
  <cols>
    <col min="1" max="1" width="18.57421875" style="13" customWidth="1"/>
    <col min="2" max="2" width="16.28125" style="13" bestFit="1" customWidth="1"/>
    <col min="3" max="3" width="9.140625" style="13" customWidth="1"/>
    <col min="4" max="4" width="14.28125" style="13" bestFit="1" customWidth="1"/>
    <col min="5" max="16384" width="9.140625" style="13" customWidth="1"/>
  </cols>
  <sheetData>
    <row r="1" ht="15.75">
      <c r="A1" s="17" t="s">
        <v>90</v>
      </c>
    </row>
    <row r="2" ht="15.75">
      <c r="A2" s="17" t="s">
        <v>89</v>
      </c>
    </row>
    <row r="4" spans="1:2" ht="12.75">
      <c r="A4" s="15"/>
      <c r="B4" s="15" t="s">
        <v>88</v>
      </c>
    </row>
    <row r="5" spans="1:2" ht="12.75">
      <c r="A5" s="13" t="s">
        <v>56</v>
      </c>
      <c r="B5" s="14">
        <v>1.524778965868098</v>
      </c>
    </row>
    <row r="6" spans="1:2" ht="12.75">
      <c r="A6" s="13" t="s">
        <v>64</v>
      </c>
      <c r="B6" s="14">
        <v>1.5244464264000035</v>
      </c>
    </row>
    <row r="7" spans="1:2" ht="12.75">
      <c r="A7" s="13" t="s">
        <v>58</v>
      </c>
      <c r="B7" s="14">
        <v>1.517566811902834</v>
      </c>
    </row>
    <row r="8" spans="1:2" ht="12.75">
      <c r="A8" s="13" t="s">
        <v>62</v>
      </c>
      <c r="B8" s="14">
        <v>1.511377560032209</v>
      </c>
    </row>
    <row r="9" spans="1:2" ht="12.75">
      <c r="A9" s="13" t="s">
        <v>46</v>
      </c>
      <c r="B9" s="14">
        <v>1.5007510633280852</v>
      </c>
    </row>
    <row r="10" spans="1:2" ht="12.75">
      <c r="A10" s="13" t="s">
        <v>63</v>
      </c>
      <c r="B10" s="14">
        <v>1.4997254570579404</v>
      </c>
    </row>
    <row r="11" spans="1:2" ht="12.75">
      <c r="A11" s="13" t="s">
        <v>53</v>
      </c>
      <c r="B11" s="14">
        <v>1.4921566831445228</v>
      </c>
    </row>
    <row r="12" spans="1:2" ht="12.75">
      <c r="A12" s="13" t="s">
        <v>60</v>
      </c>
      <c r="B12" s="14">
        <v>1.4878071543098164</v>
      </c>
    </row>
    <row r="13" spans="1:2" ht="12.75">
      <c r="A13" s="13" t="s">
        <v>51</v>
      </c>
      <c r="B13" s="14">
        <v>1.483512992629821</v>
      </c>
    </row>
    <row r="14" spans="1:2" ht="12.75">
      <c r="A14" s="13" t="s">
        <v>70</v>
      </c>
      <c r="B14" s="14">
        <v>1.4451345752485503</v>
      </c>
    </row>
    <row r="15" spans="1:2" ht="12.75">
      <c r="A15" s="13" t="s">
        <v>50</v>
      </c>
      <c r="B15" s="14">
        <v>1.4387700844743871</v>
      </c>
    </row>
    <row r="16" spans="1:2" ht="12.75">
      <c r="A16" s="13" t="s">
        <v>55</v>
      </c>
      <c r="B16" s="14">
        <v>1.4267106936322576</v>
      </c>
    </row>
    <row r="17" spans="1:2" ht="12.75">
      <c r="A17" s="13" t="s">
        <v>69</v>
      </c>
      <c r="B17" s="14">
        <v>1.4153323455313613</v>
      </c>
    </row>
    <row r="18" spans="1:2" ht="12.75">
      <c r="A18" s="13" t="s">
        <v>44</v>
      </c>
      <c r="B18" s="14">
        <v>1.4078491233327612</v>
      </c>
    </row>
    <row r="19" spans="1:2" ht="12.75">
      <c r="A19" s="13" t="s">
        <v>65</v>
      </c>
      <c r="B19" s="14">
        <v>1.4077184233466897</v>
      </c>
    </row>
    <row r="20" spans="1:2" ht="12.75">
      <c r="A20" s="13" t="s">
        <v>66</v>
      </c>
      <c r="B20" s="14">
        <v>1.4053808235215055</v>
      </c>
    </row>
    <row r="21" spans="1:2" ht="12.75">
      <c r="A21" s="13" t="s">
        <v>67</v>
      </c>
      <c r="B21" s="14">
        <v>1.4020704046829433</v>
      </c>
    </row>
    <row r="22" spans="1:2" ht="12.75">
      <c r="A22" s="13" t="s">
        <v>71</v>
      </c>
      <c r="B22" s="14">
        <v>1.3941811631990013</v>
      </c>
    </row>
    <row r="23" spans="1:2" ht="12.75">
      <c r="A23" s="13" t="s">
        <v>73</v>
      </c>
      <c r="B23" s="14">
        <v>1.386227190462286</v>
      </c>
    </row>
    <row r="24" spans="1:2" ht="12.75">
      <c r="A24" s="13" t="s">
        <v>57</v>
      </c>
      <c r="B24" s="14">
        <v>1.3296409691061393</v>
      </c>
    </row>
    <row r="25" spans="1:2" ht="12.75">
      <c r="A25" s="13" t="s">
        <v>61</v>
      </c>
      <c r="B25" s="14">
        <v>1.3296224937333572</v>
      </c>
    </row>
    <row r="26" spans="1:2" ht="12.75">
      <c r="A26" s="13" t="s">
        <v>42</v>
      </c>
      <c r="B26" s="14">
        <v>1.2849751518203394</v>
      </c>
    </row>
    <row r="27" spans="1:2" ht="12.75">
      <c r="A27" s="13" t="s">
        <v>41</v>
      </c>
      <c r="B27" s="14">
        <v>1.2533511869350533</v>
      </c>
    </row>
    <row r="28" spans="1:2" ht="12.75">
      <c r="A28" s="13" t="s">
        <v>59</v>
      </c>
      <c r="B28" s="14">
        <v>1.247816260571506</v>
      </c>
    </row>
    <row r="29" spans="1:2" ht="12.75">
      <c r="A29" s="13" t="s">
        <v>74</v>
      </c>
      <c r="B29" s="14">
        <v>1.2418380816413728</v>
      </c>
    </row>
    <row r="30" spans="1:2" ht="12.75">
      <c r="A30" s="13" t="s">
        <v>54</v>
      </c>
      <c r="B30" s="14">
        <v>1.2409785702406029</v>
      </c>
    </row>
    <row r="31" spans="1:2" ht="12.75">
      <c r="A31" s="13" t="s">
        <v>43</v>
      </c>
      <c r="B31" s="14">
        <v>1.230747458735227</v>
      </c>
    </row>
    <row r="32" spans="1:2" ht="12.75">
      <c r="A32" s="13" t="s">
        <v>48</v>
      </c>
      <c r="B32" s="14">
        <v>1.2289599106844693</v>
      </c>
    </row>
    <row r="33" spans="1:2" ht="12.75">
      <c r="A33" s="14" t="s">
        <v>72</v>
      </c>
      <c r="B33" s="14">
        <v>1.2147422912716963</v>
      </c>
    </row>
    <row r="34" spans="1:2" ht="12.75">
      <c r="A34" s="13" t="s">
        <v>52</v>
      </c>
      <c r="B34" s="14">
        <v>1.1768173294409052</v>
      </c>
    </row>
    <row r="35" spans="1:2" ht="12.75">
      <c r="A35" s="13" t="s">
        <v>68</v>
      </c>
      <c r="B35" s="14">
        <v>1.1728604669835294</v>
      </c>
    </row>
    <row r="36" spans="1:2" ht="12.75">
      <c r="A36" s="13" t="s">
        <v>45</v>
      </c>
      <c r="B36" s="14">
        <v>1.1476611223927964</v>
      </c>
    </row>
    <row r="37" spans="1:2" ht="12.75">
      <c r="A37" s="13" t="s">
        <v>47</v>
      </c>
      <c r="B37" s="14">
        <v>1.1097732051586124</v>
      </c>
    </row>
    <row r="38" spans="1:2" ht="12.75">
      <c r="A38" s="13" t="s">
        <v>75</v>
      </c>
      <c r="B38" s="14">
        <v>1.0617842197990688</v>
      </c>
    </row>
    <row r="39" spans="1:2" ht="12.75">
      <c r="A39" s="13" t="s">
        <v>49</v>
      </c>
      <c r="B39" s="14">
        <v>0.8732643557455284</v>
      </c>
    </row>
    <row r="41" ht="12.75">
      <c r="A41" s="16" t="s">
        <v>87</v>
      </c>
    </row>
    <row r="43" spans="1:4" s="14" customFormat="1" ht="39" customHeight="1">
      <c r="A43" s="299" t="s">
        <v>91</v>
      </c>
      <c r="B43" s="299"/>
      <c r="C43" s="299"/>
      <c r="D43" s="299"/>
    </row>
    <row r="44" spans="1:4" s="14" customFormat="1" ht="12.75">
      <c r="A44" s="299" t="s">
        <v>92</v>
      </c>
      <c r="B44" s="299"/>
      <c r="C44" s="299"/>
      <c r="D44" s="299"/>
    </row>
    <row r="46" ht="12.75">
      <c r="A46" s="12" t="s">
        <v>37</v>
      </c>
    </row>
  </sheetData>
  <sheetProtection/>
  <mergeCells count="2">
    <mergeCell ref="A43:D43"/>
    <mergeCell ref="A44:D44"/>
  </mergeCells>
  <hyperlinks>
    <hyperlink ref="A46" location="Title!A1" display="Return to Title page"/>
  </hyperlink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J20"/>
  <sheetViews>
    <sheetView zoomScalePageLayoutView="0" workbookViewId="0" topLeftCell="A1">
      <selection activeCell="A1" sqref="A1:H1"/>
    </sheetView>
  </sheetViews>
  <sheetFormatPr defaultColWidth="9.140625" defaultRowHeight="12.75"/>
  <cols>
    <col min="1" max="1" width="9.140625" style="13" customWidth="1"/>
    <col min="2" max="2" width="0" style="13" hidden="1" customWidth="1"/>
    <col min="3" max="16384" width="9.140625" style="13" customWidth="1"/>
  </cols>
  <sheetData>
    <row r="1" spans="1:8" ht="15.75" customHeight="1">
      <c r="A1" s="297" t="s">
        <v>98</v>
      </c>
      <c r="B1" s="297"/>
      <c r="C1" s="297"/>
      <c r="D1" s="297"/>
      <c r="E1" s="297"/>
      <c r="F1" s="297"/>
      <c r="G1" s="306"/>
      <c r="H1" s="306"/>
    </row>
    <row r="2" ht="15.75">
      <c r="A2" s="17" t="s">
        <v>97</v>
      </c>
    </row>
    <row r="4" ht="12.75">
      <c r="F4" s="25" t="s">
        <v>96</v>
      </c>
    </row>
    <row r="5" spans="2:7" ht="12.75">
      <c r="B5" s="13">
        <v>1970</v>
      </c>
      <c r="C5" s="13">
        <v>1980</v>
      </c>
      <c r="D5" s="13">
        <v>1990</v>
      </c>
      <c r="E5" s="13">
        <v>2000</v>
      </c>
      <c r="F5" s="13">
        <v>2013</v>
      </c>
      <c r="G5" s="15"/>
    </row>
    <row r="6" spans="1:6" ht="12.75">
      <c r="A6" s="13" t="s">
        <v>44</v>
      </c>
      <c r="B6" s="13">
        <v>1.3173826556487471</v>
      </c>
      <c r="C6" s="13">
        <v>1.3575352364944566</v>
      </c>
      <c r="D6" s="13">
        <v>1.42666197427678</v>
      </c>
      <c r="E6" s="13">
        <v>1.4439465626924097</v>
      </c>
      <c r="F6" s="14">
        <v>1.407849123332761</v>
      </c>
    </row>
    <row r="7" spans="1:6" ht="12.75">
      <c r="A7" s="13" t="s">
        <v>57</v>
      </c>
      <c r="B7" s="13">
        <v>1.1084827101327759</v>
      </c>
      <c r="C7" s="13">
        <v>1.2654292704708896</v>
      </c>
      <c r="D7" s="13">
        <v>1.3516720889620075</v>
      </c>
      <c r="E7" s="13">
        <v>1.309685927905666</v>
      </c>
      <c r="F7" s="14">
        <v>1.3296409691061393</v>
      </c>
    </row>
    <row r="8" spans="1:6" ht="12.75">
      <c r="A8" s="13" t="s">
        <v>63</v>
      </c>
      <c r="B8" s="13">
        <v>0.9372755595645716</v>
      </c>
      <c r="C8" s="13">
        <v>1.2088176400547919</v>
      </c>
      <c r="D8" s="13">
        <v>1.3362276247940148</v>
      </c>
      <c r="E8" s="13">
        <v>1.4083665523258504</v>
      </c>
      <c r="F8" s="14">
        <v>1.499734664560777</v>
      </c>
    </row>
    <row r="9" spans="1:6" ht="12.75">
      <c r="A9" s="13" t="s">
        <v>71</v>
      </c>
      <c r="B9" s="13">
        <v>0.8739397807497931</v>
      </c>
      <c r="C9" s="13">
        <v>1.0010235998495087</v>
      </c>
      <c r="D9" s="13">
        <v>1.126440667110915</v>
      </c>
      <c r="E9" s="13">
        <v>1.1657919601466182</v>
      </c>
      <c r="F9" s="14">
        <v>1.3941811631990013</v>
      </c>
    </row>
    <row r="10" spans="1:6" ht="12.75">
      <c r="A10" s="13" t="s">
        <v>74</v>
      </c>
      <c r="B10" s="13">
        <v>0.738259109682194</v>
      </c>
      <c r="C10" s="13">
        <v>0.9618253928790781</v>
      </c>
      <c r="D10" s="13">
        <v>1.194143516708518</v>
      </c>
      <c r="E10" s="13">
        <v>1.3000442906133691</v>
      </c>
      <c r="F10" s="14">
        <v>1.2418380816413728</v>
      </c>
    </row>
    <row r="11" spans="1:6" ht="12.75">
      <c r="A11" s="14" t="s">
        <v>95</v>
      </c>
      <c r="B11" s="28">
        <v>0.9693752535476967</v>
      </c>
      <c r="C11" s="20">
        <v>0.9742238353299465</v>
      </c>
      <c r="D11" s="20">
        <v>1.2684286425109836</v>
      </c>
      <c r="E11" s="20">
        <v>1.2302146645876477</v>
      </c>
      <c r="F11" s="29">
        <v>1.2307474587352267</v>
      </c>
    </row>
    <row r="12" spans="1:6" ht="12.75">
      <c r="A12" s="13" t="s">
        <v>81</v>
      </c>
      <c r="B12" s="13">
        <v>0.9807165146799732</v>
      </c>
      <c r="C12" s="13">
        <v>1.2079769849742088</v>
      </c>
      <c r="D12" s="13">
        <v>1.302918919616435</v>
      </c>
      <c r="E12" s="13">
        <v>1.3095801417374036</v>
      </c>
      <c r="F12" s="14">
        <v>1.4267106936322578</v>
      </c>
    </row>
    <row r="13" spans="1:6" ht="12.75">
      <c r="A13" s="13" t="s">
        <v>80</v>
      </c>
      <c r="B13" s="13">
        <v>1.1967513966066363</v>
      </c>
      <c r="C13" s="13">
        <v>1.3071099129277217</v>
      </c>
      <c r="D13" s="13">
        <v>1.4001152739183982</v>
      </c>
      <c r="E13" s="13">
        <v>1.409247353750939</v>
      </c>
      <c r="F13" s="14">
        <v>1.438770084474387</v>
      </c>
    </row>
    <row r="15" ht="12.75">
      <c r="A15" s="16" t="s">
        <v>79</v>
      </c>
    </row>
    <row r="17" spans="1:10" s="14" customFormat="1" ht="27.75" customHeight="1">
      <c r="A17" s="299" t="s">
        <v>94</v>
      </c>
      <c r="B17" s="299"/>
      <c r="C17" s="299"/>
      <c r="D17" s="299"/>
      <c r="E17" s="300"/>
      <c r="F17" s="300"/>
      <c r="G17" s="300"/>
      <c r="H17" s="21"/>
      <c r="I17" s="21"/>
      <c r="J17" s="21"/>
    </row>
    <row r="18" spans="1:10" s="14" customFormat="1" ht="12.75">
      <c r="A18" s="21" t="s">
        <v>93</v>
      </c>
      <c r="B18" s="21"/>
      <c r="C18" s="21"/>
      <c r="D18" s="21"/>
      <c r="E18" s="21"/>
      <c r="F18" s="21"/>
      <c r="G18" s="21"/>
      <c r="H18" s="21"/>
      <c r="I18" s="21"/>
      <c r="J18" s="21"/>
    </row>
    <row r="19" spans="1:10" ht="12.75">
      <c r="A19" s="26"/>
      <c r="B19" s="27"/>
      <c r="C19" s="27"/>
      <c r="D19" s="27"/>
      <c r="E19" s="27"/>
      <c r="F19" s="27"/>
      <c r="G19" s="27"/>
      <c r="H19" s="27"/>
      <c r="I19" s="27"/>
      <c r="J19" s="27"/>
    </row>
    <row r="20" spans="1:10" ht="12.75">
      <c r="A20" s="12" t="s">
        <v>37</v>
      </c>
      <c r="B20" s="26"/>
      <c r="C20" s="26"/>
      <c r="D20" s="26"/>
      <c r="E20" s="26"/>
      <c r="F20" s="26"/>
      <c r="G20" s="26"/>
      <c r="H20" s="26"/>
      <c r="I20" s="26"/>
      <c r="J20" s="26"/>
    </row>
  </sheetData>
  <sheetProtection/>
  <mergeCells count="2">
    <mergeCell ref="A1:H1"/>
    <mergeCell ref="A17:G17"/>
  </mergeCells>
  <hyperlinks>
    <hyperlink ref="A20" location="Title!A1" display="Return to Title page"/>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 sqref="A1"/>
    </sheetView>
  </sheetViews>
  <sheetFormatPr defaultColWidth="9.140625" defaultRowHeight="12.75"/>
  <cols>
    <col min="2" max="2" width="25.28125" style="0" customWidth="1"/>
    <col min="3" max="3" width="19.140625" style="0" bestFit="1" customWidth="1"/>
  </cols>
  <sheetData>
    <row r="1" spans="1:3" ht="15.75">
      <c r="A1" s="55" t="s">
        <v>243</v>
      </c>
      <c r="B1" s="49"/>
      <c r="C1" s="49"/>
    </row>
    <row r="2" spans="1:3" ht="15.75">
      <c r="A2" s="55" t="s">
        <v>242</v>
      </c>
      <c r="B2" s="49"/>
      <c r="C2" s="49"/>
    </row>
    <row r="3" spans="1:3" ht="12.75">
      <c r="A3" s="49"/>
      <c r="B3" s="49"/>
      <c r="C3" s="49"/>
    </row>
    <row r="4" spans="1:3" ht="14.25">
      <c r="A4" s="49"/>
      <c r="B4" s="49"/>
      <c r="C4" s="54" t="s">
        <v>241</v>
      </c>
    </row>
    <row r="5" spans="1:3" s="211" customFormat="1" ht="26.25" customHeight="1">
      <c r="A5" s="212"/>
      <c r="B5" s="85" t="s">
        <v>238</v>
      </c>
      <c r="C5" s="85" t="s">
        <v>237</v>
      </c>
    </row>
    <row r="6" spans="1:5" ht="12.75">
      <c r="A6" s="77">
        <v>1980</v>
      </c>
      <c r="B6" s="210">
        <v>1101</v>
      </c>
      <c r="C6" s="210">
        <v>353.3</v>
      </c>
      <c r="E6" s="209"/>
    </row>
    <row r="7" spans="1:5" ht="12.75">
      <c r="A7" s="77"/>
      <c r="B7" s="210">
        <v>1007</v>
      </c>
      <c r="C7" s="210">
        <v>388.9</v>
      </c>
      <c r="E7" s="209"/>
    </row>
    <row r="8" spans="1:5" ht="12.75">
      <c r="A8" s="77"/>
      <c r="B8" s="210">
        <v>941</v>
      </c>
      <c r="C8" s="210">
        <v>424.7</v>
      </c>
      <c r="E8" s="209"/>
    </row>
    <row r="9" spans="1:5" ht="12.75">
      <c r="A9" s="77"/>
      <c r="B9" s="210">
        <v>1149</v>
      </c>
      <c r="C9" s="210">
        <v>460.9</v>
      </c>
      <c r="E9" s="209"/>
    </row>
    <row r="10" spans="1:5" ht="12.75">
      <c r="A10" s="77"/>
      <c r="B10" s="210">
        <v>1325</v>
      </c>
      <c r="C10" s="210">
        <v>496.7</v>
      </c>
      <c r="E10" s="209"/>
    </row>
    <row r="11" spans="1:5" ht="12.75">
      <c r="A11" s="77">
        <v>1985</v>
      </c>
      <c r="B11" s="210">
        <v>1242</v>
      </c>
      <c r="C11" s="210">
        <v>536.4</v>
      </c>
      <c r="E11" s="209"/>
    </row>
    <row r="12" spans="1:5" ht="12.75">
      <c r="A12" s="77"/>
      <c r="B12" s="210">
        <v>1325</v>
      </c>
      <c r="C12" s="210">
        <v>578.2</v>
      </c>
      <c r="E12" s="209"/>
    </row>
    <row r="13" spans="1:5" ht="12.75">
      <c r="A13" s="77"/>
      <c r="B13" s="210">
        <v>1298</v>
      </c>
      <c r="C13" s="210">
        <v>622.2</v>
      </c>
      <c r="E13" s="209"/>
    </row>
    <row r="14" spans="1:5" ht="12.75">
      <c r="A14" s="77"/>
      <c r="B14" s="210">
        <v>1195</v>
      </c>
      <c r="C14" s="210">
        <v>664.3</v>
      </c>
      <c r="E14" s="209"/>
    </row>
    <row r="15" spans="1:5" ht="12.75">
      <c r="A15" s="77"/>
      <c r="B15" s="210">
        <v>1185</v>
      </c>
      <c r="C15" s="210">
        <v>705.9</v>
      </c>
      <c r="E15" s="209"/>
    </row>
    <row r="16" spans="1:5" ht="12.75">
      <c r="A16" s="77">
        <v>1990</v>
      </c>
      <c r="B16" s="210">
        <v>1200</v>
      </c>
      <c r="C16" s="210">
        <v>751.9</v>
      </c>
      <c r="E16" s="209"/>
    </row>
    <row r="17" spans="1:5" ht="12.75">
      <c r="A17" s="77"/>
      <c r="B17" s="210">
        <v>1235</v>
      </c>
      <c r="C17" s="210">
        <v>803.7</v>
      </c>
      <c r="E17" s="209"/>
    </row>
    <row r="18" spans="1:5" ht="12.75">
      <c r="A18" s="77"/>
      <c r="B18" s="210">
        <v>1350</v>
      </c>
      <c r="C18" s="210">
        <v>856</v>
      </c>
      <c r="E18" s="209"/>
    </row>
    <row r="19" spans="1:5" ht="12.75">
      <c r="A19" s="77"/>
      <c r="B19" s="210">
        <v>1435</v>
      </c>
      <c r="C19" s="210">
        <v>917.5</v>
      </c>
      <c r="E19" s="209"/>
    </row>
    <row r="20" spans="1:5" ht="12.75">
      <c r="A20" s="77"/>
      <c r="B20" s="210">
        <v>1515</v>
      </c>
      <c r="C20" s="210">
        <v>982.2</v>
      </c>
      <c r="E20" s="209"/>
    </row>
    <row r="21" spans="1:5" ht="12.75">
      <c r="A21" s="77">
        <v>1995</v>
      </c>
      <c r="B21" s="210">
        <v>1480</v>
      </c>
      <c r="C21" s="210">
        <v>1052.7</v>
      </c>
      <c r="E21" s="209"/>
    </row>
    <row r="22" spans="1:5" ht="12.75">
      <c r="A22" s="77"/>
      <c r="B22" s="210">
        <v>1420</v>
      </c>
      <c r="C22" s="210">
        <v>1137.1</v>
      </c>
      <c r="E22" s="209"/>
    </row>
    <row r="23" spans="1:5" ht="12.75">
      <c r="A23" s="77"/>
      <c r="B23" s="210">
        <v>1385</v>
      </c>
      <c r="C23" s="210">
        <v>1222.8</v>
      </c>
      <c r="E23" s="209"/>
    </row>
    <row r="24" spans="1:5" ht="12.75">
      <c r="A24" s="77"/>
      <c r="B24" s="210">
        <v>1340</v>
      </c>
      <c r="C24" s="210">
        <v>1311.8</v>
      </c>
      <c r="E24" s="209"/>
    </row>
    <row r="25" spans="1:5" ht="12.75">
      <c r="A25" s="77"/>
      <c r="B25" s="210">
        <v>1265</v>
      </c>
      <c r="C25" s="210">
        <v>1410.3</v>
      </c>
      <c r="E25" s="209"/>
    </row>
    <row r="26" spans="1:5" ht="12.75">
      <c r="A26" s="77">
        <v>2000</v>
      </c>
      <c r="B26" s="210">
        <v>1195</v>
      </c>
      <c r="C26" s="210">
        <v>1518.6</v>
      </c>
      <c r="E26" s="209"/>
    </row>
    <row r="27" spans="1:5" ht="12.75">
      <c r="A27" s="77"/>
      <c r="B27" s="210">
        <v>1100</v>
      </c>
      <c r="C27" s="210">
        <v>1623.1</v>
      </c>
      <c r="E27" s="209"/>
    </row>
    <row r="28" spans="1:5" ht="12.75">
      <c r="A28" s="77"/>
      <c r="B28" s="210">
        <v>1000</v>
      </c>
      <c r="C28" s="210">
        <v>1725.2</v>
      </c>
      <c r="E28" s="209"/>
    </row>
    <row r="29" spans="1:5" ht="12.75">
      <c r="A29" s="77"/>
      <c r="B29" s="210">
        <v>905</v>
      </c>
      <c r="C29" s="210">
        <v>1827.1</v>
      </c>
      <c r="E29" s="209"/>
    </row>
    <row r="30" spans="1:5" ht="12.75">
      <c r="A30" s="77"/>
      <c r="B30" s="210">
        <v>826</v>
      </c>
      <c r="C30" s="210">
        <v>1922.1</v>
      </c>
      <c r="E30" s="209"/>
    </row>
    <row r="31" spans="1:5" ht="12.75">
      <c r="A31" s="77">
        <v>2005</v>
      </c>
      <c r="B31" s="210">
        <v>728</v>
      </c>
      <c r="C31" s="210">
        <v>2008.5</v>
      </c>
      <c r="E31" s="209"/>
    </row>
    <row r="32" spans="1:5" ht="12.75">
      <c r="A32" s="77"/>
      <c r="B32" s="210">
        <v>684</v>
      </c>
      <c r="C32" s="210">
        <v>2086.3</v>
      </c>
      <c r="E32" s="209"/>
    </row>
    <row r="33" spans="1:5" ht="12.75">
      <c r="A33" s="77"/>
      <c r="B33" s="210">
        <v>647</v>
      </c>
      <c r="C33" s="210">
        <v>2156.7</v>
      </c>
      <c r="D33" s="209"/>
      <c r="E33" s="209"/>
    </row>
    <row r="34" spans="1:5" ht="12.75">
      <c r="A34" s="77"/>
      <c r="B34" s="210">
        <v>601</v>
      </c>
      <c r="C34" s="210">
        <v>2224.9312142548947</v>
      </c>
      <c r="D34" s="209"/>
      <c r="E34" s="209"/>
    </row>
    <row r="35" spans="1:6" ht="12.75">
      <c r="A35" s="77"/>
      <c r="B35" s="210">
        <v>564</v>
      </c>
      <c r="C35" s="210">
        <v>2282.188979575194</v>
      </c>
      <c r="E35" s="209"/>
      <c r="F35" s="209"/>
    </row>
    <row r="36" spans="1:6" ht="12.75">
      <c r="A36" s="77">
        <v>2010</v>
      </c>
      <c r="B36" s="210">
        <v>520</v>
      </c>
      <c r="C36" s="210">
        <v>2337</v>
      </c>
      <c r="E36" s="209"/>
      <c r="F36" s="209"/>
    </row>
    <row r="37" spans="1:6" ht="12.75">
      <c r="A37" s="77"/>
      <c r="B37" s="210">
        <v>493</v>
      </c>
      <c r="C37" s="210">
        <v>2380</v>
      </c>
      <c r="E37" s="209"/>
      <c r="F37" s="209"/>
    </row>
    <row r="38" spans="1:6" ht="12.75">
      <c r="A38" s="77"/>
      <c r="B38" s="210">
        <v>461</v>
      </c>
      <c r="C38" s="210">
        <v>2417</v>
      </c>
      <c r="E38" s="209"/>
      <c r="F38" s="209"/>
    </row>
    <row r="39" spans="1:6" ht="12.75">
      <c r="A39" s="77">
        <v>2013</v>
      </c>
      <c r="B39" s="210">
        <v>452</v>
      </c>
      <c r="C39" s="210">
        <v>2451</v>
      </c>
      <c r="E39" s="209"/>
      <c r="F39" s="209"/>
    </row>
    <row r="40" spans="1:3" ht="12.75">
      <c r="A40" s="208"/>
      <c r="B40" s="207"/>
      <c r="C40" s="207"/>
    </row>
    <row r="41" ht="12.75">
      <c r="A41" s="79" t="s">
        <v>155</v>
      </c>
    </row>
    <row r="42" ht="12.75">
      <c r="A42" s="78"/>
    </row>
    <row r="43" ht="12.75">
      <c r="A43" s="12" t="s">
        <v>37</v>
      </c>
    </row>
    <row r="46" ht="12.75">
      <c r="B46" s="206"/>
    </row>
    <row r="47" ht="12.75">
      <c r="B47" s="206"/>
    </row>
    <row r="48" ht="12.75">
      <c r="B48" s="206"/>
    </row>
    <row r="49" ht="12.75">
      <c r="B49" s="206"/>
    </row>
    <row r="50" ht="12.75">
      <c r="B50" s="206"/>
    </row>
    <row r="51" ht="12.75">
      <c r="B51" s="206"/>
    </row>
    <row r="52" ht="12.75">
      <c r="B52" s="206"/>
    </row>
    <row r="53" ht="12.75">
      <c r="B53" s="206"/>
    </row>
    <row r="54" ht="12.75">
      <c r="B54" s="206"/>
    </row>
    <row r="55" ht="12.75">
      <c r="B55" s="206"/>
    </row>
    <row r="56" ht="12.75">
      <c r="B56" s="206"/>
    </row>
    <row r="57" ht="12.75">
      <c r="B57" s="206"/>
    </row>
    <row r="58" ht="12.75">
      <c r="B58" s="206"/>
    </row>
    <row r="59" ht="12.75">
      <c r="B59" s="206"/>
    </row>
    <row r="60" ht="12.75">
      <c r="B60" s="206"/>
    </row>
    <row r="61" ht="12.75">
      <c r="B61" s="206"/>
    </row>
    <row r="62" ht="12.75">
      <c r="B62" s="206"/>
    </row>
    <row r="63" ht="12.75">
      <c r="B63" s="206"/>
    </row>
  </sheetData>
  <sheetProtection/>
  <hyperlinks>
    <hyperlink ref="A43" location="Title!A1" display="Return to Title page"/>
  </hyperlink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45"/>
  <sheetViews>
    <sheetView zoomScalePageLayoutView="0" workbookViewId="0" topLeftCell="A1">
      <selection activeCell="A1" sqref="A1"/>
    </sheetView>
  </sheetViews>
  <sheetFormatPr defaultColWidth="9.140625" defaultRowHeight="12.75"/>
  <cols>
    <col min="1" max="1" width="16.7109375" style="30" customWidth="1"/>
    <col min="2" max="2" width="8.57421875" style="13" bestFit="1" customWidth="1"/>
    <col min="3" max="6" width="9.140625" style="13" customWidth="1"/>
    <col min="7" max="7" width="17.28125" style="13" bestFit="1" customWidth="1"/>
    <col min="8" max="16384" width="9.140625" style="13" customWidth="1"/>
  </cols>
  <sheetData>
    <row r="1" ht="15.75">
      <c r="A1" s="35" t="s">
        <v>101</v>
      </c>
    </row>
    <row r="2" ht="15.75">
      <c r="A2" s="35" t="s">
        <v>100</v>
      </c>
    </row>
    <row r="4" ht="12.75">
      <c r="B4" s="34" t="s">
        <v>99</v>
      </c>
    </row>
    <row r="5" spans="1:10" ht="12.75">
      <c r="A5" s="13" t="s">
        <v>49</v>
      </c>
      <c r="B5" s="36">
        <v>10.955039846104446</v>
      </c>
      <c r="E5" s="32"/>
      <c r="I5" s="32"/>
      <c r="J5" s="32"/>
    </row>
    <row r="6" spans="1:10" ht="12.75">
      <c r="A6" s="13" t="s">
        <v>47</v>
      </c>
      <c r="B6" s="36">
        <v>17.343764303029275</v>
      </c>
      <c r="E6" s="32"/>
      <c r="I6" s="32"/>
      <c r="J6" s="32"/>
    </row>
    <row r="7" spans="1:10" ht="12.75">
      <c r="A7" s="13" t="s">
        <v>54</v>
      </c>
      <c r="B7" s="36">
        <v>31.137033684525953</v>
      </c>
      <c r="E7" s="32"/>
      <c r="I7" s="32"/>
      <c r="J7" s="32"/>
    </row>
    <row r="8" spans="1:10" ht="12.75">
      <c r="A8" s="13" t="s">
        <v>56</v>
      </c>
      <c r="B8" s="36">
        <v>42.90604830889608</v>
      </c>
      <c r="E8" s="32"/>
      <c r="I8" s="32"/>
      <c r="J8" s="32"/>
    </row>
    <row r="9" spans="1:10" ht="12.75">
      <c r="A9" s="13" t="s">
        <v>57</v>
      </c>
      <c r="B9" s="36">
        <v>48.233115509420074</v>
      </c>
      <c r="E9" s="32"/>
      <c r="I9" s="32"/>
      <c r="J9" s="32"/>
    </row>
    <row r="10" spans="1:10" ht="12.75">
      <c r="A10" s="13" t="s">
        <v>59</v>
      </c>
      <c r="B10" s="36">
        <v>52.12570228883712</v>
      </c>
      <c r="E10" s="32"/>
      <c r="I10" s="32"/>
      <c r="J10" s="32"/>
    </row>
    <row r="11" spans="1:10" ht="12.75">
      <c r="A11" s="13" t="s">
        <v>51</v>
      </c>
      <c r="B11" s="36">
        <v>61.840741018489176</v>
      </c>
      <c r="E11" s="32"/>
      <c r="I11" s="32"/>
      <c r="J11" s="32"/>
    </row>
    <row r="12" spans="1:10" ht="12.75">
      <c r="A12" s="13" t="s">
        <v>41</v>
      </c>
      <c r="B12" s="36">
        <v>62.026182537349214</v>
      </c>
      <c r="E12" s="32"/>
      <c r="I12" s="32"/>
      <c r="J12" s="32"/>
    </row>
    <row r="13" spans="1:10" ht="12.75">
      <c r="A13" s="13" t="s">
        <v>58</v>
      </c>
      <c r="B13" s="36">
        <v>62.69891502488824</v>
      </c>
      <c r="E13" s="32"/>
      <c r="I13" s="32"/>
      <c r="J13" s="32"/>
    </row>
    <row r="14" spans="1:10" ht="12.75">
      <c r="A14" s="13" t="s">
        <v>64</v>
      </c>
      <c r="B14" s="36">
        <v>65.95932833891561</v>
      </c>
      <c r="E14" s="32"/>
      <c r="I14" s="32"/>
      <c r="J14" s="32"/>
    </row>
    <row r="15" spans="1:10" ht="12.75">
      <c r="A15" s="13" t="s">
        <v>62</v>
      </c>
      <c r="B15" s="36">
        <v>66.86807729143314</v>
      </c>
      <c r="E15" s="32"/>
      <c r="I15" s="32"/>
      <c r="J15" s="32"/>
    </row>
    <row r="16" spans="1:10" ht="12.75">
      <c r="A16" s="13" t="s">
        <v>67</v>
      </c>
      <c r="B16" s="36">
        <v>68.96786030620831</v>
      </c>
      <c r="E16" s="32"/>
      <c r="I16" s="32"/>
      <c r="J16" s="32"/>
    </row>
    <row r="17" spans="1:10" ht="12.75">
      <c r="A17" s="13" t="s">
        <v>60</v>
      </c>
      <c r="B17" s="36">
        <v>69.49773671021937</v>
      </c>
      <c r="E17" s="32"/>
      <c r="I17" s="32"/>
      <c r="J17" s="32"/>
    </row>
    <row r="18" spans="1:10" ht="12.75">
      <c r="A18" s="13" t="s">
        <v>65</v>
      </c>
      <c r="B18" s="36">
        <v>70.46828299333708</v>
      </c>
      <c r="E18" s="32"/>
      <c r="I18" s="32"/>
      <c r="J18" s="32"/>
    </row>
    <row r="19" spans="1:10" ht="12.75">
      <c r="A19" s="13" t="s">
        <v>46</v>
      </c>
      <c r="B19" s="36">
        <v>71.67723311653052</v>
      </c>
      <c r="E19" s="32"/>
      <c r="I19" s="32"/>
      <c r="J19" s="32"/>
    </row>
    <row r="20" spans="1:10" ht="12.75">
      <c r="A20" s="13" t="s">
        <v>44</v>
      </c>
      <c r="B20" s="36">
        <v>72.34743937079126</v>
      </c>
      <c r="E20" s="32"/>
      <c r="I20" s="32"/>
      <c r="J20" s="32"/>
    </row>
    <row r="21" spans="1:10" ht="12.75">
      <c r="A21" s="13" t="s">
        <v>66</v>
      </c>
      <c r="B21" s="36">
        <v>73.25191876351165</v>
      </c>
      <c r="E21" s="32"/>
      <c r="I21" s="32"/>
      <c r="J21" s="32"/>
    </row>
    <row r="22" spans="1:10" ht="12.75">
      <c r="A22" s="13" t="s">
        <v>70</v>
      </c>
      <c r="B22" s="36">
        <v>74.11836966651569</v>
      </c>
      <c r="E22" s="32"/>
      <c r="I22" s="32"/>
      <c r="J22" s="32"/>
    </row>
    <row r="23" spans="1:10" ht="12.75">
      <c r="A23" s="13" t="s">
        <v>53</v>
      </c>
      <c r="B23" s="36">
        <v>74.93467911285666</v>
      </c>
      <c r="E23" s="32"/>
      <c r="I23" s="32"/>
      <c r="J23" s="32"/>
    </row>
    <row r="24" spans="1:10" ht="12.75">
      <c r="A24" s="13" t="s">
        <v>63</v>
      </c>
      <c r="B24" s="36">
        <v>80.9048945499434</v>
      </c>
      <c r="E24" s="32"/>
      <c r="I24" s="32"/>
      <c r="J24" s="32"/>
    </row>
    <row r="25" spans="1:10" ht="12.75">
      <c r="A25" s="13" t="s">
        <v>71</v>
      </c>
      <c r="B25" s="36">
        <v>81.12048862879081</v>
      </c>
      <c r="E25" s="32"/>
      <c r="I25" s="32"/>
      <c r="J25" s="32"/>
    </row>
    <row r="26" spans="1:10" ht="12.75">
      <c r="A26" s="13" t="s">
        <v>50</v>
      </c>
      <c r="B26" s="36">
        <v>83.57216997210095</v>
      </c>
      <c r="E26" s="32"/>
      <c r="I26" s="32"/>
      <c r="J26" s="32"/>
    </row>
    <row r="27" spans="1:10" ht="12.75">
      <c r="A27" s="13" t="s">
        <v>73</v>
      </c>
      <c r="B27" s="36">
        <v>84.10353657254562</v>
      </c>
      <c r="E27" s="32"/>
      <c r="I27" s="32"/>
      <c r="J27" s="32"/>
    </row>
    <row r="28" spans="1:10" ht="12.75">
      <c r="A28" s="13" t="s">
        <v>55</v>
      </c>
      <c r="B28" s="36">
        <v>84.21871410882837</v>
      </c>
      <c r="E28" s="32"/>
      <c r="I28" s="32"/>
      <c r="J28" s="32"/>
    </row>
    <row r="29" spans="1:10" ht="12.75">
      <c r="A29" s="13" t="s">
        <v>75</v>
      </c>
      <c r="B29" s="36">
        <v>84.77925423623229</v>
      </c>
      <c r="E29" s="32"/>
      <c r="I29" s="32"/>
      <c r="J29" s="32"/>
    </row>
    <row r="30" spans="1:10" ht="12.75">
      <c r="A30" s="13" t="s">
        <v>72</v>
      </c>
      <c r="B30" s="36">
        <v>86.03422225610842</v>
      </c>
      <c r="E30" s="32"/>
      <c r="I30" s="32"/>
      <c r="J30" s="32"/>
    </row>
    <row r="31" spans="1:10" ht="12.75">
      <c r="A31" s="13" t="s">
        <v>61</v>
      </c>
      <c r="B31" s="36">
        <v>87.83072557286819</v>
      </c>
      <c r="E31" s="32"/>
      <c r="I31" s="32"/>
      <c r="J31" s="32"/>
    </row>
    <row r="32" spans="1:10" ht="12.75">
      <c r="A32" s="13" t="s">
        <v>69</v>
      </c>
      <c r="B32" s="36">
        <v>87.93861086007587</v>
      </c>
      <c r="E32" s="32"/>
      <c r="I32" s="32"/>
      <c r="J32" s="32"/>
    </row>
    <row r="33" spans="1:10" ht="12.75">
      <c r="A33" s="13" t="s">
        <v>45</v>
      </c>
      <c r="B33" s="36">
        <v>89.35299700159749</v>
      </c>
      <c r="E33" s="32"/>
      <c r="I33" s="32"/>
      <c r="J33" s="32"/>
    </row>
    <row r="34" spans="1:10" ht="12.75">
      <c r="A34" s="13" t="s">
        <v>43</v>
      </c>
      <c r="B34" s="36">
        <v>91.06704396391012</v>
      </c>
      <c r="E34" s="32"/>
      <c r="I34" s="32"/>
      <c r="J34" s="32"/>
    </row>
    <row r="35" spans="1:10" ht="12.75">
      <c r="A35" s="13" t="s">
        <v>52</v>
      </c>
      <c r="B35" s="36">
        <v>91.30371047650104</v>
      </c>
      <c r="E35" s="32"/>
      <c r="I35" s="32"/>
      <c r="J35" s="32"/>
    </row>
    <row r="36" spans="1:10" ht="12.75">
      <c r="A36" s="13" t="s">
        <v>48</v>
      </c>
      <c r="B36" s="36">
        <v>91.76945761657662</v>
      </c>
      <c r="E36" s="33"/>
      <c r="I36" s="32"/>
      <c r="J36" s="32"/>
    </row>
    <row r="37" spans="1:9" ht="12.75">
      <c r="A37" s="13" t="s">
        <v>42</v>
      </c>
      <c r="B37" s="36">
        <v>93.83340593609488</v>
      </c>
      <c r="E37" s="32"/>
      <c r="I37" s="32"/>
    </row>
    <row r="38" spans="1:10" ht="12.75">
      <c r="A38" s="13" t="s">
        <v>74</v>
      </c>
      <c r="B38" s="36">
        <v>94.74851421748329</v>
      </c>
      <c r="E38" s="32"/>
      <c r="I38" s="32"/>
      <c r="J38" s="32"/>
    </row>
    <row r="39" spans="1:10" ht="12.75">
      <c r="A39" s="13" t="s">
        <v>68</v>
      </c>
      <c r="B39" s="36">
        <v>96.77099286376787</v>
      </c>
      <c r="E39" s="32"/>
      <c r="J39" s="32"/>
    </row>
    <row r="40" ht="12.75">
      <c r="E40" s="32"/>
    </row>
    <row r="41" ht="12.75">
      <c r="A41" s="31" t="s">
        <v>79</v>
      </c>
    </row>
    <row r="43" ht="12.75">
      <c r="A43" s="14" t="s">
        <v>39</v>
      </c>
    </row>
    <row r="45" ht="12.75">
      <c r="A45" s="12" t="s">
        <v>37</v>
      </c>
    </row>
  </sheetData>
  <sheetProtection/>
  <hyperlinks>
    <hyperlink ref="A45" location="Title!A1" display="Return to Title page"/>
  </hyperlink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
    </sheetView>
  </sheetViews>
  <sheetFormatPr defaultColWidth="9.140625" defaultRowHeight="12.75"/>
  <cols>
    <col min="1" max="1" width="18.421875" style="13" customWidth="1"/>
    <col min="2" max="2" width="0" style="13" hidden="1" customWidth="1"/>
    <col min="3" max="8" width="9.140625" style="13" customWidth="1"/>
    <col min="9" max="9" width="14.28125" style="13" bestFit="1" customWidth="1"/>
    <col min="10" max="16384" width="9.140625" style="13" customWidth="1"/>
  </cols>
  <sheetData>
    <row r="1" ht="15.75">
      <c r="A1" s="17" t="s">
        <v>106</v>
      </c>
    </row>
    <row r="2" ht="15.75">
      <c r="A2" s="17" t="s">
        <v>105</v>
      </c>
    </row>
    <row r="4" ht="12.75">
      <c r="F4" s="25" t="s">
        <v>99</v>
      </c>
    </row>
    <row r="5" spans="2:6" ht="12.75">
      <c r="B5" s="13">
        <v>1970</v>
      </c>
      <c r="C5" s="13">
        <v>1980</v>
      </c>
      <c r="D5" s="13">
        <v>1990</v>
      </c>
      <c r="E5" s="13">
        <v>2000</v>
      </c>
      <c r="F5" s="13">
        <v>2013</v>
      </c>
    </row>
    <row r="6" spans="1:6" ht="12.75">
      <c r="A6" s="13" t="s">
        <v>44</v>
      </c>
      <c r="B6" s="13">
        <v>84.66217642258576</v>
      </c>
      <c r="C6" s="13">
        <v>80.63162477467813</v>
      </c>
      <c r="D6" s="13">
        <v>74.56543615193607</v>
      </c>
      <c r="E6" s="14">
        <v>76.75813467469276</v>
      </c>
      <c r="F6" s="14">
        <v>72.34743937079126</v>
      </c>
    </row>
    <row r="7" spans="1:6" ht="12.75">
      <c r="A7" s="13" t="s">
        <v>104</v>
      </c>
      <c r="B7" s="13">
        <v>89.7415277213662</v>
      </c>
      <c r="C7" s="13">
        <v>83.87550702794891</v>
      </c>
      <c r="D7" s="13">
        <v>58.13316399740249</v>
      </c>
      <c r="E7" s="14">
        <v>52.790999071847104</v>
      </c>
      <c r="F7" s="14">
        <v>48.233115509420074</v>
      </c>
    </row>
    <row r="8" spans="1:6" ht="12.75">
      <c r="A8" s="13" t="s">
        <v>63</v>
      </c>
      <c r="B8" s="13">
        <v>97.8669903112039</v>
      </c>
      <c r="C8" s="13">
        <v>94.09208558741214</v>
      </c>
      <c r="D8" s="13">
        <v>86.84346728804294</v>
      </c>
      <c r="E8" s="14">
        <v>83.62992065552957</v>
      </c>
      <c r="F8" s="14">
        <v>80.9048945499434</v>
      </c>
    </row>
    <row r="9" spans="1:6" ht="12.75">
      <c r="A9" s="13" t="s">
        <v>71</v>
      </c>
      <c r="B9" s="13">
        <v>93.3180237787483</v>
      </c>
      <c r="C9" s="13">
        <v>93.73038865548507</v>
      </c>
      <c r="D9" s="13">
        <v>93.43818883146562</v>
      </c>
      <c r="E9" s="14">
        <v>91.72958947072806</v>
      </c>
      <c r="F9" s="14">
        <v>81.12048862879081</v>
      </c>
    </row>
    <row r="10" spans="1:6" ht="12.75">
      <c r="A10" s="13" t="s">
        <v>103</v>
      </c>
      <c r="B10" s="13">
        <v>97.00480674457197</v>
      </c>
      <c r="C10" s="13">
        <v>91.32407255619314</v>
      </c>
      <c r="D10" s="13">
        <v>84.493522818376</v>
      </c>
      <c r="E10" s="14">
        <v>80.53641221316316</v>
      </c>
      <c r="F10" s="14">
        <v>94.74851421748329</v>
      </c>
    </row>
    <row r="11" spans="1:9" ht="12.75">
      <c r="A11" s="14" t="s">
        <v>43</v>
      </c>
      <c r="B11" s="13">
        <v>96.61676797537697</v>
      </c>
      <c r="C11" s="13">
        <v>96.10672511509773</v>
      </c>
      <c r="D11" s="13">
        <v>93.39372552042168</v>
      </c>
      <c r="E11" s="14">
        <v>91.12636723839107</v>
      </c>
      <c r="F11" s="14">
        <v>91.06704396391012</v>
      </c>
      <c r="I11" s="14"/>
    </row>
    <row r="12" spans="1:6" ht="12.75">
      <c r="A12" s="13" t="s">
        <v>81</v>
      </c>
      <c r="B12" s="38">
        <v>96.48387395833305</v>
      </c>
      <c r="C12" s="38">
        <v>94.96889208963483</v>
      </c>
      <c r="D12" s="38">
        <v>90.65246916918474</v>
      </c>
      <c r="E12" s="37">
        <v>88.41053506498585</v>
      </c>
      <c r="F12" s="37">
        <v>84.21871410882837</v>
      </c>
    </row>
    <row r="13" spans="1:6" ht="12.75">
      <c r="A13" s="13" t="s">
        <v>80</v>
      </c>
      <c r="B13" s="13">
        <v>95.91877780425415</v>
      </c>
      <c r="C13" s="13">
        <v>91.42607195836386</v>
      </c>
      <c r="D13" s="13">
        <v>86.43745111211268</v>
      </c>
      <c r="E13" s="14">
        <v>85.88083053922892</v>
      </c>
      <c r="F13" s="14">
        <v>83.57216997210095</v>
      </c>
    </row>
    <row r="15" ht="12.75">
      <c r="A15" s="16" t="s">
        <v>79</v>
      </c>
    </row>
    <row r="17" spans="1:6" s="14" customFormat="1" ht="12.75">
      <c r="A17" s="295" t="s">
        <v>102</v>
      </c>
      <c r="B17" s="295"/>
      <c r="C17" s="295"/>
      <c r="D17" s="295"/>
      <c r="E17" s="300"/>
      <c r="F17" s="300"/>
    </row>
    <row r="18" spans="1:6" s="14" customFormat="1" ht="12.75">
      <c r="A18" s="21" t="s">
        <v>107</v>
      </c>
      <c r="B18" s="21"/>
      <c r="C18" s="21"/>
      <c r="D18" s="21"/>
      <c r="E18" s="21"/>
      <c r="F18" s="21"/>
    </row>
    <row r="20" ht="12.75">
      <c r="A20" s="12" t="s">
        <v>37</v>
      </c>
    </row>
  </sheetData>
  <sheetProtection/>
  <mergeCells count="1">
    <mergeCell ref="A17:F17"/>
  </mergeCells>
  <hyperlinks>
    <hyperlink ref="A20" location="Title!A1" display="Return to Title page"/>
  </hyperlinks>
  <printOptions/>
  <pageMargins left="0.75" right="0.75" top="1" bottom="1"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D46"/>
  <sheetViews>
    <sheetView zoomScalePageLayoutView="0" workbookViewId="0" topLeftCell="A1">
      <selection activeCell="A1" sqref="A1"/>
    </sheetView>
  </sheetViews>
  <sheetFormatPr defaultColWidth="9.140625" defaultRowHeight="12.75"/>
  <cols>
    <col min="1" max="1" width="16.7109375" style="13" customWidth="1"/>
    <col min="2" max="16384" width="9.140625" style="13" customWidth="1"/>
  </cols>
  <sheetData>
    <row r="1" ht="15.75">
      <c r="A1" s="17" t="s">
        <v>110</v>
      </c>
    </row>
    <row r="2" ht="15.75">
      <c r="A2" s="17" t="s">
        <v>109</v>
      </c>
    </row>
    <row r="3" ht="15.75">
      <c r="A3" s="17"/>
    </row>
    <row r="4" ht="12.75">
      <c r="B4" s="15" t="s">
        <v>121</v>
      </c>
    </row>
    <row r="5" spans="1:2" ht="12.75">
      <c r="A5" s="13" t="s">
        <v>59</v>
      </c>
      <c r="B5" s="14">
        <v>59.566022167213035</v>
      </c>
    </row>
    <row r="6" spans="1:2" ht="12.75">
      <c r="A6" s="13" t="s">
        <v>72</v>
      </c>
      <c r="B6" s="14">
        <v>64.57991704446802</v>
      </c>
    </row>
    <row r="7" spans="1:2" ht="12.75">
      <c r="A7" s="13" t="s">
        <v>46</v>
      </c>
      <c r="B7" s="14">
        <v>67.5498729107294</v>
      </c>
    </row>
    <row r="8" spans="1:2" ht="12.75">
      <c r="A8" s="13" t="s">
        <v>55</v>
      </c>
      <c r="B8" s="14">
        <v>78.18941882021203</v>
      </c>
    </row>
    <row r="9" spans="1:2" ht="12.75">
      <c r="A9" s="13" t="s">
        <v>71</v>
      </c>
      <c r="B9" s="14">
        <v>90.88874360197669</v>
      </c>
    </row>
    <row r="10" spans="1:2" ht="12.75">
      <c r="A10" s="13" t="s">
        <v>75</v>
      </c>
      <c r="B10" s="14">
        <v>94.13434247871334</v>
      </c>
    </row>
    <row r="11" spans="1:2" ht="12.75">
      <c r="A11" s="13" t="s">
        <v>74</v>
      </c>
      <c r="B11" s="14">
        <v>95.09383929208293</v>
      </c>
    </row>
    <row r="12" spans="1:2" ht="12.75">
      <c r="A12" s="13" t="s">
        <v>64</v>
      </c>
      <c r="B12" s="14">
        <v>98.22429355200283</v>
      </c>
    </row>
    <row r="13" spans="1:2" ht="12.75">
      <c r="A13" s="13" t="s">
        <v>41</v>
      </c>
      <c r="B13" s="14">
        <v>99.43567613241996</v>
      </c>
    </row>
    <row r="14" spans="1:2" ht="12.75">
      <c r="A14" s="13" t="s">
        <v>63</v>
      </c>
      <c r="B14" s="14">
        <v>101.19074612748369</v>
      </c>
    </row>
    <row r="15" spans="1:2" ht="12.75">
      <c r="A15" s="13" t="s">
        <v>66</v>
      </c>
      <c r="B15" s="14">
        <v>101.68633916965462</v>
      </c>
    </row>
    <row r="16" spans="1:2" ht="12.75">
      <c r="A16" s="13" t="s">
        <v>57</v>
      </c>
      <c r="B16" s="14">
        <v>111.91748918709105</v>
      </c>
    </row>
    <row r="17" spans="1:2" ht="12.75">
      <c r="A17" s="13" t="s">
        <v>54</v>
      </c>
      <c r="B17" s="14">
        <v>113.33270383834568</v>
      </c>
    </row>
    <row r="18" spans="1:2" ht="12.75">
      <c r="A18" s="13" t="s">
        <v>48</v>
      </c>
      <c r="B18" s="14">
        <v>114.31786883061113</v>
      </c>
    </row>
    <row r="19" spans="1:2" ht="12.75">
      <c r="A19" s="13" t="s">
        <v>70</v>
      </c>
      <c r="B19" s="14">
        <v>118.8118811881188</v>
      </c>
    </row>
    <row r="20" spans="1:2" ht="12.75">
      <c r="A20" s="13" t="s">
        <v>61</v>
      </c>
      <c r="B20" s="14">
        <v>119.53046953046953</v>
      </c>
    </row>
    <row r="21" spans="1:2" ht="12.75">
      <c r="A21" s="13" t="s">
        <v>68</v>
      </c>
      <c r="B21" s="14">
        <v>126.35544468767499</v>
      </c>
    </row>
    <row r="22" spans="1:2" ht="12.75">
      <c r="A22" s="13" t="s">
        <v>42</v>
      </c>
      <c r="B22" s="14">
        <v>136.45765180135498</v>
      </c>
    </row>
    <row r="23" spans="1:2" ht="12.75">
      <c r="A23" s="13" t="s">
        <v>67</v>
      </c>
      <c r="B23" s="14">
        <v>137.72631372356605</v>
      </c>
    </row>
    <row r="24" spans="1:2" ht="12.75">
      <c r="A24" s="13" t="s">
        <v>51</v>
      </c>
      <c r="B24" s="14">
        <v>144.2867116592972</v>
      </c>
    </row>
    <row r="25" spans="1:2" ht="12.75">
      <c r="A25" s="13" t="s">
        <v>50</v>
      </c>
      <c r="B25" s="14">
        <v>150.81849169093334</v>
      </c>
    </row>
    <row r="26" spans="1:2" ht="12.75">
      <c r="A26" s="13" t="s">
        <v>56</v>
      </c>
      <c r="B26" s="14">
        <v>157.46072021079343</v>
      </c>
    </row>
    <row r="27" spans="1:2" ht="12.75">
      <c r="A27" s="13" t="s">
        <v>58</v>
      </c>
      <c r="B27" s="14">
        <v>173.40734866508063</v>
      </c>
    </row>
    <row r="28" spans="1:2" ht="12.75">
      <c r="A28" s="13" t="s">
        <v>45</v>
      </c>
      <c r="B28" s="14">
        <v>175.77327529756172</v>
      </c>
    </row>
    <row r="29" spans="1:2" ht="12.75">
      <c r="A29" s="13" t="s">
        <v>69</v>
      </c>
      <c r="B29" s="14">
        <v>177.5647993631061</v>
      </c>
    </row>
    <row r="30" spans="1:2" ht="12.75">
      <c r="A30" s="13" t="s">
        <v>44</v>
      </c>
      <c r="B30" s="14">
        <v>190.5498320862993</v>
      </c>
    </row>
    <row r="31" spans="1:2" ht="12.75">
      <c r="A31" s="13" t="s">
        <v>60</v>
      </c>
      <c r="B31" s="14">
        <v>207.7167498865184</v>
      </c>
    </row>
    <row r="32" spans="1:2" ht="12.75">
      <c r="A32" s="13" t="s">
        <v>65</v>
      </c>
      <c r="B32" s="14">
        <v>222.79732480372203</v>
      </c>
    </row>
    <row r="33" spans="1:2" ht="12.75">
      <c r="A33" s="13" t="s">
        <v>52</v>
      </c>
      <c r="B33" s="14">
        <v>234.44294134699007</v>
      </c>
    </row>
    <row r="34" spans="1:2" ht="12.75">
      <c r="A34" s="13" t="s">
        <v>73</v>
      </c>
      <c r="B34" s="14">
        <v>236.1921746649373</v>
      </c>
    </row>
    <row r="35" spans="1:2" ht="12.75">
      <c r="A35" s="13" t="s">
        <v>62</v>
      </c>
      <c r="B35" s="14">
        <v>265.62009419152275</v>
      </c>
    </row>
    <row r="36" spans="1:2" ht="12.75">
      <c r="A36" s="13" t="s">
        <v>53</v>
      </c>
      <c r="B36" s="14">
        <v>279.07447382622775</v>
      </c>
    </row>
    <row r="37" spans="1:2" ht="12.75">
      <c r="A37" s="13" t="s">
        <v>49</v>
      </c>
      <c r="B37" s="14">
        <v>306.29608621667614</v>
      </c>
    </row>
    <row r="38" spans="1:2" ht="12.75">
      <c r="A38" s="13" t="s">
        <v>47</v>
      </c>
      <c r="B38" s="14">
        <v>369.90595611285266</v>
      </c>
    </row>
    <row r="39" spans="1:2" ht="12.75">
      <c r="A39" s="14" t="s">
        <v>43</v>
      </c>
      <c r="B39" s="14">
        <v>771.3213817851882</v>
      </c>
    </row>
    <row r="41" ht="12.75">
      <c r="A41" s="16" t="s">
        <v>79</v>
      </c>
    </row>
    <row r="43" spans="1:4" s="14" customFormat="1" ht="30.75" customHeight="1">
      <c r="A43" s="299" t="s">
        <v>108</v>
      </c>
      <c r="B43" s="299"/>
      <c r="C43" s="299"/>
      <c r="D43" s="299"/>
    </row>
    <row r="44" spans="1:4" s="14" customFormat="1" ht="26.25" customHeight="1">
      <c r="A44" s="299" t="s">
        <v>111</v>
      </c>
      <c r="B44" s="299"/>
      <c r="C44" s="299"/>
      <c r="D44" s="299"/>
    </row>
    <row r="46" ht="12.75">
      <c r="A46" s="12" t="s">
        <v>37</v>
      </c>
    </row>
  </sheetData>
  <sheetProtection/>
  <mergeCells count="2">
    <mergeCell ref="A43:D43"/>
    <mergeCell ref="A44:D44"/>
  </mergeCells>
  <hyperlinks>
    <hyperlink ref="A46" location="Title!A1" display="Return to Title page"/>
  </hyperlink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M36"/>
  <sheetViews>
    <sheetView zoomScalePageLayoutView="0" workbookViewId="0" topLeftCell="A1">
      <selection activeCell="A1" sqref="A1:F1"/>
    </sheetView>
  </sheetViews>
  <sheetFormatPr defaultColWidth="9.140625" defaultRowHeight="12.75"/>
  <cols>
    <col min="1" max="1" width="18.57421875" style="13" customWidth="1"/>
    <col min="2" max="2" width="39.8515625" style="13" hidden="1" customWidth="1"/>
    <col min="3" max="3" width="10.7109375" style="13" bestFit="1" customWidth="1"/>
    <col min="4" max="4" width="8.57421875" style="13" customWidth="1"/>
    <col min="5" max="6" width="11.57421875" style="13" bestFit="1" customWidth="1"/>
    <col min="7" max="7" width="9.57421875" style="13" bestFit="1" customWidth="1"/>
    <col min="8" max="16384" width="9.140625" style="13" customWidth="1"/>
  </cols>
  <sheetData>
    <row r="1" spans="1:6" ht="13.5">
      <c r="A1" s="297" t="s">
        <v>112</v>
      </c>
      <c r="B1" s="298"/>
      <c r="C1" s="298"/>
      <c r="D1" s="298"/>
      <c r="E1" s="298"/>
      <c r="F1" s="298"/>
    </row>
    <row r="2" ht="15.75">
      <c r="A2" s="17" t="s">
        <v>326</v>
      </c>
    </row>
    <row r="3" ht="15.75">
      <c r="A3" s="17"/>
    </row>
    <row r="4" spans="5:6" ht="12.75">
      <c r="E4" s="25"/>
      <c r="F4" s="25" t="s">
        <v>121</v>
      </c>
    </row>
    <row r="5" spans="1:7" ht="13.5" thickBot="1">
      <c r="A5" s="40"/>
      <c r="B5" s="41">
        <v>1970</v>
      </c>
      <c r="C5" s="41">
        <v>1980</v>
      </c>
      <c r="D5" s="41">
        <v>1990</v>
      </c>
      <c r="E5" s="41">
        <v>2000</v>
      </c>
      <c r="F5" s="41">
        <v>2013</v>
      </c>
      <c r="G5" s="32"/>
    </row>
    <row r="6" spans="1:7" ht="12.75">
      <c r="A6" s="39" t="s">
        <v>113</v>
      </c>
      <c r="B6" s="33">
        <v>498.699985555395</v>
      </c>
      <c r="C6" s="33">
        <v>321.8358038768529</v>
      </c>
      <c r="D6" s="33">
        <v>269.26503053228157</v>
      </c>
      <c r="E6" s="33">
        <v>244.91664069803676</v>
      </c>
      <c r="F6" s="42">
        <v>190.5498320862993</v>
      </c>
      <c r="G6" s="32"/>
    </row>
    <row r="7" spans="1:7" ht="12.75">
      <c r="A7" s="39" t="s">
        <v>104</v>
      </c>
      <c r="B7" s="33">
        <v>255.80929821342184</v>
      </c>
      <c r="C7" s="33">
        <v>149.3977968557673</v>
      </c>
      <c r="D7" s="33">
        <v>137.95078332840674</v>
      </c>
      <c r="E7" s="33">
        <v>127.70648339618052</v>
      </c>
      <c r="F7" s="42">
        <v>111.91748918709105</v>
      </c>
      <c r="G7" s="32"/>
    </row>
    <row r="8" spans="1:7" ht="12.75">
      <c r="A8" s="39" t="s">
        <v>63</v>
      </c>
      <c r="B8" s="33">
        <v>327.4597456707608</v>
      </c>
      <c r="C8" s="33">
        <v>202.87286792645733</v>
      </c>
      <c r="D8" s="33">
        <v>158.41624365482232</v>
      </c>
      <c r="E8" s="33">
        <v>125.2793088038135</v>
      </c>
      <c r="F8" s="42">
        <v>101.19074612748369</v>
      </c>
      <c r="G8" s="32"/>
    </row>
    <row r="9" spans="1:7" ht="12.75">
      <c r="A9" s="39" t="s">
        <v>114</v>
      </c>
      <c r="B9" s="33">
        <v>214.26466254052463</v>
      </c>
      <c r="C9" s="33">
        <v>114.33764735696872</v>
      </c>
      <c r="D9" s="33">
        <v>101.02987605641569</v>
      </c>
      <c r="E9" s="33">
        <v>100.83539585770639</v>
      </c>
      <c r="F9" s="42">
        <v>90.88874360197669</v>
      </c>
      <c r="G9" s="32"/>
    </row>
    <row r="10" spans="1:7" ht="12.75">
      <c r="A10" s="43" t="s">
        <v>115</v>
      </c>
      <c r="B10" s="33">
        <v>150.46132008516676</v>
      </c>
      <c r="C10" s="33">
        <v>140.72954536170909</v>
      </c>
      <c r="D10" s="33">
        <v>114.04809322639025</v>
      </c>
      <c r="E10" s="33">
        <v>120.47074116199715</v>
      </c>
      <c r="F10" s="42">
        <v>95.09383929208293</v>
      </c>
      <c r="G10" s="32"/>
    </row>
    <row r="11" spans="1:7" ht="12.75">
      <c r="A11" s="39" t="s">
        <v>81</v>
      </c>
      <c r="B11" s="33">
        <v>283.1506584578007</v>
      </c>
      <c r="C11" s="33">
        <v>174.74351635771214</v>
      </c>
      <c r="D11" s="33">
        <v>138.69655413961257</v>
      </c>
      <c r="E11" s="33">
        <v>111.15764283577626</v>
      </c>
      <c r="F11" s="42">
        <v>78.18941882021203</v>
      </c>
      <c r="G11" s="32"/>
    </row>
    <row r="12" spans="1:6" ht="12.75">
      <c r="A12" s="39" t="s">
        <v>80</v>
      </c>
      <c r="B12" s="33">
        <v>415.22689453323557</v>
      </c>
      <c r="C12" s="33">
        <v>304.4681238738587</v>
      </c>
      <c r="D12" s="33">
        <v>232.721912474541</v>
      </c>
      <c r="E12" s="33">
        <v>196.67629570223178</v>
      </c>
      <c r="F12" s="42">
        <v>150.81849169093334</v>
      </c>
    </row>
    <row r="14" ht="12.75">
      <c r="A14" s="16" t="s">
        <v>79</v>
      </c>
    </row>
    <row r="15" ht="12.75">
      <c r="A15" s="16"/>
    </row>
    <row r="16" spans="1:6" s="14" customFormat="1" ht="12.75">
      <c r="A16" s="44" t="s">
        <v>108</v>
      </c>
      <c r="B16" s="36"/>
      <c r="C16" s="36"/>
      <c r="D16" s="36"/>
      <c r="E16" s="36"/>
      <c r="F16" s="36"/>
    </row>
    <row r="17" spans="1:7" s="14" customFormat="1" ht="12.75">
      <c r="A17" s="21" t="s">
        <v>327</v>
      </c>
      <c r="B17" s="36"/>
      <c r="C17" s="36"/>
      <c r="D17" s="36"/>
      <c r="E17" s="36"/>
      <c r="F17" s="36"/>
      <c r="G17" s="36"/>
    </row>
    <row r="18" spans="2:7" ht="12.75">
      <c r="B18" s="32"/>
      <c r="C18" s="32"/>
      <c r="D18" s="32"/>
      <c r="E18" s="32"/>
      <c r="F18" s="32"/>
      <c r="G18" s="32"/>
    </row>
    <row r="19" ht="12.75">
      <c r="A19" s="12" t="s">
        <v>37</v>
      </c>
    </row>
    <row r="29" spans="2:13" ht="12.75">
      <c r="B29" s="32"/>
      <c r="C29" s="32"/>
      <c r="D29" s="32"/>
      <c r="E29" s="32"/>
      <c r="F29" s="32"/>
      <c r="H29" s="32"/>
      <c r="I29" s="32"/>
      <c r="J29" s="32"/>
      <c r="K29" s="32"/>
      <c r="L29" s="32"/>
      <c r="M29" s="32"/>
    </row>
    <row r="30" spans="2:13" ht="12.75">
      <c r="B30" s="32"/>
      <c r="C30" s="32"/>
      <c r="D30" s="32"/>
      <c r="E30" s="32"/>
      <c r="F30" s="32"/>
      <c r="H30" s="32"/>
      <c r="I30" s="32"/>
      <c r="J30" s="32"/>
      <c r="K30" s="32"/>
      <c r="L30" s="32"/>
      <c r="M30" s="32"/>
    </row>
    <row r="31" spans="2:13" ht="12.75">
      <c r="B31" s="32"/>
      <c r="C31" s="32"/>
      <c r="D31" s="32"/>
      <c r="E31" s="32"/>
      <c r="F31" s="32"/>
      <c r="H31" s="32"/>
      <c r="I31" s="32"/>
      <c r="J31" s="32"/>
      <c r="K31" s="32"/>
      <c r="L31" s="32"/>
      <c r="M31" s="32"/>
    </row>
    <row r="32" spans="2:13" ht="12.75">
      <c r="B32" s="32"/>
      <c r="C32" s="32"/>
      <c r="D32" s="32"/>
      <c r="E32" s="32"/>
      <c r="F32" s="32"/>
      <c r="H32" s="32"/>
      <c r="I32" s="32"/>
      <c r="J32" s="32"/>
      <c r="K32" s="32"/>
      <c r="L32" s="32"/>
      <c r="M32" s="32"/>
    </row>
    <row r="33" spans="2:13" ht="12.75">
      <c r="B33" s="32"/>
      <c r="C33" s="32"/>
      <c r="D33" s="32"/>
      <c r="E33" s="32"/>
      <c r="F33" s="32"/>
      <c r="H33" s="32"/>
      <c r="I33" s="32"/>
      <c r="J33" s="32"/>
      <c r="K33" s="32"/>
      <c r="L33" s="32"/>
      <c r="M33" s="32"/>
    </row>
    <row r="34" spans="2:13" ht="12.75">
      <c r="B34" s="32"/>
      <c r="C34" s="32"/>
      <c r="D34" s="32"/>
      <c r="E34" s="32"/>
      <c r="F34" s="32"/>
      <c r="H34" s="32"/>
      <c r="I34" s="32"/>
      <c r="J34" s="32"/>
      <c r="K34" s="32"/>
      <c r="M34" s="32"/>
    </row>
    <row r="35" spans="2:13" ht="12.75">
      <c r="B35" s="32"/>
      <c r="C35" s="32"/>
      <c r="D35" s="32"/>
      <c r="E35" s="32"/>
      <c r="F35" s="32"/>
      <c r="H35" s="32"/>
      <c r="I35" s="32"/>
      <c r="J35" s="32"/>
      <c r="K35" s="32"/>
      <c r="L35" s="32"/>
      <c r="M35" s="32"/>
    </row>
    <row r="36" spans="2:13" ht="12.75">
      <c r="B36" s="32"/>
      <c r="C36" s="32"/>
      <c r="D36" s="32"/>
      <c r="E36" s="32"/>
      <c r="F36" s="32"/>
      <c r="H36" s="32"/>
      <c r="I36" s="32"/>
      <c r="J36" s="32"/>
      <c r="K36" s="32"/>
      <c r="L36" s="32"/>
      <c r="M36" s="32"/>
    </row>
  </sheetData>
  <sheetProtection/>
  <mergeCells count="1">
    <mergeCell ref="A1:F1"/>
  </mergeCells>
  <hyperlinks>
    <hyperlink ref="A19" location="Title!A1" display="Return to Title page"/>
  </hyperlinks>
  <printOptions/>
  <pageMargins left="0.75" right="0.75" top="1" bottom="1" header="0.5" footer="0.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F149"/>
  <sheetViews>
    <sheetView zoomScalePageLayoutView="0" workbookViewId="0" topLeftCell="A1">
      <selection activeCell="A1" sqref="A1"/>
    </sheetView>
  </sheetViews>
  <sheetFormatPr defaultColWidth="9.140625" defaultRowHeight="12.75"/>
  <cols>
    <col min="1" max="1" width="16.7109375" style="13" customWidth="1"/>
    <col min="2" max="2" width="31.7109375" style="13" bestFit="1" customWidth="1"/>
    <col min="3" max="16384" width="9.140625" style="13" customWidth="1"/>
  </cols>
  <sheetData>
    <row r="1" ht="15.75">
      <c r="A1" s="45" t="s">
        <v>116</v>
      </c>
    </row>
    <row r="2" spans="1:6" ht="21" customHeight="1">
      <c r="A2" s="297" t="s">
        <v>117</v>
      </c>
      <c r="B2" s="298"/>
      <c r="C2" s="298"/>
      <c r="D2" s="298"/>
      <c r="E2" s="298"/>
      <c r="F2" s="298"/>
    </row>
    <row r="4" spans="1:2" ht="12.75">
      <c r="A4" s="15"/>
      <c r="B4" s="15" t="s">
        <v>119</v>
      </c>
    </row>
    <row r="5" spans="1:6" ht="12.75">
      <c r="A5" s="46" t="s">
        <v>45</v>
      </c>
      <c r="B5" s="47">
        <v>0.15444708244340025</v>
      </c>
      <c r="F5" s="20"/>
    </row>
    <row r="6" spans="1:6" ht="12.75">
      <c r="A6" s="46" t="s">
        <v>70</v>
      </c>
      <c r="B6" s="47">
        <v>0.2564634215500945</v>
      </c>
      <c r="F6" s="20"/>
    </row>
    <row r="7" spans="1:6" ht="12.75">
      <c r="A7" s="46" t="s">
        <v>69</v>
      </c>
      <c r="B7" s="47">
        <v>0.2788818691588785</v>
      </c>
      <c r="F7" s="20"/>
    </row>
    <row r="8" spans="1:6" ht="12.75">
      <c r="A8" s="46" t="s">
        <v>51</v>
      </c>
      <c r="B8" s="47">
        <v>0.332095945945946</v>
      </c>
      <c r="F8" s="20"/>
    </row>
    <row r="9" spans="1:6" ht="12.75">
      <c r="A9" s="46" t="s">
        <v>66</v>
      </c>
      <c r="B9" s="47">
        <v>0.335542417677643</v>
      </c>
      <c r="F9" s="20"/>
    </row>
    <row r="10" spans="1:6" ht="12.75">
      <c r="A10" s="46" t="s">
        <v>65</v>
      </c>
      <c r="B10" s="47">
        <v>0.3424094252873563</v>
      </c>
      <c r="F10" s="20"/>
    </row>
    <row r="11" spans="1:6" ht="12.75">
      <c r="A11" s="46" t="s">
        <v>74</v>
      </c>
      <c r="B11" s="47">
        <v>0.36815953743629953</v>
      </c>
      <c r="F11" s="20"/>
    </row>
    <row r="12" spans="1:6" ht="12.75">
      <c r="A12" s="46" t="s">
        <v>62</v>
      </c>
      <c r="B12" s="47">
        <v>0.38257837338262474</v>
      </c>
      <c r="F12" s="20"/>
    </row>
    <row r="13" spans="1:6" ht="12.75">
      <c r="A13" s="46" t="s">
        <v>73</v>
      </c>
      <c r="B13" s="47">
        <v>0.40579824000000003</v>
      </c>
      <c r="F13" s="20"/>
    </row>
    <row r="14" spans="1:6" ht="12.75">
      <c r="A14" s="46" t="s">
        <v>68</v>
      </c>
      <c r="B14" s="47">
        <v>0.409385208596713</v>
      </c>
      <c r="F14" s="20"/>
    </row>
    <row r="15" spans="1:6" ht="12.75">
      <c r="A15" s="46" t="s">
        <v>42</v>
      </c>
      <c r="B15" s="47">
        <v>0.45315019455252914</v>
      </c>
      <c r="F15" s="20"/>
    </row>
    <row r="16" spans="1:6" ht="12.75">
      <c r="A16" s="46" t="s">
        <v>61</v>
      </c>
      <c r="B16" s="47">
        <v>0.45468512173128944</v>
      </c>
      <c r="F16" s="20"/>
    </row>
    <row r="17" spans="1:6" ht="12.75">
      <c r="A17" s="46" t="s">
        <v>52</v>
      </c>
      <c r="B17" s="47">
        <v>0.5084368448365334</v>
      </c>
      <c r="F17" s="20"/>
    </row>
    <row r="18" spans="1:6" ht="12.75">
      <c r="A18" s="46" t="s">
        <v>71</v>
      </c>
      <c r="B18" s="47">
        <v>0.514289821047447</v>
      </c>
      <c r="F18" s="20"/>
    </row>
    <row r="19" spans="1:6" ht="12.75">
      <c r="A19" s="46" t="s">
        <v>60</v>
      </c>
      <c r="B19" s="47">
        <v>0.5174876008064516</v>
      </c>
      <c r="F19" s="20"/>
    </row>
    <row r="20" spans="1:6" ht="12.75">
      <c r="A20" s="46" t="s">
        <v>53</v>
      </c>
      <c r="B20" s="47">
        <v>0.573593720266413</v>
      </c>
      <c r="F20" s="20"/>
    </row>
    <row r="21" spans="1:6" ht="12.75">
      <c r="A21" s="46" t="s">
        <v>58</v>
      </c>
      <c r="B21" s="47">
        <v>0.5759941747572815</v>
      </c>
      <c r="F21" s="20"/>
    </row>
    <row r="22" spans="1:6" ht="12.75">
      <c r="A22" s="46" t="s">
        <v>72</v>
      </c>
      <c r="B22" s="47">
        <v>0.588236165577342</v>
      </c>
      <c r="F22" s="20"/>
    </row>
    <row r="23" spans="1:6" ht="12.75">
      <c r="A23" s="46" t="s">
        <v>48</v>
      </c>
      <c r="B23" s="47">
        <v>0.614372</v>
      </c>
      <c r="F23" s="20"/>
    </row>
    <row r="24" spans="1:6" ht="12.75">
      <c r="A24" s="46" t="s">
        <v>55</v>
      </c>
      <c r="B24" s="47">
        <v>0.6223645267618898</v>
      </c>
      <c r="F24" s="20"/>
    </row>
    <row r="25" spans="1:6" ht="12.75">
      <c r="A25" s="46" t="s">
        <v>57</v>
      </c>
      <c r="B25" s="47">
        <v>0.6424482041876814</v>
      </c>
      <c r="F25" s="20"/>
    </row>
    <row r="26" spans="1:6" ht="12.75">
      <c r="A26" s="46" t="s">
        <v>67</v>
      </c>
      <c r="B26" s="47">
        <v>0.6945571945701358</v>
      </c>
      <c r="F26" s="20"/>
    </row>
    <row r="27" spans="1:6" ht="12.75">
      <c r="A27" s="46" t="s">
        <v>63</v>
      </c>
      <c r="B27" s="47">
        <v>0.7008550170898438</v>
      </c>
      <c r="F27" s="20"/>
    </row>
    <row r="28" spans="1:6" ht="12.75">
      <c r="A28" s="46" t="s">
        <v>47</v>
      </c>
      <c r="B28" s="47">
        <v>0.7244574626865672</v>
      </c>
      <c r="F28" s="20"/>
    </row>
    <row r="29" spans="1:6" ht="12.75">
      <c r="A29" s="46" t="s">
        <v>59</v>
      </c>
      <c r="B29" s="47">
        <v>0.75088789407314</v>
      </c>
      <c r="F29" s="20"/>
    </row>
    <row r="30" spans="1:6" ht="12.75">
      <c r="A30" s="46" t="s">
        <v>43</v>
      </c>
      <c r="B30" s="47">
        <v>0.765698536225119</v>
      </c>
      <c r="F30" s="20"/>
    </row>
    <row r="31" spans="1:6" ht="12.75">
      <c r="A31" s="46" t="s">
        <v>54</v>
      </c>
      <c r="B31" s="47">
        <v>0.776886974789916</v>
      </c>
      <c r="F31" s="20"/>
    </row>
    <row r="32" spans="1:6" ht="12.75">
      <c r="A32" s="46" t="s">
        <v>64</v>
      </c>
      <c r="B32" s="47">
        <v>0.7849849347568209</v>
      </c>
      <c r="F32" s="20"/>
    </row>
    <row r="33" spans="1:6" ht="12.75">
      <c r="A33" s="46" t="s">
        <v>46</v>
      </c>
      <c r="B33" s="47">
        <v>0.7859704830053666</v>
      </c>
      <c r="F33" s="20"/>
    </row>
    <row r="34" spans="1:6" ht="12.75">
      <c r="A34" s="46" t="s">
        <v>50</v>
      </c>
      <c r="B34" s="47">
        <v>0.8090627020491281</v>
      </c>
      <c r="F34" s="20"/>
    </row>
    <row r="35" spans="1:6" ht="12.75">
      <c r="A35" s="46" t="s">
        <v>41</v>
      </c>
      <c r="B35" s="47">
        <v>0.8091105577689244</v>
      </c>
      <c r="F35" s="20"/>
    </row>
    <row r="36" spans="1:6" ht="12.75">
      <c r="A36" s="43" t="s">
        <v>75</v>
      </c>
      <c r="B36" s="47">
        <v>0.8138547169811321</v>
      </c>
      <c r="D36" s="20"/>
      <c r="E36" s="20"/>
      <c r="F36" s="20"/>
    </row>
    <row r="37" spans="1:6" ht="12.75">
      <c r="A37" s="46" t="s">
        <v>44</v>
      </c>
      <c r="B37" s="47">
        <v>0.9081096616972477</v>
      </c>
      <c r="D37" s="20"/>
      <c r="E37" s="20"/>
      <c r="F37" s="20"/>
    </row>
    <row r="38" spans="1:6" ht="12.75">
      <c r="A38" s="46" t="s">
        <v>56</v>
      </c>
      <c r="B38" s="47">
        <v>1.0013079482439926</v>
      </c>
      <c r="D38" s="20"/>
      <c r="E38" s="20"/>
      <c r="F38" s="20"/>
    </row>
    <row r="39" spans="1:6" ht="12.75">
      <c r="A39" s="46" t="s">
        <v>49</v>
      </c>
      <c r="B39" s="47">
        <v>1.4097374999999999</v>
      </c>
      <c r="D39" s="20"/>
      <c r="E39" s="20"/>
      <c r="F39" s="20"/>
    </row>
    <row r="40" spans="1:6" ht="12.75">
      <c r="A40" s="24"/>
      <c r="B40" s="20"/>
      <c r="D40" s="20"/>
      <c r="E40" s="20"/>
      <c r="F40" s="20"/>
    </row>
    <row r="41" spans="1:2" ht="12.75">
      <c r="A41" s="31" t="s">
        <v>79</v>
      </c>
      <c r="B41" s="20"/>
    </row>
    <row r="42" spans="1:2" ht="12.75">
      <c r="A42" s="24"/>
      <c r="B42" s="20"/>
    </row>
    <row r="43" spans="1:2" ht="12.75">
      <c r="A43" s="21" t="s">
        <v>118</v>
      </c>
      <c r="B43" s="20"/>
    </row>
    <row r="44" spans="1:2" ht="12.75">
      <c r="A44" s="24"/>
      <c r="B44" s="20"/>
    </row>
    <row r="45" spans="1:2" ht="12.75">
      <c r="A45" s="12" t="s">
        <v>37</v>
      </c>
      <c r="B45" s="20"/>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sheetData>
  <sheetProtection/>
  <mergeCells count="1">
    <mergeCell ref="A2:F2"/>
  </mergeCells>
  <hyperlinks>
    <hyperlink ref="A45" location="Title!A1" display="Return to Title page"/>
  </hyperlinks>
  <printOptions/>
  <pageMargins left="0.75" right="0.75" top="1" bottom="1"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9.140625" defaultRowHeight="12.75"/>
  <cols>
    <col min="1" max="1" width="22.57421875" style="0" customWidth="1"/>
    <col min="2" max="2" width="0" style="0" hidden="1" customWidth="1"/>
  </cols>
  <sheetData>
    <row r="1" ht="15.75">
      <c r="A1" s="55" t="s">
        <v>128</v>
      </c>
    </row>
    <row r="2" ht="18.75">
      <c r="A2" s="55" t="s">
        <v>129</v>
      </c>
    </row>
    <row r="4" ht="12.75">
      <c r="F4" s="54" t="s">
        <v>119</v>
      </c>
    </row>
    <row r="5" spans="2:6" ht="12.75">
      <c r="B5" t="s">
        <v>127</v>
      </c>
      <c r="C5" s="53" t="s">
        <v>124</v>
      </c>
      <c r="D5" s="53" t="s">
        <v>123</v>
      </c>
      <c r="E5" s="53" t="s">
        <v>122</v>
      </c>
      <c r="F5">
        <v>2012</v>
      </c>
    </row>
    <row r="6" spans="1:6" ht="12.75">
      <c r="A6" t="s">
        <v>44</v>
      </c>
      <c r="B6">
        <v>1.212562382739212</v>
      </c>
      <c r="C6" s="50">
        <v>1.1541134991843394</v>
      </c>
      <c r="D6" s="50">
        <v>1.037141097869267</v>
      </c>
      <c r="E6" s="50">
        <v>1.0059254154447703</v>
      </c>
      <c r="F6" s="52">
        <v>0.9081096616972477</v>
      </c>
    </row>
    <row r="7" spans="1:6" ht="12.75">
      <c r="A7" t="s">
        <v>57</v>
      </c>
      <c r="B7">
        <v>0.41601446734733194</v>
      </c>
      <c r="C7" s="50">
        <v>0.41012143375680576</v>
      </c>
      <c r="D7" s="50">
        <v>0.6147625730994153</v>
      </c>
      <c r="E7" s="50">
        <v>0.6708719743125309</v>
      </c>
      <c r="F7" s="52">
        <v>0.6424482041876814</v>
      </c>
    </row>
    <row r="8" spans="1:6" ht="12.75">
      <c r="A8" t="s">
        <v>63</v>
      </c>
      <c r="B8">
        <v>0.7431363145026381</v>
      </c>
      <c r="C8" s="50">
        <v>0.7008168071519796</v>
      </c>
      <c r="D8" s="50">
        <v>0.7933989919354839</v>
      </c>
      <c r="E8" s="50">
        <v>0.7922189074096606</v>
      </c>
      <c r="F8" s="52">
        <v>0.7008550170898438</v>
      </c>
    </row>
    <row r="9" spans="1:6" ht="12.75">
      <c r="A9" t="s">
        <v>71</v>
      </c>
      <c r="B9">
        <v>0.40052666295057604</v>
      </c>
      <c r="C9" s="50">
        <v>0.5132797448165869</v>
      </c>
      <c r="D9" s="50">
        <v>0.45942565232722143</v>
      </c>
      <c r="E9" s="50">
        <v>0.48451645591851067</v>
      </c>
      <c r="F9" s="52">
        <v>0.514289821047447</v>
      </c>
    </row>
    <row r="10" spans="1:6" ht="12.75">
      <c r="A10" t="s">
        <v>74</v>
      </c>
      <c r="B10">
        <v>0.16874196248196247</v>
      </c>
      <c r="C10" s="50">
        <v>0.21984713821971638</v>
      </c>
      <c r="D10" s="50">
        <v>0.3073294636356282</v>
      </c>
      <c r="E10" s="50">
        <v>0.38337040920917764</v>
      </c>
      <c r="F10" s="52">
        <v>0.36815953743629953</v>
      </c>
    </row>
    <row r="11" spans="1:6" ht="12.75">
      <c r="A11" t="s">
        <v>126</v>
      </c>
      <c r="B11">
        <v>0.31156428694453703</v>
      </c>
      <c r="C11" s="50">
        <v>0.4742731265731311</v>
      </c>
      <c r="D11" s="50">
        <v>0.5630416138429585</v>
      </c>
      <c r="E11" s="50">
        <v>0.9585877664846244</v>
      </c>
      <c r="F11" s="52">
        <v>0.765698536225119</v>
      </c>
    </row>
    <row r="12" spans="1:6" ht="12.75">
      <c r="A12" t="s">
        <v>81</v>
      </c>
      <c r="B12">
        <v>0.6094669962250584</v>
      </c>
      <c r="C12" s="50">
        <v>0.6377128883365879</v>
      </c>
      <c r="D12" s="50">
        <v>0.6510956673654787</v>
      </c>
      <c r="E12" s="50">
        <v>0.7306204448972661</v>
      </c>
      <c r="F12" s="52">
        <v>0.6223645267618898</v>
      </c>
    </row>
    <row r="13" spans="1:6" ht="12.75">
      <c r="A13" t="s">
        <v>80</v>
      </c>
      <c r="B13">
        <v>1.109890106782388</v>
      </c>
      <c r="C13" s="50">
        <v>0.9466309401484213</v>
      </c>
      <c r="D13" s="50">
        <v>0.8389047445838996</v>
      </c>
      <c r="E13" s="50">
        <v>0.9349930842776205</v>
      </c>
      <c r="F13" s="52">
        <v>0.8090627020491281</v>
      </c>
    </row>
    <row r="15" ht="12.75">
      <c r="A15" s="51" t="s">
        <v>79</v>
      </c>
    </row>
    <row r="16" ht="12.75">
      <c r="A16" s="51"/>
    </row>
    <row r="17" s="49" customFormat="1" ht="12.75">
      <c r="A17" s="7" t="s">
        <v>118</v>
      </c>
    </row>
    <row r="18" s="49" customFormat="1" ht="12.75">
      <c r="A18" s="7" t="s">
        <v>125</v>
      </c>
    </row>
    <row r="20" ht="12.75">
      <c r="A20" s="12" t="s">
        <v>37</v>
      </c>
    </row>
  </sheetData>
  <sheetProtection/>
  <hyperlinks>
    <hyperlink ref="A20" location="Title!A1" display="Return to Title page"/>
  </hyperlinks>
  <printOptions/>
  <pageMargins left="0.75" right="0.75" top="1" bottom="1" header="0.5" footer="0.5"/>
  <pageSetup horizontalDpi="600" verticalDpi="600" orientation="portrait" paperSize="9" r:id="rId1"/>
  <ignoredErrors>
    <ignoredError sqref="C5:E5" numberStoredAsText="1"/>
  </ignoredErrors>
</worksheet>
</file>

<file path=xl/worksheets/sheet36.xml><?xml version="1.0" encoding="utf-8"?>
<worksheet xmlns="http://schemas.openxmlformats.org/spreadsheetml/2006/main" xmlns:r="http://schemas.openxmlformats.org/officeDocument/2006/relationships">
  <dimension ref="A1:V43"/>
  <sheetViews>
    <sheetView zoomScalePageLayoutView="0" workbookViewId="0" topLeftCell="A1">
      <selection activeCell="A1" sqref="A1"/>
    </sheetView>
  </sheetViews>
  <sheetFormatPr defaultColWidth="9.140625" defaultRowHeight="12.75"/>
  <cols>
    <col min="1" max="1" width="13.00390625" style="57" customWidth="1"/>
    <col min="2" max="5" width="9.140625" style="57" customWidth="1"/>
    <col min="6" max="6" width="12.421875" style="57" bestFit="1" customWidth="1"/>
    <col min="7" max="7" width="24.421875" style="57" bestFit="1" customWidth="1"/>
    <col min="8" max="8" width="36.7109375" style="57" bestFit="1" customWidth="1"/>
    <col min="9" max="16384" width="9.140625" style="57" customWidth="1"/>
  </cols>
  <sheetData>
    <row r="1" spans="1:10" ht="15.75">
      <c r="A1" s="56" t="s">
        <v>149</v>
      </c>
      <c r="J1" s="58"/>
    </row>
    <row r="2" spans="1:22" ht="15.75">
      <c r="A2" s="56" t="s">
        <v>150</v>
      </c>
      <c r="S2" s="59"/>
      <c r="T2" s="59"/>
      <c r="U2" s="59"/>
      <c r="V2" s="59"/>
    </row>
    <row r="3" spans="1:22" ht="15.75">
      <c r="A3" s="56"/>
      <c r="S3" s="59"/>
      <c r="T3" s="59"/>
      <c r="U3" s="59"/>
      <c r="V3" s="59"/>
    </row>
    <row r="4" spans="1:22" ht="15.75">
      <c r="A4" s="56" t="s">
        <v>130</v>
      </c>
      <c r="S4" s="307"/>
      <c r="T4" s="307"/>
      <c r="U4" s="307"/>
      <c r="V4" s="307"/>
    </row>
    <row r="6" spans="1:22" ht="12.75">
      <c r="A6" s="57" t="s">
        <v>131</v>
      </c>
      <c r="J6" s="58"/>
      <c r="S6" s="307"/>
      <c r="T6" s="307"/>
      <c r="U6" s="307"/>
      <c r="V6" s="307"/>
    </row>
    <row r="8" spans="1:22" ht="12.75">
      <c r="A8" s="60"/>
      <c r="B8" s="308" t="s">
        <v>151</v>
      </c>
      <c r="C8" s="308"/>
      <c r="D8" s="308"/>
      <c r="S8" s="307"/>
      <c r="T8" s="307"/>
      <c r="U8" s="307"/>
      <c r="V8" s="307"/>
    </row>
    <row r="9" spans="1:8" ht="25.5">
      <c r="A9" s="60"/>
      <c r="B9" s="61">
        <v>2005</v>
      </c>
      <c r="C9" s="62">
        <v>2012</v>
      </c>
      <c r="D9" s="61" t="s">
        <v>132</v>
      </c>
      <c r="F9" s="57" t="s">
        <v>133</v>
      </c>
      <c r="G9" s="57" t="s">
        <v>134</v>
      </c>
      <c r="H9" s="57" t="s">
        <v>135</v>
      </c>
    </row>
    <row r="10" spans="1:8" ht="12.75">
      <c r="A10" s="63" t="s">
        <v>136</v>
      </c>
      <c r="B10" s="64">
        <v>8.5</v>
      </c>
      <c r="C10" s="65">
        <v>14.1</v>
      </c>
      <c r="D10" s="64">
        <v>20</v>
      </c>
      <c r="F10" s="66">
        <f aca="true" t="shared" si="0" ref="F10:F37">B10</f>
        <v>8.5</v>
      </c>
      <c r="G10" s="67">
        <f aca="true" t="shared" si="1" ref="G10:H37">+C10-B10</f>
        <v>5.6</v>
      </c>
      <c r="H10" s="68">
        <f t="shared" si="1"/>
        <v>5.9</v>
      </c>
    </row>
    <row r="11" spans="1:8" ht="12.75">
      <c r="A11" s="63" t="s">
        <v>137</v>
      </c>
      <c r="B11" s="69">
        <v>0</v>
      </c>
      <c r="C11" s="72">
        <v>0.7</v>
      </c>
      <c r="D11" s="70">
        <v>10</v>
      </c>
      <c r="F11" s="66">
        <f t="shared" si="0"/>
        <v>0</v>
      </c>
      <c r="G11" s="67">
        <f t="shared" si="1"/>
        <v>0.7</v>
      </c>
      <c r="H11" s="68">
        <f t="shared" si="1"/>
        <v>9.3</v>
      </c>
    </row>
    <row r="12" spans="1:8" ht="12.75">
      <c r="A12" s="63" t="s">
        <v>75</v>
      </c>
      <c r="B12" s="69">
        <v>0.9</v>
      </c>
      <c r="C12" s="72">
        <v>2.9</v>
      </c>
      <c r="D12" s="70">
        <v>11</v>
      </c>
      <c r="F12" s="66">
        <f t="shared" si="0"/>
        <v>0.9</v>
      </c>
      <c r="G12" s="67">
        <f t="shared" si="1"/>
        <v>2</v>
      </c>
      <c r="H12" s="68">
        <f t="shared" si="1"/>
        <v>8.1</v>
      </c>
    </row>
    <row r="13" spans="1:8" ht="12.75">
      <c r="A13" s="63" t="s">
        <v>81</v>
      </c>
      <c r="B13" s="69">
        <v>1.3</v>
      </c>
      <c r="C13" s="72">
        <v>4.2</v>
      </c>
      <c r="D13" s="70">
        <v>15</v>
      </c>
      <c r="F13" s="66">
        <f t="shared" si="0"/>
        <v>1.3</v>
      </c>
      <c r="G13" s="67">
        <f t="shared" si="1"/>
        <v>2.9000000000000004</v>
      </c>
      <c r="H13" s="68">
        <f t="shared" si="1"/>
        <v>10.8</v>
      </c>
    </row>
    <row r="14" spans="1:8" ht="12.75">
      <c r="A14" s="63" t="s">
        <v>48</v>
      </c>
      <c r="B14" s="69">
        <v>2.4</v>
      </c>
      <c r="C14" s="72">
        <v>4.5</v>
      </c>
      <c r="D14" s="70">
        <v>14</v>
      </c>
      <c r="F14" s="66">
        <f t="shared" si="0"/>
        <v>2.4</v>
      </c>
      <c r="G14" s="67">
        <f t="shared" si="1"/>
        <v>2.1</v>
      </c>
      <c r="H14" s="68">
        <f t="shared" si="1"/>
        <v>9.5</v>
      </c>
    </row>
    <row r="15" spans="1:8" ht="12.75" customHeight="1">
      <c r="A15" s="63" t="s">
        <v>67</v>
      </c>
      <c r="B15" s="69">
        <v>2.2</v>
      </c>
      <c r="C15" s="72">
        <v>6.8</v>
      </c>
      <c r="D15" s="70">
        <v>13</v>
      </c>
      <c r="F15" s="66">
        <f t="shared" si="0"/>
        <v>2.2</v>
      </c>
      <c r="G15" s="67">
        <f t="shared" si="1"/>
        <v>4.6</v>
      </c>
      <c r="H15" s="68">
        <f t="shared" si="1"/>
        <v>6.2</v>
      </c>
    </row>
    <row r="16" spans="1:8" ht="12.75">
      <c r="A16" s="63" t="s">
        <v>138</v>
      </c>
      <c r="B16" s="69">
        <v>2.9</v>
      </c>
      <c r="C16" s="72">
        <v>6.8</v>
      </c>
      <c r="D16" s="70">
        <v>13</v>
      </c>
      <c r="F16" s="66">
        <f t="shared" si="0"/>
        <v>2.9</v>
      </c>
      <c r="G16" s="67">
        <f t="shared" si="1"/>
        <v>3.9</v>
      </c>
      <c r="H16" s="68">
        <f t="shared" si="1"/>
        <v>6.2</v>
      </c>
    </row>
    <row r="17" spans="1:8" ht="12.75">
      <c r="A17" s="63" t="s">
        <v>72</v>
      </c>
      <c r="B17" s="69">
        <v>3.1</v>
      </c>
      <c r="C17" s="72">
        <v>7.2</v>
      </c>
      <c r="D17" s="70">
        <v>16</v>
      </c>
      <c r="F17" s="66">
        <f t="shared" si="0"/>
        <v>3.1</v>
      </c>
      <c r="G17" s="67">
        <f t="shared" si="1"/>
        <v>4.1</v>
      </c>
      <c r="H17" s="68">
        <f t="shared" si="1"/>
        <v>8.8</v>
      </c>
    </row>
    <row r="18" spans="1:8" ht="12.75">
      <c r="A18" s="63" t="s">
        <v>60</v>
      </c>
      <c r="B18" s="69">
        <v>4.3</v>
      </c>
      <c r="C18" s="72">
        <v>9.6</v>
      </c>
      <c r="D18" s="70">
        <v>13</v>
      </c>
      <c r="F18" s="66">
        <f t="shared" si="0"/>
        <v>4.3</v>
      </c>
      <c r="G18" s="67">
        <f t="shared" si="1"/>
        <v>5.3</v>
      </c>
      <c r="H18" s="68">
        <f t="shared" si="1"/>
        <v>3.4000000000000004</v>
      </c>
    </row>
    <row r="19" spans="1:8" ht="12.75">
      <c r="A19" s="63" t="s">
        <v>139</v>
      </c>
      <c r="B19" s="69">
        <v>6.7</v>
      </c>
      <c r="C19" s="72">
        <v>10.4</v>
      </c>
      <c r="D19" s="70">
        <v>14</v>
      </c>
      <c r="F19" s="66">
        <f t="shared" si="0"/>
        <v>6.7</v>
      </c>
      <c r="G19" s="67">
        <f t="shared" si="1"/>
        <v>3.7</v>
      </c>
      <c r="H19" s="68">
        <f t="shared" si="1"/>
        <v>3.5999999999999996</v>
      </c>
    </row>
    <row r="20" spans="1:8" ht="12.75" customHeight="1">
      <c r="A20" s="63" t="s">
        <v>52</v>
      </c>
      <c r="B20" s="69">
        <v>7.2</v>
      </c>
      <c r="C20" s="72">
        <v>11</v>
      </c>
      <c r="D20" s="70">
        <v>15</v>
      </c>
      <c r="F20" s="66">
        <f t="shared" si="0"/>
        <v>7.2</v>
      </c>
      <c r="G20" s="67">
        <f t="shared" si="1"/>
        <v>3.8</v>
      </c>
      <c r="H20" s="68">
        <f t="shared" si="1"/>
        <v>4</v>
      </c>
    </row>
    <row r="21" spans="1:8" ht="12.75">
      <c r="A21" s="63" t="s">
        <v>140</v>
      </c>
      <c r="B21" s="69">
        <v>6.1</v>
      </c>
      <c r="C21" s="72">
        <v>11.2</v>
      </c>
      <c r="D21" s="70">
        <v>13</v>
      </c>
      <c r="F21" s="66">
        <f t="shared" si="0"/>
        <v>6.1</v>
      </c>
      <c r="G21" s="67">
        <f t="shared" si="1"/>
        <v>5.1</v>
      </c>
      <c r="H21" s="68">
        <f t="shared" si="1"/>
        <v>1.8000000000000007</v>
      </c>
    </row>
    <row r="22" spans="1:8" ht="12.75">
      <c r="A22" s="63" t="s">
        <v>63</v>
      </c>
      <c r="B22" s="69">
        <v>5.8</v>
      </c>
      <c r="C22" s="72">
        <v>12.4</v>
      </c>
      <c r="D22" s="70">
        <v>18</v>
      </c>
      <c r="F22" s="66">
        <f t="shared" si="0"/>
        <v>5.8</v>
      </c>
      <c r="G22" s="67">
        <f t="shared" si="1"/>
        <v>6.6000000000000005</v>
      </c>
      <c r="H22" s="68">
        <f t="shared" si="1"/>
        <v>5.6</v>
      </c>
    </row>
    <row r="23" spans="1:8" ht="12.75">
      <c r="A23" s="63" t="s">
        <v>57</v>
      </c>
      <c r="B23" s="69">
        <v>10.3</v>
      </c>
      <c r="C23" s="72">
        <v>13.4</v>
      </c>
      <c r="D23" s="70">
        <v>23</v>
      </c>
      <c r="F23" s="66">
        <f t="shared" si="0"/>
        <v>10.3</v>
      </c>
      <c r="G23" s="67">
        <f t="shared" si="1"/>
        <v>3.0999999999999996</v>
      </c>
      <c r="H23" s="68">
        <f t="shared" si="1"/>
        <v>9.6</v>
      </c>
    </row>
    <row r="24" spans="1:8" ht="12.75">
      <c r="A24" s="63" t="s">
        <v>71</v>
      </c>
      <c r="B24" s="69">
        <v>5.2</v>
      </c>
      <c r="C24" s="72">
        <v>13.5</v>
      </c>
      <c r="D24" s="70">
        <v>17</v>
      </c>
      <c r="F24" s="66">
        <f t="shared" si="0"/>
        <v>5.2</v>
      </c>
      <c r="G24" s="67">
        <f t="shared" si="1"/>
        <v>8.3</v>
      </c>
      <c r="H24" s="68">
        <f t="shared" si="1"/>
        <v>3.5</v>
      </c>
    </row>
    <row r="25" spans="1:8" ht="12.75" customHeight="1">
      <c r="A25" s="63" t="s">
        <v>141</v>
      </c>
      <c r="B25" s="69">
        <v>8.7</v>
      </c>
      <c r="C25" s="72">
        <v>14.3</v>
      </c>
      <c r="D25" s="70">
        <v>20</v>
      </c>
      <c r="F25" s="66">
        <f t="shared" si="0"/>
        <v>8.7</v>
      </c>
      <c r="G25" s="67">
        <f t="shared" si="1"/>
        <v>5.600000000000001</v>
      </c>
      <c r="H25" s="68">
        <f t="shared" si="1"/>
        <v>5.699999999999999</v>
      </c>
    </row>
    <row r="26" spans="1:8" ht="12.75" customHeight="1">
      <c r="A26" s="63" t="s">
        <v>61</v>
      </c>
      <c r="B26" s="69">
        <v>6.9</v>
      </c>
      <c r="C26" s="72">
        <v>15.1</v>
      </c>
      <c r="D26" s="70">
        <v>18</v>
      </c>
      <c r="F26" s="66">
        <f t="shared" si="0"/>
        <v>6.9</v>
      </c>
      <c r="G26" s="67">
        <f t="shared" si="1"/>
        <v>8.2</v>
      </c>
      <c r="H26" s="68">
        <f t="shared" si="1"/>
        <v>2.9000000000000004</v>
      </c>
    </row>
    <row r="27" spans="1:8" ht="12.75">
      <c r="A27" s="63" t="s">
        <v>142</v>
      </c>
      <c r="B27" s="69">
        <v>9.4</v>
      </c>
      <c r="C27" s="72">
        <v>16.3</v>
      </c>
      <c r="D27" s="70">
        <v>16</v>
      </c>
      <c r="F27" s="66">
        <f t="shared" si="0"/>
        <v>9.4</v>
      </c>
      <c r="G27" s="67">
        <f t="shared" si="1"/>
        <v>6.9</v>
      </c>
      <c r="H27" s="68">
        <f t="shared" si="1"/>
        <v>-0.3000000000000007</v>
      </c>
    </row>
    <row r="28" spans="1:8" ht="12.75" customHeight="1">
      <c r="A28" s="63" t="s">
        <v>58</v>
      </c>
      <c r="B28" s="69">
        <v>16</v>
      </c>
      <c r="C28" s="72">
        <v>20.2</v>
      </c>
      <c r="D28" s="70">
        <v>25</v>
      </c>
      <c r="F28" s="66">
        <f t="shared" si="0"/>
        <v>16</v>
      </c>
      <c r="G28" s="67">
        <f t="shared" si="1"/>
        <v>4.199999999999999</v>
      </c>
      <c r="H28" s="68">
        <f t="shared" si="1"/>
        <v>4.800000000000001</v>
      </c>
    </row>
    <row r="29" spans="1:8" ht="12.75">
      <c r="A29" s="63" t="s">
        <v>143</v>
      </c>
      <c r="B29" s="69">
        <v>15</v>
      </c>
      <c r="C29" s="72">
        <v>21.7</v>
      </c>
      <c r="D29" s="70">
        <v>23</v>
      </c>
      <c r="F29" s="66">
        <f t="shared" si="0"/>
        <v>15</v>
      </c>
      <c r="G29" s="67">
        <f t="shared" si="1"/>
        <v>6.699999999999999</v>
      </c>
      <c r="H29" s="68">
        <f t="shared" si="1"/>
        <v>1.3000000000000007</v>
      </c>
    </row>
    <row r="30" spans="1:8" ht="12.75">
      <c r="A30" s="63" t="s">
        <v>144</v>
      </c>
      <c r="B30" s="69">
        <v>17.8</v>
      </c>
      <c r="C30" s="72">
        <v>22.9</v>
      </c>
      <c r="D30" s="70">
        <v>24</v>
      </c>
      <c r="F30" s="66">
        <f t="shared" si="0"/>
        <v>17.8</v>
      </c>
      <c r="G30" s="67">
        <f t="shared" si="1"/>
        <v>5.099999999999998</v>
      </c>
      <c r="H30" s="68">
        <f t="shared" si="1"/>
        <v>1.1000000000000014</v>
      </c>
    </row>
    <row r="31" spans="1:8" ht="12.75">
      <c r="A31" s="63" t="s">
        <v>70</v>
      </c>
      <c r="B31" s="69">
        <v>20.5</v>
      </c>
      <c r="C31" s="72">
        <v>24.6</v>
      </c>
      <c r="D31" s="70">
        <v>31</v>
      </c>
      <c r="F31" s="66">
        <f t="shared" si="0"/>
        <v>20.5</v>
      </c>
      <c r="G31" s="67">
        <f t="shared" si="1"/>
        <v>4.100000000000001</v>
      </c>
      <c r="H31" s="68">
        <f t="shared" si="1"/>
        <v>6.399999999999999</v>
      </c>
    </row>
    <row r="32" spans="1:8" ht="12.75" customHeight="1">
      <c r="A32" s="63" t="s">
        <v>47</v>
      </c>
      <c r="B32" s="69">
        <v>18</v>
      </c>
      <c r="C32" s="72">
        <v>25.2</v>
      </c>
      <c r="D32" s="70">
        <v>25</v>
      </c>
      <c r="F32" s="66">
        <f t="shared" si="0"/>
        <v>18</v>
      </c>
      <c r="G32" s="67">
        <f t="shared" si="1"/>
        <v>7.199999999999999</v>
      </c>
      <c r="H32" s="68">
        <f t="shared" si="1"/>
        <v>-0.1999999999999993</v>
      </c>
    </row>
    <row r="33" spans="1:8" ht="12.75">
      <c r="A33" s="63" t="s">
        <v>46</v>
      </c>
      <c r="B33" s="69">
        <v>17</v>
      </c>
      <c r="C33" s="72">
        <v>26</v>
      </c>
      <c r="D33" s="70">
        <v>30</v>
      </c>
      <c r="F33" s="66">
        <f t="shared" si="0"/>
        <v>17</v>
      </c>
      <c r="G33" s="67">
        <f t="shared" si="1"/>
        <v>9</v>
      </c>
      <c r="H33" s="68">
        <f t="shared" si="1"/>
        <v>4</v>
      </c>
    </row>
    <row r="34" spans="1:8" ht="12.75">
      <c r="A34" s="63" t="s">
        <v>64</v>
      </c>
      <c r="B34" s="69">
        <v>23.3</v>
      </c>
      <c r="C34" s="72">
        <v>32.1</v>
      </c>
      <c r="D34" s="70">
        <v>34</v>
      </c>
      <c r="F34" s="66">
        <f t="shared" si="0"/>
        <v>23.3</v>
      </c>
      <c r="G34" s="67">
        <f t="shared" si="1"/>
        <v>8.8</v>
      </c>
      <c r="H34" s="68">
        <f t="shared" si="1"/>
        <v>1.8999999999999986</v>
      </c>
    </row>
    <row r="35" spans="1:8" ht="12.75">
      <c r="A35" s="63" t="s">
        <v>56</v>
      </c>
      <c r="B35" s="69">
        <v>28.5</v>
      </c>
      <c r="C35" s="72">
        <v>34.3</v>
      </c>
      <c r="D35" s="70">
        <v>38</v>
      </c>
      <c r="F35" s="66">
        <f t="shared" si="0"/>
        <v>28.5</v>
      </c>
      <c r="G35" s="67">
        <f t="shared" si="1"/>
        <v>5.799999999999997</v>
      </c>
      <c r="H35" s="68">
        <f t="shared" si="1"/>
        <v>3.700000000000003</v>
      </c>
    </row>
    <row r="36" spans="1:8" ht="12.75">
      <c r="A36" s="63" t="s">
        <v>145</v>
      </c>
      <c r="B36" s="69">
        <v>32.6</v>
      </c>
      <c r="C36" s="72">
        <v>35.8</v>
      </c>
      <c r="D36" s="70">
        <v>40</v>
      </c>
      <c r="F36" s="66">
        <f t="shared" si="0"/>
        <v>32.6</v>
      </c>
      <c r="G36" s="67">
        <f t="shared" si="1"/>
        <v>3.1999999999999957</v>
      </c>
      <c r="H36" s="68">
        <f t="shared" si="1"/>
        <v>4.200000000000003</v>
      </c>
    </row>
    <row r="37" spans="1:8" ht="12.75">
      <c r="A37" s="63" t="s">
        <v>146</v>
      </c>
      <c r="B37" s="69">
        <v>39.8</v>
      </c>
      <c r="C37" s="71">
        <v>51</v>
      </c>
      <c r="D37" s="70">
        <v>49</v>
      </c>
      <c r="F37" s="66">
        <f t="shared" si="0"/>
        <v>39.8</v>
      </c>
      <c r="G37" s="67">
        <f t="shared" si="1"/>
        <v>11.200000000000003</v>
      </c>
      <c r="H37" s="68">
        <f t="shared" si="1"/>
        <v>-2</v>
      </c>
    </row>
    <row r="38" spans="1:4" ht="12.75">
      <c r="A38" s="63"/>
      <c r="B38" s="64"/>
      <c r="C38" s="73"/>
      <c r="D38" s="64"/>
    </row>
    <row r="39" ht="12.75">
      <c r="A39" s="74" t="s">
        <v>147</v>
      </c>
    </row>
    <row r="40" ht="12.75">
      <c r="A40" s="74"/>
    </row>
    <row r="41" s="76" customFormat="1" ht="12.75">
      <c r="A41" s="75" t="s">
        <v>148</v>
      </c>
    </row>
    <row r="43" ht="12.75">
      <c r="A43" s="12" t="s">
        <v>37</v>
      </c>
    </row>
  </sheetData>
  <sheetProtection/>
  <mergeCells count="4">
    <mergeCell ref="S4:V4"/>
    <mergeCell ref="S6:V6"/>
    <mergeCell ref="B8:D8"/>
    <mergeCell ref="S8:V8"/>
  </mergeCells>
  <hyperlinks>
    <hyperlink ref="A43" location="Title!A1" display="Return to Title page"/>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57"/>
  <sheetViews>
    <sheetView zoomScalePageLayoutView="0" workbookViewId="0" topLeftCell="A1">
      <selection activeCell="A1" sqref="A1"/>
    </sheetView>
  </sheetViews>
  <sheetFormatPr defaultColWidth="9.140625" defaultRowHeight="12.75"/>
  <cols>
    <col min="2" max="2" width="12.00390625" style="0" bestFit="1" customWidth="1"/>
    <col min="3" max="3" width="12.28125" style="0" customWidth="1"/>
    <col min="10" max="11" width="10.28125" style="0" bestFit="1" customWidth="1"/>
  </cols>
  <sheetData>
    <row r="1" ht="15.75">
      <c r="A1" s="55" t="s">
        <v>247</v>
      </c>
    </row>
    <row r="2" ht="15.75">
      <c r="A2" s="55" t="s">
        <v>246</v>
      </c>
    </row>
    <row r="3" spans="1:16" ht="15.75">
      <c r="A3" s="55"/>
      <c r="H3" s="213"/>
      <c r="I3" s="213"/>
      <c r="J3" s="213"/>
      <c r="K3" s="213"/>
      <c r="L3" s="213"/>
      <c r="M3" s="213"/>
      <c r="N3" s="213"/>
      <c r="O3" s="213"/>
      <c r="P3" s="213"/>
    </row>
    <row r="4" spans="3:16" ht="12.75">
      <c r="C4" t="s">
        <v>201</v>
      </c>
      <c r="H4" s="213"/>
      <c r="I4" s="213"/>
      <c r="J4" s="213"/>
      <c r="K4" s="213"/>
      <c r="L4" s="213"/>
      <c r="M4" s="213"/>
      <c r="N4" s="213"/>
      <c r="O4" s="213"/>
      <c r="P4" s="213"/>
    </row>
    <row r="5" spans="2:16" ht="12.75">
      <c r="B5" s="77" t="s">
        <v>245</v>
      </c>
      <c r="C5" s="77" t="s">
        <v>244</v>
      </c>
      <c r="H5" s="213"/>
      <c r="I5" s="213"/>
      <c r="J5" s="213"/>
      <c r="K5" s="213"/>
      <c r="L5" s="213"/>
      <c r="M5" s="213"/>
      <c r="N5" s="213"/>
      <c r="O5" s="213"/>
      <c r="P5" s="213"/>
    </row>
    <row r="6" spans="1:16" ht="12.75" hidden="1">
      <c r="A6" s="77">
        <v>1970</v>
      </c>
      <c r="B6" s="50">
        <v>136.686</v>
      </c>
      <c r="C6" s="50">
        <v>10.508999999999986</v>
      </c>
      <c r="H6" s="213"/>
      <c r="I6" s="214"/>
      <c r="J6" s="213"/>
      <c r="K6" s="213"/>
      <c r="L6" s="213"/>
      <c r="M6" s="213"/>
      <c r="N6" s="213"/>
      <c r="O6" s="213"/>
      <c r="P6" s="213"/>
    </row>
    <row r="7" spans="1:16" ht="12.75" hidden="1">
      <c r="A7" s="77"/>
      <c r="B7" s="50">
        <v>136.478</v>
      </c>
      <c r="C7" s="50">
        <v>17.204999999999984</v>
      </c>
      <c r="H7" s="213"/>
      <c r="I7" s="214"/>
      <c r="J7" s="213"/>
      <c r="K7" s="213"/>
      <c r="L7" s="213"/>
      <c r="M7" s="213"/>
      <c r="N7" s="213"/>
      <c r="O7" s="213"/>
      <c r="P7" s="213"/>
    </row>
    <row r="8" spans="1:16" ht="12.75" hidden="1">
      <c r="A8" s="77"/>
      <c r="B8" s="50">
        <v>109.086</v>
      </c>
      <c r="C8" s="50">
        <v>17.748000000000005</v>
      </c>
      <c r="H8" s="213"/>
      <c r="I8" s="214"/>
      <c r="J8" s="213"/>
      <c r="K8" s="213"/>
      <c r="L8" s="213"/>
      <c r="M8" s="213"/>
      <c r="N8" s="213"/>
      <c r="O8" s="213"/>
      <c r="P8" s="213"/>
    </row>
    <row r="9" spans="1:16" ht="12.75" hidden="1">
      <c r="A9" s="77"/>
      <c r="B9" s="50">
        <v>120.03</v>
      </c>
      <c r="C9" s="50">
        <v>11.954000000000008</v>
      </c>
      <c r="H9" s="213"/>
      <c r="I9" s="214"/>
      <c r="J9" s="213"/>
      <c r="K9" s="213"/>
      <c r="L9" s="213"/>
      <c r="M9" s="213"/>
      <c r="N9" s="213"/>
      <c r="O9" s="213"/>
      <c r="P9" s="213"/>
    </row>
    <row r="10" spans="1:16" ht="12.75" hidden="1">
      <c r="A10" s="77"/>
      <c r="B10" s="50">
        <v>99.993</v>
      </c>
      <c r="C10" s="50">
        <v>10.459000000000003</v>
      </c>
      <c r="H10" s="213"/>
      <c r="I10" s="214"/>
      <c r="J10" s="213"/>
      <c r="K10" s="213"/>
      <c r="L10" s="213"/>
      <c r="M10" s="213"/>
      <c r="N10" s="213"/>
      <c r="O10" s="213"/>
      <c r="P10" s="213"/>
    </row>
    <row r="11" spans="1:16" ht="12.75" hidden="1">
      <c r="A11" s="77">
        <v>1975</v>
      </c>
      <c r="B11" s="50">
        <v>117.412</v>
      </c>
      <c r="C11" s="50">
        <v>11.270999999999987</v>
      </c>
      <c r="H11" s="213"/>
      <c r="I11" s="214"/>
      <c r="J11" s="213"/>
      <c r="K11" s="213"/>
      <c r="L11" s="213"/>
      <c r="M11" s="213"/>
      <c r="N11" s="213"/>
      <c r="O11" s="213"/>
      <c r="P11" s="213"/>
    </row>
    <row r="12" spans="1:16" ht="12.75" hidden="1">
      <c r="A12" s="77"/>
      <c r="B12" s="50">
        <v>110.265</v>
      </c>
      <c r="C12" s="50">
        <v>13.536000000000001</v>
      </c>
      <c r="H12" s="213"/>
      <c r="I12" s="214"/>
      <c r="J12" s="213"/>
      <c r="K12" s="213"/>
      <c r="L12" s="213"/>
      <c r="M12" s="213"/>
      <c r="N12" s="213"/>
      <c r="O12" s="213"/>
      <c r="P12" s="213"/>
    </row>
    <row r="13" spans="1:16" ht="12.75" hidden="1">
      <c r="A13" s="77"/>
      <c r="B13" s="50">
        <v>107.123</v>
      </c>
      <c r="C13" s="50">
        <v>15.027000000000001</v>
      </c>
      <c r="H13" s="213"/>
      <c r="I13" s="214"/>
      <c r="J13" s="213"/>
      <c r="K13" s="213"/>
      <c r="L13" s="213"/>
      <c r="M13" s="213"/>
      <c r="N13" s="213"/>
      <c r="O13" s="213"/>
      <c r="P13" s="213"/>
    </row>
    <row r="14" spans="1:16" ht="12.75" hidden="1">
      <c r="A14" s="77"/>
      <c r="B14" s="50">
        <v>107.528</v>
      </c>
      <c r="C14" s="50">
        <v>16.048999999999992</v>
      </c>
      <c r="H14" s="213"/>
      <c r="I14" s="214"/>
      <c r="J14" s="213"/>
      <c r="K14" s="213"/>
      <c r="L14" s="213"/>
      <c r="M14" s="213"/>
      <c r="N14" s="213"/>
      <c r="O14" s="213"/>
      <c r="P14" s="213"/>
    </row>
    <row r="15" spans="1:16" ht="12.75" hidden="1">
      <c r="A15" s="77"/>
      <c r="B15" s="50">
        <v>107.775</v>
      </c>
      <c r="C15" s="50">
        <v>14.593999999999994</v>
      </c>
      <c r="H15" s="213"/>
      <c r="I15" s="214"/>
      <c r="J15" s="213"/>
      <c r="K15" s="213"/>
      <c r="L15" s="213"/>
      <c r="M15" s="213"/>
      <c r="N15" s="213"/>
      <c r="O15" s="213"/>
      <c r="P15" s="213"/>
    </row>
    <row r="16" spans="1:16" ht="12.75">
      <c r="A16" s="77">
        <v>1980</v>
      </c>
      <c r="B16" s="50">
        <v>112.43</v>
      </c>
      <c r="C16" s="50">
        <v>17.667</v>
      </c>
      <c r="H16" s="213"/>
      <c r="I16" s="214"/>
      <c r="J16" s="213"/>
      <c r="K16" s="213"/>
      <c r="L16" s="213"/>
      <c r="M16" s="213"/>
      <c r="N16" s="213"/>
      <c r="O16" s="213"/>
      <c r="P16" s="213"/>
    </row>
    <row r="17" spans="1:16" ht="12.75">
      <c r="A17" s="77"/>
      <c r="B17" s="50">
        <v>110.473</v>
      </c>
      <c r="C17" s="50">
        <v>16.995999999999995</v>
      </c>
      <c r="H17" s="213"/>
      <c r="I17" s="214"/>
      <c r="J17" s="213"/>
      <c r="K17" s="213"/>
      <c r="L17" s="213"/>
      <c r="M17" s="213"/>
      <c r="N17" s="213"/>
      <c r="O17" s="213"/>
      <c r="P17" s="213"/>
    </row>
    <row r="18" spans="1:16" ht="12.75">
      <c r="A18" s="77"/>
      <c r="B18" s="50">
        <v>106.161</v>
      </c>
      <c r="C18" s="50">
        <v>18.549999999999997</v>
      </c>
      <c r="H18" s="213"/>
      <c r="I18" s="214"/>
      <c r="J18" s="213"/>
      <c r="K18" s="213"/>
      <c r="L18" s="213"/>
      <c r="M18" s="213"/>
      <c r="N18" s="213"/>
      <c r="O18" s="213"/>
      <c r="P18" s="213"/>
    </row>
    <row r="19" spans="1:16" ht="12.75">
      <c r="A19" s="77"/>
      <c r="B19" s="50">
        <v>101.742</v>
      </c>
      <c r="C19" s="50">
        <v>17.512</v>
      </c>
      <c r="H19" s="213"/>
      <c r="I19" s="214"/>
      <c r="J19" s="213"/>
      <c r="K19" s="213"/>
      <c r="L19" s="213"/>
      <c r="M19" s="213"/>
      <c r="N19" s="213"/>
      <c r="O19" s="213"/>
      <c r="P19" s="213"/>
    </row>
    <row r="20" spans="1:16" ht="12.75">
      <c r="A20" s="77"/>
      <c r="B20" s="50">
        <v>35.243</v>
      </c>
      <c r="C20" s="50">
        <v>15.939</v>
      </c>
      <c r="H20" s="213"/>
      <c r="I20" s="214"/>
      <c r="J20" s="213"/>
      <c r="K20" s="213"/>
      <c r="L20" s="213"/>
      <c r="M20" s="213"/>
      <c r="N20" s="213"/>
      <c r="O20" s="213"/>
      <c r="P20" s="213"/>
    </row>
    <row r="21" spans="1:16" ht="12.75">
      <c r="A21" s="77">
        <v>1985</v>
      </c>
      <c r="B21" s="50">
        <v>75.289</v>
      </c>
      <c r="C21" s="50">
        <v>18.822000000000003</v>
      </c>
      <c r="H21" s="213"/>
      <c r="I21" s="214"/>
      <c r="J21" s="213"/>
      <c r="K21" s="213"/>
      <c r="L21" s="213"/>
      <c r="M21" s="213"/>
      <c r="N21" s="213"/>
      <c r="O21" s="213"/>
      <c r="P21" s="213"/>
    </row>
    <row r="22" spans="1:16" ht="12.75">
      <c r="A22" s="77"/>
      <c r="B22" s="50">
        <v>90.366</v>
      </c>
      <c r="C22" s="50">
        <v>17.733000000000004</v>
      </c>
      <c r="H22" s="213"/>
      <c r="I22" s="214"/>
      <c r="J22" s="213"/>
      <c r="K22" s="213"/>
      <c r="L22" s="213"/>
      <c r="M22" s="213"/>
      <c r="N22" s="213"/>
      <c r="O22" s="213"/>
      <c r="P22" s="213"/>
    </row>
    <row r="23" spans="1:16" ht="12.75">
      <c r="A23" s="77"/>
      <c r="B23" s="50">
        <v>85.957</v>
      </c>
      <c r="C23" s="50">
        <v>18.576000000000008</v>
      </c>
      <c r="H23" s="213"/>
      <c r="I23" s="214"/>
      <c r="J23" s="213"/>
      <c r="K23" s="213"/>
      <c r="L23" s="213"/>
      <c r="M23" s="213"/>
      <c r="N23" s="213"/>
      <c r="O23" s="213"/>
      <c r="P23" s="213"/>
    </row>
    <row r="24" spans="1:16" ht="12.75">
      <c r="A24" s="77"/>
      <c r="B24" s="50">
        <v>83.762</v>
      </c>
      <c r="C24" s="50">
        <v>20.304000000000002</v>
      </c>
      <c r="H24" s="213"/>
      <c r="I24" s="214"/>
      <c r="J24" s="213"/>
      <c r="K24" s="213"/>
      <c r="L24" s="213"/>
      <c r="M24" s="213"/>
      <c r="N24" s="213"/>
      <c r="O24" s="213"/>
      <c r="P24" s="213"/>
    </row>
    <row r="25" spans="1:16" ht="12.75">
      <c r="A25" s="77"/>
      <c r="B25" s="50">
        <v>79.628</v>
      </c>
      <c r="C25" s="50">
        <v>20.191999999999993</v>
      </c>
      <c r="H25" s="213"/>
      <c r="I25" s="214"/>
      <c r="J25" s="213"/>
      <c r="K25" s="213"/>
      <c r="L25" s="213"/>
      <c r="M25" s="213"/>
      <c r="N25" s="213"/>
      <c r="O25" s="213"/>
      <c r="P25" s="213"/>
    </row>
    <row r="26" spans="1:16" ht="12.75">
      <c r="A26" s="77">
        <v>1990</v>
      </c>
      <c r="B26" s="50">
        <v>72.899</v>
      </c>
      <c r="C26" s="50">
        <v>19.863</v>
      </c>
      <c r="H26" s="213"/>
      <c r="I26" s="214"/>
      <c r="J26" s="213"/>
      <c r="K26" s="213"/>
      <c r="L26" s="213"/>
      <c r="M26" s="213"/>
      <c r="N26" s="213"/>
      <c r="O26" s="213"/>
      <c r="P26" s="213"/>
    </row>
    <row r="27" spans="1:16" ht="12.75">
      <c r="A27" s="77"/>
      <c r="B27" s="50">
        <v>73.357</v>
      </c>
      <c r="C27" s="50">
        <v>20.845</v>
      </c>
      <c r="H27" s="213"/>
      <c r="I27" s="214"/>
      <c r="J27" s="213"/>
      <c r="K27" s="213"/>
      <c r="L27" s="213"/>
      <c r="M27" s="213"/>
      <c r="N27" s="213"/>
      <c r="O27" s="213"/>
      <c r="P27" s="213"/>
    </row>
    <row r="28" spans="1:16" ht="12.75">
      <c r="A28" s="77"/>
      <c r="B28" s="50">
        <v>65.8</v>
      </c>
      <c r="C28" s="50">
        <v>18.692999999999998</v>
      </c>
      <c r="H28" s="213"/>
      <c r="I28" s="214"/>
      <c r="J28" s="213"/>
      <c r="K28" s="213"/>
      <c r="L28" s="213"/>
      <c r="M28" s="213"/>
      <c r="N28" s="213"/>
      <c r="O28" s="213"/>
      <c r="P28" s="213"/>
    </row>
    <row r="29" spans="1:16" ht="12.75">
      <c r="A29" s="77"/>
      <c r="B29" s="50">
        <v>50.457</v>
      </c>
      <c r="C29" s="50">
        <v>17.741999999999997</v>
      </c>
      <c r="H29" s="213"/>
      <c r="I29" s="214"/>
      <c r="J29" s="213"/>
      <c r="K29" s="213"/>
      <c r="L29" s="213"/>
      <c r="M29" s="213"/>
      <c r="N29" s="213"/>
      <c r="O29" s="213"/>
      <c r="P29" s="213"/>
    </row>
    <row r="30" spans="1:16" ht="12.75">
      <c r="A30" s="77"/>
      <c r="B30" s="50">
        <v>31.854</v>
      </c>
      <c r="C30" s="50">
        <v>17.930999999999997</v>
      </c>
      <c r="H30" s="213"/>
      <c r="I30" s="214"/>
      <c r="J30" s="213"/>
      <c r="K30" s="213"/>
      <c r="L30" s="213"/>
      <c r="M30" s="213"/>
      <c r="N30" s="213"/>
      <c r="O30" s="213"/>
      <c r="P30" s="213"/>
    </row>
    <row r="31" spans="1:16" ht="12.75">
      <c r="A31" s="77">
        <v>1995</v>
      </c>
      <c r="B31" s="50">
        <v>35.15</v>
      </c>
      <c r="C31" s="50">
        <v>17.887</v>
      </c>
      <c r="H31" s="213"/>
      <c r="I31" s="214"/>
      <c r="J31" s="213"/>
      <c r="K31" s="213"/>
      <c r="L31" s="213"/>
      <c r="M31" s="213"/>
      <c r="N31" s="213"/>
      <c r="O31" s="213"/>
      <c r="P31" s="213"/>
    </row>
    <row r="32" spans="1:16" ht="12.75">
      <c r="A32" s="77"/>
      <c r="B32" s="50">
        <v>32.223</v>
      </c>
      <c r="C32" s="50">
        <v>17.974</v>
      </c>
      <c r="H32" s="213"/>
      <c r="I32" s="217"/>
      <c r="J32" s="213"/>
      <c r="K32" s="215"/>
      <c r="L32" s="215"/>
      <c r="M32" s="215"/>
      <c r="N32" s="213"/>
      <c r="O32" s="213"/>
      <c r="P32" s="213"/>
    </row>
    <row r="33" spans="1:16" ht="12.75">
      <c r="A33" s="77"/>
      <c r="B33" s="50">
        <v>30.281</v>
      </c>
      <c r="C33" s="50">
        <v>18.214</v>
      </c>
      <c r="H33" s="213"/>
      <c r="I33" s="217"/>
      <c r="J33" s="213"/>
      <c r="K33" s="215"/>
      <c r="L33" s="215"/>
      <c r="M33" s="215"/>
      <c r="N33" s="213"/>
      <c r="O33" s="213"/>
      <c r="P33" s="213"/>
    </row>
    <row r="34" spans="1:16" ht="12.75">
      <c r="A34" s="77"/>
      <c r="B34" s="50">
        <v>25.731</v>
      </c>
      <c r="C34" s="50">
        <v>15.446</v>
      </c>
      <c r="H34" s="213"/>
      <c r="I34" s="217"/>
      <c r="J34" s="213"/>
      <c r="K34" s="215"/>
      <c r="L34" s="215"/>
      <c r="M34" s="215"/>
      <c r="N34" s="213"/>
      <c r="O34" s="213"/>
      <c r="P34" s="213"/>
    </row>
    <row r="35" spans="1:16" ht="12.75">
      <c r="A35" s="77"/>
      <c r="B35" s="50">
        <v>20.888</v>
      </c>
      <c r="C35" s="50">
        <v>16.189</v>
      </c>
      <c r="H35" s="213"/>
      <c r="I35" s="217"/>
      <c r="J35" s="213"/>
      <c r="K35" s="215"/>
      <c r="L35" s="215"/>
      <c r="M35" s="215"/>
      <c r="N35" s="213"/>
      <c r="O35" s="213"/>
      <c r="P35" s="213"/>
    </row>
    <row r="36" spans="1:16" ht="12.75">
      <c r="A36" s="77">
        <v>2000</v>
      </c>
      <c r="B36" s="50">
        <v>17.188</v>
      </c>
      <c r="C36" s="50">
        <v>14.01</v>
      </c>
      <c r="H36" s="213"/>
      <c r="I36" s="217"/>
      <c r="J36" s="213"/>
      <c r="K36" s="215"/>
      <c r="L36" s="215"/>
      <c r="M36" s="215"/>
      <c r="N36" s="213"/>
      <c r="O36" s="213"/>
      <c r="P36" s="213"/>
    </row>
    <row r="37" spans="1:16" ht="12.75">
      <c r="A37" s="77"/>
      <c r="B37" s="50">
        <v>17.347</v>
      </c>
      <c r="C37" s="50">
        <v>14.583</v>
      </c>
      <c r="H37" s="213"/>
      <c r="I37" s="217"/>
      <c r="J37" s="213"/>
      <c r="K37" s="215"/>
      <c r="L37" s="215"/>
      <c r="M37" s="215"/>
      <c r="N37" s="213"/>
      <c r="O37" s="213"/>
      <c r="P37" s="213"/>
    </row>
    <row r="38" spans="1:16" ht="12.75">
      <c r="A38" s="54"/>
      <c r="B38" s="50">
        <v>16.391</v>
      </c>
      <c r="C38" s="50">
        <v>13.598</v>
      </c>
      <c r="H38" s="213"/>
      <c r="I38" s="217"/>
      <c r="J38" s="213"/>
      <c r="K38" s="215"/>
      <c r="L38" s="215"/>
      <c r="M38" s="215"/>
      <c r="N38" s="213"/>
      <c r="O38" s="213"/>
      <c r="P38" s="213"/>
    </row>
    <row r="39" spans="1:16" ht="12.75">
      <c r="A39" s="54"/>
      <c r="B39" s="52">
        <v>15.633</v>
      </c>
      <c r="C39" s="52">
        <v>12.646</v>
      </c>
      <c r="H39" s="213"/>
      <c r="I39" s="217"/>
      <c r="J39" s="213"/>
      <c r="K39" s="215"/>
      <c r="L39" s="215"/>
      <c r="M39" s="215"/>
      <c r="N39" s="213"/>
      <c r="O39" s="213"/>
      <c r="P39" s="213"/>
    </row>
    <row r="40" spans="1:16" ht="12.75">
      <c r="A40" s="219"/>
      <c r="B40" s="52">
        <v>12.542</v>
      </c>
      <c r="C40" s="52">
        <v>12.554</v>
      </c>
      <c r="H40" s="213"/>
      <c r="I40" s="217"/>
      <c r="J40" s="213"/>
      <c r="K40" s="215"/>
      <c r="L40" s="215"/>
      <c r="M40" s="215"/>
      <c r="N40" s="213"/>
      <c r="O40" s="213"/>
      <c r="P40" s="213"/>
    </row>
    <row r="41" spans="1:16" s="49" customFormat="1" ht="12.75">
      <c r="A41" s="77">
        <v>2005</v>
      </c>
      <c r="B41" s="52">
        <v>9.563</v>
      </c>
      <c r="C41" s="52">
        <v>10.935</v>
      </c>
      <c r="E41"/>
      <c r="F41"/>
      <c r="G41"/>
      <c r="H41" s="213"/>
      <c r="I41" s="217"/>
      <c r="J41" s="213"/>
      <c r="K41" s="215"/>
      <c r="L41" s="215"/>
      <c r="M41" s="215"/>
      <c r="N41" s="213"/>
      <c r="O41" s="213"/>
      <c r="P41" s="218"/>
    </row>
    <row r="42" spans="2:16" ht="12.75">
      <c r="B42" s="52">
        <v>9.444</v>
      </c>
      <c r="C42" s="52">
        <v>9.073</v>
      </c>
      <c r="H42" s="213"/>
      <c r="I42" s="217"/>
      <c r="J42" s="213"/>
      <c r="K42" s="215"/>
      <c r="L42" s="215"/>
      <c r="M42" s="215"/>
      <c r="N42" s="213"/>
      <c r="O42" s="213"/>
      <c r="P42" s="213"/>
    </row>
    <row r="43" spans="1:16" ht="12.75">
      <c r="A43" s="77"/>
      <c r="B43" s="52">
        <v>7.673882000000002</v>
      </c>
      <c r="C43" s="52">
        <v>9.333345000000001</v>
      </c>
      <c r="H43" s="213"/>
      <c r="I43" s="217"/>
      <c r="J43" s="213"/>
      <c r="K43" s="215"/>
      <c r="L43" s="215"/>
      <c r="M43" s="215"/>
      <c r="N43" s="213"/>
      <c r="O43" s="213"/>
      <c r="P43" s="213"/>
    </row>
    <row r="44" spans="1:16" ht="12.75">
      <c r="A44" s="77"/>
      <c r="B44" s="52">
        <v>8.095680142857143</v>
      </c>
      <c r="C44" s="52">
        <v>9.95756242857143</v>
      </c>
      <c r="H44" s="213"/>
      <c r="I44" s="217"/>
      <c r="J44" s="216"/>
      <c r="K44" s="215"/>
      <c r="L44" s="215"/>
      <c r="M44" s="215"/>
      <c r="N44" s="213"/>
      <c r="O44" s="213"/>
      <c r="P44" s="213"/>
    </row>
    <row r="45" spans="1:16" ht="12.75">
      <c r="A45" s="77"/>
      <c r="B45" s="52">
        <v>7.519695779953905</v>
      </c>
      <c r="C45" s="52">
        <v>10.353938040968965</v>
      </c>
      <c r="H45" s="213"/>
      <c r="I45" s="217"/>
      <c r="J45" s="216"/>
      <c r="K45" s="215"/>
      <c r="L45" s="215"/>
      <c r="M45" s="215"/>
      <c r="N45" s="213"/>
      <c r="O45" s="213"/>
      <c r="P45" s="213"/>
    </row>
    <row r="46" spans="1:16" ht="12.75">
      <c r="A46" s="77">
        <v>2010</v>
      </c>
      <c r="B46" s="52">
        <v>7.390448360105515</v>
      </c>
      <c r="C46" s="52">
        <v>11.026182009262087</v>
      </c>
      <c r="H46" s="213"/>
      <c r="I46" s="217"/>
      <c r="J46" s="216"/>
      <c r="K46" s="215"/>
      <c r="L46" s="215"/>
      <c r="M46" s="215"/>
      <c r="N46" s="213"/>
      <c r="O46" s="213"/>
      <c r="P46" s="213"/>
    </row>
    <row r="47" spans="1:16" ht="12.75">
      <c r="A47" s="77"/>
      <c r="B47" s="52">
        <v>7.312222750337602</v>
      </c>
      <c r="C47" s="52">
        <v>11.314755460319518</v>
      </c>
      <c r="H47" s="213"/>
      <c r="I47" s="217"/>
      <c r="J47" s="216"/>
      <c r="K47" s="215"/>
      <c r="L47" s="215"/>
      <c r="M47" s="215"/>
      <c r="N47" s="213"/>
      <c r="O47" s="213"/>
      <c r="P47" s="213"/>
    </row>
    <row r="48" spans="1:16" ht="12.75">
      <c r="A48" s="77"/>
      <c r="B48" s="52">
        <v>6.153107466119766</v>
      </c>
      <c r="C48" s="52">
        <v>10.89355959435272</v>
      </c>
      <c r="H48" s="213"/>
      <c r="I48" s="217"/>
      <c r="J48" s="216"/>
      <c r="K48" s="215"/>
      <c r="L48" s="215"/>
      <c r="M48" s="215"/>
      <c r="N48" s="213"/>
      <c r="O48" s="213"/>
      <c r="P48" s="213"/>
    </row>
    <row r="49" spans="1:16" ht="12.75">
      <c r="A49" s="77">
        <v>2013</v>
      </c>
      <c r="B49" s="52">
        <v>4.088723620059968</v>
      </c>
      <c r="C49" s="52">
        <v>8.758721992904663</v>
      </c>
      <c r="H49" s="213"/>
      <c r="I49" s="217"/>
      <c r="J49" s="216"/>
      <c r="K49" s="215"/>
      <c r="L49" s="215"/>
      <c r="M49" s="215"/>
      <c r="N49" s="213"/>
      <c r="O49" s="213"/>
      <c r="P49" s="213"/>
    </row>
    <row r="50" spans="1:16" ht="12.75">
      <c r="A50" s="77"/>
      <c r="B50" s="52"/>
      <c r="C50" s="52"/>
      <c r="H50" s="213"/>
      <c r="I50" s="214"/>
      <c r="J50" s="213"/>
      <c r="K50" s="213"/>
      <c r="L50" s="213"/>
      <c r="M50" s="213"/>
      <c r="N50" s="213"/>
      <c r="O50" s="213"/>
      <c r="P50" s="213"/>
    </row>
    <row r="51" spans="1:16" ht="12.75">
      <c r="A51" s="79" t="s">
        <v>155</v>
      </c>
      <c r="H51" s="213"/>
      <c r="I51" s="213"/>
      <c r="J51" s="213"/>
      <c r="K51" s="213"/>
      <c r="L51" s="213"/>
      <c r="M51" s="213"/>
      <c r="N51" s="213"/>
      <c r="O51" s="213"/>
      <c r="P51" s="213"/>
    </row>
    <row r="52" ht="12.75">
      <c r="A52" s="78"/>
    </row>
    <row r="53" spans="1:3" ht="12.75">
      <c r="A53" s="12" t="s">
        <v>37</v>
      </c>
      <c r="B53" s="50"/>
      <c r="C53" s="50"/>
    </row>
    <row r="54" spans="2:3" ht="12.75">
      <c r="B54" s="50"/>
      <c r="C54" s="206"/>
    </row>
    <row r="55" spans="2:3" ht="12.75">
      <c r="B55" s="50"/>
      <c r="C55" s="50"/>
    </row>
    <row r="56" spans="2:3" ht="12.75">
      <c r="B56" s="50"/>
      <c r="C56" s="50"/>
    </row>
    <row r="57" spans="2:3" ht="12.75">
      <c r="B57" s="50"/>
      <c r="C57" s="50"/>
    </row>
  </sheetData>
  <sheetProtection/>
  <hyperlinks>
    <hyperlink ref="A53" location="Title!A1" display="Return to Title page"/>
  </hyperlinks>
  <printOptions headings="1"/>
  <pageMargins left="0.75" right="0.75" top="1" bottom="1" header="0.5" footer="0.5"/>
  <pageSetup horizontalDpi="600" verticalDpi="600" orientation="portrait" paperSize="9" r:id="rId1"/>
  <headerFooter alignWithMargins="0">
    <oddHeader>&amp;C&amp;F</oddHeader>
    <oddFooter>&amp;C&amp;A</oddFooter>
  </headerFooter>
</worksheet>
</file>

<file path=xl/worksheets/sheet5.xml><?xml version="1.0" encoding="utf-8"?>
<worksheet xmlns="http://schemas.openxmlformats.org/spreadsheetml/2006/main" xmlns:r="http://schemas.openxmlformats.org/officeDocument/2006/relationships">
  <dimension ref="A1:N770"/>
  <sheetViews>
    <sheetView zoomScalePageLayoutView="0" workbookViewId="0" topLeftCell="A1">
      <selection activeCell="A1" sqref="A1"/>
    </sheetView>
  </sheetViews>
  <sheetFormatPr defaultColWidth="9.140625" defaultRowHeight="12.75"/>
  <cols>
    <col min="1" max="1" width="9.140625" style="221" customWidth="1"/>
    <col min="2" max="16384" width="9.140625" style="220" customWidth="1"/>
  </cols>
  <sheetData>
    <row r="1" spans="1:8" ht="15.75">
      <c r="A1" s="221" t="s">
        <v>252</v>
      </c>
      <c r="B1" s="227"/>
      <c r="C1" s="227"/>
      <c r="D1" s="227"/>
      <c r="E1" s="227"/>
      <c r="F1" s="227"/>
      <c r="G1" s="227"/>
      <c r="H1" s="228"/>
    </row>
    <row r="2" spans="1:8" ht="15.75">
      <c r="A2" s="221" t="s">
        <v>251</v>
      </c>
      <c r="B2" s="227"/>
      <c r="C2" s="227"/>
      <c r="D2" s="227"/>
      <c r="E2" s="227"/>
      <c r="F2" s="227"/>
      <c r="G2" s="227"/>
      <c r="H2" s="228"/>
    </row>
    <row r="3" spans="1:8" ht="15.75">
      <c r="A3" s="235"/>
      <c r="B3" s="227"/>
      <c r="C3" s="227"/>
      <c r="D3" s="227"/>
      <c r="E3" s="227"/>
      <c r="F3" s="227"/>
      <c r="G3" s="227"/>
      <c r="H3" s="228"/>
    </row>
    <row r="4" spans="1:8" ht="15">
      <c r="A4" s="223"/>
      <c r="B4" s="234" t="s">
        <v>180</v>
      </c>
      <c r="C4" s="234" t="s">
        <v>250</v>
      </c>
      <c r="D4" s="234" t="s">
        <v>249</v>
      </c>
      <c r="E4" s="227"/>
      <c r="F4" s="227"/>
      <c r="G4" s="227"/>
      <c r="H4" s="228"/>
    </row>
    <row r="5" spans="1:8" ht="15" hidden="1">
      <c r="A5" s="223">
        <v>1970</v>
      </c>
      <c r="B5" s="231">
        <f aca="true" t="shared" si="0" ref="B5:B48">C5+D5</f>
        <v>0</v>
      </c>
      <c r="C5" s="230">
        <f aca="true" t="shared" si="1" ref="C5:C14">F5/1000</f>
        <v>0</v>
      </c>
      <c r="D5" s="230">
        <f aca="true" t="shared" si="2" ref="D5:D14">G5/1000</f>
        <v>0</v>
      </c>
      <c r="E5" s="227"/>
      <c r="F5" s="229"/>
      <c r="G5" s="229"/>
      <c r="H5" s="228"/>
    </row>
    <row r="6" spans="1:8" ht="15" hidden="1">
      <c r="A6" s="223"/>
      <c r="B6" s="231">
        <f t="shared" si="0"/>
        <v>0</v>
      </c>
      <c r="C6" s="230">
        <f t="shared" si="1"/>
        <v>0</v>
      </c>
      <c r="D6" s="230">
        <f t="shared" si="2"/>
        <v>0</v>
      </c>
      <c r="E6" s="227"/>
      <c r="F6" s="229"/>
      <c r="G6" s="229"/>
      <c r="H6" s="228"/>
    </row>
    <row r="7" spans="1:8" ht="15" hidden="1">
      <c r="A7" s="223"/>
      <c r="B7" s="231">
        <f t="shared" si="0"/>
        <v>0</v>
      </c>
      <c r="C7" s="230">
        <f t="shared" si="1"/>
        <v>0</v>
      </c>
      <c r="D7" s="230">
        <f t="shared" si="2"/>
        <v>0</v>
      </c>
      <c r="E7" s="227"/>
      <c r="F7" s="229"/>
      <c r="G7" s="229"/>
      <c r="H7" s="228"/>
    </row>
    <row r="8" spans="1:8" ht="15" hidden="1">
      <c r="A8" s="223"/>
      <c r="B8" s="231">
        <f t="shared" si="0"/>
        <v>0</v>
      </c>
      <c r="C8" s="230">
        <f t="shared" si="1"/>
        <v>0</v>
      </c>
      <c r="D8" s="230">
        <f t="shared" si="2"/>
        <v>0</v>
      </c>
      <c r="E8" s="227"/>
      <c r="F8" s="229"/>
      <c r="G8" s="229"/>
      <c r="H8" s="228"/>
    </row>
    <row r="9" spans="1:8" ht="15" hidden="1">
      <c r="A9" s="223"/>
      <c r="B9" s="231">
        <f t="shared" si="0"/>
        <v>0</v>
      </c>
      <c r="C9" s="230">
        <f t="shared" si="1"/>
        <v>0</v>
      </c>
      <c r="D9" s="230">
        <f t="shared" si="2"/>
        <v>0</v>
      </c>
      <c r="E9" s="227"/>
      <c r="F9" s="229"/>
      <c r="G9" s="229"/>
      <c r="H9" s="228"/>
    </row>
    <row r="10" spans="1:8" ht="15" hidden="1">
      <c r="A10" s="223">
        <v>1975</v>
      </c>
      <c r="B10" s="231">
        <f t="shared" si="0"/>
        <v>0</v>
      </c>
      <c r="C10" s="230">
        <f t="shared" si="1"/>
        <v>0</v>
      </c>
      <c r="D10" s="230">
        <f t="shared" si="2"/>
        <v>0</v>
      </c>
      <c r="E10" s="227"/>
      <c r="F10" s="229"/>
      <c r="G10" s="229"/>
      <c r="H10" s="228"/>
    </row>
    <row r="11" spans="1:8" ht="15" hidden="1">
      <c r="A11" s="223"/>
      <c r="B11" s="231">
        <f t="shared" si="0"/>
        <v>0</v>
      </c>
      <c r="C11" s="230">
        <f t="shared" si="1"/>
        <v>0</v>
      </c>
      <c r="D11" s="230">
        <f t="shared" si="2"/>
        <v>0</v>
      </c>
      <c r="E11" s="227"/>
      <c r="F11" s="229"/>
      <c r="G11" s="229"/>
      <c r="H11" s="228"/>
    </row>
    <row r="12" spans="1:8" ht="15" hidden="1">
      <c r="A12" s="223"/>
      <c r="B12" s="231">
        <f t="shared" si="0"/>
        <v>0</v>
      </c>
      <c r="C12" s="230">
        <f t="shared" si="1"/>
        <v>0</v>
      </c>
      <c r="D12" s="230">
        <f t="shared" si="2"/>
        <v>0</v>
      </c>
      <c r="E12" s="227"/>
      <c r="F12" s="229"/>
      <c r="G12" s="229"/>
      <c r="H12" s="228"/>
    </row>
    <row r="13" spans="1:8" ht="15" hidden="1">
      <c r="A13" s="223"/>
      <c r="B13" s="231">
        <f t="shared" si="0"/>
        <v>0</v>
      </c>
      <c r="C13" s="230">
        <f t="shared" si="1"/>
        <v>0</v>
      </c>
      <c r="D13" s="230">
        <f t="shared" si="2"/>
        <v>0</v>
      </c>
      <c r="E13" s="227"/>
      <c r="F13" s="229"/>
      <c r="G13" s="229"/>
      <c r="H13" s="228"/>
    </row>
    <row r="14" spans="1:8" ht="15" hidden="1">
      <c r="A14" s="223"/>
      <c r="B14" s="231">
        <f t="shared" si="0"/>
        <v>0</v>
      </c>
      <c r="C14" s="230">
        <f t="shared" si="1"/>
        <v>0</v>
      </c>
      <c r="D14" s="230">
        <f t="shared" si="2"/>
        <v>0</v>
      </c>
      <c r="E14" s="227"/>
      <c r="F14" s="229"/>
      <c r="G14" s="229"/>
      <c r="H14" s="228"/>
    </row>
    <row r="15" spans="1:14" ht="15">
      <c r="A15" s="223">
        <v>1980</v>
      </c>
      <c r="B15" s="231">
        <f t="shared" si="0"/>
        <v>121.701</v>
      </c>
      <c r="C15" s="230">
        <v>86.911</v>
      </c>
      <c r="D15" s="230">
        <v>34.79</v>
      </c>
      <c r="E15" s="227"/>
      <c r="F15" s="229"/>
      <c r="G15" s="229"/>
      <c r="H15" s="228"/>
      <c r="L15" s="232"/>
      <c r="M15" s="232"/>
      <c r="N15" s="232"/>
    </row>
    <row r="16" spans="1:14" ht="15">
      <c r="A16" s="223"/>
      <c r="B16" s="231">
        <f t="shared" si="0"/>
        <v>131.65300000000002</v>
      </c>
      <c r="C16" s="230">
        <v>96.941</v>
      </c>
      <c r="D16" s="230">
        <v>34.712</v>
      </c>
      <c r="E16" s="227"/>
      <c r="F16" s="229"/>
      <c r="G16" s="229"/>
      <c r="H16" s="228"/>
      <c r="L16" s="232"/>
      <c r="M16" s="232"/>
      <c r="N16" s="232"/>
    </row>
    <row r="17" spans="1:14" ht="15">
      <c r="A17" s="223"/>
      <c r="B17" s="231">
        <f t="shared" si="0"/>
        <v>147.8</v>
      </c>
      <c r="C17" s="230">
        <v>112.519</v>
      </c>
      <c r="D17" s="230">
        <v>35.281</v>
      </c>
      <c r="E17" s="227"/>
      <c r="F17" s="229"/>
      <c r="G17" s="229"/>
      <c r="H17" s="228"/>
      <c r="L17" s="232"/>
      <c r="M17" s="232"/>
      <c r="N17" s="232"/>
    </row>
    <row r="18" spans="1:14" ht="15">
      <c r="A18" s="223"/>
      <c r="B18" s="231">
        <f t="shared" si="0"/>
        <v>161.861</v>
      </c>
      <c r="C18" s="230">
        <v>125.482</v>
      </c>
      <c r="D18" s="230">
        <v>36.379</v>
      </c>
      <c r="E18" s="227"/>
      <c r="F18" s="229"/>
      <c r="G18" s="229"/>
      <c r="H18" s="228"/>
      <c r="L18" s="232"/>
      <c r="M18" s="232"/>
      <c r="N18" s="232"/>
    </row>
    <row r="19" spans="1:14" ht="15">
      <c r="A19" s="223"/>
      <c r="B19" s="231">
        <f t="shared" si="0"/>
        <v>173.209</v>
      </c>
      <c r="C19" s="230">
        <v>137.646</v>
      </c>
      <c r="D19" s="230">
        <v>35.563</v>
      </c>
      <c r="E19" s="227"/>
      <c r="F19" s="229"/>
      <c r="G19" s="229"/>
      <c r="H19" s="228"/>
      <c r="L19" s="232"/>
      <c r="M19" s="232"/>
      <c r="N19" s="232"/>
    </row>
    <row r="20" spans="1:14" ht="15">
      <c r="A20" s="223">
        <v>1985</v>
      </c>
      <c r="B20" s="231">
        <f t="shared" si="0"/>
        <v>179.083</v>
      </c>
      <c r="C20" s="230">
        <v>139.404</v>
      </c>
      <c r="D20" s="230">
        <v>39.679</v>
      </c>
      <c r="E20" s="227"/>
      <c r="F20" s="229"/>
      <c r="G20" s="229"/>
      <c r="H20" s="228"/>
      <c r="L20" s="232"/>
      <c r="M20" s="232"/>
      <c r="N20" s="232"/>
    </row>
    <row r="21" spans="1:14" ht="15">
      <c r="A21" s="223"/>
      <c r="B21" s="231">
        <f t="shared" si="0"/>
        <v>180.801</v>
      </c>
      <c r="C21" s="230">
        <v>139.084</v>
      </c>
      <c r="D21" s="230">
        <v>41.717</v>
      </c>
      <c r="E21" s="227"/>
      <c r="F21" s="229"/>
      <c r="G21" s="229"/>
      <c r="H21" s="228"/>
      <c r="L21" s="232"/>
      <c r="M21" s="232"/>
      <c r="N21" s="232"/>
    </row>
    <row r="22" spans="1:14" ht="15">
      <c r="A22" s="223"/>
      <c r="B22" s="231">
        <f t="shared" si="0"/>
        <v>178.745</v>
      </c>
      <c r="C22" s="230">
        <v>135.071</v>
      </c>
      <c r="D22" s="230">
        <v>43.674</v>
      </c>
      <c r="E22" s="227"/>
      <c r="F22" s="229"/>
      <c r="G22" s="229"/>
      <c r="H22" s="228"/>
      <c r="L22" s="232"/>
      <c r="M22" s="232"/>
      <c r="N22" s="232"/>
    </row>
    <row r="23" spans="1:14" ht="15">
      <c r="A23" s="223"/>
      <c r="B23" s="231">
        <f t="shared" si="0"/>
        <v>167.528</v>
      </c>
      <c r="C23" s="230">
        <v>125.469</v>
      </c>
      <c r="D23" s="230">
        <v>42.059</v>
      </c>
      <c r="E23" s="227"/>
      <c r="F23" s="229"/>
      <c r="G23" s="229"/>
      <c r="H23" s="228"/>
      <c r="L23" s="232"/>
      <c r="M23" s="232"/>
      <c r="N23" s="232"/>
    </row>
    <row r="24" spans="1:14" ht="15">
      <c r="A24" s="223"/>
      <c r="B24" s="231">
        <f t="shared" si="0"/>
        <v>141.561</v>
      </c>
      <c r="C24" s="230">
        <v>100.373</v>
      </c>
      <c r="D24" s="230">
        <v>41.188</v>
      </c>
      <c r="E24" s="227"/>
      <c r="F24" s="229"/>
      <c r="G24" s="229"/>
      <c r="H24" s="228"/>
      <c r="L24" s="232"/>
      <c r="M24" s="232"/>
      <c r="N24" s="232"/>
    </row>
    <row r="25" spans="1:14" ht="15">
      <c r="A25" s="223">
        <v>1990</v>
      </c>
      <c r="B25" s="231">
        <f t="shared" si="0"/>
        <v>145.584</v>
      </c>
      <c r="C25" s="230">
        <v>100.104</v>
      </c>
      <c r="D25" s="230">
        <v>45.48</v>
      </c>
      <c r="E25" s="227"/>
      <c r="F25" s="229"/>
      <c r="G25" s="229"/>
      <c r="H25" s="228"/>
      <c r="L25" s="232"/>
      <c r="M25" s="232"/>
      <c r="N25" s="232"/>
    </row>
    <row r="26" spans="1:14" ht="15">
      <c r="A26" s="223"/>
      <c r="B26" s="231">
        <f t="shared" si="0"/>
        <v>150.528</v>
      </c>
      <c r="C26" s="230">
        <v>99.89</v>
      </c>
      <c r="D26" s="230">
        <v>50.638</v>
      </c>
      <c r="E26" s="227"/>
      <c r="F26" s="229"/>
      <c r="G26" s="229"/>
      <c r="H26" s="228"/>
      <c r="L26" s="232"/>
      <c r="M26" s="232"/>
      <c r="N26" s="232"/>
    </row>
    <row r="27" spans="1:14" ht="15">
      <c r="A27" s="223"/>
      <c r="B27" s="231">
        <f t="shared" si="0"/>
        <v>155.228</v>
      </c>
      <c r="C27" s="230">
        <v>103.734</v>
      </c>
      <c r="D27" s="230">
        <v>51.494</v>
      </c>
      <c r="E27" s="227"/>
      <c r="F27" s="229"/>
      <c r="G27" s="229"/>
      <c r="H27" s="228"/>
      <c r="L27" s="232"/>
      <c r="M27" s="232"/>
      <c r="N27" s="232"/>
    </row>
    <row r="28" spans="1:14" ht="15">
      <c r="A28" s="223"/>
      <c r="B28" s="231">
        <f t="shared" si="0"/>
        <v>170.155</v>
      </c>
      <c r="C28" s="230">
        <v>109.613</v>
      </c>
      <c r="D28" s="230">
        <v>60.542</v>
      </c>
      <c r="E28" s="227"/>
      <c r="F28" s="229"/>
      <c r="G28" s="229"/>
      <c r="H28" s="228"/>
      <c r="L28" s="232"/>
      <c r="M28" s="232"/>
      <c r="N28" s="232"/>
    </row>
    <row r="29" spans="1:14" ht="15">
      <c r="A29" s="223"/>
      <c r="B29" s="231">
        <f t="shared" si="0"/>
        <v>203.573</v>
      </c>
      <c r="C29" s="230">
        <v>138.937</v>
      </c>
      <c r="D29" s="230">
        <v>64.636</v>
      </c>
      <c r="E29" s="227"/>
      <c r="F29" s="229"/>
      <c r="G29" s="229"/>
      <c r="H29" s="228"/>
      <c r="L29" s="232"/>
      <c r="M29" s="232"/>
      <c r="N29" s="232"/>
    </row>
    <row r="30" spans="1:14" ht="15">
      <c r="A30" s="223">
        <v>1995</v>
      </c>
      <c r="B30" s="231">
        <f t="shared" si="0"/>
        <v>213.553</v>
      </c>
      <c r="C30" s="230">
        <v>142.746</v>
      </c>
      <c r="D30" s="230">
        <v>70.807</v>
      </c>
      <c r="E30" s="227"/>
      <c r="F30" s="229"/>
      <c r="G30" s="229"/>
      <c r="H30" s="228"/>
      <c r="L30" s="232"/>
      <c r="M30" s="232"/>
      <c r="N30" s="232"/>
    </row>
    <row r="31" spans="1:14" ht="15">
      <c r="A31" s="223"/>
      <c r="B31" s="231">
        <f t="shared" si="0"/>
        <v>226.25942083034033</v>
      </c>
      <c r="C31" s="230">
        <v>142.07893931701273</v>
      </c>
      <c r="D31" s="230">
        <v>84.18048151332759</v>
      </c>
      <c r="E31" s="227"/>
      <c r="F31" s="229"/>
      <c r="G31" s="229"/>
      <c r="H31" s="228"/>
      <c r="L31" s="232"/>
      <c r="M31" s="232"/>
      <c r="N31" s="232"/>
    </row>
    <row r="32" spans="1:14" ht="15">
      <c r="A32" s="223"/>
      <c r="B32" s="231">
        <f t="shared" si="0"/>
        <v>226.33006707889336</v>
      </c>
      <c r="C32" s="230">
        <v>140.4426208192201</v>
      </c>
      <c r="D32" s="230">
        <v>85.88744625967327</v>
      </c>
      <c r="E32" s="227"/>
      <c r="F32" s="229"/>
      <c r="G32" s="229"/>
      <c r="H32" s="228"/>
      <c r="L32" s="232"/>
      <c r="M32" s="232"/>
      <c r="N32" s="232"/>
    </row>
    <row r="33" spans="1:14" ht="15">
      <c r="A33" s="223"/>
      <c r="B33" s="231">
        <f t="shared" si="0"/>
        <v>235.448374769665</v>
      </c>
      <c r="C33" s="230">
        <v>145.26273418497024</v>
      </c>
      <c r="D33" s="230">
        <v>90.18564058469477</v>
      </c>
      <c r="E33" s="227"/>
      <c r="F33" s="229"/>
      <c r="G33" s="229"/>
      <c r="H33" s="228"/>
      <c r="L33" s="232"/>
      <c r="M33" s="232"/>
      <c r="N33" s="232"/>
    </row>
    <row r="34" spans="1:14" ht="15">
      <c r="A34" s="223"/>
      <c r="B34" s="231">
        <f t="shared" si="0"/>
        <v>249.26920062011393</v>
      </c>
      <c r="C34" s="230">
        <v>150.16043019878978</v>
      </c>
      <c r="D34" s="230">
        <v>99.10877042132415</v>
      </c>
      <c r="E34" s="227"/>
      <c r="F34" s="229"/>
      <c r="G34" s="229"/>
      <c r="H34" s="228"/>
      <c r="L34" s="232"/>
      <c r="M34" s="232"/>
      <c r="N34" s="232"/>
    </row>
    <row r="35" spans="1:14" ht="15">
      <c r="A35" s="223">
        <v>2000</v>
      </c>
      <c r="B35" s="231">
        <f t="shared" si="0"/>
        <v>246.67898615584105</v>
      </c>
      <c r="C35" s="230">
        <v>138.28208159866134</v>
      </c>
      <c r="D35" s="230">
        <v>108.39690455717971</v>
      </c>
      <c r="E35" s="227"/>
      <c r="F35" s="229"/>
      <c r="G35" s="229"/>
      <c r="H35" s="228"/>
      <c r="L35" s="232"/>
      <c r="M35" s="232"/>
      <c r="N35" s="232"/>
    </row>
    <row r="36" spans="1:14" ht="15">
      <c r="A36" s="223"/>
      <c r="B36" s="231">
        <f t="shared" si="0"/>
        <v>233.6978548523635</v>
      </c>
      <c r="C36" s="230">
        <v>127.8282933734297</v>
      </c>
      <c r="D36" s="230">
        <v>105.86956147893379</v>
      </c>
      <c r="E36" s="227"/>
      <c r="F36" s="229"/>
      <c r="G36" s="229"/>
      <c r="H36" s="228"/>
      <c r="L36" s="232"/>
      <c r="M36" s="232"/>
      <c r="N36" s="232"/>
    </row>
    <row r="37" spans="1:14" ht="15">
      <c r="A37" s="223"/>
      <c r="B37" s="231">
        <f t="shared" si="0"/>
        <v>230.68306592227856</v>
      </c>
      <c r="C37" s="230">
        <v>127.03689223354255</v>
      </c>
      <c r="D37" s="230">
        <v>103.64617368873601</v>
      </c>
      <c r="E37" s="227"/>
      <c r="F37" s="229"/>
      <c r="G37" s="229"/>
      <c r="H37" s="228"/>
      <c r="L37" s="232"/>
      <c r="M37" s="232"/>
      <c r="N37" s="232"/>
    </row>
    <row r="38" spans="1:14" ht="15">
      <c r="A38" s="223"/>
      <c r="B38" s="231">
        <f t="shared" si="0"/>
        <v>219.23829480172236</v>
      </c>
      <c r="C38" s="230">
        <v>116.24207812072495</v>
      </c>
      <c r="D38" s="230">
        <v>102.99621668099742</v>
      </c>
      <c r="E38" s="227"/>
      <c r="F38" s="229"/>
      <c r="G38" s="229"/>
      <c r="H38" s="228"/>
      <c r="L38" s="232"/>
      <c r="M38" s="232"/>
      <c r="N38" s="232"/>
    </row>
    <row r="39" spans="1:14" ht="15">
      <c r="A39" s="223"/>
      <c r="B39" s="231">
        <f t="shared" si="0"/>
        <v>200.95804896061975</v>
      </c>
      <c r="C39" s="230">
        <v>104.54729031474632</v>
      </c>
      <c r="D39" s="230">
        <v>96.41075864587341</v>
      </c>
      <c r="E39" s="227"/>
      <c r="F39" s="229"/>
      <c r="G39" s="229"/>
      <c r="H39" s="228"/>
      <c r="L39" s="232"/>
      <c r="M39" s="232"/>
      <c r="N39" s="232"/>
    </row>
    <row r="40" spans="1:14" ht="15">
      <c r="A40" s="223">
        <v>2005</v>
      </c>
      <c r="B40" s="231">
        <f t="shared" si="0"/>
        <v>181.1019651406714</v>
      </c>
      <c r="C40" s="230">
        <v>92.88277723641865</v>
      </c>
      <c r="D40" s="230">
        <v>88.21918790425276</v>
      </c>
      <c r="E40" s="227"/>
      <c r="F40" s="229"/>
      <c r="G40" s="229"/>
      <c r="H40" s="228"/>
      <c r="L40" s="232"/>
      <c r="M40" s="232"/>
      <c r="N40" s="232"/>
    </row>
    <row r="41" spans="1:14" ht="15">
      <c r="A41" s="223"/>
      <c r="B41" s="231">
        <f t="shared" si="0"/>
        <v>163.96981406698006</v>
      </c>
      <c r="C41" s="230">
        <v>83.95794820283562</v>
      </c>
      <c r="D41" s="230">
        <v>80.01186586414445</v>
      </c>
      <c r="E41" s="227"/>
      <c r="F41" s="229"/>
      <c r="G41" s="229"/>
      <c r="H41" s="228"/>
      <c r="L41" s="232"/>
      <c r="M41" s="232"/>
      <c r="N41" s="232"/>
    </row>
    <row r="42" spans="1:14" ht="15">
      <c r="A42" s="223"/>
      <c r="B42" s="231">
        <f t="shared" si="0"/>
        <v>156.0361566263104</v>
      </c>
      <c r="C42" s="230">
        <v>83.91153984091127</v>
      </c>
      <c r="D42" s="230">
        <v>72.12461678539913</v>
      </c>
      <c r="E42" s="227"/>
      <c r="F42" s="229"/>
      <c r="G42" s="229"/>
      <c r="H42" s="228"/>
      <c r="L42" s="232"/>
      <c r="M42" s="232"/>
      <c r="N42" s="232"/>
    </row>
    <row r="43" spans="1:14" ht="15">
      <c r="A43" s="223" t="s">
        <v>248</v>
      </c>
      <c r="B43" s="231">
        <f t="shared" si="0"/>
        <v>148.26019794580898</v>
      </c>
      <c r="C43" s="230">
        <v>78.57962577110102</v>
      </c>
      <c r="D43" s="230">
        <v>69.68057217470796</v>
      </c>
      <c r="E43" s="227"/>
      <c r="F43" s="229"/>
      <c r="G43" s="229"/>
      <c r="H43" s="228"/>
      <c r="L43" s="232"/>
      <c r="M43" s="232"/>
      <c r="N43" s="232"/>
    </row>
    <row r="44" spans="1:14" ht="15">
      <c r="A44" s="233"/>
      <c r="B44" s="231">
        <f t="shared" si="0"/>
        <v>134.47547861136343</v>
      </c>
      <c r="C44" s="230">
        <v>74.73854997137454</v>
      </c>
      <c r="D44" s="230">
        <v>59.73692863998888</v>
      </c>
      <c r="E44" s="227"/>
      <c r="F44" s="229"/>
      <c r="G44" s="229"/>
      <c r="H44" s="228"/>
      <c r="L44" s="232"/>
      <c r="M44" s="232"/>
      <c r="N44" s="232"/>
    </row>
    <row r="45" spans="1:14" ht="15">
      <c r="A45" s="223">
        <v>2010</v>
      </c>
      <c r="B45" s="231">
        <f t="shared" si="0"/>
        <v>126.16968315688817</v>
      </c>
      <c r="C45" s="230">
        <v>68.98281907378312</v>
      </c>
      <c r="D45" s="230">
        <v>57.18686408310504</v>
      </c>
      <c r="E45" s="227"/>
      <c r="F45" s="229"/>
      <c r="G45" s="229"/>
      <c r="H45" s="228"/>
      <c r="L45" s="232"/>
      <c r="M45" s="232"/>
      <c r="N45" s="232"/>
    </row>
    <row r="46" spans="1:14" ht="15">
      <c r="A46" s="223"/>
      <c r="B46" s="231">
        <f t="shared" si="0"/>
        <v>102.19012253161735</v>
      </c>
      <c r="C46" s="230">
        <v>56.90213536593472</v>
      </c>
      <c r="D46" s="230">
        <v>45.28798716568263</v>
      </c>
      <c r="E46" s="227"/>
      <c r="F46" s="229"/>
      <c r="G46" s="229"/>
      <c r="H46" s="228"/>
      <c r="L46" s="232"/>
      <c r="M46" s="232"/>
      <c r="N46" s="232"/>
    </row>
    <row r="47" spans="1:14" ht="15">
      <c r="A47" s="223"/>
      <c r="B47" s="231">
        <f t="shared" si="0"/>
        <v>87.69</v>
      </c>
      <c r="C47" s="230">
        <v>48.756</v>
      </c>
      <c r="D47" s="230">
        <v>38.934</v>
      </c>
      <c r="E47" s="227"/>
      <c r="F47" s="229"/>
      <c r="G47" s="229"/>
      <c r="H47" s="228"/>
      <c r="L47" s="232"/>
      <c r="M47" s="232"/>
      <c r="N47" s="232"/>
    </row>
    <row r="48" spans="1:14" ht="15">
      <c r="A48" s="223">
        <v>2013</v>
      </c>
      <c r="B48" s="231">
        <f t="shared" si="0"/>
        <v>80.99101092362326</v>
      </c>
      <c r="C48" s="230">
        <v>44.46847662043946</v>
      </c>
      <c r="D48" s="230">
        <v>36.52253430318381</v>
      </c>
      <c r="E48" s="227"/>
      <c r="F48" s="229"/>
      <c r="G48" s="229"/>
      <c r="H48" s="228"/>
      <c r="L48" s="232"/>
      <c r="M48" s="232"/>
      <c r="N48" s="232"/>
    </row>
    <row r="49" spans="1:8" ht="15">
      <c r="A49" s="223"/>
      <c r="B49" s="231"/>
      <c r="C49" s="230"/>
      <c r="D49" s="230"/>
      <c r="E49" s="227"/>
      <c r="F49" s="229"/>
      <c r="G49" s="229"/>
      <c r="H49" s="228"/>
    </row>
    <row r="50" spans="1:4" s="225" customFormat="1" ht="12.75">
      <c r="A50" s="79" t="s">
        <v>155</v>
      </c>
      <c r="B50" s="226"/>
      <c r="C50" s="226"/>
      <c r="D50" s="226"/>
    </row>
    <row r="51" spans="1:4" ht="15">
      <c r="A51" s="78"/>
      <c r="B51" s="222"/>
      <c r="C51" s="222"/>
      <c r="D51" s="222"/>
    </row>
    <row r="52" spans="1:4" ht="15">
      <c r="A52" s="12" t="s">
        <v>37</v>
      </c>
      <c r="B52" s="222"/>
      <c r="C52" s="222"/>
      <c r="D52" s="222"/>
    </row>
    <row r="53" spans="1:4" ht="15">
      <c r="A53" s="223"/>
      <c r="B53" s="224"/>
      <c r="C53" s="224"/>
      <c r="D53" s="224"/>
    </row>
    <row r="54" spans="1:4" ht="15">
      <c r="A54" s="223"/>
      <c r="B54" s="222"/>
      <c r="C54" s="222"/>
      <c r="D54" s="222"/>
    </row>
    <row r="55" spans="1:4" ht="15">
      <c r="A55" s="223"/>
      <c r="B55" s="222"/>
      <c r="C55" s="222"/>
      <c r="D55" s="222"/>
    </row>
    <row r="56" spans="1:4" ht="15">
      <c r="A56" s="223"/>
      <c r="B56" s="222"/>
      <c r="C56" s="222"/>
      <c r="D56" s="222"/>
    </row>
    <row r="57" spans="1:4" ht="15">
      <c r="A57" s="223"/>
      <c r="B57" s="222"/>
      <c r="C57" s="222"/>
      <c r="D57" s="222"/>
    </row>
    <row r="58" spans="1:4" ht="15">
      <c r="A58" s="223"/>
      <c r="B58" s="222"/>
      <c r="C58" s="222"/>
      <c r="D58" s="222"/>
    </row>
    <row r="59" spans="1:4" ht="15">
      <c r="A59" s="223"/>
      <c r="B59" s="222"/>
      <c r="C59" s="222"/>
      <c r="D59" s="222"/>
    </row>
    <row r="60" spans="1:4" ht="15">
      <c r="A60" s="223"/>
      <c r="B60" s="222"/>
      <c r="C60" s="222"/>
      <c r="D60" s="222"/>
    </row>
    <row r="61" spans="1:4" ht="15">
      <c r="A61" s="223"/>
      <c r="B61" s="222"/>
      <c r="C61" s="222"/>
      <c r="D61" s="222"/>
    </row>
    <row r="62" spans="1:4" ht="15">
      <c r="A62" s="223"/>
      <c r="B62" s="222"/>
      <c r="C62" s="222"/>
      <c r="D62" s="222"/>
    </row>
    <row r="63" spans="1:4" ht="15">
      <c r="A63" s="223"/>
      <c r="B63" s="222"/>
      <c r="C63" s="222"/>
      <c r="D63" s="222"/>
    </row>
    <row r="64" spans="1:4" ht="15">
      <c r="A64" s="223"/>
      <c r="B64" s="222"/>
      <c r="C64" s="222"/>
      <c r="D64" s="222"/>
    </row>
    <row r="65" spans="1:4" ht="15">
      <c r="A65" s="223"/>
      <c r="B65" s="222"/>
      <c r="C65" s="222"/>
      <c r="D65" s="222"/>
    </row>
    <row r="66" spans="1:4" ht="15">
      <c r="A66" s="223"/>
      <c r="B66" s="222"/>
      <c r="C66" s="222"/>
      <c r="D66" s="222"/>
    </row>
    <row r="67" spans="1:4" ht="15">
      <c r="A67" s="223"/>
      <c r="B67" s="222"/>
      <c r="C67" s="222"/>
      <c r="D67" s="222"/>
    </row>
    <row r="68" spans="1:4" ht="15">
      <c r="A68" s="223"/>
      <c r="B68" s="222"/>
      <c r="C68" s="222"/>
      <c r="D68" s="222"/>
    </row>
    <row r="69" spans="1:4" ht="15">
      <c r="A69" s="223"/>
      <c r="B69" s="222"/>
      <c r="C69" s="222"/>
      <c r="D69" s="222"/>
    </row>
    <row r="70" spans="1:4" ht="15">
      <c r="A70" s="223"/>
      <c r="B70" s="222"/>
      <c r="C70" s="222"/>
      <c r="D70" s="222"/>
    </row>
    <row r="71" spans="1:4" ht="15">
      <c r="A71" s="223"/>
      <c r="B71" s="222"/>
      <c r="C71" s="222"/>
      <c r="D71" s="222"/>
    </row>
    <row r="72" spans="1:4" ht="15">
      <c r="A72" s="223"/>
      <c r="B72" s="222"/>
      <c r="C72" s="222"/>
      <c r="D72" s="222"/>
    </row>
    <row r="73" spans="1:4" ht="15">
      <c r="A73" s="223"/>
      <c r="B73" s="222"/>
      <c r="C73" s="222"/>
      <c r="D73" s="222"/>
    </row>
    <row r="74" spans="1:4" ht="15">
      <c r="A74" s="223"/>
      <c r="B74" s="222"/>
      <c r="C74" s="222"/>
      <c r="D74" s="222"/>
    </row>
    <row r="75" spans="1:4" ht="15">
      <c r="A75" s="223"/>
      <c r="B75" s="222"/>
      <c r="C75" s="222"/>
      <c r="D75" s="222"/>
    </row>
    <row r="76" spans="1:4" ht="15">
      <c r="A76" s="223"/>
      <c r="B76" s="222"/>
      <c r="C76" s="222"/>
      <c r="D76" s="222"/>
    </row>
    <row r="77" spans="1:4" ht="15">
      <c r="A77" s="223"/>
      <c r="B77" s="222"/>
      <c r="C77" s="222"/>
      <c r="D77" s="222"/>
    </row>
    <row r="78" spans="1:4" ht="15">
      <c r="A78" s="223"/>
      <c r="B78" s="222"/>
      <c r="C78" s="222"/>
      <c r="D78" s="222"/>
    </row>
    <row r="79" spans="1:4" ht="15">
      <c r="A79" s="223"/>
      <c r="B79" s="222"/>
      <c r="C79" s="222"/>
      <c r="D79" s="222"/>
    </row>
    <row r="80" spans="1:4" ht="15">
      <c r="A80" s="223"/>
      <c r="B80" s="222"/>
      <c r="C80" s="222"/>
      <c r="D80" s="222"/>
    </row>
    <row r="81" spans="1:4" ht="15">
      <c r="A81" s="223"/>
      <c r="B81" s="222"/>
      <c r="C81" s="222"/>
      <c r="D81" s="222"/>
    </row>
    <row r="82" spans="1:4" ht="15">
      <c r="A82" s="223"/>
      <c r="B82" s="222"/>
      <c r="C82" s="222"/>
      <c r="D82" s="222"/>
    </row>
    <row r="83" spans="1:4" ht="15">
      <c r="A83" s="223"/>
      <c r="B83" s="222"/>
      <c r="C83" s="222"/>
      <c r="D83" s="222"/>
    </row>
    <row r="84" spans="1:4" ht="15">
      <c r="A84" s="223"/>
      <c r="B84" s="222"/>
      <c r="C84" s="222"/>
      <c r="D84" s="222"/>
    </row>
    <row r="85" spans="1:4" ht="15">
      <c r="A85" s="223"/>
      <c r="B85" s="222"/>
      <c r="C85" s="222"/>
      <c r="D85" s="222"/>
    </row>
    <row r="86" spans="1:4" ht="15">
      <c r="A86" s="223"/>
      <c r="B86" s="222"/>
      <c r="C86" s="222"/>
      <c r="D86" s="222"/>
    </row>
    <row r="87" spans="1:4" ht="15">
      <c r="A87" s="223"/>
      <c r="B87" s="222"/>
      <c r="C87" s="222"/>
      <c r="D87" s="222"/>
    </row>
    <row r="88" spans="1:4" ht="15">
      <c r="A88" s="223"/>
      <c r="B88" s="222"/>
      <c r="C88" s="222"/>
      <c r="D88" s="222"/>
    </row>
    <row r="89" spans="1:4" ht="15">
      <c r="A89" s="223"/>
      <c r="B89" s="222"/>
      <c r="C89" s="222"/>
      <c r="D89" s="222"/>
    </row>
    <row r="90" spans="1:4" ht="15">
      <c r="A90" s="223"/>
      <c r="B90" s="222"/>
      <c r="C90" s="222"/>
      <c r="D90" s="222"/>
    </row>
    <row r="91" spans="1:4" ht="15">
      <c r="A91" s="223"/>
      <c r="B91" s="222"/>
      <c r="C91" s="222"/>
      <c r="D91" s="222"/>
    </row>
    <row r="92" spans="1:4" ht="15">
      <c r="A92" s="223"/>
      <c r="B92" s="222"/>
      <c r="C92" s="222"/>
      <c r="D92" s="222"/>
    </row>
    <row r="93" spans="1:4" ht="15">
      <c r="A93" s="223"/>
      <c r="B93" s="222"/>
      <c r="C93" s="222"/>
      <c r="D93" s="222"/>
    </row>
    <row r="94" spans="1:4" ht="15">
      <c r="A94" s="223"/>
      <c r="B94" s="222"/>
      <c r="C94" s="222"/>
      <c r="D94" s="222"/>
    </row>
    <row r="95" spans="1:4" ht="15">
      <c r="A95" s="223"/>
      <c r="B95" s="222"/>
      <c r="C95" s="222"/>
      <c r="D95" s="222"/>
    </row>
    <row r="96" spans="1:4" ht="15">
      <c r="A96" s="223"/>
      <c r="B96" s="222"/>
      <c r="C96" s="222"/>
      <c r="D96" s="222"/>
    </row>
    <row r="97" spans="1:4" ht="15">
      <c r="A97" s="223"/>
      <c r="B97" s="222"/>
      <c r="C97" s="222"/>
      <c r="D97" s="222"/>
    </row>
    <row r="98" spans="1:4" ht="15">
      <c r="A98" s="223"/>
      <c r="B98" s="222"/>
      <c r="C98" s="222"/>
      <c r="D98" s="222"/>
    </row>
    <row r="99" spans="1:4" ht="15">
      <c r="A99" s="223"/>
      <c r="B99" s="222"/>
      <c r="C99" s="222"/>
      <c r="D99" s="222"/>
    </row>
    <row r="100" spans="1:4" ht="15">
      <c r="A100" s="223"/>
      <c r="B100" s="222"/>
      <c r="C100" s="222"/>
      <c r="D100" s="222"/>
    </row>
    <row r="101" spans="1:4" ht="15">
      <c r="A101" s="223"/>
      <c r="B101" s="222"/>
      <c r="C101" s="222"/>
      <c r="D101" s="222"/>
    </row>
    <row r="102" spans="1:4" ht="15">
      <c r="A102" s="223"/>
      <c r="B102" s="222"/>
      <c r="C102" s="222"/>
      <c r="D102" s="222"/>
    </row>
    <row r="103" spans="1:4" ht="15">
      <c r="A103" s="223"/>
      <c r="B103" s="222"/>
      <c r="C103" s="222"/>
      <c r="D103" s="222"/>
    </row>
    <row r="104" spans="1:4" ht="15">
      <c r="A104" s="223"/>
      <c r="B104" s="222"/>
      <c r="C104" s="222"/>
      <c r="D104" s="222"/>
    </row>
    <row r="105" spans="1:4" ht="15">
      <c r="A105" s="223"/>
      <c r="B105" s="222"/>
      <c r="C105" s="222"/>
      <c r="D105" s="222"/>
    </row>
    <row r="106" spans="1:4" ht="15">
      <c r="A106" s="223"/>
      <c r="B106" s="222"/>
      <c r="C106" s="222"/>
      <c r="D106" s="222"/>
    </row>
    <row r="107" spans="1:4" ht="15">
      <c r="A107" s="223"/>
      <c r="B107" s="222"/>
      <c r="C107" s="222"/>
      <c r="D107" s="222"/>
    </row>
    <row r="108" spans="1:4" ht="15">
      <c r="A108" s="223"/>
      <c r="B108" s="222"/>
      <c r="C108" s="222"/>
      <c r="D108" s="222"/>
    </row>
    <row r="109" spans="1:4" ht="15">
      <c r="A109" s="223"/>
      <c r="B109" s="222"/>
      <c r="C109" s="222"/>
      <c r="D109" s="222"/>
    </row>
    <row r="110" spans="1:4" ht="15">
      <c r="A110" s="223"/>
      <c r="B110" s="222"/>
      <c r="C110" s="222"/>
      <c r="D110" s="222"/>
    </row>
    <row r="111" spans="1:4" ht="15">
      <c r="A111" s="223"/>
      <c r="B111" s="222"/>
      <c r="C111" s="222"/>
      <c r="D111" s="222"/>
    </row>
    <row r="112" spans="1:4" ht="15">
      <c r="A112" s="223"/>
      <c r="B112" s="222"/>
      <c r="C112" s="222"/>
      <c r="D112" s="222"/>
    </row>
    <row r="113" spans="1:4" ht="15">
      <c r="A113" s="223"/>
      <c r="B113" s="222"/>
      <c r="C113" s="222"/>
      <c r="D113" s="222"/>
    </row>
    <row r="114" spans="1:4" ht="15">
      <c r="A114" s="223"/>
      <c r="B114" s="222"/>
      <c r="C114" s="222"/>
      <c r="D114" s="222"/>
    </row>
    <row r="115" spans="1:4" ht="15">
      <c r="A115" s="223"/>
      <c r="B115" s="222"/>
      <c r="C115" s="222"/>
      <c r="D115" s="222"/>
    </row>
    <row r="116" spans="1:4" ht="15">
      <c r="A116" s="223"/>
      <c r="B116" s="222"/>
      <c r="C116" s="222"/>
      <c r="D116" s="222"/>
    </row>
    <row r="117" spans="1:4" ht="15">
      <c r="A117" s="223"/>
      <c r="B117" s="222"/>
      <c r="C117" s="222"/>
      <c r="D117" s="222"/>
    </row>
    <row r="118" spans="1:4" ht="15">
      <c r="A118" s="223"/>
      <c r="B118" s="222"/>
      <c r="C118" s="222"/>
      <c r="D118" s="222"/>
    </row>
    <row r="119" spans="1:4" ht="15">
      <c r="A119" s="223"/>
      <c r="B119" s="222"/>
      <c r="C119" s="222"/>
      <c r="D119" s="222"/>
    </row>
    <row r="120" spans="1:4" ht="15">
      <c r="A120" s="223"/>
      <c r="B120" s="222"/>
      <c r="C120" s="222"/>
      <c r="D120" s="222"/>
    </row>
    <row r="121" spans="1:4" ht="15">
      <c r="A121" s="223"/>
      <c r="B121" s="222"/>
      <c r="C121" s="222"/>
      <c r="D121" s="222"/>
    </row>
    <row r="122" spans="1:4" ht="15">
      <c r="A122" s="223"/>
      <c r="B122" s="222"/>
      <c r="C122" s="222"/>
      <c r="D122" s="222"/>
    </row>
    <row r="123" spans="1:4" ht="15">
      <c r="A123" s="223"/>
      <c r="B123" s="222"/>
      <c r="C123" s="222"/>
      <c r="D123" s="222"/>
    </row>
    <row r="124" spans="1:4" ht="15">
      <c r="A124" s="223"/>
      <c r="B124" s="222"/>
      <c r="C124" s="222"/>
      <c r="D124" s="222"/>
    </row>
    <row r="125" spans="1:4" ht="15">
      <c r="A125" s="223"/>
      <c r="B125" s="222"/>
      <c r="C125" s="222"/>
      <c r="D125" s="222"/>
    </row>
    <row r="126" spans="1:4" ht="15">
      <c r="A126" s="223"/>
      <c r="B126" s="222"/>
      <c r="C126" s="222"/>
      <c r="D126" s="222"/>
    </row>
    <row r="127" spans="1:4" ht="15">
      <c r="A127" s="223"/>
      <c r="B127" s="222"/>
      <c r="C127" s="222"/>
      <c r="D127" s="222"/>
    </row>
    <row r="128" spans="1:4" ht="15">
      <c r="A128" s="223"/>
      <c r="B128" s="222"/>
      <c r="C128" s="222"/>
      <c r="D128" s="222"/>
    </row>
    <row r="129" spans="1:4" ht="15">
      <c r="A129" s="223"/>
      <c r="B129" s="222"/>
      <c r="C129" s="222"/>
      <c r="D129" s="222"/>
    </row>
    <row r="130" spans="1:4" ht="15">
      <c r="A130" s="223"/>
      <c r="B130" s="222"/>
      <c r="C130" s="222"/>
      <c r="D130" s="222"/>
    </row>
    <row r="131" spans="1:4" ht="15">
      <c r="A131" s="223"/>
      <c r="B131" s="222"/>
      <c r="C131" s="222"/>
      <c r="D131" s="222"/>
    </row>
    <row r="132" spans="1:4" ht="15">
      <c r="A132" s="223"/>
      <c r="B132" s="222"/>
      <c r="C132" s="222"/>
      <c r="D132" s="222"/>
    </row>
    <row r="133" spans="1:4" ht="15">
      <c r="A133" s="223"/>
      <c r="B133" s="222"/>
      <c r="C133" s="222"/>
      <c r="D133" s="222"/>
    </row>
    <row r="134" spans="1:4" ht="15">
      <c r="A134" s="223"/>
      <c r="B134" s="222"/>
      <c r="C134" s="222"/>
      <c r="D134" s="222"/>
    </row>
    <row r="135" spans="1:4" ht="15">
      <c r="A135" s="223"/>
      <c r="B135" s="222"/>
      <c r="C135" s="222"/>
      <c r="D135" s="222"/>
    </row>
    <row r="136" spans="1:4" ht="15">
      <c r="A136" s="223"/>
      <c r="B136" s="222"/>
      <c r="C136" s="222"/>
      <c r="D136" s="222"/>
    </row>
    <row r="137" spans="1:4" ht="15">
      <c r="A137" s="223"/>
      <c r="B137" s="222"/>
      <c r="C137" s="222"/>
      <c r="D137" s="222"/>
    </row>
    <row r="138" spans="1:4" ht="15">
      <c r="A138" s="223"/>
      <c r="B138" s="222"/>
      <c r="C138" s="222"/>
      <c r="D138" s="222"/>
    </row>
    <row r="139" spans="1:4" ht="15">
      <c r="A139" s="223"/>
      <c r="B139" s="222"/>
      <c r="C139" s="222"/>
      <c r="D139" s="222"/>
    </row>
    <row r="140" spans="1:4" ht="15">
      <c r="A140" s="223"/>
      <c r="B140" s="222"/>
      <c r="C140" s="222"/>
      <c r="D140" s="222"/>
    </row>
    <row r="141" spans="1:4" ht="15">
      <c r="A141" s="223"/>
      <c r="B141" s="222"/>
      <c r="C141" s="222"/>
      <c r="D141" s="222"/>
    </row>
    <row r="142" spans="1:4" ht="15">
      <c r="A142" s="223"/>
      <c r="B142" s="222"/>
      <c r="C142" s="222"/>
      <c r="D142" s="222"/>
    </row>
    <row r="143" spans="1:4" ht="15">
      <c r="A143" s="223"/>
      <c r="B143" s="222"/>
      <c r="C143" s="222"/>
      <c r="D143" s="222"/>
    </row>
    <row r="144" spans="1:4" ht="15">
      <c r="A144" s="223"/>
      <c r="B144" s="222"/>
      <c r="C144" s="222"/>
      <c r="D144" s="222"/>
    </row>
    <row r="145" spans="1:4" ht="15">
      <c r="A145" s="223"/>
      <c r="B145" s="222"/>
      <c r="C145" s="222"/>
      <c r="D145" s="222"/>
    </row>
    <row r="146" spans="1:4" ht="15">
      <c r="A146" s="223"/>
      <c r="B146" s="222"/>
      <c r="C146" s="222"/>
      <c r="D146" s="222"/>
    </row>
    <row r="147" spans="1:4" ht="15">
      <c r="A147" s="223"/>
      <c r="B147" s="222"/>
      <c r="C147" s="222"/>
      <c r="D147" s="222"/>
    </row>
    <row r="148" spans="1:4" ht="15">
      <c r="A148" s="223"/>
      <c r="B148" s="222"/>
      <c r="C148" s="222"/>
      <c r="D148" s="222"/>
    </row>
    <row r="149" spans="1:4" ht="15">
      <c r="A149" s="223"/>
      <c r="B149" s="222"/>
      <c r="C149" s="222"/>
      <c r="D149" s="222"/>
    </row>
    <row r="150" spans="1:4" ht="15">
      <c r="A150" s="223"/>
      <c r="B150" s="222"/>
      <c r="C150" s="222"/>
      <c r="D150" s="222"/>
    </row>
    <row r="151" spans="1:4" ht="15">
      <c r="A151" s="223"/>
      <c r="B151" s="222"/>
      <c r="C151" s="222"/>
      <c r="D151" s="222"/>
    </row>
    <row r="152" spans="1:4" ht="15">
      <c r="A152" s="223"/>
      <c r="B152" s="222"/>
      <c r="C152" s="222"/>
      <c r="D152" s="222"/>
    </row>
    <row r="153" spans="1:4" ht="15">
      <c r="A153" s="223"/>
      <c r="B153" s="222"/>
      <c r="C153" s="222"/>
      <c r="D153" s="222"/>
    </row>
    <row r="154" spans="1:4" ht="15">
      <c r="A154" s="223"/>
      <c r="B154" s="222"/>
      <c r="C154" s="222"/>
      <c r="D154" s="222"/>
    </row>
    <row r="155" spans="1:4" ht="15">
      <c r="A155" s="223"/>
      <c r="B155" s="222"/>
      <c r="C155" s="222"/>
      <c r="D155" s="222"/>
    </row>
    <row r="156" spans="1:4" ht="15">
      <c r="A156" s="223"/>
      <c r="B156" s="222"/>
      <c r="C156" s="222"/>
      <c r="D156" s="222"/>
    </row>
    <row r="157" spans="1:4" ht="15">
      <c r="A157" s="223"/>
      <c r="B157" s="222"/>
      <c r="C157" s="222"/>
      <c r="D157" s="222"/>
    </row>
    <row r="158" spans="1:4" ht="15">
      <c r="A158" s="223"/>
      <c r="B158" s="222"/>
      <c r="C158" s="222"/>
      <c r="D158" s="222"/>
    </row>
    <row r="159" spans="1:4" ht="15">
      <c r="A159" s="223"/>
      <c r="B159" s="222"/>
      <c r="C159" s="222"/>
      <c r="D159" s="222"/>
    </row>
    <row r="160" spans="1:4" ht="15">
      <c r="A160" s="223"/>
      <c r="B160" s="222"/>
      <c r="C160" s="222"/>
      <c r="D160" s="222"/>
    </row>
    <row r="161" spans="1:4" ht="15">
      <c r="A161" s="223"/>
      <c r="B161" s="222"/>
      <c r="C161" s="222"/>
      <c r="D161" s="222"/>
    </row>
    <row r="162" spans="1:4" ht="15">
      <c r="A162" s="223"/>
      <c r="B162" s="222"/>
      <c r="C162" s="222"/>
      <c r="D162" s="222"/>
    </row>
    <row r="163" spans="1:4" ht="15">
      <c r="A163" s="223"/>
      <c r="B163" s="222"/>
      <c r="C163" s="222"/>
      <c r="D163" s="222"/>
    </row>
    <row r="164" spans="1:4" ht="15">
      <c r="A164" s="223"/>
      <c r="B164" s="222"/>
      <c r="C164" s="222"/>
      <c r="D164" s="222"/>
    </row>
    <row r="165" spans="1:4" ht="15">
      <c r="A165" s="223"/>
      <c r="B165" s="222"/>
      <c r="C165" s="222"/>
      <c r="D165" s="222"/>
    </row>
    <row r="166" spans="1:4" ht="15">
      <c r="A166" s="223"/>
      <c r="B166" s="222"/>
      <c r="C166" s="222"/>
      <c r="D166" s="222"/>
    </row>
    <row r="167" spans="1:4" ht="15">
      <c r="A167" s="223"/>
      <c r="B167" s="222"/>
      <c r="C167" s="222"/>
      <c r="D167" s="222"/>
    </row>
    <row r="168" spans="1:4" ht="15">
      <c r="A168" s="223"/>
      <c r="B168" s="222"/>
      <c r="C168" s="222"/>
      <c r="D168" s="222"/>
    </row>
    <row r="169" spans="1:4" ht="15">
      <c r="A169" s="223"/>
      <c r="B169" s="222"/>
      <c r="C169" s="222"/>
      <c r="D169" s="222"/>
    </row>
    <row r="170" spans="1:4" ht="15">
      <c r="A170" s="223"/>
      <c r="B170" s="222"/>
      <c r="C170" s="222"/>
      <c r="D170" s="222"/>
    </row>
    <row r="171" spans="1:4" ht="15">
      <c r="A171" s="223"/>
      <c r="B171" s="222"/>
      <c r="C171" s="222"/>
      <c r="D171" s="222"/>
    </row>
    <row r="172" spans="1:4" ht="15">
      <c r="A172" s="223"/>
      <c r="B172" s="222"/>
      <c r="C172" s="222"/>
      <c r="D172" s="222"/>
    </row>
    <row r="173" spans="1:4" ht="15">
      <c r="A173" s="223"/>
      <c r="B173" s="222"/>
      <c r="C173" s="222"/>
      <c r="D173" s="222"/>
    </row>
    <row r="174" spans="1:4" ht="15">
      <c r="A174" s="223"/>
      <c r="B174" s="222"/>
      <c r="C174" s="222"/>
      <c r="D174" s="222"/>
    </row>
    <row r="175" spans="1:4" ht="15">
      <c r="A175" s="223"/>
      <c r="B175" s="222"/>
      <c r="C175" s="222"/>
      <c r="D175" s="222"/>
    </row>
    <row r="176" spans="1:4" ht="15">
      <c r="A176" s="223"/>
      <c r="B176" s="222"/>
      <c r="C176" s="222"/>
      <c r="D176" s="222"/>
    </row>
    <row r="177" spans="1:4" ht="15">
      <c r="A177" s="223"/>
      <c r="B177" s="222"/>
      <c r="C177" s="222"/>
      <c r="D177" s="222"/>
    </row>
    <row r="178" spans="1:4" ht="15">
      <c r="A178" s="223"/>
      <c r="B178" s="222"/>
      <c r="C178" s="222"/>
      <c r="D178" s="222"/>
    </row>
    <row r="179" spans="1:4" ht="15">
      <c r="A179" s="223"/>
      <c r="B179" s="222"/>
      <c r="C179" s="222"/>
      <c r="D179" s="222"/>
    </row>
    <row r="180" spans="1:4" ht="15">
      <c r="A180" s="223"/>
      <c r="B180" s="222"/>
      <c r="C180" s="222"/>
      <c r="D180" s="222"/>
    </row>
    <row r="181" spans="1:4" ht="15">
      <c r="A181" s="223"/>
      <c r="B181" s="222"/>
      <c r="C181" s="222"/>
      <c r="D181" s="222"/>
    </row>
    <row r="182" spans="1:4" ht="15">
      <c r="A182" s="223"/>
      <c r="B182" s="222"/>
      <c r="C182" s="222"/>
      <c r="D182" s="222"/>
    </row>
    <row r="183" spans="1:4" ht="15">
      <c r="A183" s="223"/>
      <c r="B183" s="222"/>
      <c r="C183" s="222"/>
      <c r="D183" s="222"/>
    </row>
    <row r="184" spans="1:4" ht="15">
      <c r="A184" s="223"/>
      <c r="B184" s="222"/>
      <c r="C184" s="222"/>
      <c r="D184" s="222"/>
    </row>
    <row r="185" spans="1:4" ht="15">
      <c r="A185" s="223"/>
      <c r="B185" s="222"/>
      <c r="C185" s="222"/>
      <c r="D185" s="222"/>
    </row>
    <row r="186" spans="1:4" ht="15">
      <c r="A186" s="223"/>
      <c r="B186" s="222"/>
      <c r="C186" s="222"/>
      <c r="D186" s="222"/>
    </row>
    <row r="187" spans="1:4" ht="15">
      <c r="A187" s="223"/>
      <c r="B187" s="222"/>
      <c r="C187" s="222"/>
      <c r="D187" s="222"/>
    </row>
    <row r="188" spans="1:4" ht="15">
      <c r="A188" s="223"/>
      <c r="B188" s="222"/>
      <c r="C188" s="222"/>
      <c r="D188" s="222"/>
    </row>
    <row r="189" spans="1:4" ht="15">
      <c r="A189" s="223"/>
      <c r="B189" s="222"/>
      <c r="C189" s="222"/>
      <c r="D189" s="222"/>
    </row>
    <row r="190" spans="1:4" ht="15">
      <c r="A190" s="223"/>
      <c r="B190" s="222"/>
      <c r="C190" s="222"/>
      <c r="D190" s="222"/>
    </row>
    <row r="191" spans="1:4" ht="15">
      <c r="A191" s="223"/>
      <c r="B191" s="222"/>
      <c r="C191" s="222"/>
      <c r="D191" s="222"/>
    </row>
    <row r="192" spans="1:4" ht="15">
      <c r="A192" s="223"/>
      <c r="B192" s="222"/>
      <c r="C192" s="222"/>
      <c r="D192" s="222"/>
    </row>
    <row r="193" spans="1:4" ht="15">
      <c r="A193" s="223"/>
      <c r="B193" s="222"/>
      <c r="C193" s="222"/>
      <c r="D193" s="222"/>
    </row>
    <row r="194" spans="1:4" ht="15">
      <c r="A194" s="223"/>
      <c r="B194" s="222"/>
      <c r="C194" s="222"/>
      <c r="D194" s="222"/>
    </row>
    <row r="195" spans="1:4" ht="15">
      <c r="A195" s="223"/>
      <c r="B195" s="222"/>
      <c r="C195" s="222"/>
      <c r="D195" s="222"/>
    </row>
    <row r="196" spans="1:4" ht="15">
      <c r="A196" s="223"/>
      <c r="B196" s="222"/>
      <c r="C196" s="222"/>
      <c r="D196" s="222"/>
    </row>
    <row r="197" spans="1:4" ht="15">
      <c r="A197" s="223"/>
      <c r="B197" s="222"/>
      <c r="C197" s="222"/>
      <c r="D197" s="222"/>
    </row>
    <row r="198" spans="1:4" ht="15">
      <c r="A198" s="223"/>
      <c r="B198" s="222"/>
      <c r="C198" s="222"/>
      <c r="D198" s="222"/>
    </row>
    <row r="199" spans="1:4" ht="15">
      <c r="A199" s="223"/>
      <c r="B199" s="222"/>
      <c r="C199" s="222"/>
      <c r="D199" s="222"/>
    </row>
    <row r="200" spans="1:4" ht="15">
      <c r="A200" s="223"/>
      <c r="B200" s="222"/>
      <c r="C200" s="222"/>
      <c r="D200" s="222"/>
    </row>
    <row r="201" spans="1:4" ht="15">
      <c r="A201" s="223"/>
      <c r="B201" s="222"/>
      <c r="C201" s="222"/>
      <c r="D201" s="222"/>
    </row>
    <row r="202" spans="1:4" ht="15">
      <c r="A202" s="223"/>
      <c r="B202" s="222"/>
      <c r="C202" s="222"/>
      <c r="D202" s="222"/>
    </row>
    <row r="203" spans="1:4" ht="15">
      <c r="A203" s="223"/>
      <c r="B203" s="222"/>
      <c r="C203" s="222"/>
      <c r="D203" s="222"/>
    </row>
    <row r="204" spans="1:4" ht="15">
      <c r="A204" s="223"/>
      <c r="B204" s="222"/>
      <c r="C204" s="222"/>
      <c r="D204" s="222"/>
    </row>
    <row r="205" spans="1:4" ht="15">
      <c r="A205" s="223"/>
      <c r="B205" s="222"/>
      <c r="C205" s="222"/>
      <c r="D205" s="222"/>
    </row>
    <row r="206" spans="1:4" ht="15">
      <c r="A206" s="223"/>
      <c r="B206" s="222"/>
      <c r="C206" s="222"/>
      <c r="D206" s="222"/>
    </row>
    <row r="207" spans="1:4" ht="15">
      <c r="A207" s="223"/>
      <c r="B207" s="222"/>
      <c r="C207" s="222"/>
      <c r="D207" s="222"/>
    </row>
    <row r="208" spans="1:4" ht="15">
      <c r="A208" s="223"/>
      <c r="B208" s="222"/>
      <c r="C208" s="222"/>
      <c r="D208" s="222"/>
    </row>
    <row r="209" spans="1:4" ht="15">
      <c r="A209" s="223"/>
      <c r="B209" s="222"/>
      <c r="C209" s="222"/>
      <c r="D209" s="222"/>
    </row>
    <row r="210" spans="1:4" ht="15">
      <c r="A210" s="223"/>
      <c r="B210" s="222"/>
      <c r="C210" s="222"/>
      <c r="D210" s="222"/>
    </row>
    <row r="211" spans="1:4" ht="15">
      <c r="A211" s="223"/>
      <c r="B211" s="222"/>
      <c r="C211" s="222"/>
      <c r="D211" s="222"/>
    </row>
    <row r="212" spans="1:4" ht="15">
      <c r="A212" s="223"/>
      <c r="B212" s="222"/>
      <c r="C212" s="222"/>
      <c r="D212" s="222"/>
    </row>
    <row r="213" spans="1:4" ht="15">
      <c r="A213" s="223"/>
      <c r="B213" s="222"/>
      <c r="C213" s="222"/>
      <c r="D213" s="222"/>
    </row>
    <row r="214" spans="1:4" ht="15">
      <c r="A214" s="223"/>
      <c r="B214" s="222"/>
      <c r="C214" s="222"/>
      <c r="D214" s="222"/>
    </row>
    <row r="215" spans="1:4" ht="15">
      <c r="A215" s="223"/>
      <c r="B215" s="222"/>
      <c r="C215" s="222"/>
      <c r="D215" s="222"/>
    </row>
    <row r="216" spans="1:4" ht="15">
      <c r="A216" s="223"/>
      <c r="B216" s="222"/>
      <c r="C216" s="222"/>
      <c r="D216" s="222"/>
    </row>
    <row r="217" spans="1:4" ht="15">
      <c r="A217" s="223"/>
      <c r="B217" s="222"/>
      <c r="C217" s="222"/>
      <c r="D217" s="222"/>
    </row>
    <row r="218" spans="1:4" ht="15">
      <c r="A218" s="223"/>
      <c r="B218" s="222"/>
      <c r="C218" s="222"/>
      <c r="D218" s="222"/>
    </row>
    <row r="219" spans="1:4" ht="15">
      <c r="A219" s="223"/>
      <c r="B219" s="222"/>
      <c r="C219" s="222"/>
      <c r="D219" s="222"/>
    </row>
    <row r="220" spans="1:4" ht="15">
      <c r="A220" s="223"/>
      <c r="B220" s="222"/>
      <c r="C220" s="222"/>
      <c r="D220" s="222"/>
    </row>
    <row r="221" spans="1:4" ht="15">
      <c r="A221" s="223"/>
      <c r="B221" s="222"/>
      <c r="C221" s="222"/>
      <c r="D221" s="222"/>
    </row>
    <row r="222" spans="1:4" ht="15">
      <c r="A222" s="223"/>
      <c r="B222" s="222"/>
      <c r="C222" s="222"/>
      <c r="D222" s="222"/>
    </row>
    <row r="223" spans="1:4" ht="15">
      <c r="A223" s="223"/>
      <c r="B223" s="222"/>
      <c r="C223" s="222"/>
      <c r="D223" s="222"/>
    </row>
    <row r="224" spans="1:4" ht="15">
      <c r="A224" s="223"/>
      <c r="B224" s="222"/>
      <c r="C224" s="222"/>
      <c r="D224" s="222"/>
    </row>
    <row r="225" spans="1:4" ht="15">
      <c r="A225" s="223"/>
      <c r="B225" s="222"/>
      <c r="C225" s="222"/>
      <c r="D225" s="222"/>
    </row>
    <row r="226" spans="1:4" ht="15">
      <c r="A226" s="223"/>
      <c r="B226" s="222"/>
      <c r="C226" s="222"/>
      <c r="D226" s="222"/>
    </row>
    <row r="227" spans="1:4" ht="15">
      <c r="A227" s="223"/>
      <c r="B227" s="222"/>
      <c r="C227" s="222"/>
      <c r="D227" s="222"/>
    </row>
    <row r="228" spans="1:4" ht="15">
      <c r="A228" s="223"/>
      <c r="B228" s="222"/>
      <c r="C228" s="222"/>
      <c r="D228" s="222"/>
    </row>
    <row r="229" spans="1:4" ht="15">
      <c r="A229" s="223"/>
      <c r="B229" s="222"/>
      <c r="C229" s="222"/>
      <c r="D229" s="222"/>
    </row>
    <row r="230" spans="1:4" ht="15">
      <c r="A230" s="223"/>
      <c r="B230" s="222"/>
      <c r="C230" s="222"/>
      <c r="D230" s="222"/>
    </row>
    <row r="231" spans="1:4" ht="15">
      <c r="A231" s="223"/>
      <c r="B231" s="222"/>
      <c r="C231" s="222"/>
      <c r="D231" s="222"/>
    </row>
    <row r="232" spans="1:4" ht="15">
      <c r="A232" s="223"/>
      <c r="B232" s="222"/>
      <c r="C232" s="222"/>
      <c r="D232" s="222"/>
    </row>
    <row r="233" spans="1:4" ht="15">
      <c r="A233" s="223"/>
      <c r="B233" s="222"/>
      <c r="C233" s="222"/>
      <c r="D233" s="222"/>
    </row>
    <row r="234" spans="1:4" ht="15">
      <c r="A234" s="223"/>
      <c r="B234" s="222"/>
      <c r="C234" s="222"/>
      <c r="D234" s="222"/>
    </row>
    <row r="235" spans="1:4" ht="15">
      <c r="A235" s="223"/>
      <c r="B235" s="222"/>
      <c r="C235" s="222"/>
      <c r="D235" s="222"/>
    </row>
    <row r="236" spans="1:4" ht="15">
      <c r="A236" s="223"/>
      <c r="B236" s="222"/>
      <c r="C236" s="222"/>
      <c r="D236" s="222"/>
    </row>
    <row r="237" spans="1:4" ht="15">
      <c r="A237" s="223"/>
      <c r="B237" s="222"/>
      <c r="C237" s="222"/>
      <c r="D237" s="222"/>
    </row>
    <row r="238" spans="1:4" ht="15">
      <c r="A238" s="223"/>
      <c r="B238" s="222"/>
      <c r="C238" s="222"/>
      <c r="D238" s="222"/>
    </row>
    <row r="239" spans="1:4" ht="15">
      <c r="A239" s="223"/>
      <c r="B239" s="222"/>
      <c r="C239" s="222"/>
      <c r="D239" s="222"/>
    </row>
    <row r="240" spans="1:4" ht="15">
      <c r="A240" s="223"/>
      <c r="B240" s="222"/>
      <c r="C240" s="222"/>
      <c r="D240" s="222"/>
    </row>
    <row r="241" spans="1:4" ht="15">
      <c r="A241" s="223"/>
      <c r="B241" s="222"/>
      <c r="C241" s="222"/>
      <c r="D241" s="222"/>
    </row>
    <row r="242" spans="1:4" ht="15">
      <c r="A242" s="223"/>
      <c r="B242" s="222"/>
      <c r="C242" s="222"/>
      <c r="D242" s="222"/>
    </row>
    <row r="243" spans="1:4" ht="15">
      <c r="A243" s="223"/>
      <c r="B243" s="222"/>
      <c r="C243" s="222"/>
      <c r="D243" s="222"/>
    </row>
    <row r="244" spans="1:4" ht="15">
      <c r="A244" s="223"/>
      <c r="B244" s="222"/>
      <c r="C244" s="222"/>
      <c r="D244" s="222"/>
    </row>
    <row r="245" spans="1:4" ht="15">
      <c r="A245" s="223"/>
      <c r="B245" s="222"/>
      <c r="C245" s="222"/>
      <c r="D245" s="222"/>
    </row>
    <row r="246" spans="1:4" ht="15">
      <c r="A246" s="223"/>
      <c r="B246" s="222"/>
      <c r="C246" s="222"/>
      <c r="D246" s="222"/>
    </row>
    <row r="247" spans="1:4" ht="15">
      <c r="A247" s="223"/>
      <c r="B247" s="222"/>
      <c r="C247" s="222"/>
      <c r="D247" s="222"/>
    </row>
    <row r="248" spans="1:4" ht="15">
      <c r="A248" s="223"/>
      <c r="B248" s="222"/>
      <c r="C248" s="222"/>
      <c r="D248" s="222"/>
    </row>
    <row r="249" spans="1:4" ht="15">
      <c r="A249" s="223"/>
      <c r="B249" s="222"/>
      <c r="C249" s="222"/>
      <c r="D249" s="222"/>
    </row>
    <row r="250" spans="1:4" ht="15">
      <c r="A250" s="223"/>
      <c r="B250" s="222"/>
      <c r="C250" s="222"/>
      <c r="D250" s="222"/>
    </row>
    <row r="251" spans="1:4" ht="15">
      <c r="A251" s="223"/>
      <c r="B251" s="222"/>
      <c r="C251" s="222"/>
      <c r="D251" s="222"/>
    </row>
    <row r="252" spans="1:4" ht="15">
      <c r="A252" s="223"/>
      <c r="B252" s="222"/>
      <c r="C252" s="222"/>
      <c r="D252" s="222"/>
    </row>
    <row r="253" spans="1:4" ht="15">
      <c r="A253" s="223"/>
      <c r="B253" s="222"/>
      <c r="C253" s="222"/>
      <c r="D253" s="222"/>
    </row>
    <row r="254" spans="1:4" ht="15">
      <c r="A254" s="223"/>
      <c r="B254" s="222"/>
      <c r="C254" s="222"/>
      <c r="D254" s="222"/>
    </row>
    <row r="255" spans="1:4" ht="15">
      <c r="A255" s="223"/>
      <c r="B255" s="222"/>
      <c r="C255" s="222"/>
      <c r="D255" s="222"/>
    </row>
    <row r="256" spans="1:4" ht="15">
      <c r="A256" s="223"/>
      <c r="B256" s="222"/>
      <c r="C256" s="222"/>
      <c r="D256" s="222"/>
    </row>
    <row r="257" spans="1:4" ht="15">
      <c r="A257" s="223"/>
      <c r="B257" s="222"/>
      <c r="C257" s="222"/>
      <c r="D257" s="222"/>
    </row>
    <row r="258" spans="1:4" ht="15">
      <c r="A258" s="223"/>
      <c r="B258" s="222"/>
      <c r="C258" s="222"/>
      <c r="D258" s="222"/>
    </row>
    <row r="259" spans="1:4" ht="15">
      <c r="A259" s="223"/>
      <c r="B259" s="222"/>
      <c r="C259" s="222"/>
      <c r="D259" s="222"/>
    </row>
    <row r="260" spans="1:4" ht="15">
      <c r="A260" s="223"/>
      <c r="B260" s="222"/>
      <c r="C260" s="222"/>
      <c r="D260" s="222"/>
    </row>
    <row r="261" spans="1:4" ht="15">
      <c r="A261" s="223"/>
      <c r="B261" s="222"/>
      <c r="C261" s="222"/>
      <c r="D261" s="222"/>
    </row>
    <row r="262" spans="1:4" ht="15">
      <c r="A262" s="223"/>
      <c r="B262" s="222"/>
      <c r="C262" s="222"/>
      <c r="D262" s="222"/>
    </row>
    <row r="263" spans="1:4" ht="15">
      <c r="A263" s="223"/>
      <c r="B263" s="222"/>
      <c r="C263" s="222"/>
      <c r="D263" s="222"/>
    </row>
    <row r="264" spans="1:4" ht="15">
      <c r="A264" s="223"/>
      <c r="B264" s="222"/>
      <c r="C264" s="222"/>
      <c r="D264" s="222"/>
    </row>
    <row r="265" spans="1:4" ht="15">
      <c r="A265" s="223"/>
      <c r="B265" s="222"/>
      <c r="C265" s="222"/>
      <c r="D265" s="222"/>
    </row>
    <row r="266" spans="1:4" ht="15">
      <c r="A266" s="223"/>
      <c r="B266" s="222"/>
      <c r="C266" s="222"/>
      <c r="D266" s="222"/>
    </row>
    <row r="267" spans="1:4" ht="15">
      <c r="A267" s="223"/>
      <c r="B267" s="222"/>
      <c r="C267" s="222"/>
      <c r="D267" s="222"/>
    </row>
    <row r="268" spans="1:4" ht="15">
      <c r="A268" s="223"/>
      <c r="B268" s="222"/>
      <c r="C268" s="222"/>
      <c r="D268" s="222"/>
    </row>
    <row r="269" spans="1:4" ht="15">
      <c r="A269" s="223"/>
      <c r="B269" s="222"/>
      <c r="C269" s="222"/>
      <c r="D269" s="222"/>
    </row>
    <row r="270" spans="1:4" ht="15">
      <c r="A270" s="223"/>
      <c r="B270" s="222"/>
      <c r="C270" s="222"/>
      <c r="D270" s="222"/>
    </row>
    <row r="271" spans="1:4" ht="15">
      <c r="A271" s="223"/>
      <c r="B271" s="222"/>
      <c r="C271" s="222"/>
      <c r="D271" s="222"/>
    </row>
    <row r="272" spans="1:4" ht="15">
      <c r="A272" s="223"/>
      <c r="B272" s="222"/>
      <c r="C272" s="222"/>
      <c r="D272" s="222"/>
    </row>
    <row r="273" spans="1:4" ht="15">
      <c r="A273" s="223"/>
      <c r="B273" s="222"/>
      <c r="C273" s="222"/>
      <c r="D273" s="222"/>
    </row>
    <row r="274" spans="1:4" ht="15">
      <c r="A274" s="223"/>
      <c r="B274" s="222"/>
      <c r="C274" s="222"/>
      <c r="D274" s="222"/>
    </row>
    <row r="275" spans="1:4" ht="15">
      <c r="A275" s="223"/>
      <c r="B275" s="222"/>
      <c r="C275" s="222"/>
      <c r="D275" s="222"/>
    </row>
    <row r="276" spans="1:4" ht="15">
      <c r="A276" s="223"/>
      <c r="B276" s="222"/>
      <c r="C276" s="222"/>
      <c r="D276" s="222"/>
    </row>
    <row r="277" spans="1:4" ht="15">
      <c r="A277" s="223"/>
      <c r="B277" s="222"/>
      <c r="C277" s="222"/>
      <c r="D277" s="222"/>
    </row>
    <row r="278" spans="1:4" ht="15">
      <c r="A278" s="223"/>
      <c r="B278" s="222"/>
      <c r="C278" s="222"/>
      <c r="D278" s="222"/>
    </row>
    <row r="279" spans="1:4" ht="15">
      <c r="A279" s="223"/>
      <c r="B279" s="222"/>
      <c r="C279" s="222"/>
      <c r="D279" s="222"/>
    </row>
    <row r="280" spans="1:4" ht="15">
      <c r="A280" s="223"/>
      <c r="B280" s="222"/>
      <c r="C280" s="222"/>
      <c r="D280" s="222"/>
    </row>
    <row r="281" spans="1:4" ht="15">
      <c r="A281" s="223"/>
      <c r="B281" s="222"/>
      <c r="C281" s="222"/>
      <c r="D281" s="222"/>
    </row>
    <row r="282" spans="1:4" ht="15">
      <c r="A282" s="223"/>
      <c r="B282" s="222"/>
      <c r="C282" s="222"/>
      <c r="D282" s="222"/>
    </row>
    <row r="283" spans="1:4" ht="15">
      <c r="A283" s="223"/>
      <c r="B283" s="222"/>
      <c r="C283" s="222"/>
      <c r="D283" s="222"/>
    </row>
    <row r="284" spans="1:4" ht="15">
      <c r="A284" s="223"/>
      <c r="B284" s="222"/>
      <c r="C284" s="222"/>
      <c r="D284" s="222"/>
    </row>
    <row r="285" spans="1:4" ht="15">
      <c r="A285" s="223"/>
      <c r="B285" s="222"/>
      <c r="C285" s="222"/>
      <c r="D285" s="222"/>
    </row>
    <row r="286" spans="1:4" ht="15">
      <c r="A286" s="223"/>
      <c r="B286" s="222"/>
      <c r="C286" s="222"/>
      <c r="D286" s="222"/>
    </row>
    <row r="287" spans="1:4" ht="15">
      <c r="A287" s="223"/>
      <c r="B287" s="222"/>
      <c r="C287" s="222"/>
      <c r="D287" s="222"/>
    </row>
    <row r="288" spans="1:4" ht="15">
      <c r="A288" s="223"/>
      <c r="B288" s="222"/>
      <c r="C288" s="222"/>
      <c r="D288" s="222"/>
    </row>
    <row r="289" spans="1:4" ht="15">
      <c r="A289" s="223"/>
      <c r="B289" s="222"/>
      <c r="C289" s="222"/>
      <c r="D289" s="222"/>
    </row>
    <row r="290" spans="1:4" ht="15">
      <c r="A290" s="223"/>
      <c r="B290" s="222"/>
      <c r="C290" s="222"/>
      <c r="D290" s="222"/>
    </row>
    <row r="291" spans="1:4" ht="15">
      <c r="A291" s="223"/>
      <c r="B291" s="222"/>
      <c r="C291" s="222"/>
      <c r="D291" s="222"/>
    </row>
    <row r="292" spans="1:4" ht="15">
      <c r="A292" s="223"/>
      <c r="B292" s="222"/>
      <c r="C292" s="222"/>
      <c r="D292" s="222"/>
    </row>
    <row r="293" spans="1:4" ht="15">
      <c r="A293" s="223"/>
      <c r="B293" s="222"/>
      <c r="C293" s="222"/>
      <c r="D293" s="222"/>
    </row>
    <row r="294" spans="1:4" ht="15">
      <c r="A294" s="223"/>
      <c r="B294" s="222"/>
      <c r="C294" s="222"/>
      <c r="D294" s="222"/>
    </row>
    <row r="295" spans="1:4" ht="15">
      <c r="A295" s="223"/>
      <c r="B295" s="222"/>
      <c r="C295" s="222"/>
      <c r="D295" s="222"/>
    </row>
    <row r="296" spans="1:4" ht="15">
      <c r="A296" s="223"/>
      <c r="B296" s="222"/>
      <c r="C296" s="222"/>
      <c r="D296" s="222"/>
    </row>
    <row r="297" spans="1:4" ht="15">
      <c r="A297" s="223"/>
      <c r="B297" s="222"/>
      <c r="C297" s="222"/>
      <c r="D297" s="222"/>
    </row>
    <row r="298" spans="1:4" ht="15">
      <c r="A298" s="223"/>
      <c r="B298" s="222"/>
      <c r="C298" s="222"/>
      <c r="D298" s="222"/>
    </row>
    <row r="299" spans="1:4" ht="15">
      <c r="A299" s="223"/>
      <c r="B299" s="222"/>
      <c r="C299" s="222"/>
      <c r="D299" s="222"/>
    </row>
    <row r="300" spans="1:4" ht="15">
      <c r="A300" s="223"/>
      <c r="B300" s="222"/>
      <c r="C300" s="222"/>
      <c r="D300" s="222"/>
    </row>
    <row r="301" spans="1:4" ht="15">
      <c r="A301" s="223"/>
      <c r="B301" s="222"/>
      <c r="C301" s="222"/>
      <c r="D301" s="222"/>
    </row>
    <row r="302" spans="1:4" ht="15">
      <c r="A302" s="223"/>
      <c r="B302" s="222"/>
      <c r="C302" s="222"/>
      <c r="D302" s="222"/>
    </row>
    <row r="303" spans="1:4" ht="15">
      <c r="A303" s="223"/>
      <c r="B303" s="222"/>
      <c r="C303" s="222"/>
      <c r="D303" s="222"/>
    </row>
    <row r="304" spans="1:4" ht="15">
      <c r="A304" s="223"/>
      <c r="B304" s="222"/>
      <c r="C304" s="222"/>
      <c r="D304" s="222"/>
    </row>
    <row r="305" spans="1:4" ht="15">
      <c r="A305" s="223"/>
      <c r="B305" s="222"/>
      <c r="C305" s="222"/>
      <c r="D305" s="222"/>
    </row>
    <row r="306" spans="1:4" ht="15">
      <c r="A306" s="223"/>
      <c r="B306" s="222"/>
      <c r="C306" s="222"/>
      <c r="D306" s="222"/>
    </row>
    <row r="307" spans="1:4" ht="15">
      <c r="A307" s="223"/>
      <c r="B307" s="222"/>
      <c r="C307" s="222"/>
      <c r="D307" s="222"/>
    </row>
    <row r="308" spans="1:4" ht="15">
      <c r="A308" s="223"/>
      <c r="B308" s="222"/>
      <c r="C308" s="222"/>
      <c r="D308" s="222"/>
    </row>
    <row r="309" spans="1:4" ht="15">
      <c r="A309" s="223"/>
      <c r="B309" s="222"/>
      <c r="C309" s="222"/>
      <c r="D309" s="222"/>
    </row>
    <row r="310" spans="1:4" ht="15">
      <c r="A310" s="223"/>
      <c r="B310" s="222"/>
      <c r="C310" s="222"/>
      <c r="D310" s="222"/>
    </row>
    <row r="311" spans="1:4" ht="15">
      <c r="A311" s="223"/>
      <c r="B311" s="222"/>
      <c r="C311" s="222"/>
      <c r="D311" s="222"/>
    </row>
    <row r="312" spans="1:4" ht="15">
      <c r="A312" s="223"/>
      <c r="B312" s="222"/>
      <c r="C312" s="222"/>
      <c r="D312" s="222"/>
    </row>
    <row r="313" spans="1:4" ht="15">
      <c r="A313" s="223"/>
      <c r="B313" s="222"/>
      <c r="C313" s="222"/>
      <c r="D313" s="222"/>
    </row>
    <row r="314" spans="1:4" ht="15">
      <c r="A314" s="223"/>
      <c r="B314" s="222"/>
      <c r="C314" s="222"/>
      <c r="D314" s="222"/>
    </row>
    <row r="315" spans="1:4" ht="15">
      <c r="A315" s="223"/>
      <c r="B315" s="222"/>
      <c r="C315" s="222"/>
      <c r="D315" s="222"/>
    </row>
    <row r="316" spans="1:4" ht="15">
      <c r="A316" s="223"/>
      <c r="B316" s="222"/>
      <c r="C316" s="222"/>
      <c r="D316" s="222"/>
    </row>
    <row r="317" spans="1:4" ht="15">
      <c r="A317" s="223"/>
      <c r="B317" s="222"/>
      <c r="C317" s="222"/>
      <c r="D317" s="222"/>
    </row>
    <row r="318" spans="1:4" ht="15">
      <c r="A318" s="223"/>
      <c r="B318" s="222"/>
      <c r="C318" s="222"/>
      <c r="D318" s="222"/>
    </row>
    <row r="319" spans="1:4" ht="15">
      <c r="A319" s="223"/>
      <c r="B319" s="222"/>
      <c r="C319" s="222"/>
      <c r="D319" s="222"/>
    </row>
    <row r="320" spans="1:4" ht="15">
      <c r="A320" s="223"/>
      <c r="B320" s="222"/>
      <c r="C320" s="222"/>
      <c r="D320" s="222"/>
    </row>
    <row r="321" spans="1:4" ht="15">
      <c r="A321" s="223"/>
      <c r="B321" s="222"/>
      <c r="C321" s="222"/>
      <c r="D321" s="222"/>
    </row>
    <row r="322" spans="1:4" ht="15">
      <c r="A322" s="223"/>
      <c r="B322" s="222"/>
      <c r="C322" s="222"/>
      <c r="D322" s="222"/>
    </row>
    <row r="323" spans="1:4" ht="15">
      <c r="A323" s="223"/>
      <c r="B323" s="222"/>
      <c r="C323" s="222"/>
      <c r="D323" s="222"/>
    </row>
    <row r="324" spans="1:4" ht="15">
      <c r="A324" s="223"/>
      <c r="B324" s="222"/>
      <c r="C324" s="222"/>
      <c r="D324" s="222"/>
    </row>
    <row r="325" spans="1:4" ht="15">
      <c r="A325" s="223"/>
      <c r="B325" s="222"/>
      <c r="C325" s="222"/>
      <c r="D325" s="222"/>
    </row>
    <row r="326" spans="1:4" ht="15">
      <c r="A326" s="223"/>
      <c r="B326" s="222"/>
      <c r="C326" s="222"/>
      <c r="D326" s="222"/>
    </row>
    <row r="327" spans="1:4" ht="15">
      <c r="A327" s="223"/>
      <c r="B327" s="222"/>
      <c r="C327" s="222"/>
      <c r="D327" s="222"/>
    </row>
    <row r="328" spans="1:4" ht="15">
      <c r="A328" s="223"/>
      <c r="B328" s="222"/>
      <c r="C328" s="222"/>
      <c r="D328" s="222"/>
    </row>
    <row r="329" spans="1:4" ht="15">
      <c r="A329" s="223"/>
      <c r="B329" s="222"/>
      <c r="C329" s="222"/>
      <c r="D329" s="222"/>
    </row>
    <row r="330" spans="1:4" ht="15">
      <c r="A330" s="223"/>
      <c r="B330" s="222"/>
      <c r="C330" s="222"/>
      <c r="D330" s="222"/>
    </row>
    <row r="331" spans="1:4" ht="15">
      <c r="A331" s="223"/>
      <c r="B331" s="222"/>
      <c r="C331" s="222"/>
      <c r="D331" s="222"/>
    </row>
    <row r="332" spans="1:4" ht="15">
      <c r="A332" s="223"/>
      <c r="B332" s="222"/>
      <c r="C332" s="222"/>
      <c r="D332" s="222"/>
    </row>
    <row r="333" spans="1:4" ht="15">
      <c r="A333" s="223"/>
      <c r="B333" s="222"/>
      <c r="C333" s="222"/>
      <c r="D333" s="222"/>
    </row>
    <row r="334" spans="1:4" ht="15">
      <c r="A334" s="223"/>
      <c r="B334" s="222"/>
      <c r="C334" s="222"/>
      <c r="D334" s="222"/>
    </row>
    <row r="335" spans="1:4" ht="15">
      <c r="A335" s="223"/>
      <c r="B335" s="222"/>
      <c r="C335" s="222"/>
      <c r="D335" s="222"/>
    </row>
    <row r="336" spans="1:4" ht="15">
      <c r="A336" s="223"/>
      <c r="B336" s="222"/>
      <c r="C336" s="222"/>
      <c r="D336" s="222"/>
    </row>
    <row r="337" spans="1:4" ht="15">
      <c r="A337" s="223"/>
      <c r="B337" s="222"/>
      <c r="C337" s="222"/>
      <c r="D337" s="222"/>
    </row>
    <row r="338" spans="1:4" ht="15">
      <c r="A338" s="223"/>
      <c r="B338" s="222"/>
      <c r="C338" s="222"/>
      <c r="D338" s="222"/>
    </row>
    <row r="339" spans="1:4" ht="15">
      <c r="A339" s="223"/>
      <c r="B339" s="222"/>
      <c r="C339" s="222"/>
      <c r="D339" s="222"/>
    </row>
    <row r="340" spans="1:4" ht="15">
      <c r="A340" s="223"/>
      <c r="B340" s="222"/>
      <c r="C340" s="222"/>
      <c r="D340" s="222"/>
    </row>
    <row r="341" spans="1:4" ht="15">
      <c r="A341" s="223"/>
      <c r="B341" s="222"/>
      <c r="C341" s="222"/>
      <c r="D341" s="222"/>
    </row>
    <row r="342" spans="1:4" ht="15">
      <c r="A342" s="223"/>
      <c r="B342" s="222"/>
      <c r="C342" s="222"/>
      <c r="D342" s="222"/>
    </row>
    <row r="343" spans="1:4" ht="15">
      <c r="A343" s="223"/>
      <c r="B343" s="222"/>
      <c r="C343" s="222"/>
      <c r="D343" s="222"/>
    </row>
    <row r="344" spans="1:4" ht="15">
      <c r="A344" s="223"/>
      <c r="B344" s="222"/>
      <c r="C344" s="222"/>
      <c r="D344" s="222"/>
    </row>
    <row r="345" spans="1:4" ht="15">
      <c r="A345" s="223"/>
      <c r="B345" s="222"/>
      <c r="C345" s="222"/>
      <c r="D345" s="222"/>
    </row>
    <row r="346" spans="1:4" ht="15">
      <c r="A346" s="223"/>
      <c r="B346" s="222"/>
      <c r="C346" s="222"/>
      <c r="D346" s="222"/>
    </row>
    <row r="347" spans="1:4" ht="15">
      <c r="A347" s="223"/>
      <c r="B347" s="222"/>
      <c r="C347" s="222"/>
      <c r="D347" s="222"/>
    </row>
    <row r="348" spans="1:4" ht="15">
      <c r="A348" s="223"/>
      <c r="B348" s="222"/>
      <c r="C348" s="222"/>
      <c r="D348" s="222"/>
    </row>
    <row r="349" spans="1:4" ht="15">
      <c r="A349" s="223"/>
      <c r="B349" s="222"/>
      <c r="C349" s="222"/>
      <c r="D349" s="222"/>
    </row>
    <row r="350" spans="1:4" ht="15">
      <c r="A350" s="223"/>
      <c r="B350" s="222"/>
      <c r="C350" s="222"/>
      <c r="D350" s="222"/>
    </row>
    <row r="351" spans="1:4" ht="15">
      <c r="A351" s="223"/>
      <c r="B351" s="222"/>
      <c r="C351" s="222"/>
      <c r="D351" s="222"/>
    </row>
    <row r="352" spans="1:4" ht="15">
      <c r="A352" s="223"/>
      <c r="B352" s="222"/>
      <c r="C352" s="222"/>
      <c r="D352" s="222"/>
    </row>
    <row r="353" spans="1:4" ht="15">
      <c r="A353" s="223"/>
      <c r="B353" s="222"/>
      <c r="C353" s="222"/>
      <c r="D353" s="222"/>
    </row>
    <row r="354" spans="1:4" ht="15">
      <c r="A354" s="223"/>
      <c r="B354" s="222"/>
      <c r="C354" s="222"/>
      <c r="D354" s="222"/>
    </row>
    <row r="355" spans="1:4" ht="15">
      <c r="A355" s="223"/>
      <c r="B355" s="222"/>
      <c r="C355" s="222"/>
      <c r="D355" s="222"/>
    </row>
    <row r="356" spans="1:4" ht="15">
      <c r="A356" s="223"/>
      <c r="B356" s="222"/>
      <c r="C356" s="222"/>
      <c r="D356" s="222"/>
    </row>
    <row r="357" spans="1:4" ht="15">
      <c r="A357" s="223"/>
      <c r="B357" s="222"/>
      <c r="C357" s="222"/>
      <c r="D357" s="222"/>
    </row>
    <row r="358" spans="1:4" ht="15">
      <c r="A358" s="223"/>
      <c r="B358" s="222"/>
      <c r="C358" s="222"/>
      <c r="D358" s="222"/>
    </row>
    <row r="359" spans="1:4" ht="15">
      <c r="A359" s="223"/>
      <c r="B359" s="222"/>
      <c r="C359" s="222"/>
      <c r="D359" s="222"/>
    </row>
    <row r="360" spans="1:4" ht="15">
      <c r="A360" s="223"/>
      <c r="B360" s="222"/>
      <c r="C360" s="222"/>
      <c r="D360" s="222"/>
    </row>
    <row r="361" spans="1:4" ht="15">
      <c r="A361" s="223"/>
      <c r="B361" s="222"/>
      <c r="C361" s="222"/>
      <c r="D361" s="222"/>
    </row>
    <row r="362" spans="1:4" ht="15">
      <c r="A362" s="223"/>
      <c r="B362" s="222"/>
      <c r="C362" s="222"/>
      <c r="D362" s="222"/>
    </row>
    <row r="363" spans="1:4" ht="15">
      <c r="A363" s="223"/>
      <c r="B363" s="222"/>
      <c r="C363" s="222"/>
      <c r="D363" s="222"/>
    </row>
    <row r="364" spans="1:4" ht="15">
      <c r="A364" s="223"/>
      <c r="B364" s="222"/>
      <c r="C364" s="222"/>
      <c r="D364" s="222"/>
    </row>
    <row r="365" spans="1:4" ht="15">
      <c r="A365" s="223"/>
      <c r="B365" s="222"/>
      <c r="C365" s="222"/>
      <c r="D365" s="222"/>
    </row>
    <row r="366" spans="1:4" ht="15">
      <c r="A366" s="223"/>
      <c r="B366" s="222"/>
      <c r="C366" s="222"/>
      <c r="D366" s="222"/>
    </row>
    <row r="367" spans="1:4" ht="15">
      <c r="A367" s="223"/>
      <c r="B367" s="222"/>
      <c r="C367" s="222"/>
      <c r="D367" s="222"/>
    </row>
    <row r="368" spans="1:4" ht="15">
      <c r="A368" s="223"/>
      <c r="B368" s="222"/>
      <c r="C368" s="222"/>
      <c r="D368" s="222"/>
    </row>
    <row r="369" spans="1:4" ht="15">
      <c r="A369" s="223"/>
      <c r="B369" s="222"/>
      <c r="C369" s="222"/>
      <c r="D369" s="222"/>
    </row>
    <row r="370" spans="1:4" ht="15">
      <c r="A370" s="223"/>
      <c r="B370" s="222"/>
      <c r="C370" s="222"/>
      <c r="D370" s="222"/>
    </row>
    <row r="371" spans="1:4" ht="15">
      <c r="A371" s="223"/>
      <c r="B371" s="222"/>
      <c r="C371" s="222"/>
      <c r="D371" s="222"/>
    </row>
    <row r="372" spans="1:4" ht="15">
      <c r="A372" s="223"/>
      <c r="B372" s="222"/>
      <c r="C372" s="222"/>
      <c r="D372" s="222"/>
    </row>
    <row r="373" spans="1:4" ht="15">
      <c r="A373" s="223"/>
      <c r="B373" s="222"/>
      <c r="C373" s="222"/>
      <c r="D373" s="222"/>
    </row>
    <row r="374" spans="1:4" ht="15">
      <c r="A374" s="223"/>
      <c r="B374" s="222"/>
      <c r="C374" s="222"/>
      <c r="D374" s="222"/>
    </row>
    <row r="375" spans="1:4" ht="15">
      <c r="A375" s="223"/>
      <c r="B375" s="222"/>
      <c r="C375" s="222"/>
      <c r="D375" s="222"/>
    </row>
    <row r="376" spans="1:4" ht="15">
      <c r="A376" s="223"/>
      <c r="B376" s="222"/>
      <c r="C376" s="222"/>
      <c r="D376" s="222"/>
    </row>
    <row r="377" spans="1:4" ht="15">
      <c r="A377" s="223"/>
      <c r="B377" s="222"/>
      <c r="C377" s="222"/>
      <c r="D377" s="222"/>
    </row>
    <row r="378" spans="1:4" ht="15">
      <c r="A378" s="223"/>
      <c r="B378" s="222"/>
      <c r="C378" s="222"/>
      <c r="D378" s="222"/>
    </row>
    <row r="379" spans="1:4" ht="15">
      <c r="A379" s="223"/>
      <c r="B379" s="222"/>
      <c r="C379" s="222"/>
      <c r="D379" s="222"/>
    </row>
    <row r="380" spans="1:4" ht="15">
      <c r="A380" s="223"/>
      <c r="B380" s="222"/>
      <c r="C380" s="222"/>
      <c r="D380" s="222"/>
    </row>
    <row r="381" spans="1:4" ht="15">
      <c r="A381" s="223"/>
      <c r="B381" s="222"/>
      <c r="C381" s="222"/>
      <c r="D381" s="222"/>
    </row>
    <row r="382" spans="1:4" ht="15">
      <c r="A382" s="223"/>
      <c r="B382" s="222"/>
      <c r="C382" s="222"/>
      <c r="D382" s="222"/>
    </row>
    <row r="383" spans="1:4" ht="15">
      <c r="A383" s="223"/>
      <c r="B383" s="222"/>
      <c r="C383" s="222"/>
      <c r="D383" s="222"/>
    </row>
    <row r="384" spans="1:4" ht="15">
      <c r="A384" s="223"/>
      <c r="B384" s="222"/>
      <c r="C384" s="222"/>
      <c r="D384" s="222"/>
    </row>
    <row r="385" spans="1:4" ht="15">
      <c r="A385" s="223"/>
      <c r="B385" s="222"/>
      <c r="C385" s="222"/>
      <c r="D385" s="222"/>
    </row>
    <row r="386" spans="1:4" ht="15">
      <c r="A386" s="223"/>
      <c r="B386" s="222"/>
      <c r="C386" s="222"/>
      <c r="D386" s="222"/>
    </row>
    <row r="387" spans="1:4" ht="15">
      <c r="A387" s="223"/>
      <c r="B387" s="222"/>
      <c r="C387" s="222"/>
      <c r="D387" s="222"/>
    </row>
    <row r="388" spans="1:4" ht="15">
      <c r="A388" s="223"/>
      <c r="B388" s="222"/>
      <c r="C388" s="222"/>
      <c r="D388" s="222"/>
    </row>
    <row r="389" spans="1:4" ht="15">
      <c r="A389" s="223"/>
      <c r="B389" s="222"/>
      <c r="C389" s="222"/>
      <c r="D389" s="222"/>
    </row>
    <row r="390" spans="1:4" ht="15">
      <c r="A390" s="223"/>
      <c r="B390" s="222"/>
      <c r="C390" s="222"/>
      <c r="D390" s="222"/>
    </row>
    <row r="391" spans="1:4" ht="15">
      <c r="A391" s="223"/>
      <c r="B391" s="222"/>
      <c r="C391" s="222"/>
      <c r="D391" s="222"/>
    </row>
    <row r="392" spans="1:4" ht="15">
      <c r="A392" s="223"/>
      <c r="B392" s="222"/>
      <c r="C392" s="222"/>
      <c r="D392" s="222"/>
    </row>
    <row r="393" spans="1:4" ht="15">
      <c r="A393" s="223"/>
      <c r="B393" s="222"/>
      <c r="C393" s="222"/>
      <c r="D393" s="222"/>
    </row>
    <row r="394" spans="1:4" ht="15">
      <c r="A394" s="223"/>
      <c r="B394" s="222"/>
      <c r="C394" s="222"/>
      <c r="D394" s="222"/>
    </row>
    <row r="395" spans="1:4" ht="15">
      <c r="A395" s="223"/>
      <c r="B395" s="222"/>
      <c r="C395" s="222"/>
      <c r="D395" s="222"/>
    </row>
    <row r="396" spans="1:4" ht="15">
      <c r="A396" s="223"/>
      <c r="B396" s="222"/>
      <c r="C396" s="222"/>
      <c r="D396" s="222"/>
    </row>
    <row r="397" spans="1:4" ht="15">
      <c r="A397" s="223"/>
      <c r="B397" s="222"/>
      <c r="C397" s="222"/>
      <c r="D397" s="222"/>
    </row>
    <row r="398" spans="1:4" ht="15">
      <c r="A398" s="223"/>
      <c r="B398" s="222"/>
      <c r="C398" s="222"/>
      <c r="D398" s="222"/>
    </row>
    <row r="399" spans="1:4" ht="15">
      <c r="A399" s="223"/>
      <c r="B399" s="222"/>
      <c r="C399" s="222"/>
      <c r="D399" s="222"/>
    </row>
    <row r="400" spans="1:4" ht="15">
      <c r="A400" s="223"/>
      <c r="B400" s="222"/>
      <c r="C400" s="222"/>
      <c r="D400" s="222"/>
    </row>
    <row r="401" spans="1:4" ht="15">
      <c r="A401" s="223"/>
      <c r="B401" s="222"/>
      <c r="C401" s="222"/>
      <c r="D401" s="222"/>
    </row>
    <row r="402" spans="1:4" ht="15">
      <c r="A402" s="223"/>
      <c r="B402" s="222"/>
      <c r="C402" s="222"/>
      <c r="D402" s="222"/>
    </row>
    <row r="403" spans="1:4" ht="15">
      <c r="A403" s="223"/>
      <c r="B403" s="222"/>
      <c r="C403" s="222"/>
      <c r="D403" s="222"/>
    </row>
    <row r="404" spans="1:4" ht="15">
      <c r="A404" s="223"/>
      <c r="B404" s="222"/>
      <c r="C404" s="222"/>
      <c r="D404" s="222"/>
    </row>
    <row r="405" spans="1:4" ht="15">
      <c r="A405" s="223"/>
      <c r="B405" s="222"/>
      <c r="C405" s="222"/>
      <c r="D405" s="222"/>
    </row>
    <row r="406" spans="1:4" ht="15">
      <c r="A406" s="223"/>
      <c r="B406" s="222"/>
      <c r="C406" s="222"/>
      <c r="D406" s="222"/>
    </row>
    <row r="407" spans="1:4" ht="15">
      <c r="A407" s="223"/>
      <c r="B407" s="222"/>
      <c r="C407" s="222"/>
      <c r="D407" s="222"/>
    </row>
    <row r="408" spans="1:4" ht="15">
      <c r="A408" s="223"/>
      <c r="B408" s="222"/>
      <c r="C408" s="222"/>
      <c r="D408" s="222"/>
    </row>
    <row r="409" spans="1:4" ht="15">
      <c r="A409" s="223"/>
      <c r="B409" s="222"/>
      <c r="C409" s="222"/>
      <c r="D409" s="222"/>
    </row>
    <row r="410" spans="1:4" ht="15">
      <c r="A410" s="223"/>
      <c r="B410" s="222"/>
      <c r="C410" s="222"/>
      <c r="D410" s="222"/>
    </row>
    <row r="411" spans="1:4" ht="15">
      <c r="A411" s="223"/>
      <c r="B411" s="222"/>
      <c r="C411" s="222"/>
      <c r="D411" s="222"/>
    </row>
    <row r="412" spans="1:4" ht="15">
      <c r="A412" s="223"/>
      <c r="B412" s="222"/>
      <c r="C412" s="222"/>
      <c r="D412" s="222"/>
    </row>
    <row r="413" spans="1:4" ht="15">
      <c r="A413" s="223"/>
      <c r="B413" s="222"/>
      <c r="C413" s="222"/>
      <c r="D413" s="222"/>
    </row>
    <row r="414" spans="1:4" ht="15">
      <c r="A414" s="223"/>
      <c r="B414" s="222"/>
      <c r="C414" s="222"/>
      <c r="D414" s="222"/>
    </row>
    <row r="415" spans="1:4" ht="15">
      <c r="A415" s="223"/>
      <c r="B415" s="222"/>
      <c r="C415" s="222"/>
      <c r="D415" s="222"/>
    </row>
    <row r="416" spans="1:4" ht="15">
      <c r="A416" s="223"/>
      <c r="B416" s="222"/>
      <c r="C416" s="222"/>
      <c r="D416" s="222"/>
    </row>
    <row r="417" spans="1:4" ht="15">
      <c r="A417" s="223"/>
      <c r="B417" s="222"/>
      <c r="C417" s="222"/>
      <c r="D417" s="222"/>
    </row>
    <row r="418" spans="1:4" ht="15">
      <c r="A418" s="223"/>
      <c r="B418" s="222"/>
      <c r="C418" s="222"/>
      <c r="D418" s="222"/>
    </row>
    <row r="419" spans="1:4" ht="15">
      <c r="A419" s="223"/>
      <c r="B419" s="222"/>
      <c r="C419" s="222"/>
      <c r="D419" s="222"/>
    </row>
    <row r="420" spans="1:4" ht="15">
      <c r="A420" s="223"/>
      <c r="B420" s="222"/>
      <c r="C420" s="222"/>
      <c r="D420" s="222"/>
    </row>
    <row r="421" spans="1:4" ht="15">
      <c r="A421" s="223"/>
      <c r="B421" s="222"/>
      <c r="C421" s="222"/>
      <c r="D421" s="222"/>
    </row>
    <row r="422" spans="1:4" ht="15">
      <c r="A422" s="223"/>
      <c r="B422" s="222"/>
      <c r="C422" s="222"/>
      <c r="D422" s="222"/>
    </row>
    <row r="423" spans="1:4" ht="15">
      <c r="A423" s="223"/>
      <c r="B423" s="222"/>
      <c r="C423" s="222"/>
      <c r="D423" s="222"/>
    </row>
    <row r="424" spans="1:4" ht="15">
      <c r="A424" s="223"/>
      <c r="B424" s="222"/>
      <c r="C424" s="222"/>
      <c r="D424" s="222"/>
    </row>
    <row r="425" spans="1:4" ht="15">
      <c r="A425" s="223"/>
      <c r="B425" s="222"/>
      <c r="C425" s="222"/>
      <c r="D425" s="222"/>
    </row>
    <row r="426" spans="1:4" ht="15">
      <c r="A426" s="223"/>
      <c r="B426" s="222"/>
      <c r="C426" s="222"/>
      <c r="D426" s="222"/>
    </row>
    <row r="427" spans="1:4" ht="15">
      <c r="A427" s="223"/>
      <c r="B427" s="222"/>
      <c r="C427" s="222"/>
      <c r="D427" s="222"/>
    </row>
    <row r="428" spans="1:4" ht="15">
      <c r="A428" s="223"/>
      <c r="B428" s="222"/>
      <c r="C428" s="222"/>
      <c r="D428" s="222"/>
    </row>
    <row r="429" spans="1:4" ht="15">
      <c r="A429" s="223"/>
      <c r="B429" s="222"/>
      <c r="C429" s="222"/>
      <c r="D429" s="222"/>
    </row>
    <row r="430" spans="1:4" ht="15">
      <c r="A430" s="223"/>
      <c r="B430" s="222"/>
      <c r="C430" s="222"/>
      <c r="D430" s="222"/>
    </row>
    <row r="431" spans="1:4" ht="15">
      <c r="A431" s="223"/>
      <c r="B431" s="222"/>
      <c r="C431" s="222"/>
      <c r="D431" s="222"/>
    </row>
    <row r="432" spans="1:4" ht="15">
      <c r="A432" s="223"/>
      <c r="B432" s="222"/>
      <c r="C432" s="222"/>
      <c r="D432" s="222"/>
    </row>
    <row r="433" spans="1:4" ht="15">
      <c r="A433" s="223"/>
      <c r="B433" s="222"/>
      <c r="C433" s="222"/>
      <c r="D433" s="222"/>
    </row>
    <row r="434" spans="1:4" ht="15">
      <c r="A434" s="223"/>
      <c r="B434" s="222"/>
      <c r="C434" s="222"/>
      <c r="D434" s="222"/>
    </row>
    <row r="435" spans="1:4" ht="15">
      <c r="A435" s="223"/>
      <c r="B435" s="222"/>
      <c r="C435" s="222"/>
      <c r="D435" s="222"/>
    </row>
    <row r="436" spans="1:4" ht="15">
      <c r="A436" s="223"/>
      <c r="B436" s="222"/>
      <c r="C436" s="222"/>
      <c r="D436" s="222"/>
    </row>
    <row r="437" spans="1:4" ht="15">
      <c r="A437" s="223"/>
      <c r="B437" s="222"/>
      <c r="C437" s="222"/>
      <c r="D437" s="222"/>
    </row>
    <row r="438" spans="1:4" ht="15">
      <c r="A438" s="223"/>
      <c r="B438" s="222"/>
      <c r="C438" s="222"/>
      <c r="D438" s="222"/>
    </row>
    <row r="439" spans="1:4" ht="15">
      <c r="A439" s="223"/>
      <c r="B439" s="222"/>
      <c r="C439" s="222"/>
      <c r="D439" s="222"/>
    </row>
    <row r="440" spans="1:4" ht="15">
      <c r="A440" s="223"/>
      <c r="B440" s="222"/>
      <c r="C440" s="222"/>
      <c r="D440" s="222"/>
    </row>
    <row r="441" spans="1:4" ht="15">
      <c r="A441" s="223"/>
      <c r="B441" s="222"/>
      <c r="C441" s="222"/>
      <c r="D441" s="222"/>
    </row>
    <row r="442" spans="1:4" ht="15">
      <c r="A442" s="223"/>
      <c r="B442" s="222"/>
      <c r="C442" s="222"/>
      <c r="D442" s="222"/>
    </row>
    <row r="443" spans="1:4" ht="15">
      <c r="A443" s="223"/>
      <c r="B443" s="222"/>
      <c r="C443" s="222"/>
      <c r="D443" s="222"/>
    </row>
    <row r="444" spans="1:4" ht="15">
      <c r="A444" s="223"/>
      <c r="B444" s="222"/>
      <c r="C444" s="222"/>
      <c r="D444" s="222"/>
    </row>
    <row r="445" spans="1:4" ht="15">
      <c r="A445" s="223"/>
      <c r="B445" s="222"/>
      <c r="C445" s="222"/>
      <c r="D445" s="222"/>
    </row>
    <row r="446" spans="1:4" ht="15">
      <c r="A446" s="223"/>
      <c r="B446" s="222"/>
      <c r="C446" s="222"/>
      <c r="D446" s="222"/>
    </row>
    <row r="447" spans="1:4" ht="15">
      <c r="A447" s="223"/>
      <c r="B447" s="222"/>
      <c r="C447" s="222"/>
      <c r="D447" s="222"/>
    </row>
    <row r="448" spans="1:4" ht="15">
      <c r="A448" s="223"/>
      <c r="B448" s="222"/>
      <c r="C448" s="222"/>
      <c r="D448" s="222"/>
    </row>
    <row r="449" spans="1:4" ht="15">
      <c r="A449" s="223"/>
      <c r="B449" s="222"/>
      <c r="C449" s="222"/>
      <c r="D449" s="222"/>
    </row>
    <row r="450" spans="1:4" ht="15">
      <c r="A450" s="223"/>
      <c r="B450" s="222"/>
      <c r="C450" s="222"/>
      <c r="D450" s="222"/>
    </row>
    <row r="451" spans="1:4" ht="15">
      <c r="A451" s="223"/>
      <c r="B451" s="222"/>
      <c r="C451" s="222"/>
      <c r="D451" s="222"/>
    </row>
    <row r="452" spans="1:4" ht="15">
      <c r="A452" s="223"/>
      <c r="B452" s="222"/>
      <c r="C452" s="222"/>
      <c r="D452" s="222"/>
    </row>
    <row r="453" spans="1:4" ht="15">
      <c r="A453" s="223"/>
      <c r="B453" s="222"/>
      <c r="C453" s="222"/>
      <c r="D453" s="222"/>
    </row>
    <row r="454" spans="1:4" ht="15">
      <c r="A454" s="223"/>
      <c r="B454" s="222"/>
      <c r="C454" s="222"/>
      <c r="D454" s="222"/>
    </row>
    <row r="455" spans="1:4" ht="15">
      <c r="A455" s="223"/>
      <c r="B455" s="222"/>
      <c r="C455" s="222"/>
      <c r="D455" s="222"/>
    </row>
    <row r="456" spans="1:4" ht="15">
      <c r="A456" s="223"/>
      <c r="B456" s="222"/>
      <c r="C456" s="222"/>
      <c r="D456" s="222"/>
    </row>
    <row r="457" spans="1:4" ht="15">
      <c r="A457" s="223"/>
      <c r="B457" s="222"/>
      <c r="C457" s="222"/>
      <c r="D457" s="222"/>
    </row>
    <row r="458" spans="1:4" ht="15">
      <c r="A458" s="223"/>
      <c r="B458" s="222"/>
      <c r="C458" s="222"/>
      <c r="D458" s="222"/>
    </row>
    <row r="459" spans="1:4" ht="15">
      <c r="A459" s="223"/>
      <c r="B459" s="222"/>
      <c r="C459" s="222"/>
      <c r="D459" s="222"/>
    </row>
    <row r="460" spans="1:4" ht="15">
      <c r="A460" s="223"/>
      <c r="B460" s="222"/>
      <c r="C460" s="222"/>
      <c r="D460" s="222"/>
    </row>
    <row r="461" spans="1:4" ht="15">
      <c r="A461" s="223"/>
      <c r="B461" s="222"/>
      <c r="C461" s="222"/>
      <c r="D461" s="222"/>
    </row>
    <row r="462" spans="1:4" ht="15">
      <c r="A462" s="223"/>
      <c r="B462" s="222"/>
      <c r="C462" s="222"/>
      <c r="D462" s="222"/>
    </row>
    <row r="463" spans="1:4" ht="15">
      <c r="A463" s="223"/>
      <c r="B463" s="222"/>
      <c r="C463" s="222"/>
      <c r="D463" s="222"/>
    </row>
    <row r="464" spans="1:4" ht="15">
      <c r="A464" s="223"/>
      <c r="B464" s="222"/>
      <c r="C464" s="222"/>
      <c r="D464" s="222"/>
    </row>
    <row r="465" spans="1:4" ht="15">
      <c r="A465" s="223"/>
      <c r="B465" s="222"/>
      <c r="C465" s="222"/>
      <c r="D465" s="222"/>
    </row>
    <row r="466" spans="1:4" ht="15">
      <c r="A466" s="223"/>
      <c r="B466" s="222"/>
      <c r="C466" s="222"/>
      <c r="D466" s="222"/>
    </row>
    <row r="467" spans="1:4" ht="15">
      <c r="A467" s="223"/>
      <c r="B467" s="222"/>
      <c r="C467" s="222"/>
      <c r="D467" s="222"/>
    </row>
    <row r="468" spans="1:4" ht="15">
      <c r="A468" s="223"/>
      <c r="B468" s="222"/>
      <c r="C468" s="222"/>
      <c r="D468" s="222"/>
    </row>
    <row r="469" spans="1:4" ht="15">
      <c r="A469" s="223"/>
      <c r="B469" s="222"/>
      <c r="C469" s="222"/>
      <c r="D469" s="222"/>
    </row>
    <row r="470" spans="1:4" ht="15">
      <c r="A470" s="223"/>
      <c r="B470" s="222"/>
      <c r="C470" s="222"/>
      <c r="D470" s="222"/>
    </row>
    <row r="471" spans="1:4" ht="15">
      <c r="A471" s="223"/>
      <c r="B471" s="222"/>
      <c r="C471" s="222"/>
      <c r="D471" s="222"/>
    </row>
    <row r="472" spans="1:4" ht="15">
      <c r="A472" s="223"/>
      <c r="B472" s="222"/>
      <c r="C472" s="222"/>
      <c r="D472" s="222"/>
    </row>
    <row r="473" spans="1:4" ht="15">
      <c r="A473" s="223"/>
      <c r="B473" s="222"/>
      <c r="C473" s="222"/>
      <c r="D473" s="222"/>
    </row>
    <row r="474" spans="1:4" ht="15">
      <c r="A474" s="223"/>
      <c r="B474" s="222"/>
      <c r="C474" s="222"/>
      <c r="D474" s="222"/>
    </row>
    <row r="475" spans="1:4" ht="15">
      <c r="A475" s="223"/>
      <c r="B475" s="222"/>
      <c r="C475" s="222"/>
      <c r="D475" s="222"/>
    </row>
    <row r="476" spans="1:4" ht="15">
      <c r="A476" s="223"/>
      <c r="B476" s="222"/>
      <c r="C476" s="222"/>
      <c r="D476" s="222"/>
    </row>
    <row r="477" spans="1:4" ht="15">
      <c r="A477" s="223"/>
      <c r="B477" s="222"/>
      <c r="C477" s="222"/>
      <c r="D477" s="222"/>
    </row>
    <row r="478" spans="1:4" ht="15">
      <c r="A478" s="223"/>
      <c r="B478" s="222"/>
      <c r="C478" s="222"/>
      <c r="D478" s="222"/>
    </row>
    <row r="479" spans="1:4" ht="15">
      <c r="A479" s="223"/>
      <c r="B479" s="222"/>
      <c r="C479" s="222"/>
      <c r="D479" s="222"/>
    </row>
    <row r="480" spans="1:4" ht="15">
      <c r="A480" s="223"/>
      <c r="B480" s="222"/>
      <c r="C480" s="222"/>
      <c r="D480" s="222"/>
    </row>
    <row r="481" spans="1:4" ht="15">
      <c r="A481" s="223"/>
      <c r="B481" s="222"/>
      <c r="C481" s="222"/>
      <c r="D481" s="222"/>
    </row>
    <row r="482" spans="1:4" ht="15">
      <c r="A482" s="223"/>
      <c r="B482" s="222"/>
      <c r="C482" s="222"/>
      <c r="D482" s="222"/>
    </row>
    <row r="483" spans="1:4" ht="15">
      <c r="A483" s="223"/>
      <c r="B483" s="222"/>
      <c r="C483" s="222"/>
      <c r="D483" s="222"/>
    </row>
    <row r="484" spans="1:4" ht="15">
      <c r="A484" s="223"/>
      <c r="B484" s="222"/>
      <c r="C484" s="222"/>
      <c r="D484" s="222"/>
    </row>
    <row r="485" spans="1:4" ht="15">
      <c r="A485" s="223"/>
      <c r="B485" s="222"/>
      <c r="C485" s="222"/>
      <c r="D485" s="222"/>
    </row>
    <row r="486" spans="1:4" ht="15">
      <c r="A486" s="223"/>
      <c r="B486" s="222"/>
      <c r="C486" s="222"/>
      <c r="D486" s="222"/>
    </row>
    <row r="487" spans="1:4" ht="15">
      <c r="A487" s="223"/>
      <c r="B487" s="222"/>
      <c r="C487" s="222"/>
      <c r="D487" s="222"/>
    </row>
    <row r="488" spans="1:4" ht="15">
      <c r="A488" s="223"/>
      <c r="B488" s="222"/>
      <c r="C488" s="222"/>
      <c r="D488" s="222"/>
    </row>
    <row r="489" spans="1:4" ht="15">
      <c r="A489" s="223"/>
      <c r="B489" s="222"/>
      <c r="C489" s="222"/>
      <c r="D489" s="222"/>
    </row>
    <row r="490" spans="1:4" ht="15">
      <c r="A490" s="223"/>
      <c r="B490" s="222"/>
      <c r="C490" s="222"/>
      <c r="D490" s="222"/>
    </row>
    <row r="491" spans="1:4" ht="15">
      <c r="A491" s="223"/>
      <c r="B491" s="222"/>
      <c r="C491" s="222"/>
      <c r="D491" s="222"/>
    </row>
    <row r="492" spans="1:4" ht="15">
      <c r="A492" s="223"/>
      <c r="B492" s="222"/>
      <c r="C492" s="222"/>
      <c r="D492" s="222"/>
    </row>
    <row r="493" spans="1:4" ht="15">
      <c r="A493" s="223"/>
      <c r="B493" s="222"/>
      <c r="C493" s="222"/>
      <c r="D493" s="222"/>
    </row>
    <row r="494" spans="1:4" ht="15">
      <c r="A494" s="223"/>
      <c r="B494" s="222"/>
      <c r="C494" s="222"/>
      <c r="D494" s="222"/>
    </row>
    <row r="495" spans="1:4" ht="15">
      <c r="A495" s="223"/>
      <c r="B495" s="222"/>
      <c r="C495" s="222"/>
      <c r="D495" s="222"/>
    </row>
    <row r="496" spans="1:4" ht="15">
      <c r="A496" s="223"/>
      <c r="B496" s="222"/>
      <c r="C496" s="222"/>
      <c r="D496" s="222"/>
    </row>
    <row r="497" spans="1:4" ht="15">
      <c r="A497" s="223"/>
      <c r="B497" s="222"/>
      <c r="C497" s="222"/>
      <c r="D497" s="222"/>
    </row>
    <row r="498" spans="1:4" ht="15">
      <c r="A498" s="223"/>
      <c r="B498" s="222"/>
      <c r="C498" s="222"/>
      <c r="D498" s="222"/>
    </row>
    <row r="499" spans="1:4" ht="15">
      <c r="A499" s="223"/>
      <c r="B499" s="222"/>
      <c r="C499" s="222"/>
      <c r="D499" s="222"/>
    </row>
    <row r="500" spans="1:4" ht="15">
      <c r="A500" s="223"/>
      <c r="B500" s="222"/>
      <c r="C500" s="222"/>
      <c r="D500" s="222"/>
    </row>
    <row r="501" spans="1:4" ht="15">
      <c r="A501" s="223"/>
      <c r="B501" s="222"/>
      <c r="C501" s="222"/>
      <c r="D501" s="222"/>
    </row>
    <row r="502" spans="1:4" ht="15">
      <c r="A502" s="223"/>
      <c r="B502" s="222"/>
      <c r="C502" s="222"/>
      <c r="D502" s="222"/>
    </row>
    <row r="503" spans="1:4" ht="15">
      <c r="A503" s="223"/>
      <c r="B503" s="222"/>
      <c r="C503" s="222"/>
      <c r="D503" s="222"/>
    </row>
    <row r="504" spans="1:4" ht="15">
      <c r="A504" s="223"/>
      <c r="B504" s="222"/>
      <c r="C504" s="222"/>
      <c r="D504" s="222"/>
    </row>
    <row r="505" spans="1:4" ht="15">
      <c r="A505" s="223"/>
      <c r="B505" s="222"/>
      <c r="C505" s="222"/>
      <c r="D505" s="222"/>
    </row>
    <row r="506" spans="1:4" ht="15">
      <c r="A506" s="223"/>
      <c r="B506" s="222"/>
      <c r="C506" s="222"/>
      <c r="D506" s="222"/>
    </row>
    <row r="507" spans="1:4" ht="15">
      <c r="A507" s="223"/>
      <c r="B507" s="222"/>
      <c r="C507" s="222"/>
      <c r="D507" s="222"/>
    </row>
    <row r="508" spans="1:4" ht="15">
      <c r="A508" s="223"/>
      <c r="B508" s="222"/>
      <c r="C508" s="222"/>
      <c r="D508" s="222"/>
    </row>
    <row r="509" spans="1:4" ht="15">
      <c r="A509" s="223"/>
      <c r="B509" s="222"/>
      <c r="C509" s="222"/>
      <c r="D509" s="222"/>
    </row>
    <row r="510" spans="1:4" ht="15">
      <c r="A510" s="223"/>
      <c r="B510" s="222"/>
      <c r="C510" s="222"/>
      <c r="D510" s="222"/>
    </row>
    <row r="511" spans="1:4" ht="15">
      <c r="A511" s="223"/>
      <c r="B511" s="222"/>
      <c r="C511" s="222"/>
      <c r="D511" s="222"/>
    </row>
    <row r="512" spans="1:4" ht="15">
      <c r="A512" s="223"/>
      <c r="B512" s="222"/>
      <c r="C512" s="222"/>
      <c r="D512" s="222"/>
    </row>
    <row r="513" spans="1:4" ht="15">
      <c r="A513" s="223"/>
      <c r="B513" s="222"/>
      <c r="C513" s="222"/>
      <c r="D513" s="222"/>
    </row>
    <row r="514" spans="1:4" ht="15">
      <c r="A514" s="223"/>
      <c r="B514" s="222"/>
      <c r="C514" s="222"/>
      <c r="D514" s="222"/>
    </row>
    <row r="515" spans="1:4" ht="15">
      <c r="A515" s="223"/>
      <c r="B515" s="222"/>
      <c r="C515" s="222"/>
      <c r="D515" s="222"/>
    </row>
    <row r="516" spans="1:4" ht="15">
      <c r="A516" s="223"/>
      <c r="B516" s="222"/>
      <c r="C516" s="222"/>
      <c r="D516" s="222"/>
    </row>
    <row r="517" spans="1:4" ht="15">
      <c r="A517" s="223"/>
      <c r="B517" s="222"/>
      <c r="C517" s="222"/>
      <c r="D517" s="222"/>
    </row>
    <row r="518" spans="1:4" ht="15">
      <c r="A518" s="223"/>
      <c r="B518" s="222"/>
      <c r="C518" s="222"/>
      <c r="D518" s="222"/>
    </row>
    <row r="519" spans="1:4" ht="15">
      <c r="A519" s="223"/>
      <c r="B519" s="222"/>
      <c r="C519" s="222"/>
      <c r="D519" s="222"/>
    </row>
    <row r="520" spans="1:4" ht="15">
      <c r="A520" s="223"/>
      <c r="B520" s="222"/>
      <c r="C520" s="222"/>
      <c r="D520" s="222"/>
    </row>
    <row r="521" spans="1:4" ht="15">
      <c r="A521" s="223"/>
      <c r="B521" s="222"/>
      <c r="C521" s="222"/>
      <c r="D521" s="222"/>
    </row>
    <row r="522" spans="1:4" ht="15">
      <c r="A522" s="223"/>
      <c r="B522" s="222"/>
      <c r="C522" s="222"/>
      <c r="D522" s="222"/>
    </row>
    <row r="523" spans="1:4" ht="15">
      <c r="A523" s="223"/>
      <c r="B523" s="222"/>
      <c r="C523" s="222"/>
      <c r="D523" s="222"/>
    </row>
    <row r="524" spans="1:4" ht="15">
      <c r="A524" s="223"/>
      <c r="B524" s="222"/>
      <c r="C524" s="222"/>
      <c r="D524" s="222"/>
    </row>
    <row r="525" spans="1:4" ht="15">
      <c r="A525" s="223"/>
      <c r="B525" s="222"/>
      <c r="C525" s="222"/>
      <c r="D525" s="222"/>
    </row>
    <row r="526" spans="1:4" ht="15">
      <c r="A526" s="223"/>
      <c r="B526" s="222"/>
      <c r="C526" s="222"/>
      <c r="D526" s="222"/>
    </row>
    <row r="527" spans="1:4" ht="15">
      <c r="A527" s="223"/>
      <c r="B527" s="222"/>
      <c r="C527" s="222"/>
      <c r="D527" s="222"/>
    </row>
    <row r="528" spans="1:4" ht="15">
      <c r="A528" s="223"/>
      <c r="B528" s="222"/>
      <c r="C528" s="222"/>
      <c r="D528" s="222"/>
    </row>
    <row r="529" spans="1:4" ht="15">
      <c r="A529" s="223"/>
      <c r="B529" s="222"/>
      <c r="C529" s="222"/>
      <c r="D529" s="222"/>
    </row>
    <row r="530" spans="1:4" ht="15">
      <c r="A530" s="223"/>
      <c r="B530" s="222"/>
      <c r="C530" s="222"/>
      <c r="D530" s="222"/>
    </row>
    <row r="531" spans="1:4" ht="15">
      <c r="A531" s="223"/>
      <c r="B531" s="222"/>
      <c r="C531" s="222"/>
      <c r="D531" s="222"/>
    </row>
    <row r="532" spans="1:4" ht="15">
      <c r="A532" s="223"/>
      <c r="B532" s="222"/>
      <c r="C532" s="222"/>
      <c r="D532" s="222"/>
    </row>
    <row r="533" spans="1:4" ht="15">
      <c r="A533" s="223"/>
      <c r="B533" s="222"/>
      <c r="C533" s="222"/>
      <c r="D533" s="222"/>
    </row>
    <row r="534" spans="1:4" ht="15">
      <c r="A534" s="223"/>
      <c r="B534" s="222"/>
      <c r="C534" s="222"/>
      <c r="D534" s="222"/>
    </row>
    <row r="535" spans="1:4" ht="15">
      <c r="A535" s="223"/>
      <c r="B535" s="222"/>
      <c r="C535" s="222"/>
      <c r="D535" s="222"/>
    </row>
    <row r="536" spans="1:4" ht="15">
      <c r="A536" s="223"/>
      <c r="B536" s="222"/>
      <c r="C536" s="222"/>
      <c r="D536" s="222"/>
    </row>
    <row r="537" spans="1:4" ht="15">
      <c r="A537" s="223"/>
      <c r="B537" s="222"/>
      <c r="C537" s="222"/>
      <c r="D537" s="222"/>
    </row>
    <row r="538" spans="1:4" ht="15">
      <c r="A538" s="223"/>
      <c r="B538" s="222"/>
      <c r="C538" s="222"/>
      <c r="D538" s="222"/>
    </row>
    <row r="539" spans="1:4" ht="15">
      <c r="A539" s="223"/>
      <c r="B539" s="222"/>
      <c r="C539" s="222"/>
      <c r="D539" s="222"/>
    </row>
    <row r="540" spans="1:4" ht="15">
      <c r="A540" s="223"/>
      <c r="B540" s="222"/>
      <c r="C540" s="222"/>
      <c r="D540" s="222"/>
    </row>
    <row r="541" spans="1:4" ht="15">
      <c r="A541" s="223"/>
      <c r="B541" s="222"/>
      <c r="C541" s="222"/>
      <c r="D541" s="222"/>
    </row>
    <row r="542" spans="1:4" ht="15">
      <c r="A542" s="223"/>
      <c r="B542" s="222"/>
      <c r="C542" s="222"/>
      <c r="D542" s="222"/>
    </row>
    <row r="543" spans="1:4" ht="15">
      <c r="A543" s="223"/>
      <c r="B543" s="222"/>
      <c r="C543" s="222"/>
      <c r="D543" s="222"/>
    </row>
    <row r="544" spans="1:4" ht="15">
      <c r="A544" s="223"/>
      <c r="B544" s="222"/>
      <c r="C544" s="222"/>
      <c r="D544" s="222"/>
    </row>
    <row r="545" spans="1:4" ht="15">
      <c r="A545" s="223"/>
      <c r="B545" s="222"/>
      <c r="C545" s="222"/>
      <c r="D545" s="222"/>
    </row>
    <row r="546" spans="1:4" ht="15">
      <c r="A546" s="223"/>
      <c r="B546" s="222"/>
      <c r="C546" s="222"/>
      <c r="D546" s="222"/>
    </row>
    <row r="547" spans="1:4" ht="15">
      <c r="A547" s="223"/>
      <c r="B547" s="222"/>
      <c r="C547" s="222"/>
      <c r="D547" s="222"/>
    </row>
    <row r="548" spans="1:4" ht="15">
      <c r="A548" s="223"/>
      <c r="B548" s="222"/>
      <c r="C548" s="222"/>
      <c r="D548" s="222"/>
    </row>
    <row r="549" spans="1:4" ht="15">
      <c r="A549" s="223"/>
      <c r="B549" s="222"/>
      <c r="C549" s="222"/>
      <c r="D549" s="222"/>
    </row>
    <row r="550" spans="1:4" ht="15">
      <c r="A550" s="223"/>
      <c r="B550" s="222"/>
      <c r="C550" s="222"/>
      <c r="D550" s="222"/>
    </row>
    <row r="551" spans="1:4" ht="15">
      <c r="A551" s="223"/>
      <c r="B551" s="222"/>
      <c r="C551" s="222"/>
      <c r="D551" s="222"/>
    </row>
    <row r="552" spans="1:4" ht="15">
      <c r="A552" s="223"/>
      <c r="B552" s="222"/>
      <c r="C552" s="222"/>
      <c r="D552" s="222"/>
    </row>
    <row r="553" spans="1:4" ht="15">
      <c r="A553" s="223"/>
      <c r="B553" s="222"/>
      <c r="C553" s="222"/>
      <c r="D553" s="222"/>
    </row>
    <row r="554" spans="1:4" ht="15">
      <c r="A554" s="223"/>
      <c r="B554" s="222"/>
      <c r="C554" s="222"/>
      <c r="D554" s="222"/>
    </row>
    <row r="555" spans="1:4" ht="15">
      <c r="A555" s="223"/>
      <c r="B555" s="222"/>
      <c r="C555" s="222"/>
      <c r="D555" s="222"/>
    </row>
    <row r="556" spans="1:4" ht="15">
      <c r="A556" s="223"/>
      <c r="B556" s="222"/>
      <c r="C556" s="222"/>
      <c r="D556" s="222"/>
    </row>
    <row r="557" spans="1:4" ht="15">
      <c r="A557" s="223"/>
      <c r="B557" s="222"/>
      <c r="C557" s="222"/>
      <c r="D557" s="222"/>
    </row>
    <row r="558" spans="1:4" ht="15">
      <c r="A558" s="223"/>
      <c r="B558" s="222"/>
      <c r="C558" s="222"/>
      <c r="D558" s="222"/>
    </row>
    <row r="559" spans="1:4" ht="15">
      <c r="A559" s="223"/>
      <c r="B559" s="222"/>
      <c r="C559" s="222"/>
      <c r="D559" s="222"/>
    </row>
    <row r="560" spans="1:4" ht="15">
      <c r="A560" s="223"/>
      <c r="B560" s="222"/>
      <c r="C560" s="222"/>
      <c r="D560" s="222"/>
    </row>
    <row r="561" spans="1:4" ht="15">
      <c r="A561" s="223"/>
      <c r="B561" s="222"/>
      <c r="C561" s="222"/>
      <c r="D561" s="222"/>
    </row>
    <row r="562" spans="1:4" ht="15">
      <c r="A562" s="223"/>
      <c r="B562" s="222"/>
      <c r="C562" s="222"/>
      <c r="D562" s="222"/>
    </row>
    <row r="563" spans="1:4" ht="15">
      <c r="A563" s="223"/>
      <c r="B563" s="222"/>
      <c r="C563" s="222"/>
      <c r="D563" s="222"/>
    </row>
    <row r="564" spans="1:4" ht="15">
      <c r="A564" s="223"/>
      <c r="B564" s="222"/>
      <c r="C564" s="222"/>
      <c r="D564" s="222"/>
    </row>
    <row r="565" spans="1:4" ht="15">
      <c r="A565" s="223"/>
      <c r="B565" s="222"/>
      <c r="C565" s="222"/>
      <c r="D565" s="222"/>
    </row>
    <row r="566" spans="1:4" ht="15">
      <c r="A566" s="223"/>
      <c r="B566" s="222"/>
      <c r="C566" s="222"/>
      <c r="D566" s="222"/>
    </row>
    <row r="567" spans="1:4" ht="15">
      <c r="A567" s="223"/>
      <c r="B567" s="222"/>
      <c r="C567" s="222"/>
      <c r="D567" s="222"/>
    </row>
    <row r="568" spans="1:4" ht="15">
      <c r="A568" s="223"/>
      <c r="B568" s="222"/>
      <c r="C568" s="222"/>
      <c r="D568" s="222"/>
    </row>
    <row r="569" spans="1:4" ht="15">
      <c r="A569" s="223"/>
      <c r="B569" s="222"/>
      <c r="C569" s="222"/>
      <c r="D569" s="222"/>
    </row>
    <row r="570" spans="1:4" ht="15">
      <c r="A570" s="223"/>
      <c r="B570" s="222"/>
      <c r="C570" s="222"/>
      <c r="D570" s="222"/>
    </row>
    <row r="571" spans="1:4" ht="15">
      <c r="A571" s="223"/>
      <c r="B571" s="222"/>
      <c r="C571" s="222"/>
      <c r="D571" s="222"/>
    </row>
    <row r="572" spans="1:4" ht="15">
      <c r="A572" s="223"/>
      <c r="B572" s="222"/>
      <c r="C572" s="222"/>
      <c r="D572" s="222"/>
    </row>
    <row r="573" spans="1:4" ht="15">
      <c r="A573" s="223"/>
      <c r="B573" s="222"/>
      <c r="C573" s="222"/>
      <c r="D573" s="222"/>
    </row>
    <row r="574" spans="1:4" ht="15">
      <c r="A574" s="223"/>
      <c r="B574" s="222"/>
      <c r="C574" s="222"/>
      <c r="D574" s="222"/>
    </row>
    <row r="575" spans="1:4" ht="15">
      <c r="A575" s="223"/>
      <c r="B575" s="222"/>
      <c r="C575" s="222"/>
      <c r="D575" s="222"/>
    </row>
    <row r="576" spans="1:4" ht="15">
      <c r="A576" s="223"/>
      <c r="B576" s="222"/>
      <c r="C576" s="222"/>
      <c r="D576" s="222"/>
    </row>
    <row r="577" spans="1:4" ht="15">
      <c r="A577" s="223"/>
      <c r="B577" s="222"/>
      <c r="C577" s="222"/>
      <c r="D577" s="222"/>
    </row>
    <row r="578" spans="1:4" ht="15">
      <c r="A578" s="223"/>
      <c r="B578" s="222"/>
      <c r="C578" s="222"/>
      <c r="D578" s="222"/>
    </row>
    <row r="579" spans="1:4" ht="15">
      <c r="A579" s="223"/>
      <c r="B579" s="222"/>
      <c r="C579" s="222"/>
      <c r="D579" s="222"/>
    </row>
    <row r="580" spans="1:4" ht="15">
      <c r="A580" s="223"/>
      <c r="B580" s="222"/>
      <c r="C580" s="222"/>
      <c r="D580" s="222"/>
    </row>
    <row r="581" spans="1:4" ht="15">
      <c r="A581" s="223"/>
      <c r="B581" s="222"/>
      <c r="C581" s="222"/>
      <c r="D581" s="222"/>
    </row>
    <row r="582" spans="1:4" ht="15">
      <c r="A582" s="223"/>
      <c r="B582" s="222"/>
      <c r="C582" s="222"/>
      <c r="D582" s="222"/>
    </row>
    <row r="583" spans="1:4" ht="15">
      <c r="A583" s="223"/>
      <c r="B583" s="222"/>
      <c r="C583" s="222"/>
      <c r="D583" s="222"/>
    </row>
    <row r="584" spans="1:4" ht="15">
      <c r="A584" s="223"/>
      <c r="B584" s="222"/>
      <c r="C584" s="222"/>
      <c r="D584" s="222"/>
    </row>
    <row r="585" spans="1:4" ht="15">
      <c r="A585" s="223"/>
      <c r="B585" s="222"/>
      <c r="C585" s="222"/>
      <c r="D585" s="222"/>
    </row>
    <row r="586" spans="1:4" ht="15">
      <c r="A586" s="223"/>
      <c r="B586" s="222"/>
      <c r="C586" s="222"/>
      <c r="D586" s="222"/>
    </row>
    <row r="587" spans="1:4" ht="15">
      <c r="A587" s="223"/>
      <c r="B587" s="222"/>
      <c r="C587" s="222"/>
      <c r="D587" s="222"/>
    </row>
    <row r="588" spans="1:4" ht="15">
      <c r="A588" s="223"/>
      <c r="B588" s="222"/>
      <c r="C588" s="222"/>
      <c r="D588" s="222"/>
    </row>
    <row r="589" spans="1:4" ht="15">
      <c r="A589" s="223"/>
      <c r="B589" s="222"/>
      <c r="C589" s="222"/>
      <c r="D589" s="222"/>
    </row>
    <row r="590" spans="1:4" ht="15">
      <c r="A590" s="223"/>
      <c r="B590" s="222"/>
      <c r="C590" s="222"/>
      <c r="D590" s="222"/>
    </row>
    <row r="591" spans="1:4" ht="15">
      <c r="A591" s="223"/>
      <c r="B591" s="222"/>
      <c r="C591" s="222"/>
      <c r="D591" s="222"/>
    </row>
    <row r="592" spans="1:4" ht="15">
      <c r="A592" s="223"/>
      <c r="B592" s="222"/>
      <c r="C592" s="222"/>
      <c r="D592" s="222"/>
    </row>
    <row r="593" spans="1:4" ht="15">
      <c r="A593" s="223"/>
      <c r="B593" s="222"/>
      <c r="C593" s="222"/>
      <c r="D593" s="222"/>
    </row>
    <row r="594" spans="1:4" ht="15">
      <c r="A594" s="223"/>
      <c r="B594" s="222"/>
      <c r="C594" s="222"/>
      <c r="D594" s="222"/>
    </row>
    <row r="595" spans="1:4" ht="15">
      <c r="A595" s="223"/>
      <c r="B595" s="222"/>
      <c r="C595" s="222"/>
      <c r="D595" s="222"/>
    </row>
    <row r="596" spans="1:4" ht="15">
      <c r="A596" s="223"/>
      <c r="B596" s="222"/>
      <c r="C596" s="222"/>
      <c r="D596" s="222"/>
    </row>
    <row r="597" spans="1:4" ht="15">
      <c r="A597" s="223"/>
      <c r="B597" s="222"/>
      <c r="C597" s="222"/>
      <c r="D597" s="222"/>
    </row>
    <row r="598" spans="1:4" ht="15">
      <c r="A598" s="223"/>
      <c r="B598" s="222"/>
      <c r="C598" s="222"/>
      <c r="D598" s="222"/>
    </row>
    <row r="599" spans="1:4" ht="15">
      <c r="A599" s="223"/>
      <c r="B599" s="222"/>
      <c r="C599" s="222"/>
      <c r="D599" s="222"/>
    </row>
    <row r="600" spans="1:4" ht="15">
      <c r="A600" s="223"/>
      <c r="B600" s="222"/>
      <c r="C600" s="222"/>
      <c r="D600" s="222"/>
    </row>
    <row r="601" spans="1:4" ht="15">
      <c r="A601" s="223"/>
      <c r="B601" s="222"/>
      <c r="C601" s="222"/>
      <c r="D601" s="222"/>
    </row>
    <row r="602" spans="1:4" ht="15">
      <c r="A602" s="223"/>
      <c r="B602" s="222"/>
      <c r="C602" s="222"/>
      <c r="D602" s="222"/>
    </row>
    <row r="603" spans="1:4" ht="15">
      <c r="A603" s="223"/>
      <c r="B603" s="222"/>
      <c r="C603" s="222"/>
      <c r="D603" s="222"/>
    </row>
    <row r="604" spans="1:4" ht="15">
      <c r="A604" s="223"/>
      <c r="B604" s="222"/>
      <c r="C604" s="222"/>
      <c r="D604" s="222"/>
    </row>
    <row r="605" spans="1:4" ht="15">
      <c r="A605" s="223"/>
      <c r="B605" s="222"/>
      <c r="C605" s="222"/>
      <c r="D605" s="222"/>
    </row>
    <row r="606" spans="1:4" ht="15">
      <c r="A606" s="223"/>
      <c r="B606" s="222"/>
      <c r="C606" s="222"/>
      <c r="D606" s="222"/>
    </row>
    <row r="607" spans="1:4" ht="15">
      <c r="A607" s="223"/>
      <c r="B607" s="222"/>
      <c r="C607" s="222"/>
      <c r="D607" s="222"/>
    </row>
    <row r="608" spans="1:4" ht="15">
      <c r="A608" s="223"/>
      <c r="B608" s="222"/>
      <c r="C608" s="222"/>
      <c r="D608" s="222"/>
    </row>
    <row r="609" spans="1:4" ht="15">
      <c r="A609" s="223"/>
      <c r="B609" s="222"/>
      <c r="C609" s="222"/>
      <c r="D609" s="222"/>
    </row>
    <row r="610" spans="1:4" ht="15">
      <c r="A610" s="223"/>
      <c r="B610" s="222"/>
      <c r="C610" s="222"/>
      <c r="D610" s="222"/>
    </row>
    <row r="611" spans="1:4" ht="15">
      <c r="A611" s="223"/>
      <c r="B611" s="222"/>
      <c r="C611" s="222"/>
      <c r="D611" s="222"/>
    </row>
    <row r="612" spans="1:4" ht="15">
      <c r="A612" s="223"/>
      <c r="B612" s="222"/>
      <c r="C612" s="222"/>
      <c r="D612" s="222"/>
    </row>
    <row r="613" spans="1:4" ht="15">
      <c r="A613" s="223"/>
      <c r="B613" s="222"/>
      <c r="C613" s="222"/>
      <c r="D613" s="222"/>
    </row>
    <row r="614" spans="1:4" ht="15">
      <c r="A614" s="223"/>
      <c r="B614" s="222"/>
      <c r="C614" s="222"/>
      <c r="D614" s="222"/>
    </row>
    <row r="615" spans="1:4" ht="15">
      <c r="A615" s="223"/>
      <c r="B615" s="222"/>
      <c r="C615" s="222"/>
      <c r="D615" s="222"/>
    </row>
    <row r="616" spans="1:4" ht="15">
      <c r="A616" s="223"/>
      <c r="B616" s="222"/>
      <c r="C616" s="222"/>
      <c r="D616" s="222"/>
    </row>
    <row r="617" spans="1:4" ht="15">
      <c r="A617" s="223"/>
      <c r="B617" s="222"/>
      <c r="C617" s="222"/>
      <c r="D617" s="222"/>
    </row>
    <row r="618" spans="1:4" ht="15">
      <c r="A618" s="223"/>
      <c r="B618" s="222"/>
      <c r="C618" s="222"/>
      <c r="D618" s="222"/>
    </row>
    <row r="619" spans="1:4" ht="15">
      <c r="A619" s="223"/>
      <c r="B619" s="222"/>
      <c r="C619" s="222"/>
      <c r="D619" s="222"/>
    </row>
    <row r="620" spans="1:4" ht="15">
      <c r="A620" s="223"/>
      <c r="B620" s="222"/>
      <c r="C620" s="222"/>
      <c r="D620" s="222"/>
    </row>
    <row r="621" spans="1:4" ht="15">
      <c r="A621" s="223"/>
      <c r="B621" s="222"/>
      <c r="C621" s="222"/>
      <c r="D621" s="222"/>
    </row>
    <row r="622" spans="1:4" ht="15">
      <c r="A622" s="223"/>
      <c r="B622" s="222"/>
      <c r="C622" s="222"/>
      <c r="D622" s="222"/>
    </row>
    <row r="623" spans="1:4" ht="15">
      <c r="A623" s="223"/>
      <c r="B623" s="222"/>
      <c r="C623" s="222"/>
      <c r="D623" s="222"/>
    </row>
    <row r="624" spans="1:4" ht="15">
      <c r="A624" s="223"/>
      <c r="B624" s="222"/>
      <c r="C624" s="222"/>
      <c r="D624" s="222"/>
    </row>
    <row r="625" spans="1:4" ht="15">
      <c r="A625" s="223"/>
      <c r="B625" s="222"/>
      <c r="C625" s="222"/>
      <c r="D625" s="222"/>
    </row>
    <row r="626" spans="1:4" ht="15">
      <c r="A626" s="223"/>
      <c r="B626" s="222"/>
      <c r="C626" s="222"/>
      <c r="D626" s="222"/>
    </row>
    <row r="627" spans="1:4" ht="15">
      <c r="A627" s="223"/>
      <c r="B627" s="222"/>
      <c r="C627" s="222"/>
      <c r="D627" s="222"/>
    </row>
    <row r="628" spans="1:4" ht="15">
      <c r="A628" s="223"/>
      <c r="B628" s="222"/>
      <c r="C628" s="222"/>
      <c r="D628" s="222"/>
    </row>
    <row r="629" spans="1:4" ht="15">
      <c r="A629" s="223"/>
      <c r="B629" s="222"/>
      <c r="C629" s="222"/>
      <c r="D629" s="222"/>
    </row>
    <row r="630" spans="1:4" ht="15">
      <c r="A630" s="223"/>
      <c r="B630" s="222"/>
      <c r="C630" s="222"/>
      <c r="D630" s="222"/>
    </row>
    <row r="631" spans="1:4" ht="15">
      <c r="A631" s="223"/>
      <c r="B631" s="222"/>
      <c r="C631" s="222"/>
      <c r="D631" s="222"/>
    </row>
    <row r="632" spans="1:4" ht="15">
      <c r="A632" s="223"/>
      <c r="B632" s="222"/>
      <c r="C632" s="222"/>
      <c r="D632" s="222"/>
    </row>
    <row r="633" spans="1:4" ht="15">
      <c r="A633" s="223"/>
      <c r="B633" s="222"/>
      <c r="C633" s="222"/>
      <c r="D633" s="222"/>
    </row>
    <row r="634" spans="1:4" ht="15">
      <c r="A634" s="223"/>
      <c r="B634" s="222"/>
      <c r="C634" s="222"/>
      <c r="D634" s="222"/>
    </row>
    <row r="635" spans="1:4" ht="15">
      <c r="A635" s="223"/>
      <c r="B635" s="222"/>
      <c r="C635" s="222"/>
      <c r="D635" s="222"/>
    </row>
    <row r="636" spans="1:4" ht="15">
      <c r="A636" s="223"/>
      <c r="B636" s="222"/>
      <c r="C636" s="222"/>
      <c r="D636" s="222"/>
    </row>
    <row r="637" spans="1:4" ht="15">
      <c r="A637" s="223"/>
      <c r="B637" s="222"/>
      <c r="C637" s="222"/>
      <c r="D637" s="222"/>
    </row>
    <row r="638" spans="1:4" ht="15">
      <c r="A638" s="223"/>
      <c r="B638" s="222"/>
      <c r="C638" s="222"/>
      <c r="D638" s="222"/>
    </row>
    <row r="639" spans="1:4" ht="15">
      <c r="A639" s="223"/>
      <c r="B639" s="222"/>
      <c r="C639" s="222"/>
      <c r="D639" s="222"/>
    </row>
    <row r="640" spans="1:4" ht="15">
      <c r="A640" s="223"/>
      <c r="B640" s="222"/>
      <c r="C640" s="222"/>
      <c r="D640" s="222"/>
    </row>
    <row r="641" spans="1:4" ht="15">
      <c r="A641" s="223"/>
      <c r="B641" s="222"/>
      <c r="C641" s="222"/>
      <c r="D641" s="222"/>
    </row>
    <row r="642" spans="1:4" ht="15">
      <c r="A642" s="223"/>
      <c r="B642" s="222"/>
      <c r="C642" s="222"/>
      <c r="D642" s="222"/>
    </row>
    <row r="643" spans="1:4" ht="15">
      <c r="A643" s="223"/>
      <c r="B643" s="222"/>
      <c r="C643" s="222"/>
      <c r="D643" s="222"/>
    </row>
    <row r="644" spans="1:4" ht="15">
      <c r="A644" s="223"/>
      <c r="B644" s="222"/>
      <c r="C644" s="222"/>
      <c r="D644" s="222"/>
    </row>
    <row r="645" spans="1:4" ht="15">
      <c r="A645" s="223"/>
      <c r="B645" s="222"/>
      <c r="C645" s="222"/>
      <c r="D645" s="222"/>
    </row>
    <row r="646" spans="1:4" ht="15">
      <c r="A646" s="223"/>
      <c r="B646" s="222"/>
      <c r="C646" s="222"/>
      <c r="D646" s="222"/>
    </row>
    <row r="647" spans="1:4" ht="15">
      <c r="A647" s="223"/>
      <c r="B647" s="222"/>
      <c r="C647" s="222"/>
      <c r="D647" s="222"/>
    </row>
    <row r="648" spans="1:4" ht="15">
      <c r="A648" s="223"/>
      <c r="B648" s="222"/>
      <c r="C648" s="222"/>
      <c r="D648" s="222"/>
    </row>
    <row r="649" spans="1:4" ht="15">
      <c r="A649" s="223"/>
      <c r="B649" s="222"/>
      <c r="C649" s="222"/>
      <c r="D649" s="222"/>
    </row>
    <row r="650" spans="1:4" ht="15">
      <c r="A650" s="223"/>
      <c r="B650" s="222"/>
      <c r="C650" s="222"/>
      <c r="D650" s="222"/>
    </row>
    <row r="651" spans="1:4" ht="15">
      <c r="A651" s="223"/>
      <c r="B651" s="222"/>
      <c r="C651" s="222"/>
      <c r="D651" s="222"/>
    </row>
    <row r="652" spans="1:4" ht="15">
      <c r="A652" s="223"/>
      <c r="B652" s="222"/>
      <c r="C652" s="222"/>
      <c r="D652" s="222"/>
    </row>
    <row r="653" spans="1:4" ht="15">
      <c r="A653" s="223"/>
      <c r="B653" s="222"/>
      <c r="C653" s="222"/>
      <c r="D653" s="222"/>
    </row>
    <row r="654" spans="1:4" ht="15">
      <c r="A654" s="223"/>
      <c r="B654" s="222"/>
      <c r="C654" s="222"/>
      <c r="D654" s="222"/>
    </row>
    <row r="655" spans="1:4" ht="15">
      <c r="A655" s="223"/>
      <c r="B655" s="222"/>
      <c r="C655" s="222"/>
      <c r="D655" s="222"/>
    </row>
    <row r="656" spans="1:4" ht="15">
      <c r="A656" s="223"/>
      <c r="B656" s="222"/>
      <c r="C656" s="222"/>
      <c r="D656" s="222"/>
    </row>
    <row r="657" spans="1:4" ht="15">
      <c r="A657" s="223"/>
      <c r="B657" s="222"/>
      <c r="C657" s="222"/>
      <c r="D657" s="222"/>
    </row>
    <row r="658" spans="1:4" ht="15">
      <c r="A658" s="223"/>
      <c r="B658" s="222"/>
      <c r="C658" s="222"/>
      <c r="D658" s="222"/>
    </row>
    <row r="659" spans="1:4" ht="15">
      <c r="A659" s="223"/>
      <c r="B659" s="222"/>
      <c r="C659" s="222"/>
      <c r="D659" s="222"/>
    </row>
    <row r="660" spans="1:4" ht="15">
      <c r="A660" s="223"/>
      <c r="B660" s="222"/>
      <c r="C660" s="222"/>
      <c r="D660" s="222"/>
    </row>
    <row r="661" spans="1:4" ht="15">
      <c r="A661" s="223"/>
      <c r="B661" s="222"/>
      <c r="C661" s="222"/>
      <c r="D661" s="222"/>
    </row>
    <row r="662" spans="1:4" ht="15">
      <c r="A662" s="223"/>
      <c r="B662" s="222"/>
      <c r="C662" s="222"/>
      <c r="D662" s="222"/>
    </row>
    <row r="663" spans="1:4" ht="15">
      <c r="A663" s="223"/>
      <c r="B663" s="222"/>
      <c r="C663" s="222"/>
      <c r="D663" s="222"/>
    </row>
    <row r="664" spans="1:4" ht="15">
      <c r="A664" s="223"/>
      <c r="B664" s="222"/>
      <c r="C664" s="222"/>
      <c r="D664" s="222"/>
    </row>
    <row r="665" spans="1:4" ht="15">
      <c r="A665" s="223"/>
      <c r="B665" s="222"/>
      <c r="C665" s="222"/>
      <c r="D665" s="222"/>
    </row>
    <row r="666" spans="1:4" ht="15">
      <c r="A666" s="223"/>
      <c r="B666" s="222"/>
      <c r="C666" s="222"/>
      <c r="D666" s="222"/>
    </row>
    <row r="667" spans="1:4" ht="15">
      <c r="A667" s="223"/>
      <c r="B667" s="222"/>
      <c r="C667" s="222"/>
      <c r="D667" s="222"/>
    </row>
    <row r="668" spans="1:4" ht="15">
      <c r="A668" s="223"/>
      <c r="B668" s="222"/>
      <c r="C668" s="222"/>
      <c r="D668" s="222"/>
    </row>
    <row r="669" spans="1:4" ht="15">
      <c r="A669" s="223"/>
      <c r="B669" s="222"/>
      <c r="C669" s="222"/>
      <c r="D669" s="222"/>
    </row>
    <row r="670" spans="1:4" ht="15">
      <c r="A670" s="223"/>
      <c r="B670" s="222"/>
      <c r="C670" s="222"/>
      <c r="D670" s="222"/>
    </row>
    <row r="671" spans="1:4" ht="15">
      <c r="A671" s="223"/>
      <c r="B671" s="222"/>
      <c r="C671" s="222"/>
      <c r="D671" s="222"/>
    </row>
    <row r="672" spans="1:4" ht="15">
      <c r="A672" s="223"/>
      <c r="B672" s="222"/>
      <c r="C672" s="222"/>
      <c r="D672" s="222"/>
    </row>
    <row r="673" spans="1:4" ht="15">
      <c r="A673" s="223"/>
      <c r="B673" s="222"/>
      <c r="C673" s="222"/>
      <c r="D673" s="222"/>
    </row>
    <row r="674" spans="1:4" ht="15">
      <c r="A674" s="223"/>
      <c r="B674" s="222"/>
      <c r="C674" s="222"/>
      <c r="D674" s="222"/>
    </row>
    <row r="675" spans="1:4" ht="15">
      <c r="A675" s="223"/>
      <c r="B675" s="222"/>
      <c r="C675" s="222"/>
      <c r="D675" s="222"/>
    </row>
    <row r="676" spans="1:4" ht="15">
      <c r="A676" s="223"/>
      <c r="B676" s="222"/>
      <c r="C676" s="222"/>
      <c r="D676" s="222"/>
    </row>
    <row r="677" spans="1:4" ht="15">
      <c r="A677" s="223"/>
      <c r="B677" s="222"/>
      <c r="C677" s="222"/>
      <c r="D677" s="222"/>
    </row>
    <row r="678" spans="1:4" ht="15">
      <c r="A678" s="223"/>
      <c r="B678" s="222"/>
      <c r="C678" s="222"/>
      <c r="D678" s="222"/>
    </row>
    <row r="679" spans="1:4" ht="15">
      <c r="A679" s="223"/>
      <c r="B679" s="222"/>
      <c r="C679" s="222"/>
      <c r="D679" s="222"/>
    </row>
    <row r="680" spans="1:4" ht="15">
      <c r="A680" s="223"/>
      <c r="B680" s="222"/>
      <c r="C680" s="222"/>
      <c r="D680" s="222"/>
    </row>
    <row r="681" spans="1:4" ht="15">
      <c r="A681" s="223"/>
      <c r="B681" s="222"/>
      <c r="C681" s="222"/>
      <c r="D681" s="222"/>
    </row>
    <row r="682" spans="1:4" ht="15">
      <c r="A682" s="223"/>
      <c r="B682" s="222"/>
      <c r="C682" s="222"/>
      <c r="D682" s="222"/>
    </row>
    <row r="683" spans="1:4" ht="15">
      <c r="A683" s="223"/>
      <c r="B683" s="222"/>
      <c r="C683" s="222"/>
      <c r="D683" s="222"/>
    </row>
    <row r="684" spans="1:4" ht="15">
      <c r="A684" s="223"/>
      <c r="B684" s="222"/>
      <c r="C684" s="222"/>
      <c r="D684" s="222"/>
    </row>
    <row r="685" spans="1:4" ht="15">
      <c r="A685" s="223"/>
      <c r="B685" s="222"/>
      <c r="C685" s="222"/>
      <c r="D685" s="222"/>
    </row>
    <row r="686" spans="1:4" ht="15">
      <c r="A686" s="223"/>
      <c r="B686" s="222"/>
      <c r="C686" s="222"/>
      <c r="D686" s="222"/>
    </row>
    <row r="687" spans="1:4" ht="15">
      <c r="A687" s="223"/>
      <c r="B687" s="222"/>
      <c r="C687" s="222"/>
      <c r="D687" s="222"/>
    </row>
    <row r="688" spans="1:4" ht="15">
      <c r="A688" s="223"/>
      <c r="B688" s="222"/>
      <c r="C688" s="222"/>
      <c r="D688" s="222"/>
    </row>
    <row r="689" spans="1:4" ht="15">
      <c r="A689" s="223"/>
      <c r="B689" s="222"/>
      <c r="C689" s="222"/>
      <c r="D689" s="222"/>
    </row>
    <row r="690" spans="1:4" ht="15">
      <c r="A690" s="223"/>
      <c r="B690" s="222"/>
      <c r="C690" s="222"/>
      <c r="D690" s="222"/>
    </row>
    <row r="691" spans="1:4" ht="15">
      <c r="A691" s="223"/>
      <c r="B691" s="222"/>
      <c r="C691" s="222"/>
      <c r="D691" s="222"/>
    </row>
    <row r="692" spans="1:4" ht="15">
      <c r="A692" s="223"/>
      <c r="B692" s="222"/>
      <c r="C692" s="222"/>
      <c r="D692" s="222"/>
    </row>
    <row r="693" spans="1:4" ht="15">
      <c r="A693" s="223"/>
      <c r="B693" s="222"/>
      <c r="C693" s="222"/>
      <c r="D693" s="222"/>
    </row>
    <row r="694" spans="1:4" ht="15">
      <c r="A694" s="223"/>
      <c r="B694" s="222"/>
      <c r="C694" s="222"/>
      <c r="D694" s="222"/>
    </row>
    <row r="695" spans="1:4" ht="15">
      <c r="A695" s="223"/>
      <c r="B695" s="222"/>
      <c r="C695" s="222"/>
      <c r="D695" s="222"/>
    </row>
    <row r="696" spans="1:4" ht="15">
      <c r="A696" s="223"/>
      <c r="B696" s="222"/>
      <c r="C696" s="222"/>
      <c r="D696" s="222"/>
    </row>
    <row r="697" spans="1:4" ht="15">
      <c r="A697" s="223"/>
      <c r="B697" s="222"/>
      <c r="C697" s="222"/>
      <c r="D697" s="222"/>
    </row>
    <row r="698" spans="1:4" ht="15">
      <c r="A698" s="223"/>
      <c r="B698" s="222"/>
      <c r="C698" s="222"/>
      <c r="D698" s="222"/>
    </row>
    <row r="699" spans="1:4" ht="15">
      <c r="A699" s="223"/>
      <c r="B699" s="222"/>
      <c r="C699" s="222"/>
      <c r="D699" s="222"/>
    </row>
    <row r="700" spans="1:4" ht="15">
      <c r="A700" s="223"/>
      <c r="B700" s="222"/>
      <c r="C700" s="222"/>
      <c r="D700" s="222"/>
    </row>
    <row r="701" spans="1:4" ht="15">
      <c r="A701" s="223"/>
      <c r="B701" s="222"/>
      <c r="C701" s="222"/>
      <c r="D701" s="222"/>
    </row>
    <row r="702" spans="1:4" ht="15">
      <c r="A702" s="223"/>
      <c r="B702" s="222"/>
      <c r="C702" s="222"/>
      <c r="D702" s="222"/>
    </row>
    <row r="703" spans="1:4" ht="15">
      <c r="A703" s="223"/>
      <c r="B703" s="222"/>
      <c r="C703" s="222"/>
      <c r="D703" s="222"/>
    </row>
    <row r="704" spans="1:4" ht="15">
      <c r="A704" s="223"/>
      <c r="B704" s="222"/>
      <c r="C704" s="222"/>
      <c r="D704" s="222"/>
    </row>
    <row r="705" spans="1:4" ht="15">
      <c r="A705" s="223"/>
      <c r="B705" s="222"/>
      <c r="C705" s="222"/>
      <c r="D705" s="222"/>
    </row>
    <row r="706" spans="1:4" ht="15">
      <c r="A706" s="223"/>
      <c r="B706" s="222"/>
      <c r="C706" s="222"/>
      <c r="D706" s="222"/>
    </row>
    <row r="707" spans="1:4" ht="15">
      <c r="A707" s="223"/>
      <c r="B707" s="222"/>
      <c r="C707" s="222"/>
      <c r="D707" s="222"/>
    </row>
    <row r="708" spans="1:4" ht="15">
      <c r="A708" s="223"/>
      <c r="B708" s="222"/>
      <c r="C708" s="222"/>
      <c r="D708" s="222"/>
    </row>
    <row r="709" spans="1:4" ht="15">
      <c r="A709" s="223"/>
      <c r="B709" s="222"/>
      <c r="C709" s="222"/>
      <c r="D709" s="222"/>
    </row>
    <row r="710" spans="1:4" ht="15">
      <c r="A710" s="223"/>
      <c r="B710" s="222"/>
      <c r="C710" s="222"/>
      <c r="D710" s="222"/>
    </row>
    <row r="711" spans="1:4" ht="15">
      <c r="A711" s="223"/>
      <c r="B711" s="222"/>
      <c r="C711" s="222"/>
      <c r="D711" s="222"/>
    </row>
    <row r="712" spans="1:4" ht="15">
      <c r="A712" s="223"/>
      <c r="B712" s="222"/>
      <c r="C712" s="222"/>
      <c r="D712" s="222"/>
    </row>
    <row r="713" spans="1:4" ht="15">
      <c r="A713" s="223"/>
      <c r="B713" s="222"/>
      <c r="C713" s="222"/>
      <c r="D713" s="222"/>
    </row>
    <row r="714" spans="1:4" ht="15">
      <c r="A714" s="223"/>
      <c r="B714" s="222"/>
      <c r="C714" s="222"/>
      <c r="D714" s="222"/>
    </row>
    <row r="715" spans="1:4" ht="15">
      <c r="A715" s="223"/>
      <c r="B715" s="222"/>
      <c r="C715" s="222"/>
      <c r="D715" s="222"/>
    </row>
    <row r="716" spans="1:4" ht="15">
      <c r="A716" s="223"/>
      <c r="B716" s="222"/>
      <c r="C716" s="222"/>
      <c r="D716" s="222"/>
    </row>
    <row r="717" spans="1:4" ht="15">
      <c r="A717" s="223"/>
      <c r="B717" s="222"/>
      <c r="C717" s="222"/>
      <c r="D717" s="222"/>
    </row>
    <row r="718" spans="1:4" ht="15">
      <c r="A718" s="223"/>
      <c r="B718" s="222"/>
      <c r="C718" s="222"/>
      <c r="D718" s="222"/>
    </row>
    <row r="719" spans="1:4" ht="15">
      <c r="A719" s="223"/>
      <c r="B719" s="222"/>
      <c r="C719" s="222"/>
      <c r="D719" s="222"/>
    </row>
    <row r="720" spans="1:4" ht="15">
      <c r="A720" s="223"/>
      <c r="B720" s="222"/>
      <c r="C720" s="222"/>
      <c r="D720" s="222"/>
    </row>
    <row r="721" spans="1:4" ht="15">
      <c r="A721" s="223"/>
      <c r="B721" s="222"/>
      <c r="C721" s="222"/>
      <c r="D721" s="222"/>
    </row>
    <row r="722" spans="1:4" ht="15">
      <c r="A722" s="223"/>
      <c r="B722" s="222"/>
      <c r="C722" s="222"/>
      <c r="D722" s="222"/>
    </row>
    <row r="723" spans="1:4" ht="15">
      <c r="A723" s="223"/>
      <c r="B723" s="222"/>
      <c r="C723" s="222"/>
      <c r="D723" s="222"/>
    </row>
    <row r="724" spans="1:4" ht="15">
      <c r="A724" s="223"/>
      <c r="B724" s="222"/>
      <c r="C724" s="222"/>
      <c r="D724" s="222"/>
    </row>
    <row r="725" spans="1:4" ht="15">
      <c r="A725" s="223"/>
      <c r="B725" s="222"/>
      <c r="C725" s="222"/>
      <c r="D725" s="222"/>
    </row>
    <row r="726" spans="1:4" ht="15">
      <c r="A726" s="223"/>
      <c r="B726" s="222"/>
      <c r="C726" s="222"/>
      <c r="D726" s="222"/>
    </row>
    <row r="727" spans="1:4" ht="15">
      <c r="A727" s="223"/>
      <c r="B727" s="222"/>
      <c r="C727" s="222"/>
      <c r="D727" s="222"/>
    </row>
    <row r="728" spans="1:4" ht="15">
      <c r="A728" s="223"/>
      <c r="B728" s="222"/>
      <c r="C728" s="222"/>
      <c r="D728" s="222"/>
    </row>
    <row r="729" spans="1:4" ht="15">
      <c r="A729" s="223"/>
      <c r="B729" s="222"/>
      <c r="C729" s="222"/>
      <c r="D729" s="222"/>
    </row>
    <row r="730" spans="1:4" ht="15">
      <c r="A730" s="223"/>
      <c r="B730" s="222"/>
      <c r="C730" s="222"/>
      <c r="D730" s="222"/>
    </row>
    <row r="731" spans="1:4" ht="15">
      <c r="A731" s="223"/>
      <c r="B731" s="222"/>
      <c r="C731" s="222"/>
      <c r="D731" s="222"/>
    </row>
    <row r="732" spans="1:4" ht="15">
      <c r="A732" s="223"/>
      <c r="B732" s="222"/>
      <c r="C732" s="222"/>
      <c r="D732" s="222"/>
    </row>
    <row r="733" spans="1:4" ht="15">
      <c r="A733" s="223"/>
      <c r="B733" s="222"/>
      <c r="C733" s="222"/>
      <c r="D733" s="222"/>
    </row>
    <row r="734" spans="1:4" ht="15">
      <c r="A734" s="223"/>
      <c r="B734" s="222"/>
      <c r="C734" s="222"/>
      <c r="D734" s="222"/>
    </row>
    <row r="735" spans="1:4" ht="15">
      <c r="A735" s="223"/>
      <c r="B735" s="222"/>
      <c r="C735" s="222"/>
      <c r="D735" s="222"/>
    </row>
    <row r="736" spans="1:4" ht="15">
      <c r="A736" s="223"/>
      <c r="B736" s="222"/>
      <c r="C736" s="222"/>
      <c r="D736" s="222"/>
    </row>
    <row r="737" spans="1:4" ht="15">
      <c r="A737" s="223"/>
      <c r="B737" s="222"/>
      <c r="C737" s="222"/>
      <c r="D737" s="222"/>
    </row>
    <row r="738" spans="1:4" ht="15">
      <c r="A738" s="223"/>
      <c r="B738" s="222"/>
      <c r="C738" s="222"/>
      <c r="D738" s="222"/>
    </row>
    <row r="739" spans="1:4" ht="15">
      <c r="A739" s="223"/>
      <c r="B739" s="222"/>
      <c r="C739" s="222"/>
      <c r="D739" s="222"/>
    </row>
    <row r="740" spans="1:4" ht="15">
      <c r="A740" s="223"/>
      <c r="B740" s="222"/>
      <c r="C740" s="222"/>
      <c r="D740" s="222"/>
    </row>
    <row r="741" spans="1:4" ht="15">
      <c r="A741" s="223"/>
      <c r="B741" s="222"/>
      <c r="C741" s="222"/>
      <c r="D741" s="222"/>
    </row>
    <row r="742" spans="1:4" ht="15">
      <c r="A742" s="223"/>
      <c r="B742" s="222"/>
      <c r="C742" s="222"/>
      <c r="D742" s="222"/>
    </row>
    <row r="743" spans="1:4" ht="15">
      <c r="A743" s="223"/>
      <c r="B743" s="222"/>
      <c r="C743" s="222"/>
      <c r="D743" s="222"/>
    </row>
    <row r="744" spans="1:4" ht="15">
      <c r="A744" s="223"/>
      <c r="B744" s="222"/>
      <c r="C744" s="222"/>
      <c r="D744" s="222"/>
    </row>
    <row r="745" spans="1:4" ht="15">
      <c r="A745" s="223"/>
      <c r="B745" s="222"/>
      <c r="C745" s="222"/>
      <c r="D745" s="222"/>
    </row>
    <row r="746" spans="1:4" ht="15">
      <c r="A746" s="223"/>
      <c r="B746" s="222"/>
      <c r="C746" s="222"/>
      <c r="D746" s="222"/>
    </row>
    <row r="747" spans="1:4" ht="15">
      <c r="A747" s="223"/>
      <c r="B747" s="222"/>
      <c r="C747" s="222"/>
      <c r="D747" s="222"/>
    </row>
    <row r="748" spans="1:4" ht="15">
      <c r="A748" s="223"/>
      <c r="B748" s="222"/>
      <c r="C748" s="222"/>
      <c r="D748" s="222"/>
    </row>
    <row r="749" spans="1:4" ht="15">
      <c r="A749" s="223"/>
      <c r="B749" s="222"/>
      <c r="C749" s="222"/>
      <c r="D749" s="222"/>
    </row>
    <row r="750" spans="1:4" ht="15">
      <c r="A750" s="223"/>
      <c r="B750" s="222"/>
      <c r="C750" s="222"/>
      <c r="D750" s="222"/>
    </row>
    <row r="751" spans="1:4" ht="15">
      <c r="A751" s="223"/>
      <c r="B751" s="222"/>
      <c r="C751" s="222"/>
      <c r="D751" s="222"/>
    </row>
    <row r="752" spans="1:4" ht="15">
      <c r="A752" s="223"/>
      <c r="B752" s="222"/>
      <c r="C752" s="222"/>
      <c r="D752" s="222"/>
    </row>
    <row r="753" spans="1:4" ht="15">
      <c r="A753" s="223"/>
      <c r="B753" s="222"/>
      <c r="C753" s="222"/>
      <c r="D753" s="222"/>
    </row>
    <row r="754" spans="1:4" ht="15">
      <c r="A754" s="223"/>
      <c r="B754" s="222"/>
      <c r="C754" s="222"/>
      <c r="D754" s="222"/>
    </row>
    <row r="755" spans="1:4" ht="15">
      <c r="A755" s="223"/>
      <c r="B755" s="222"/>
      <c r="C755" s="222"/>
      <c r="D755" s="222"/>
    </row>
    <row r="756" spans="1:4" ht="15">
      <c r="A756" s="223"/>
      <c r="B756" s="222"/>
      <c r="C756" s="222"/>
      <c r="D756" s="222"/>
    </row>
    <row r="757" spans="1:4" ht="15">
      <c r="A757" s="223"/>
      <c r="B757" s="222"/>
      <c r="C757" s="222"/>
      <c r="D757" s="222"/>
    </row>
    <row r="758" spans="1:4" ht="15">
      <c r="A758" s="223"/>
      <c r="B758" s="222"/>
      <c r="C758" s="222"/>
      <c r="D758" s="222"/>
    </row>
    <row r="759" spans="1:4" ht="15">
      <c r="A759" s="223"/>
      <c r="B759" s="222"/>
      <c r="C759" s="222"/>
      <c r="D759" s="222"/>
    </row>
    <row r="760" spans="1:4" ht="15">
      <c r="A760" s="223"/>
      <c r="B760" s="222"/>
      <c r="C760" s="222"/>
      <c r="D760" s="222"/>
    </row>
    <row r="761" spans="1:4" ht="15">
      <c r="A761" s="223"/>
      <c r="B761" s="222"/>
      <c r="C761" s="222"/>
      <c r="D761" s="222"/>
    </row>
    <row r="762" spans="1:4" ht="15">
      <c r="A762" s="223"/>
      <c r="B762" s="222"/>
      <c r="C762" s="222"/>
      <c r="D762" s="222"/>
    </row>
    <row r="763" spans="1:4" ht="15">
      <c r="A763" s="223"/>
      <c r="B763" s="222"/>
      <c r="C763" s="222"/>
      <c r="D763" s="222"/>
    </row>
    <row r="764" spans="1:4" ht="15">
      <c r="A764" s="223"/>
      <c r="B764" s="222"/>
      <c r="C764" s="222"/>
      <c r="D764" s="222"/>
    </row>
    <row r="765" spans="1:4" ht="15">
      <c r="A765" s="223"/>
      <c r="B765" s="222"/>
      <c r="C765" s="222"/>
      <c r="D765" s="222"/>
    </row>
    <row r="766" spans="1:4" ht="15">
      <c r="A766" s="223"/>
      <c r="B766" s="222"/>
      <c r="C766" s="222"/>
      <c r="D766" s="222"/>
    </row>
    <row r="767" spans="1:4" ht="15">
      <c r="A767" s="223"/>
      <c r="B767" s="222"/>
      <c r="C767" s="222"/>
      <c r="D767" s="222"/>
    </row>
    <row r="768" spans="1:4" ht="15">
      <c r="A768" s="223"/>
      <c r="B768" s="222"/>
      <c r="C768" s="222"/>
      <c r="D768" s="222"/>
    </row>
    <row r="769" spans="1:4" ht="15">
      <c r="A769" s="223"/>
      <c r="B769" s="222"/>
      <c r="C769" s="222"/>
      <c r="D769" s="222"/>
    </row>
    <row r="770" spans="1:4" ht="15">
      <c r="A770" s="223"/>
      <c r="B770" s="222"/>
      <c r="C770" s="222"/>
      <c r="D770" s="222"/>
    </row>
  </sheetData>
  <sheetProtection/>
  <hyperlinks>
    <hyperlink ref="A52" location="Title!A1" display="Return to Title page"/>
  </hyperlink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36"/>
  <sheetViews>
    <sheetView zoomScalePageLayoutView="0" workbookViewId="0" topLeftCell="A1">
      <selection activeCell="A1" sqref="A1"/>
    </sheetView>
  </sheetViews>
  <sheetFormatPr defaultColWidth="9.140625" defaultRowHeight="12.75"/>
  <cols>
    <col min="1" max="1" width="14.140625" style="0" customWidth="1"/>
    <col min="2" max="2" width="9.140625" style="0" customWidth="1"/>
    <col min="3" max="3" width="9.28125" style="0" customWidth="1"/>
    <col min="4" max="4" width="16.8515625" style="0" customWidth="1"/>
    <col min="5" max="5" width="11.00390625" style="0" customWidth="1"/>
    <col min="7" max="8" width="9.57421875" style="0" bestFit="1" customWidth="1"/>
    <col min="10" max="10" width="13.57421875" style="0" customWidth="1"/>
  </cols>
  <sheetData>
    <row r="1" ht="15.75">
      <c r="A1" s="55" t="s">
        <v>257</v>
      </c>
    </row>
    <row r="2" ht="18.75">
      <c r="A2" s="55" t="s">
        <v>258</v>
      </c>
    </row>
    <row r="4" ht="12.75">
      <c r="E4" s="245" t="s">
        <v>256</v>
      </c>
    </row>
    <row r="5" ht="12.75">
      <c r="E5" s="54"/>
    </row>
    <row r="6" spans="1:7" ht="12.75">
      <c r="A6" s="77"/>
      <c r="B6" s="245" t="s">
        <v>255</v>
      </c>
      <c r="C6" s="246" t="s">
        <v>254</v>
      </c>
      <c r="D6" s="245" t="s">
        <v>253</v>
      </c>
      <c r="E6" s="245" t="s">
        <v>180</v>
      </c>
      <c r="G6" s="77"/>
    </row>
    <row r="7" spans="1:8" ht="12.75">
      <c r="A7" s="77">
        <v>1990</v>
      </c>
      <c r="B7" s="243">
        <f>(47.8+1084)/1000</f>
        <v>1.1318</v>
      </c>
      <c r="C7" s="243">
        <f>9.9/1000</f>
        <v>0.0099</v>
      </c>
      <c r="D7" s="244">
        <f aca="true" t="shared" si="0" ref="D7:D30">E7-C7-B7</f>
        <v>0.1292000000000002</v>
      </c>
      <c r="E7" s="243">
        <f>1270.9/1000</f>
        <v>1.2709000000000001</v>
      </c>
      <c r="H7" s="236"/>
    </row>
    <row r="8" spans="1:8" ht="12.75">
      <c r="A8" s="77"/>
      <c r="B8" s="243">
        <f>(69+1377.1)/1000</f>
        <v>1.4461</v>
      </c>
      <c r="C8" s="243">
        <f>14.1/1000</f>
        <v>0.0141</v>
      </c>
      <c r="D8" s="244">
        <f t="shared" si="0"/>
        <v>0.1615000000000002</v>
      </c>
      <c r="E8" s="243">
        <f>1621.7/1000</f>
        <v>1.6217000000000001</v>
      </c>
      <c r="H8" s="236"/>
    </row>
    <row r="9" spans="1:8" ht="12.75">
      <c r="A9" s="77">
        <v>1992</v>
      </c>
      <c r="B9" s="243">
        <f>(73.2+1383)/1000</f>
        <v>1.4562</v>
      </c>
      <c r="C9" s="243">
        <f>50.2/1000</f>
        <v>0.0502</v>
      </c>
      <c r="D9" s="244">
        <f t="shared" si="0"/>
        <v>0.21850000000000014</v>
      </c>
      <c r="E9" s="243">
        <f>1724.9/1000</f>
        <v>1.7249</v>
      </c>
      <c r="H9" s="236"/>
    </row>
    <row r="10" spans="1:8" ht="12.75">
      <c r="A10" s="77"/>
      <c r="B10" s="243">
        <f>(76.8+1383)/1000</f>
        <v>1.4598</v>
      </c>
      <c r="C10" s="243">
        <f>131.3/1000</f>
        <v>0.1313</v>
      </c>
      <c r="D10" s="244">
        <f t="shared" si="0"/>
        <v>0.29370000000000007</v>
      </c>
      <c r="E10" s="243">
        <f>1884.8/1000</f>
        <v>1.8848</v>
      </c>
      <c r="H10" s="236"/>
    </row>
    <row r="11" spans="1:8" ht="12.75">
      <c r="A11" s="77">
        <v>1994</v>
      </c>
      <c r="B11" s="243">
        <f>(76.8+1383)/1000</f>
        <v>1.4598</v>
      </c>
      <c r="C11" s="243">
        <f>153.3/1000</f>
        <v>0.15330000000000002</v>
      </c>
      <c r="D11" s="244">
        <f t="shared" si="0"/>
        <v>0.3459000000000001</v>
      </c>
      <c r="E11" s="243">
        <f>1959/1000</f>
        <v>1.959</v>
      </c>
      <c r="H11" s="236"/>
    </row>
    <row r="12" spans="1:8" ht="12.75">
      <c r="A12" s="77"/>
      <c r="B12" s="243">
        <f>(88.3+1383)/1000</f>
        <v>1.4713</v>
      </c>
      <c r="C12" s="243">
        <f>200.3/1000</f>
        <v>0.2003</v>
      </c>
      <c r="D12" s="244">
        <f t="shared" si="0"/>
        <v>0.3569000000000002</v>
      </c>
      <c r="E12" s="243">
        <f>2028.5/1000</f>
        <v>2.0285</v>
      </c>
      <c r="H12" s="236"/>
    </row>
    <row r="13" spans="1:8" ht="12.75">
      <c r="A13" s="77">
        <v>1996</v>
      </c>
      <c r="B13" s="238">
        <v>1.5809785714285713</v>
      </c>
      <c r="C13" s="238">
        <v>0.23767899999999997</v>
      </c>
      <c r="D13" s="239">
        <f t="shared" si="0"/>
        <v>0.4521809147640792</v>
      </c>
      <c r="E13" s="238">
        <v>2.2708384861926505</v>
      </c>
      <c r="G13" s="240"/>
      <c r="H13" s="236"/>
    </row>
    <row r="14" spans="1:8" ht="12.75">
      <c r="A14" s="77"/>
      <c r="B14" s="238">
        <v>1.5913277777777777</v>
      </c>
      <c r="C14" s="238">
        <v>0.32168399999999997</v>
      </c>
      <c r="D14" s="239">
        <f t="shared" si="0"/>
        <v>0.47836900000000004</v>
      </c>
      <c r="E14" s="238">
        <v>2.3913807777777776</v>
      </c>
      <c r="G14" s="240"/>
      <c r="H14" s="236"/>
    </row>
    <row r="15" spans="1:8" ht="12.75">
      <c r="A15" s="77">
        <v>1998</v>
      </c>
      <c r="B15" s="238">
        <v>1.5840827777777777</v>
      </c>
      <c r="C15" s="238">
        <v>0.33132000000000006</v>
      </c>
      <c r="D15" s="239">
        <f t="shared" si="0"/>
        <v>0.6476851111111115</v>
      </c>
      <c r="E15" s="238">
        <v>2.563087888888889</v>
      </c>
      <c r="G15" s="240"/>
      <c r="H15" s="236"/>
    </row>
    <row r="16" spans="1:8" ht="12.75">
      <c r="A16" s="77"/>
      <c r="B16" s="238">
        <v>1.5896944444444443</v>
      </c>
      <c r="C16" s="238">
        <v>0.35699000000000003</v>
      </c>
      <c r="D16" s="239">
        <f t="shared" si="0"/>
        <v>0.7733610000000006</v>
      </c>
      <c r="E16" s="238">
        <v>2.720045444444445</v>
      </c>
      <c r="G16" s="240"/>
      <c r="H16" s="236"/>
    </row>
    <row r="17" spans="1:8" ht="12.75">
      <c r="A17" s="77">
        <v>2000</v>
      </c>
      <c r="B17" s="238">
        <v>1.6025555555555557</v>
      </c>
      <c r="C17" s="238">
        <v>0.4351300000000001</v>
      </c>
      <c r="D17" s="239">
        <f t="shared" si="0"/>
        <v>0.9162763333333335</v>
      </c>
      <c r="E17" s="238">
        <v>2.953961888888889</v>
      </c>
      <c r="G17" s="240"/>
      <c r="H17" s="236"/>
    </row>
    <row r="18" spans="1:8" ht="12.75">
      <c r="A18" s="77"/>
      <c r="B18" s="238">
        <v>1.6286958333333332</v>
      </c>
      <c r="C18" s="238">
        <v>0.4933389999999999</v>
      </c>
      <c r="D18" s="239">
        <f t="shared" si="0"/>
        <v>0.9632061111111112</v>
      </c>
      <c r="E18" s="238">
        <v>3.085240944444444</v>
      </c>
      <c r="G18" s="240"/>
      <c r="H18" s="236"/>
    </row>
    <row r="19" spans="1:8" ht="12.75">
      <c r="A19" s="77">
        <v>2002</v>
      </c>
      <c r="B19" s="239">
        <v>1.583046</v>
      </c>
      <c r="C19" s="238">
        <v>0.534437</v>
      </c>
      <c r="D19" s="239">
        <f t="shared" si="0"/>
        <v>1.0221602497941844</v>
      </c>
      <c r="E19" s="238">
        <v>3.1396432497941844</v>
      </c>
      <c r="G19" s="240"/>
      <c r="H19" s="236"/>
    </row>
    <row r="20" spans="1:8" ht="12.75">
      <c r="A20" s="241"/>
      <c r="B20" s="239">
        <v>1.484498</v>
      </c>
      <c r="C20" s="238">
        <v>0.742177000518574</v>
      </c>
      <c r="D20" s="239">
        <f t="shared" si="0"/>
        <v>1.2319860001907348</v>
      </c>
      <c r="E20" s="238">
        <v>3.458661000709309</v>
      </c>
      <c r="G20" s="240"/>
      <c r="H20" s="236"/>
    </row>
    <row r="21" spans="1:8" ht="12.75">
      <c r="A21" s="241">
        <v>2004</v>
      </c>
      <c r="B21" s="239">
        <v>1.498777</v>
      </c>
      <c r="C21" s="238">
        <v>0.93316</v>
      </c>
      <c r="D21" s="239">
        <f t="shared" si="0"/>
        <v>1.3397019999999995</v>
      </c>
      <c r="E21" s="238">
        <v>3.7716389999999995</v>
      </c>
      <c r="G21" s="240"/>
      <c r="H21" s="236"/>
    </row>
    <row r="22" spans="1:8" ht="12.75">
      <c r="A22" s="241"/>
      <c r="B22" s="239">
        <v>1.501087</v>
      </c>
      <c r="C22" s="238">
        <v>1.565</v>
      </c>
      <c r="D22" s="239">
        <f t="shared" si="0"/>
        <v>1.4677580000000012</v>
      </c>
      <c r="E22" s="238">
        <v>4.533845000000001</v>
      </c>
      <c r="G22" s="240"/>
      <c r="H22" s="236"/>
    </row>
    <row r="23" spans="1:8" ht="12.75">
      <c r="A23" s="241">
        <v>2006</v>
      </c>
      <c r="B23" s="239">
        <v>1.514747</v>
      </c>
      <c r="C23" s="238">
        <v>1.9545156</v>
      </c>
      <c r="D23" s="239">
        <f t="shared" si="0"/>
        <v>1.5624870000000006</v>
      </c>
      <c r="E23" s="238">
        <v>5.0317496</v>
      </c>
      <c r="G23" s="240"/>
      <c r="H23" s="236"/>
    </row>
    <row r="24" spans="1:11" ht="12.75">
      <c r="A24" s="241"/>
      <c r="B24" s="239">
        <v>1.521596</v>
      </c>
      <c r="C24" s="238">
        <v>2.4771750000000003</v>
      </c>
      <c r="D24" s="239">
        <f t="shared" si="0"/>
        <v>1.7467079999999993</v>
      </c>
      <c r="E24" s="238">
        <v>5.745479</v>
      </c>
      <c r="G24" s="242"/>
      <c r="H24" s="236"/>
      <c r="J24" s="242"/>
      <c r="K24" s="242"/>
    </row>
    <row r="25" spans="1:11" ht="12.75">
      <c r="A25" s="241">
        <v>2008</v>
      </c>
      <c r="B25" s="239">
        <v>1.623448</v>
      </c>
      <c r="C25" s="238">
        <v>3.446513</v>
      </c>
      <c r="D25" s="239">
        <f t="shared" si="0"/>
        <v>1.764734</v>
      </c>
      <c r="E25" s="238">
        <v>6.834695</v>
      </c>
      <c r="G25" s="236"/>
      <c r="H25" s="236"/>
      <c r="J25" s="236"/>
      <c r="K25" s="236"/>
    </row>
    <row r="26" spans="1:8" ht="12.75">
      <c r="A26" s="77"/>
      <c r="B26" s="239">
        <v>1.6343219999999998</v>
      </c>
      <c r="C26" s="238">
        <v>4.419567</v>
      </c>
      <c r="D26" s="239">
        <f t="shared" si="0"/>
        <v>1.9451070000000013</v>
      </c>
      <c r="E26" s="238">
        <v>7.998996000000001</v>
      </c>
      <c r="G26" s="240"/>
      <c r="H26" s="236"/>
    </row>
    <row r="27" spans="1:8" ht="12.75">
      <c r="A27" s="77">
        <v>2010</v>
      </c>
      <c r="B27" s="239">
        <v>1.63732436</v>
      </c>
      <c r="C27" s="238">
        <v>5.396554157917125</v>
      </c>
      <c r="D27" s="239">
        <f t="shared" si="0"/>
        <v>2.1813955673</v>
      </c>
      <c r="E27" s="238">
        <v>9.215274085217125</v>
      </c>
      <c r="G27" s="240"/>
      <c r="H27" s="236"/>
    </row>
    <row r="28" spans="1:8" ht="12.75">
      <c r="A28" s="77"/>
      <c r="B28" s="239">
        <v>1.6724419999999995</v>
      </c>
      <c r="C28" s="238">
        <v>6.458290910917123</v>
      </c>
      <c r="D28" s="239">
        <f t="shared" si="0"/>
        <v>4.079394332618501</v>
      </c>
      <c r="E28" s="238">
        <v>12.210127243535624</v>
      </c>
      <c r="G28" s="236"/>
      <c r="H28" s="236"/>
    </row>
    <row r="29" spans="1:10" ht="12.75">
      <c r="A29" s="77"/>
      <c r="B29" s="239">
        <v>1.6864734499999996</v>
      </c>
      <c r="C29" s="238">
        <v>8.894265082000008</v>
      </c>
      <c r="D29" s="239">
        <f t="shared" si="0"/>
        <v>4.909808228869927</v>
      </c>
      <c r="E29" s="238">
        <v>15.490546760869934</v>
      </c>
      <c r="G29" s="236"/>
      <c r="H29" s="236"/>
      <c r="J29" s="236"/>
    </row>
    <row r="30" spans="1:10" ht="12.75">
      <c r="A30" s="77">
        <v>2013</v>
      </c>
      <c r="B30" s="239">
        <v>1.692591711</v>
      </c>
      <c r="C30" s="238">
        <v>11.209023091999997</v>
      </c>
      <c r="D30" s="239">
        <f t="shared" si="0"/>
        <v>6.788576635079934</v>
      </c>
      <c r="E30" s="238">
        <v>19.690191438079932</v>
      </c>
      <c r="G30" s="236"/>
      <c r="H30" s="236"/>
      <c r="J30" s="236"/>
    </row>
    <row r="31" spans="1:10" ht="12.75">
      <c r="A31" s="77"/>
      <c r="B31" s="239"/>
      <c r="C31" s="238"/>
      <c r="D31" s="239"/>
      <c r="E31" s="238"/>
      <c r="G31" s="236"/>
      <c r="H31" s="236"/>
      <c r="J31" s="236"/>
    </row>
    <row r="32" spans="1:10" ht="12.75">
      <c r="A32" s="247" t="s">
        <v>259</v>
      </c>
      <c r="B32" s="239"/>
      <c r="C32" s="238"/>
      <c r="D32" s="239"/>
      <c r="E32" s="238"/>
      <c r="G32" s="236"/>
      <c r="H32" s="236"/>
      <c r="J32" s="236"/>
    </row>
    <row r="33" spans="1:7" ht="12.75">
      <c r="A33" s="77"/>
      <c r="B33" s="237"/>
      <c r="D33" s="237"/>
      <c r="G33" s="236"/>
    </row>
    <row r="34" spans="1:7" ht="12.75">
      <c r="A34" s="79" t="s">
        <v>155</v>
      </c>
      <c r="C34" s="195"/>
      <c r="D34" s="195"/>
      <c r="E34" s="195"/>
      <c r="G34" s="236"/>
    </row>
    <row r="35" spans="1:7" ht="12.75">
      <c r="A35" s="78"/>
      <c r="C35" s="195"/>
      <c r="D35" s="195"/>
      <c r="E35" s="195"/>
      <c r="G35" s="236"/>
    </row>
    <row r="36" spans="1:7" ht="12.75">
      <c r="A36" s="12" t="s">
        <v>37</v>
      </c>
      <c r="G36" s="236"/>
    </row>
  </sheetData>
  <sheetProtection/>
  <hyperlinks>
    <hyperlink ref="A36" location="Title!A1" display="Return to Title page"/>
  </hyperlinks>
  <printOptions headings="1"/>
  <pageMargins left="0.75" right="0.75" top="1" bottom="1" header="0.5" footer="0.5"/>
  <pageSetup horizontalDpi="600" verticalDpi="600" orientation="landscape" paperSize="9" r:id="rId1"/>
  <headerFooter alignWithMargins="0">
    <oddHeader>&amp;C&amp;F</oddHeader>
    <oddFooter>&amp;C&amp;A</oddFooter>
  </headerFooter>
</worksheet>
</file>

<file path=xl/worksheets/sheet7.xml><?xml version="1.0" encoding="utf-8"?>
<worksheet xmlns="http://schemas.openxmlformats.org/spreadsheetml/2006/main" xmlns:r="http://schemas.openxmlformats.org/officeDocument/2006/relationships">
  <dimension ref="A1:J54"/>
  <sheetViews>
    <sheetView zoomScalePageLayoutView="0" workbookViewId="0" topLeftCell="A1">
      <selection activeCell="A1" sqref="A1"/>
    </sheetView>
  </sheetViews>
  <sheetFormatPr defaultColWidth="9.140625" defaultRowHeight="12.75"/>
  <cols>
    <col min="1" max="5" width="9.140625" style="13" customWidth="1"/>
    <col min="6" max="6" width="11.7109375" style="13" customWidth="1"/>
    <col min="7" max="7" width="10.28125" style="13" bestFit="1" customWidth="1"/>
    <col min="8" max="8" width="11.57421875" style="13" customWidth="1"/>
    <col min="9" max="16384" width="9.140625" style="13" customWidth="1"/>
  </cols>
  <sheetData>
    <row r="1" ht="15.75">
      <c r="A1" s="17" t="s">
        <v>262</v>
      </c>
    </row>
    <row r="2" ht="15.75">
      <c r="A2" s="17" t="s">
        <v>263</v>
      </c>
    </row>
    <row r="3" ht="12.75">
      <c r="B3" s="34" t="s">
        <v>261</v>
      </c>
    </row>
    <row r="4" spans="2:8" ht="12.75">
      <c r="B4" s="34" t="s">
        <v>189</v>
      </c>
      <c r="C4" s="15" t="s">
        <v>172</v>
      </c>
      <c r="D4" s="15" t="s">
        <v>260</v>
      </c>
      <c r="G4" s="20"/>
      <c r="H4" s="20"/>
    </row>
    <row r="5" spans="1:8" ht="12.75" hidden="1">
      <c r="A5" s="15">
        <v>1970</v>
      </c>
      <c r="B5" s="13">
        <v>3.384</v>
      </c>
      <c r="G5" s="20"/>
      <c r="H5" s="20"/>
    </row>
    <row r="6" spans="1:8" ht="12.75" hidden="1">
      <c r="A6" s="15"/>
      <c r="B6" s="13">
        <v>4.029</v>
      </c>
      <c r="G6" s="20"/>
      <c r="H6" s="20"/>
    </row>
    <row r="7" spans="1:8" ht="12.75" hidden="1">
      <c r="A7" s="15"/>
      <c r="B7" s="13">
        <v>4.224</v>
      </c>
      <c r="G7" s="20"/>
      <c r="H7" s="20"/>
    </row>
    <row r="8" spans="1:8" ht="12.75" hidden="1">
      <c r="A8" s="15"/>
      <c r="B8" s="13">
        <v>4.224</v>
      </c>
      <c r="G8" s="20"/>
      <c r="H8" s="20"/>
    </row>
    <row r="9" spans="1:8" ht="12.75" hidden="1">
      <c r="A9" s="15"/>
      <c r="B9" s="13">
        <v>4.472</v>
      </c>
      <c r="G9" s="20"/>
      <c r="H9" s="20"/>
    </row>
    <row r="10" spans="1:8" ht="12.75" hidden="1">
      <c r="A10" s="15">
        <v>1975</v>
      </c>
      <c r="B10" s="13">
        <v>4.931</v>
      </c>
      <c r="G10" s="20"/>
      <c r="H10" s="20"/>
    </row>
    <row r="11" spans="1:8" ht="12.75" hidden="1">
      <c r="A11" s="15"/>
      <c r="B11" s="13">
        <v>5.872</v>
      </c>
      <c r="G11" s="20"/>
      <c r="H11" s="20"/>
    </row>
    <row r="12" spans="1:8" ht="12.75" hidden="1">
      <c r="A12" s="15"/>
      <c r="B12" s="13">
        <v>5.842</v>
      </c>
      <c r="G12" s="20"/>
      <c r="H12" s="20"/>
    </row>
    <row r="13" spans="1:8" ht="12.75" hidden="1">
      <c r="A13" s="15"/>
      <c r="B13" s="13">
        <v>6.242</v>
      </c>
      <c r="G13" s="20"/>
      <c r="H13" s="20"/>
    </row>
    <row r="14" spans="1:8" ht="12.75" hidden="1">
      <c r="A14" s="15"/>
      <c r="B14" s="13">
        <v>6.437</v>
      </c>
      <c r="G14" s="20"/>
      <c r="H14" s="20"/>
    </row>
    <row r="15" spans="1:8" ht="12.75" hidden="1">
      <c r="A15" s="15">
        <v>1980</v>
      </c>
      <c r="B15" s="13">
        <v>6.477</v>
      </c>
      <c r="G15" s="20"/>
      <c r="H15" s="20"/>
    </row>
    <row r="16" spans="1:8" ht="12.75" hidden="1">
      <c r="A16" s="15"/>
      <c r="B16" s="13">
        <v>6.517</v>
      </c>
      <c r="G16" s="20"/>
      <c r="H16" s="20"/>
    </row>
    <row r="17" spans="1:8" ht="12.75" hidden="1">
      <c r="A17" s="15"/>
      <c r="B17" s="13">
        <v>6.535</v>
      </c>
      <c r="G17" s="20"/>
      <c r="H17" s="20"/>
    </row>
    <row r="18" spans="1:8" ht="12.75" hidden="1">
      <c r="A18" s="15"/>
      <c r="B18" s="13">
        <v>6.535</v>
      </c>
      <c r="G18" s="20"/>
      <c r="H18" s="20"/>
    </row>
    <row r="19" spans="1:8" ht="12.75" hidden="1">
      <c r="A19" s="15"/>
      <c r="B19" s="13">
        <v>6.609</v>
      </c>
      <c r="G19" s="20"/>
      <c r="H19" s="20"/>
    </row>
    <row r="20" spans="1:8" ht="12.75" hidden="1">
      <c r="A20" s="15">
        <v>1985</v>
      </c>
      <c r="B20" s="13">
        <v>7.189</v>
      </c>
      <c r="G20" s="20"/>
      <c r="H20" s="20"/>
    </row>
    <row r="21" spans="1:8" ht="12.75" hidden="1">
      <c r="A21" s="15"/>
      <c r="B21" s="13">
        <v>7.189</v>
      </c>
      <c r="G21" s="20"/>
      <c r="H21" s="20"/>
    </row>
    <row r="22" spans="1:8" ht="12.75" hidden="1">
      <c r="A22" s="15"/>
      <c r="B22" s="13">
        <v>7.229</v>
      </c>
      <c r="G22" s="20"/>
      <c r="H22" s="20"/>
    </row>
    <row r="23" spans="1:8" ht="12.75" hidden="1">
      <c r="A23" s="15"/>
      <c r="B23" s="13">
        <v>8.308</v>
      </c>
      <c r="G23" s="20"/>
      <c r="H23" s="20"/>
    </row>
    <row r="24" spans="1:8" ht="12.75" hidden="1">
      <c r="A24" s="15"/>
      <c r="B24" s="13">
        <v>11.083</v>
      </c>
      <c r="G24" s="20"/>
      <c r="H24" s="20"/>
    </row>
    <row r="25" spans="1:8" ht="12.75">
      <c r="A25" s="15">
        <v>1990</v>
      </c>
      <c r="B25" s="13">
        <v>11.353</v>
      </c>
      <c r="C25" s="22">
        <v>34.583</v>
      </c>
      <c r="D25" s="22">
        <v>0</v>
      </c>
      <c r="G25" s="249"/>
      <c r="H25" s="249"/>
    </row>
    <row r="26" spans="1:8" ht="12.75">
      <c r="A26" s="15"/>
      <c r="B26" s="13">
        <v>11.353</v>
      </c>
      <c r="C26" s="22">
        <v>34.298</v>
      </c>
      <c r="D26" s="22">
        <v>0</v>
      </c>
      <c r="G26" s="249"/>
      <c r="H26" s="249"/>
    </row>
    <row r="27" spans="1:8" ht="12.75">
      <c r="A27" s="15"/>
      <c r="B27" s="13">
        <v>11.353</v>
      </c>
      <c r="C27" s="22">
        <v>32.686</v>
      </c>
      <c r="D27" s="22">
        <v>0.229</v>
      </c>
      <c r="G27" s="249"/>
      <c r="H27" s="249"/>
    </row>
    <row r="28" spans="1:8" ht="12.75">
      <c r="A28" s="15"/>
      <c r="B28" s="13">
        <v>11.894</v>
      </c>
      <c r="C28" s="22">
        <v>30.523</v>
      </c>
      <c r="D28" s="22">
        <v>1.129</v>
      </c>
      <c r="G28" s="249"/>
      <c r="H28" s="249"/>
    </row>
    <row r="29" spans="1:8" ht="12.75">
      <c r="A29" s="15"/>
      <c r="B29" s="13">
        <v>12.037</v>
      </c>
      <c r="C29" s="22">
        <v>29.132</v>
      </c>
      <c r="D29" s="22">
        <v>5.463</v>
      </c>
      <c r="G29" s="249"/>
      <c r="H29" s="249"/>
    </row>
    <row r="30" spans="1:8" ht="12.75">
      <c r="A30" s="15">
        <v>1995</v>
      </c>
      <c r="B30" s="13">
        <v>12.762</v>
      </c>
      <c r="C30" s="22">
        <v>27.774</v>
      </c>
      <c r="D30" s="22">
        <v>8.364</v>
      </c>
      <c r="G30" s="249"/>
      <c r="H30" s="249"/>
    </row>
    <row r="31" spans="1:10" ht="12.75">
      <c r="A31" s="15"/>
      <c r="B31" s="13">
        <v>12.916</v>
      </c>
      <c r="C31" s="22">
        <v>25.796</v>
      </c>
      <c r="D31" s="22">
        <v>12.052</v>
      </c>
      <c r="G31" s="249"/>
      <c r="H31" s="249"/>
      <c r="J31" s="169"/>
    </row>
    <row r="32" spans="1:10" ht="12.75">
      <c r="A32" s="15"/>
      <c r="B32" s="13">
        <v>12.946</v>
      </c>
      <c r="C32" s="22">
        <v>25.796</v>
      </c>
      <c r="D32" s="22">
        <v>12.252</v>
      </c>
      <c r="G32" s="249"/>
      <c r="H32" s="249"/>
      <c r="J32" s="169"/>
    </row>
    <row r="33" spans="1:10" ht="12.75">
      <c r="A33" s="15"/>
      <c r="B33" s="13">
        <v>12.956</v>
      </c>
      <c r="C33" s="22">
        <v>25.324</v>
      </c>
      <c r="D33" s="22">
        <v>14.618</v>
      </c>
      <c r="G33" s="249"/>
      <c r="H33" s="249"/>
      <c r="J33" s="169"/>
    </row>
    <row r="34" spans="1:10" ht="12.75">
      <c r="A34" s="15"/>
      <c r="B34" s="13">
        <v>12.956</v>
      </c>
      <c r="C34" s="22">
        <v>25.581</v>
      </c>
      <c r="D34" s="22">
        <v>16.11</v>
      </c>
      <c r="G34" s="249"/>
      <c r="H34" s="249"/>
      <c r="J34" s="169"/>
    </row>
    <row r="35" spans="1:10" ht="12.75">
      <c r="A35" s="15">
        <v>2000</v>
      </c>
      <c r="B35" s="13">
        <v>12.486</v>
      </c>
      <c r="C35" s="22">
        <v>24.81</v>
      </c>
      <c r="D35" s="22">
        <v>19.349</v>
      </c>
      <c r="G35" s="249"/>
      <c r="H35" s="249"/>
      <c r="J35" s="169"/>
    </row>
    <row r="36" spans="1:10" ht="12.75">
      <c r="A36" s="15"/>
      <c r="B36" s="13">
        <v>12.486</v>
      </c>
      <c r="C36" s="22">
        <v>24.81</v>
      </c>
      <c r="D36" s="22">
        <v>20.517</v>
      </c>
      <c r="G36" s="249"/>
      <c r="H36" s="249"/>
      <c r="J36" s="169"/>
    </row>
    <row r="37" spans="1:10" ht="12.75">
      <c r="A37" s="15"/>
      <c r="B37" s="252">
        <v>12.24</v>
      </c>
      <c r="C37" s="22">
        <v>22.427</v>
      </c>
      <c r="D37" s="22">
        <v>20.26</v>
      </c>
      <c r="G37" s="249"/>
      <c r="H37" s="249"/>
      <c r="J37" s="169"/>
    </row>
    <row r="38" spans="1:10" ht="12.75">
      <c r="A38" s="15"/>
      <c r="B38" s="252">
        <v>11.852</v>
      </c>
      <c r="C38" s="22">
        <v>22.524</v>
      </c>
      <c r="D38" s="22">
        <v>21.452</v>
      </c>
      <c r="G38" s="249"/>
      <c r="H38" s="249"/>
      <c r="J38" s="169"/>
    </row>
    <row r="39" spans="1:10" ht="12.75">
      <c r="A39" s="15"/>
      <c r="B39" s="252">
        <v>11.852</v>
      </c>
      <c r="C39" s="22">
        <v>22.639</v>
      </c>
      <c r="D39" s="22">
        <v>23.178</v>
      </c>
      <c r="G39" s="249"/>
      <c r="H39" s="249"/>
      <c r="J39" s="169"/>
    </row>
    <row r="40" spans="1:10" ht="12.75">
      <c r="A40" s="15">
        <v>2005</v>
      </c>
      <c r="B40" s="252">
        <v>11.852</v>
      </c>
      <c r="C40" s="22">
        <v>22.627</v>
      </c>
      <c r="D40" s="22">
        <v>23.678300000000004</v>
      </c>
      <c r="G40" s="249"/>
      <c r="H40" s="249"/>
      <c r="J40" s="169"/>
    </row>
    <row r="41" spans="1:10" ht="12.75">
      <c r="A41" s="15"/>
      <c r="B41" s="252">
        <v>10.969</v>
      </c>
      <c r="C41" s="22">
        <v>22.882</v>
      </c>
      <c r="D41" s="22">
        <v>24.2735</v>
      </c>
      <c r="G41" s="249"/>
      <c r="H41" s="249"/>
      <c r="J41" s="169"/>
    </row>
    <row r="42" spans="1:10" ht="12.75">
      <c r="A42" s="15"/>
      <c r="B42" s="252">
        <v>10.979</v>
      </c>
      <c r="C42" s="22">
        <v>23.0083</v>
      </c>
      <c r="D42" s="22">
        <v>24.2685</v>
      </c>
      <c r="G42" s="249"/>
      <c r="H42" s="249"/>
      <c r="J42" s="169"/>
    </row>
    <row r="43" spans="1:10" ht="12.75">
      <c r="A43" s="15"/>
      <c r="B43" s="252">
        <v>10.979</v>
      </c>
      <c r="C43" s="22">
        <v>23.069</v>
      </c>
      <c r="D43" s="22">
        <v>26.203400000000002</v>
      </c>
      <c r="G43" s="249"/>
      <c r="H43" s="249"/>
      <c r="J43" s="169"/>
    </row>
    <row r="44" spans="1:10" ht="12.75">
      <c r="A44" s="15"/>
      <c r="B44" s="248">
        <v>10.858</v>
      </c>
      <c r="C44" s="22">
        <v>23.0773</v>
      </c>
      <c r="D44" s="22">
        <v>26.7845</v>
      </c>
      <c r="E44" s="20"/>
      <c r="F44" s="20"/>
      <c r="G44" s="249"/>
      <c r="H44" s="249"/>
      <c r="J44" s="169"/>
    </row>
    <row r="45" spans="1:10" ht="12.75">
      <c r="A45" s="15">
        <v>2010</v>
      </c>
      <c r="B45" s="248">
        <v>10.865</v>
      </c>
      <c r="C45" s="22">
        <v>23.0853</v>
      </c>
      <c r="D45" s="22">
        <v>31.724</v>
      </c>
      <c r="E45" s="251"/>
      <c r="F45" s="20"/>
      <c r="G45" s="249"/>
      <c r="H45" s="249"/>
      <c r="J45" s="169"/>
    </row>
    <row r="46" spans="1:8" ht="12.75">
      <c r="A46" s="15"/>
      <c r="B46" s="248">
        <f>10.663</f>
        <v>10.663</v>
      </c>
      <c r="C46" s="22">
        <v>23.0723</v>
      </c>
      <c r="D46" s="22">
        <v>30.183</v>
      </c>
      <c r="E46" s="251"/>
      <c r="F46" s="20"/>
      <c r="G46" s="250"/>
      <c r="H46" s="249"/>
    </row>
    <row r="47" spans="1:8" ht="12.75">
      <c r="A47" s="15"/>
      <c r="B47" s="248">
        <v>9.946</v>
      </c>
      <c r="C47" s="22">
        <v>23.072</v>
      </c>
      <c r="D47" s="22">
        <v>33.113</v>
      </c>
      <c r="E47" s="251"/>
      <c r="F47" s="20"/>
      <c r="G47" s="250"/>
      <c r="H47" s="249"/>
    </row>
    <row r="48" spans="1:8" ht="12.75">
      <c r="A48" s="15">
        <v>2013</v>
      </c>
      <c r="B48" s="248">
        <v>9.906</v>
      </c>
      <c r="C48" s="22">
        <v>20.336</v>
      </c>
      <c r="D48" s="22">
        <v>32.967</v>
      </c>
      <c r="E48" s="251"/>
      <c r="F48" s="20"/>
      <c r="G48" s="250"/>
      <c r="H48" s="249"/>
    </row>
    <row r="49" spans="1:6" ht="12.75">
      <c r="A49" s="15"/>
      <c r="B49" s="248"/>
      <c r="C49" s="20"/>
      <c r="D49" s="20"/>
      <c r="E49" s="20"/>
      <c r="F49" s="20"/>
    </row>
    <row r="50" spans="1:6" s="14" customFormat="1" ht="12.75">
      <c r="A50" s="79" t="s">
        <v>155</v>
      </c>
      <c r="B50" s="29"/>
      <c r="C50" s="29"/>
      <c r="D50" s="29"/>
      <c r="E50" s="29"/>
      <c r="F50" s="29"/>
    </row>
    <row r="51" spans="1:6" ht="12.75">
      <c r="A51" s="78"/>
      <c r="B51" s="20"/>
      <c r="C51" s="20"/>
      <c r="D51" s="20"/>
      <c r="E51" s="20"/>
      <c r="F51" s="20"/>
    </row>
    <row r="52" spans="1:6" ht="12.75">
      <c r="A52" s="12" t="s">
        <v>37</v>
      </c>
      <c r="B52" s="20"/>
      <c r="C52" s="20"/>
      <c r="D52" s="20"/>
      <c r="E52" s="20"/>
      <c r="F52" s="20"/>
    </row>
    <row r="54" spans="2:3" ht="12.75">
      <c r="B54" s="170"/>
      <c r="C54" s="170"/>
    </row>
  </sheetData>
  <sheetProtection/>
  <hyperlinks>
    <hyperlink ref="A52" location="Title!A1" display="Return to Title page"/>
  </hyperlinks>
  <printOptions headings="1"/>
  <pageMargins left="0.75" right="0.75" top="1" bottom="1" header="0.5" footer="0.5"/>
  <pageSetup horizontalDpi="600" verticalDpi="600" orientation="portrait" paperSize="9" r:id="rId1"/>
  <headerFooter alignWithMargins="0">
    <oddHeader>&amp;C&amp;F</oddHeader>
    <oddFooter>&amp;C&amp;A</oddFooter>
  </headerFooter>
</worksheet>
</file>

<file path=xl/worksheets/sheet8.xml><?xml version="1.0" encoding="utf-8"?>
<worksheet xmlns="http://schemas.openxmlformats.org/spreadsheetml/2006/main" xmlns:r="http://schemas.openxmlformats.org/officeDocument/2006/relationships">
  <dimension ref="A1:C51"/>
  <sheetViews>
    <sheetView zoomScalePageLayoutView="0" workbookViewId="0" topLeftCell="A1">
      <selection activeCell="A1" sqref="A1"/>
    </sheetView>
  </sheetViews>
  <sheetFormatPr defaultColWidth="9.140625" defaultRowHeight="12.75"/>
  <cols>
    <col min="1" max="1" width="10.28125" style="77" customWidth="1"/>
    <col min="2" max="2" width="26.421875" style="0" customWidth="1"/>
    <col min="3" max="3" width="15.57421875" style="0" customWidth="1"/>
  </cols>
  <sheetData>
    <row r="1" ht="15.75">
      <c r="A1" s="55" t="s">
        <v>154</v>
      </c>
    </row>
    <row r="2" ht="15.75">
      <c r="A2" s="86" t="s">
        <v>153</v>
      </c>
    </row>
    <row r="3" spans="2:3" ht="25.5">
      <c r="B3" s="85" t="s">
        <v>152</v>
      </c>
      <c r="C3" s="84"/>
    </row>
    <row r="4" spans="1:3" ht="12.75">
      <c r="A4" s="77">
        <v>1970</v>
      </c>
      <c r="B4" s="83">
        <v>47.90318778322026</v>
      </c>
      <c r="C4" s="82"/>
    </row>
    <row r="5" spans="2:3" ht="12.75">
      <c r="B5" s="83">
        <v>52.211516341951125</v>
      </c>
      <c r="C5" s="82"/>
    </row>
    <row r="6" spans="2:3" ht="12.75">
      <c r="B6" s="83">
        <v>52.036688167935615</v>
      </c>
      <c r="C6" s="82"/>
    </row>
    <row r="7" spans="2:3" ht="12.75">
      <c r="B7" s="83">
        <v>50.458992781934974</v>
      </c>
      <c r="C7" s="82"/>
    </row>
    <row r="8" spans="2:3" ht="12.75">
      <c r="B8" s="83">
        <v>52.15442665994314</v>
      </c>
      <c r="C8" s="82"/>
    </row>
    <row r="9" spans="1:3" ht="12.75">
      <c r="A9" s="77">
        <v>1975</v>
      </c>
      <c r="B9" s="83">
        <v>44.755016310774316</v>
      </c>
      <c r="C9" s="82"/>
    </row>
    <row r="10" spans="2:3" ht="12.75">
      <c r="B10" s="83">
        <v>39.95194171693401</v>
      </c>
      <c r="C10" s="82"/>
    </row>
    <row r="11" spans="2:3" ht="12.75">
      <c r="B11" s="83">
        <v>25.949288587274307</v>
      </c>
      <c r="C11" s="82"/>
    </row>
    <row r="12" spans="2:3" ht="12.75">
      <c r="B12" s="83">
        <v>21.6196718699518</v>
      </c>
      <c r="C12" s="82"/>
    </row>
    <row r="13" spans="2:3" ht="12.75">
      <c r="B13" s="83">
        <v>12.634733843613223</v>
      </c>
      <c r="C13" s="82"/>
    </row>
    <row r="14" spans="1:3" ht="12.75">
      <c r="A14" s="77">
        <v>1980</v>
      </c>
      <c r="B14" s="83">
        <v>6.354784866468843</v>
      </c>
      <c r="C14" s="82"/>
    </row>
    <row r="15" spans="2:3" ht="12.75">
      <c r="B15" s="83">
        <v>-5.996798658485461</v>
      </c>
      <c r="C15" s="82"/>
    </row>
    <row r="16" spans="2:3" ht="12.75">
      <c r="B16" s="83">
        <v>-11.145207594509179</v>
      </c>
      <c r="C16" s="82"/>
    </row>
    <row r="17" spans="2:3" ht="12.75">
      <c r="B17" s="83">
        <v>-17.991151971133547</v>
      </c>
      <c r="C17" s="82"/>
    </row>
    <row r="18" spans="2:3" ht="12.75">
      <c r="B18" s="83">
        <v>-11.143737225436855</v>
      </c>
      <c r="C18" s="82"/>
    </row>
    <row r="19" spans="1:3" ht="12.75">
      <c r="A19" s="77">
        <v>1985</v>
      </c>
      <c r="B19" s="83">
        <v>-15.721787540689396</v>
      </c>
      <c r="C19" s="82"/>
    </row>
    <row r="20" spans="2:3" ht="12.75">
      <c r="B20" s="83">
        <v>-16.652805351361987</v>
      </c>
      <c r="C20" s="82"/>
    </row>
    <row r="21" spans="2:3" ht="12.75">
      <c r="B21" s="83">
        <v>-15.72476089741015</v>
      </c>
      <c r="C21" s="82"/>
    </row>
    <row r="22" spans="2:3" ht="12.75">
      <c r="B22" s="83">
        <v>-8.9348243036371</v>
      </c>
      <c r="C22" s="82"/>
    </row>
    <row r="23" spans="2:3" ht="12.75">
      <c r="B23" s="83">
        <v>3.3841930204318675</v>
      </c>
      <c r="C23" s="82"/>
    </row>
    <row r="24" spans="1:3" ht="12.75">
      <c r="A24" s="77">
        <v>1990</v>
      </c>
      <c r="B24" s="83">
        <v>2.225475841874085</v>
      </c>
      <c r="C24" s="82"/>
    </row>
    <row r="25" spans="2:3" ht="12.75">
      <c r="B25" s="83">
        <v>4.855542503021946</v>
      </c>
      <c r="C25" s="82"/>
    </row>
    <row r="26" spans="2:3" ht="12.75">
      <c r="B26" s="83">
        <v>3.6576529452874116</v>
      </c>
      <c r="C26" s="82"/>
    </row>
    <row r="27" spans="2:3" ht="12.75">
      <c r="B27" s="83">
        <v>-0.22317843284780753</v>
      </c>
      <c r="C27" s="82"/>
    </row>
    <row r="28" spans="2:3" ht="12.75">
      <c r="B28" s="83">
        <v>-13.731671835738695</v>
      </c>
      <c r="C28" s="82"/>
    </row>
    <row r="29" spans="1:3" ht="12.75">
      <c r="A29" s="77">
        <v>1995</v>
      </c>
      <c r="B29" s="83">
        <v>-16.942482770356506</v>
      </c>
      <c r="C29" s="82"/>
    </row>
    <row r="30" spans="2:3" ht="12.75">
      <c r="B30" s="83">
        <v>-14.808326973805595</v>
      </c>
      <c r="C30" s="82"/>
    </row>
    <row r="31" spans="2:3" ht="12.75">
      <c r="B31" s="83">
        <v>-15.605438615399235</v>
      </c>
      <c r="C31" s="82"/>
    </row>
    <row r="32" spans="2:3" ht="12.75">
      <c r="B32" s="83">
        <v>-16.412373338112165</v>
      </c>
      <c r="C32" s="82"/>
    </row>
    <row r="33" spans="2:3" ht="12.75">
      <c r="B33" s="83">
        <v>-20.87017258233788</v>
      </c>
      <c r="C33" s="82"/>
    </row>
    <row r="34" spans="1:3" ht="12.75">
      <c r="A34" s="77">
        <v>2000</v>
      </c>
      <c r="B34" s="83">
        <v>-17.236969780355892</v>
      </c>
      <c r="C34" s="82"/>
    </row>
    <row r="35" spans="2:3" ht="12.75">
      <c r="B35" s="83">
        <v>-9.575227003416796</v>
      </c>
      <c r="C35" s="82"/>
    </row>
    <row r="36" spans="2:3" ht="12.75">
      <c r="B36" s="83">
        <v>-12.795390246866388</v>
      </c>
      <c r="C36" s="82"/>
    </row>
    <row r="37" spans="2:3" ht="12.75">
      <c r="B37" s="83">
        <v>-6.819534376227007</v>
      </c>
      <c r="C37" s="82"/>
    </row>
    <row r="38" spans="2:3" ht="12.75">
      <c r="B38" s="83">
        <v>4.45310394044847</v>
      </c>
      <c r="C38" s="82"/>
    </row>
    <row r="39" spans="1:3" ht="12.75">
      <c r="A39" s="77">
        <v>2005</v>
      </c>
      <c r="B39" s="83">
        <v>13.48115185917744</v>
      </c>
      <c r="C39" s="82"/>
    </row>
    <row r="40" spans="1:3" ht="12.75">
      <c r="A40" s="78"/>
      <c r="B40" s="83">
        <v>21.284518982097698</v>
      </c>
      <c r="C40" s="82"/>
    </row>
    <row r="41" spans="1:3" ht="12.75">
      <c r="A41" s="78"/>
      <c r="B41" s="83">
        <v>20.57678950364454</v>
      </c>
      <c r="C41" s="82"/>
    </row>
    <row r="42" spans="1:3" ht="12.75">
      <c r="A42" s="81"/>
      <c r="B42" s="83">
        <v>26.283728292458168</v>
      </c>
      <c r="C42" s="82"/>
    </row>
    <row r="43" spans="1:3" ht="12.75">
      <c r="A43" s="81"/>
      <c r="B43" s="83">
        <v>27.008253401750164</v>
      </c>
      <c r="C43" s="82"/>
    </row>
    <row r="44" spans="1:3" ht="12.75">
      <c r="A44" s="81">
        <v>2010</v>
      </c>
      <c r="B44" s="83">
        <v>28.669499472047857</v>
      </c>
      <c r="C44" s="82"/>
    </row>
    <row r="45" spans="1:3" ht="12.75">
      <c r="A45" s="81"/>
      <c r="B45" s="83">
        <v>36.695398188674844</v>
      </c>
      <c r="C45" s="82"/>
    </row>
    <row r="46" spans="1:3" ht="12.75">
      <c r="A46" s="81"/>
      <c r="B46" s="83">
        <v>43.1259583619191</v>
      </c>
      <c r="C46" s="82"/>
    </row>
    <row r="47" spans="1:3" ht="12.75">
      <c r="A47" s="81">
        <v>2013</v>
      </c>
      <c r="B47" s="83">
        <v>47.08257773192766</v>
      </c>
      <c r="C47" s="82"/>
    </row>
    <row r="48" spans="1:2" ht="12.75">
      <c r="A48" s="81"/>
      <c r="B48" s="80"/>
    </row>
    <row r="49" ht="12.75">
      <c r="A49" s="79" t="s">
        <v>155</v>
      </c>
    </row>
    <row r="50" ht="12.75">
      <c r="A50" s="78"/>
    </row>
    <row r="51" ht="12.75">
      <c r="A51" s="12" t="s">
        <v>37</v>
      </c>
    </row>
  </sheetData>
  <sheetProtection/>
  <hyperlinks>
    <hyperlink ref="A51" location="Title!A1" display="Return to Title page"/>
  </hyperlink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
    </sheetView>
  </sheetViews>
  <sheetFormatPr defaultColWidth="9.140625" defaultRowHeight="12.75"/>
  <cols>
    <col min="1" max="1" width="5.140625" style="0" bestFit="1" customWidth="1"/>
    <col min="2" max="2" width="23.7109375" style="0" customWidth="1"/>
    <col min="3" max="3" width="9.8515625" style="0" bestFit="1" customWidth="1"/>
    <col min="4" max="4" width="17.421875" style="0" bestFit="1" customWidth="1"/>
    <col min="5" max="5" width="10.8515625" style="0" bestFit="1" customWidth="1"/>
  </cols>
  <sheetData>
    <row r="1" ht="15.75">
      <c r="A1" s="55" t="s">
        <v>162</v>
      </c>
    </row>
    <row r="2" ht="15.75">
      <c r="A2" s="55" t="s">
        <v>161</v>
      </c>
    </row>
    <row r="4" spans="1:2" ht="12.75">
      <c r="A4" s="84"/>
      <c r="B4" s="88" t="s">
        <v>160</v>
      </c>
    </row>
    <row r="6" spans="2:5" ht="12.75">
      <c r="B6" t="s">
        <v>159</v>
      </c>
      <c r="C6" t="s">
        <v>158</v>
      </c>
      <c r="D6" t="s">
        <v>157</v>
      </c>
      <c r="E6" t="s">
        <v>156</v>
      </c>
    </row>
    <row r="7" spans="1:12" ht="12.75">
      <c r="A7">
        <v>1998</v>
      </c>
      <c r="B7" s="87">
        <v>35.24579380593951</v>
      </c>
      <c r="C7" s="87">
        <v>-38.452665774332466</v>
      </c>
      <c r="D7" s="87">
        <v>-13.422416965092175</v>
      </c>
      <c r="E7" s="87">
        <v>-2.046010415946851</v>
      </c>
      <c r="H7" s="87"/>
      <c r="I7" s="87"/>
      <c r="J7" s="87"/>
      <c r="K7" s="87"/>
      <c r="L7" s="87"/>
    </row>
    <row r="8" spans="2:12" ht="12.75">
      <c r="B8" s="87">
        <v>36.85408350000644</v>
      </c>
      <c r="C8" s="87">
        <v>-52.2084046583957</v>
      </c>
      <c r="D8" s="87">
        <v>-8.635841694801572</v>
      </c>
      <c r="E8" s="87">
        <v>-6.573075654979423</v>
      </c>
      <c r="H8" s="87"/>
      <c r="I8" s="87"/>
      <c r="J8" s="87"/>
      <c r="K8" s="87"/>
      <c r="L8" s="87"/>
    </row>
    <row r="9" spans="1:12" ht="12.75">
      <c r="A9">
        <v>2000</v>
      </c>
      <c r="B9" s="87">
        <v>39.609718452460605</v>
      </c>
      <c r="C9" s="87">
        <v>-43.44457624829308</v>
      </c>
      <c r="D9" s="87">
        <v>-7.113122056271208</v>
      </c>
      <c r="E9" s="87">
        <v>-10.653709715411086</v>
      </c>
      <c r="H9" s="87"/>
      <c r="I9" s="87"/>
      <c r="J9" s="87"/>
      <c r="K9" s="87"/>
      <c r="L9" s="87"/>
    </row>
    <row r="10" spans="2:12" ht="12.75">
      <c r="B10" s="87">
        <v>56.12359125999138</v>
      </c>
      <c r="C10" s="87">
        <v>-40.45011381880774</v>
      </c>
      <c r="D10" s="87">
        <v>-1.975540589186562</v>
      </c>
      <c r="E10" s="87">
        <v>-9.607423294523379</v>
      </c>
      <c r="H10" s="87"/>
      <c r="I10" s="87"/>
      <c r="J10" s="87"/>
      <c r="K10" s="87"/>
      <c r="L10" s="87"/>
    </row>
    <row r="11" spans="1:12" ht="12.75">
      <c r="A11">
        <v>2002</v>
      </c>
      <c r="B11" s="87">
        <v>48.616800603081536</v>
      </c>
      <c r="C11" s="87">
        <v>-35.22762264107341</v>
      </c>
      <c r="D11" s="87">
        <v>-9.862268834543285</v>
      </c>
      <c r="E11" s="87">
        <v>-8.14561328602081</v>
      </c>
      <c r="H11" s="87"/>
      <c r="I11" s="87"/>
      <c r="J11" s="87"/>
      <c r="K11" s="87"/>
      <c r="L11" s="87"/>
    </row>
    <row r="12" spans="2:12" ht="12.75">
      <c r="B12" s="87">
        <v>51.546485976276806</v>
      </c>
      <c r="C12" s="87">
        <v>-24.28433646953687</v>
      </c>
      <c r="D12" s="87">
        <v>-7.759656500740567</v>
      </c>
      <c r="E12" s="87">
        <v>-8.170176214190596</v>
      </c>
      <c r="H12" s="87"/>
      <c r="I12" s="87"/>
      <c r="J12" s="87"/>
      <c r="K12" s="87"/>
      <c r="L12" s="87"/>
    </row>
    <row r="13" spans="1:12" ht="12.75">
      <c r="A13">
        <v>2004</v>
      </c>
      <c r="B13" s="87">
        <v>60.439755491442256</v>
      </c>
      <c r="C13" s="87">
        <v>-2.2521034895413456</v>
      </c>
      <c r="D13" s="87">
        <v>-12.861073379191893</v>
      </c>
      <c r="E13" s="87">
        <v>1.6686035298366018</v>
      </c>
      <c r="H13" s="87"/>
      <c r="I13" s="87"/>
      <c r="J13" s="87"/>
      <c r="K13" s="87"/>
      <c r="L13" s="87"/>
    </row>
    <row r="14" spans="2:12" ht="12.75">
      <c r="B14" s="87">
        <v>71.87374536761362</v>
      </c>
      <c r="C14" s="87">
        <v>5.205705919457016</v>
      </c>
      <c r="D14" s="87">
        <v>-8.0975747665405</v>
      </c>
      <c r="E14" s="87">
        <v>6.985052591620575</v>
      </c>
      <c r="I14" s="87"/>
      <c r="J14" s="87"/>
      <c r="K14" s="87"/>
      <c r="L14" s="87"/>
    </row>
    <row r="15" spans="1:12" ht="12.75">
      <c r="A15">
        <v>2006</v>
      </c>
      <c r="B15" s="87">
        <v>75.88193453790296</v>
      </c>
      <c r="C15" s="87">
        <v>10.684971843590892</v>
      </c>
      <c r="D15" s="87">
        <v>-2.197577107687349</v>
      </c>
      <c r="E15" s="87">
        <v>11.78364759193772</v>
      </c>
      <c r="I15" s="87"/>
      <c r="J15" s="87"/>
      <c r="K15" s="87"/>
      <c r="L15" s="87"/>
    </row>
    <row r="16" spans="2:12" ht="12.75">
      <c r="B16" s="87">
        <v>69.1848275055085</v>
      </c>
      <c r="C16" s="87">
        <v>7.483530452093208</v>
      </c>
      <c r="D16" s="87">
        <v>-5.626343670419999</v>
      </c>
      <c r="E16" s="87">
        <v>20.286743241079876</v>
      </c>
      <c r="I16" s="87"/>
      <c r="J16" s="87"/>
      <c r="K16" s="87"/>
      <c r="L16" s="87"/>
    </row>
    <row r="17" spans="1:12" ht="12.75">
      <c r="A17">
        <v>2008</v>
      </c>
      <c r="B17" s="87">
        <v>75.05642567530148</v>
      </c>
      <c r="C17" s="87">
        <v>14.07262005083546</v>
      </c>
      <c r="D17" s="87">
        <v>-5.932041721923867</v>
      </c>
      <c r="E17" s="87">
        <v>26.059028979549367</v>
      </c>
      <c r="I17" s="87"/>
      <c r="J17" s="87"/>
      <c r="K17" s="87"/>
      <c r="L17" s="87"/>
    </row>
    <row r="18" spans="2:12" ht="12.75">
      <c r="B18" s="87">
        <v>78.15370173627326</v>
      </c>
      <c r="C18" s="87">
        <v>12.139309646702058</v>
      </c>
      <c r="D18" s="87">
        <v>-4.182859477599391</v>
      </c>
      <c r="E18" s="87">
        <v>31.71261512498841</v>
      </c>
      <c r="I18" s="87"/>
      <c r="J18" s="87"/>
      <c r="K18" s="87"/>
      <c r="L18" s="87"/>
    </row>
    <row r="19" spans="1:12" ht="12.75">
      <c r="A19">
        <v>2010</v>
      </c>
      <c r="B19" s="87">
        <v>51.526204992162995</v>
      </c>
      <c r="C19" s="87">
        <v>16.860713497063784</v>
      </c>
      <c r="D19" s="87">
        <v>-3.1530436651817566</v>
      </c>
      <c r="E19" s="87">
        <v>37.94928363141972</v>
      </c>
      <c r="I19" s="87"/>
      <c r="J19" s="87"/>
      <c r="K19" s="87"/>
      <c r="L19" s="87"/>
    </row>
    <row r="20" spans="2:5" ht="12.75">
      <c r="B20" s="87">
        <v>63.83873794780261</v>
      </c>
      <c r="C20" s="87">
        <v>31.57125589371525</v>
      </c>
      <c r="D20" s="87">
        <v>-6.505791017408081</v>
      </c>
      <c r="E20" s="87">
        <v>44.53707205260114</v>
      </c>
    </row>
    <row r="21" spans="2:5" ht="12.75">
      <c r="B21" s="87">
        <v>69.20843959950341</v>
      </c>
      <c r="C21" s="87">
        <v>37.57740800761327</v>
      </c>
      <c r="D21" s="87">
        <v>-1.3342027424045495</v>
      </c>
      <c r="E21" s="87">
        <v>47.26480231699403</v>
      </c>
    </row>
    <row r="22" spans="1:5" ht="12.75">
      <c r="A22">
        <v>2013</v>
      </c>
      <c r="B22" s="87">
        <v>81.82482063083054</v>
      </c>
      <c r="C22" s="87">
        <v>37.93724098467479</v>
      </c>
      <c r="D22" s="87">
        <v>3.001207097053464</v>
      </c>
      <c r="E22" s="87">
        <v>50.003719316623084</v>
      </c>
    </row>
    <row r="24" ht="12.75">
      <c r="A24" s="79" t="s">
        <v>155</v>
      </c>
    </row>
    <row r="26" ht="12.75">
      <c r="A26" s="12" t="s">
        <v>37</v>
      </c>
    </row>
  </sheetData>
  <sheetProtection/>
  <conditionalFormatting sqref="B7:B21">
    <cfRule type="cellIs" priority="3" dxfId="0" operator="lessThan" stopIfTrue="1">
      <formula>0</formula>
    </cfRule>
  </conditionalFormatting>
  <conditionalFormatting sqref="B22">
    <cfRule type="cellIs" priority="2" dxfId="0" operator="lessThan" stopIfTrue="1">
      <formula>0</formula>
    </cfRule>
  </conditionalFormatting>
  <conditionalFormatting sqref="C22:E22 C14:C21 E13:E21">
    <cfRule type="cellIs" priority="1" dxfId="0" operator="lessThan" stopIfTrue="1">
      <formula>0</formula>
    </cfRule>
  </conditionalFormatting>
  <hyperlinks>
    <hyperlink ref="A26" location="Title!A1" display="Return to Title page"/>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User5</dc:creator>
  <cp:keywords/>
  <dc:description/>
  <cp:lastModifiedBy>Harris Kevin (Statistics)</cp:lastModifiedBy>
  <cp:lastPrinted>2012-10-18T12:14:57Z</cp:lastPrinted>
  <dcterms:created xsi:type="dcterms:W3CDTF">2001-03-02T15:48:48Z</dcterms:created>
  <dcterms:modified xsi:type="dcterms:W3CDTF">2014-10-28T13:23:17Z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