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045" tabRatio="850"/>
  </bookViews>
  <sheets>
    <sheet name="Disclaimer" sheetId="30" r:id="rId1"/>
    <sheet name="Navigation" sheetId="17" r:id="rId2"/>
    <sheet name="TED Non-mandatory prices" sheetId="22" r:id="rId3"/>
    <sheet name="Linked Sheet" sheetId="13" r:id="rId4"/>
    <sheet name="Prices" sheetId="1" r:id="rId5"/>
    <sheet name="APC Model - Linked sheet" sheetId="31" r:id="rId6"/>
    <sheet name="Price Adjustments" sheetId="21" r:id="rId7"/>
    <sheet name="2014-15 Non-mandatory tariff" sheetId="8" r:id="rId8"/>
    <sheet name="Cataracts" sheetId="18" r:id="rId9"/>
    <sheet name="OPATT201516" sheetId="10" r:id="rId10"/>
    <sheet name="OPATT linked sheet" sheetId="20" r:id="rId11"/>
    <sheet name="Expert &amp; Final Monitor comments" sheetId="25"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9" hidden="1">OPATT201516!$A$9:$U$9</definedName>
    <definedName name="bpth" localSheetId="8">#REF!</definedName>
    <definedName name="bpth" localSheetId="1">#REF!</definedName>
    <definedName name="bpth" localSheetId="6">#REF!</definedName>
    <definedName name="bpth">#REF!</definedName>
    <definedName name="BPTHOME" localSheetId="8">#REF!</definedName>
    <definedName name="BPTHOME" localSheetId="1">#REF!</definedName>
    <definedName name="BPTHOME" localSheetId="6">#REF!</definedName>
    <definedName name="BPTHOME">#REF!</definedName>
    <definedName name="HRG_Codes" localSheetId="7">#REF!</definedName>
    <definedName name="HRG_Codes" localSheetId="8">#REF!</definedName>
    <definedName name="HRG_Codes" localSheetId="1">#REF!</definedName>
    <definedName name="HRG_Codes" localSheetId="9">#REF!</definedName>
    <definedName name="HRG_Codes" localSheetId="6">#REF!</definedName>
    <definedName name="HRG_Codes" localSheetId="4">#REF!</definedName>
    <definedName name="HRG_Codes" localSheetId="2">#REF!</definedName>
    <definedName name="HRG_Codes">#REF!</definedName>
    <definedName name="ICD_Codes" localSheetId="7">#REF!</definedName>
    <definedName name="ICD_Codes" localSheetId="8">#REF!</definedName>
    <definedName name="ICD_Codes" localSheetId="1">#REF!</definedName>
    <definedName name="ICD_Codes" localSheetId="9">#REF!</definedName>
    <definedName name="ICD_Codes" localSheetId="6">#REF!</definedName>
    <definedName name="ICD_Codes" localSheetId="4">#REF!</definedName>
    <definedName name="ICD_Codes" localSheetId="2">#REF!</definedName>
    <definedName name="ICD_Codes">#REF!</definedName>
    <definedName name="nn">#REF!</definedName>
    <definedName name="OPCS_Codes" localSheetId="7">#REF!</definedName>
    <definedName name="OPCS_Codes" localSheetId="8">#REF!</definedName>
    <definedName name="OPCS_Codes" localSheetId="1">#REF!</definedName>
    <definedName name="OPCS_Codes" localSheetId="9">#REF!</definedName>
    <definedName name="OPCS_Codes" localSheetId="6">#REF!</definedName>
    <definedName name="OPCS_Codes" localSheetId="4">#REF!</definedName>
    <definedName name="OPCS_Codes" localSheetId="2">#REF!</definedName>
    <definedName name="OPCS_Codes">#REF!</definedName>
    <definedName name="_xlnm.Print_Area" localSheetId="6">'Price Adjustments'!$A$1:$I$133</definedName>
    <definedName name="Recover">[1]Macro1!$A$56</definedName>
    <definedName name="rngAffordability">'[2]07. Non-mandatory Prices'!$K$12</definedName>
    <definedName name="rngComparison3" localSheetId="8">OFFSET([3]Summary!$O$5,0,0,COUNTA([3]Summary!$O:$O)-2,)</definedName>
    <definedName name="rngComparison3">OFFSET([4]Summary!$O$5,0,0,COUNTA([4]Summary!$O:$O)-2,)</definedName>
    <definedName name="rngUplift" localSheetId="8">'[5]Non-mandatory 2015-16'!#REF!</definedName>
    <definedName name="rngUplift">Prices!#REF!</definedName>
    <definedName name="rngUplift2014">'[6]14-15 tariff'!$J$20</definedName>
    <definedName name="rngUrologyandGiynaeReduction1">'[7]08_DayCase'!$X$97</definedName>
    <definedName name="Start14">#REF!</definedName>
    <definedName name="Start16">#REF!</definedName>
    <definedName name="Start2">#REF!</definedName>
    <definedName name="TableName">"Dummy"</definedName>
    <definedName name="tblCode" localSheetId="8">#REF!</definedName>
    <definedName name="tblCode">#REF!</definedName>
    <definedName name="Test" localSheetId="8">#REF!</definedName>
    <definedName name="Test" localSheetId="1">#REF!</definedName>
    <definedName name="Test">#REF!</definedName>
    <definedName name="x" localSheetId="8">#REF!</definedName>
    <definedName name="x" localSheetId="1">#REF!</definedName>
    <definedName name="x" localSheetId="6">#REF!</definedName>
    <definedName name="x">#REF!</definedName>
  </definedNames>
  <calcPr calcId="145621"/>
</workbook>
</file>

<file path=xl/calcChain.xml><?xml version="1.0" encoding="utf-8"?>
<calcChain xmlns="http://schemas.openxmlformats.org/spreadsheetml/2006/main">
  <c r="M136" i="13" l="1"/>
  <c r="L136" i="13"/>
  <c r="K136" i="13"/>
  <c r="J136" i="13"/>
  <c r="I136" i="13"/>
  <c r="H136" i="13"/>
  <c r="G136" i="13"/>
  <c r="F136" i="13"/>
  <c r="E136" i="13"/>
  <c r="D136" i="13"/>
  <c r="C136" i="13"/>
  <c r="M135" i="13"/>
  <c r="L135" i="13"/>
  <c r="K135" i="13"/>
  <c r="J135" i="13"/>
  <c r="I135" i="13"/>
  <c r="H135" i="13"/>
  <c r="G135" i="13"/>
  <c r="F135" i="13"/>
  <c r="E135" i="13"/>
  <c r="D135" i="13"/>
  <c r="C135" i="13"/>
  <c r="M134" i="13"/>
  <c r="L134" i="13"/>
  <c r="K134" i="13"/>
  <c r="J134" i="13"/>
  <c r="I134" i="13"/>
  <c r="H134" i="13"/>
  <c r="G134" i="13"/>
  <c r="F134" i="13"/>
  <c r="E134" i="13"/>
  <c r="D134" i="13"/>
  <c r="C134" i="13"/>
  <c r="M133" i="13"/>
  <c r="L133" i="13"/>
  <c r="K133" i="13"/>
  <c r="J133" i="13"/>
  <c r="I133" i="13"/>
  <c r="H133" i="13"/>
  <c r="G133" i="13"/>
  <c r="F133" i="13"/>
  <c r="E133" i="13"/>
  <c r="D133" i="13"/>
  <c r="C133" i="13"/>
  <c r="M132" i="13"/>
  <c r="L132" i="13"/>
  <c r="K132" i="13"/>
  <c r="J132" i="13"/>
  <c r="I132" i="13"/>
  <c r="H132" i="13"/>
  <c r="G132" i="13"/>
  <c r="F132" i="13"/>
  <c r="E132" i="13"/>
  <c r="D132" i="13"/>
  <c r="C132" i="13"/>
  <c r="M131" i="13"/>
  <c r="L131" i="13"/>
  <c r="K131" i="13"/>
  <c r="J131" i="13"/>
  <c r="I131" i="13"/>
  <c r="H131" i="13"/>
  <c r="G131" i="13"/>
  <c r="F131" i="13"/>
  <c r="E131" i="13"/>
  <c r="D131" i="13"/>
  <c r="C131" i="13"/>
  <c r="M130" i="13"/>
  <c r="L130" i="13"/>
  <c r="K130" i="13"/>
  <c r="J130" i="13"/>
  <c r="I130" i="13"/>
  <c r="H130" i="13"/>
  <c r="G130" i="13"/>
  <c r="F130" i="13"/>
  <c r="E130" i="13"/>
  <c r="D130" i="13"/>
  <c r="C130" i="13"/>
  <c r="M129" i="13"/>
  <c r="L129" i="13"/>
  <c r="K129" i="13"/>
  <c r="J129" i="13"/>
  <c r="I129" i="13"/>
  <c r="H129" i="13"/>
  <c r="G129" i="13"/>
  <c r="F129" i="13"/>
  <c r="E129" i="13"/>
  <c r="D129" i="13"/>
  <c r="C129" i="13"/>
  <c r="M128" i="13"/>
  <c r="L128" i="13"/>
  <c r="K128" i="13"/>
  <c r="J128" i="13"/>
  <c r="I128" i="13"/>
  <c r="H128" i="13"/>
  <c r="G128" i="13"/>
  <c r="F128" i="13"/>
  <c r="E128" i="13"/>
  <c r="D128" i="13"/>
  <c r="C128" i="13"/>
  <c r="M127" i="13"/>
  <c r="L127" i="13"/>
  <c r="K127" i="13"/>
  <c r="J127" i="13"/>
  <c r="I127" i="13"/>
  <c r="H127" i="13"/>
  <c r="G127" i="13"/>
  <c r="F127" i="13"/>
  <c r="E127" i="13"/>
  <c r="D127" i="13"/>
  <c r="C127" i="13"/>
  <c r="M126" i="13"/>
  <c r="L126" i="13"/>
  <c r="K126" i="13"/>
  <c r="J126" i="13"/>
  <c r="I126" i="13"/>
  <c r="H126" i="13"/>
  <c r="G126" i="13"/>
  <c r="F126" i="13"/>
  <c r="E126" i="13"/>
  <c r="D126" i="13"/>
  <c r="C126" i="13"/>
  <c r="M125" i="13"/>
  <c r="L125" i="13"/>
  <c r="K125" i="13"/>
  <c r="J125" i="13"/>
  <c r="I125" i="13"/>
  <c r="H125" i="13"/>
  <c r="G125" i="13"/>
  <c r="F125" i="13"/>
  <c r="E125" i="13"/>
  <c r="D125" i="13"/>
  <c r="C125" i="13"/>
  <c r="M124" i="13"/>
  <c r="L124" i="13"/>
  <c r="K124" i="13"/>
  <c r="J124" i="13"/>
  <c r="I124" i="13"/>
  <c r="H124" i="13"/>
  <c r="G124" i="13"/>
  <c r="F124" i="13"/>
  <c r="E124" i="13"/>
  <c r="D124" i="13"/>
  <c r="C124" i="13"/>
  <c r="M123" i="13"/>
  <c r="L123" i="13"/>
  <c r="K123" i="13"/>
  <c r="J123" i="13"/>
  <c r="I123" i="13"/>
  <c r="H123" i="13"/>
  <c r="G123" i="13"/>
  <c r="F123" i="13"/>
  <c r="E123" i="13"/>
  <c r="D123" i="13"/>
  <c r="C123" i="13"/>
  <c r="M122" i="13"/>
  <c r="L122" i="13"/>
  <c r="K122" i="13"/>
  <c r="J122" i="13"/>
  <c r="I122" i="13"/>
  <c r="H122" i="13"/>
  <c r="G122" i="13"/>
  <c r="F122" i="13"/>
  <c r="E122" i="13"/>
  <c r="D122" i="13"/>
  <c r="C122" i="13"/>
  <c r="M121" i="13"/>
  <c r="L121" i="13"/>
  <c r="K121" i="13"/>
  <c r="J121" i="13"/>
  <c r="I121" i="13"/>
  <c r="H121" i="13"/>
  <c r="G121" i="13"/>
  <c r="F121" i="13"/>
  <c r="E121" i="13"/>
  <c r="D121" i="13"/>
  <c r="C121" i="13"/>
  <c r="M120" i="13"/>
  <c r="L120" i="13"/>
  <c r="K120" i="13"/>
  <c r="J120" i="13"/>
  <c r="I120" i="13"/>
  <c r="H120" i="13"/>
  <c r="G120" i="13"/>
  <c r="F120" i="13"/>
  <c r="E120" i="13"/>
  <c r="D120" i="13"/>
  <c r="C120" i="13"/>
  <c r="M119" i="13"/>
  <c r="L119" i="13"/>
  <c r="K119" i="13"/>
  <c r="J119" i="13"/>
  <c r="I119" i="13"/>
  <c r="H119" i="13"/>
  <c r="G119" i="13"/>
  <c r="F119" i="13"/>
  <c r="E119" i="13"/>
  <c r="D119" i="13"/>
  <c r="C119" i="13"/>
  <c r="M118" i="13"/>
  <c r="L118" i="13"/>
  <c r="K118" i="13"/>
  <c r="J118" i="13"/>
  <c r="I118" i="13"/>
  <c r="H118" i="13"/>
  <c r="G118" i="13"/>
  <c r="F118" i="13"/>
  <c r="E118" i="13"/>
  <c r="D118" i="13"/>
  <c r="C118" i="13"/>
  <c r="I111" i="13"/>
  <c r="G111" i="13"/>
  <c r="F111" i="13"/>
  <c r="E111" i="13"/>
  <c r="D111" i="13"/>
  <c r="C111" i="13"/>
  <c r="I110" i="13"/>
  <c r="G110" i="13"/>
  <c r="F110" i="13"/>
  <c r="E110" i="13"/>
  <c r="D110" i="13"/>
  <c r="C110" i="13"/>
  <c r="I109" i="13"/>
  <c r="G109" i="13"/>
  <c r="F109" i="13"/>
  <c r="E109" i="13"/>
  <c r="D109" i="13"/>
  <c r="C109" i="13"/>
  <c r="I108" i="13"/>
  <c r="G108" i="13"/>
  <c r="F108" i="13"/>
  <c r="E108" i="13"/>
  <c r="D108" i="13"/>
  <c r="C108" i="13"/>
  <c r="I107" i="13"/>
  <c r="G107" i="13"/>
  <c r="F107" i="13"/>
  <c r="E107" i="13"/>
  <c r="D107" i="13"/>
  <c r="C107" i="13"/>
  <c r="I106" i="13"/>
  <c r="G106" i="13"/>
  <c r="F106" i="13"/>
  <c r="E106" i="13"/>
  <c r="D106" i="13"/>
  <c r="C106" i="13"/>
  <c r="I105" i="13"/>
  <c r="G105" i="13"/>
  <c r="F105" i="13"/>
  <c r="E105" i="13"/>
  <c r="D105" i="13"/>
  <c r="C105" i="13"/>
  <c r="I104" i="13"/>
  <c r="G104" i="13"/>
  <c r="F104" i="13"/>
  <c r="E104" i="13"/>
  <c r="D104" i="13"/>
  <c r="C104" i="13"/>
  <c r="I103" i="13"/>
  <c r="G103" i="13"/>
  <c r="F103" i="13"/>
  <c r="E103" i="13"/>
  <c r="D103" i="13"/>
  <c r="C103" i="13"/>
  <c r="I102" i="13"/>
  <c r="G102" i="13"/>
  <c r="F102" i="13"/>
  <c r="E102" i="13"/>
  <c r="D102" i="13"/>
  <c r="C102" i="13"/>
  <c r="I101" i="13"/>
  <c r="G101" i="13"/>
  <c r="F101" i="13"/>
  <c r="E101" i="13"/>
  <c r="D101" i="13"/>
  <c r="C101" i="13"/>
  <c r="J122" i="22" l="1"/>
  <c r="D14" i="18" l="1"/>
  <c r="D13" i="18"/>
  <c r="H115" i="22" l="1"/>
  <c r="H111" i="13" s="1"/>
  <c r="H114" i="22"/>
  <c r="H110" i="13" s="1"/>
  <c r="H113" i="22"/>
  <c r="H109" i="13" s="1"/>
  <c r="H112" i="22"/>
  <c r="H108" i="13" s="1"/>
  <c r="H111" i="22"/>
  <c r="H107" i="13" s="1"/>
  <c r="H110" i="22"/>
  <c r="H106" i="13" s="1"/>
  <c r="H109" i="22"/>
  <c r="H105" i="13" s="1"/>
  <c r="H108" i="22"/>
  <c r="H104" i="13" s="1"/>
  <c r="H107" i="22"/>
  <c r="H103" i="13" s="1"/>
  <c r="H106" i="22"/>
  <c r="H102" i="13" s="1"/>
  <c r="H105" i="22"/>
  <c r="H101" i="13" s="1"/>
  <c r="BP100" i="1"/>
  <c r="BP101" i="1"/>
  <c r="BP102" i="1"/>
  <c r="BP103" i="1"/>
  <c r="BP104" i="1"/>
  <c r="BP105" i="1"/>
  <c r="BP106" i="1"/>
  <c r="BP107" i="1"/>
  <c r="BP108" i="1"/>
  <c r="BP109" i="1"/>
  <c r="BP99" i="1"/>
  <c r="BC99" i="1"/>
  <c r="BC100" i="1"/>
  <c r="BC101" i="1"/>
  <c r="BC102" i="1"/>
  <c r="BC103" i="1"/>
  <c r="BC104" i="1"/>
  <c r="BC105" i="1"/>
  <c r="BC106" i="1"/>
  <c r="BC107" i="1"/>
  <c r="BC108" i="1"/>
  <c r="BC109" i="1"/>
  <c r="G106" i="22" l="1"/>
  <c r="G107" i="22"/>
  <c r="G108" i="22"/>
  <c r="G109" i="22"/>
  <c r="G110" i="22"/>
  <c r="G111" i="22"/>
  <c r="G112" i="22"/>
  <c r="G113" i="22"/>
  <c r="G114" i="22"/>
  <c r="G115" i="22"/>
  <c r="G105" i="22"/>
  <c r="E122" i="22"/>
  <c r="D123" i="22"/>
  <c r="E123" i="22"/>
  <c r="F123" i="22"/>
  <c r="G123" i="22"/>
  <c r="H123" i="22"/>
  <c r="I123" i="22"/>
  <c r="J123" i="22"/>
  <c r="K123" i="22"/>
  <c r="L123" i="22"/>
  <c r="M123" i="22"/>
  <c r="D124" i="22"/>
  <c r="E124" i="22"/>
  <c r="F124" i="22"/>
  <c r="G124" i="22"/>
  <c r="H124" i="22"/>
  <c r="I124" i="22"/>
  <c r="J124" i="22"/>
  <c r="K124" i="22"/>
  <c r="L124" i="22"/>
  <c r="M124" i="22"/>
  <c r="D125" i="22"/>
  <c r="E125" i="22"/>
  <c r="F125" i="22"/>
  <c r="G125" i="22"/>
  <c r="H125" i="22"/>
  <c r="I125" i="22"/>
  <c r="J125" i="22"/>
  <c r="K125" i="22"/>
  <c r="L125" i="22"/>
  <c r="M125" i="22"/>
  <c r="D126" i="22"/>
  <c r="E126" i="22"/>
  <c r="F126" i="22"/>
  <c r="G126" i="22"/>
  <c r="H126" i="22"/>
  <c r="I126" i="22"/>
  <c r="J126" i="22"/>
  <c r="K126" i="22"/>
  <c r="L126" i="22"/>
  <c r="M126" i="22"/>
  <c r="D127" i="22"/>
  <c r="E127" i="22"/>
  <c r="F127" i="22"/>
  <c r="G127" i="22"/>
  <c r="H127" i="22"/>
  <c r="I127" i="22"/>
  <c r="J127" i="22"/>
  <c r="K127" i="22"/>
  <c r="L127" i="22"/>
  <c r="M127" i="22"/>
  <c r="D128" i="22"/>
  <c r="E128" i="22"/>
  <c r="F128" i="22"/>
  <c r="G128" i="22"/>
  <c r="H128" i="22"/>
  <c r="I128" i="22"/>
  <c r="J128" i="22"/>
  <c r="K128" i="22"/>
  <c r="L128" i="22"/>
  <c r="M128" i="22"/>
  <c r="D129" i="22"/>
  <c r="E129" i="22"/>
  <c r="F129" i="22"/>
  <c r="G129" i="22"/>
  <c r="H129" i="22"/>
  <c r="I129" i="22"/>
  <c r="J129" i="22"/>
  <c r="K129" i="22"/>
  <c r="L129" i="22"/>
  <c r="M129" i="22"/>
  <c r="D130" i="22"/>
  <c r="E130" i="22"/>
  <c r="F130" i="22"/>
  <c r="G130" i="22"/>
  <c r="H130" i="22"/>
  <c r="I130" i="22"/>
  <c r="J130" i="22"/>
  <c r="K130" i="22"/>
  <c r="L130" i="22"/>
  <c r="M130" i="22"/>
  <c r="D131" i="22"/>
  <c r="E131" i="22"/>
  <c r="F131" i="22"/>
  <c r="G131" i="22"/>
  <c r="H131" i="22"/>
  <c r="I131" i="22"/>
  <c r="J131" i="22"/>
  <c r="K131" i="22"/>
  <c r="L131" i="22"/>
  <c r="M131" i="22"/>
  <c r="D132" i="22"/>
  <c r="E132" i="22"/>
  <c r="F132" i="22"/>
  <c r="G132" i="22"/>
  <c r="H132" i="22"/>
  <c r="I132" i="22"/>
  <c r="J132" i="22"/>
  <c r="K132" i="22"/>
  <c r="L132" i="22"/>
  <c r="M132" i="22"/>
  <c r="D133" i="22"/>
  <c r="E133" i="22"/>
  <c r="F133" i="22"/>
  <c r="G133" i="22"/>
  <c r="H133" i="22"/>
  <c r="I133" i="22"/>
  <c r="J133" i="22"/>
  <c r="K133" i="22"/>
  <c r="L133" i="22"/>
  <c r="M133" i="22"/>
  <c r="D134" i="22"/>
  <c r="E134" i="22"/>
  <c r="F134" i="22"/>
  <c r="G134" i="22"/>
  <c r="H134" i="22"/>
  <c r="I134" i="22"/>
  <c r="J134" i="22"/>
  <c r="K134" i="22"/>
  <c r="L134" i="22"/>
  <c r="M134" i="22"/>
  <c r="D135" i="22"/>
  <c r="E135" i="22"/>
  <c r="F135" i="22"/>
  <c r="G135" i="22"/>
  <c r="H135" i="22"/>
  <c r="I135" i="22"/>
  <c r="J135" i="22"/>
  <c r="K135" i="22"/>
  <c r="L135" i="22"/>
  <c r="M135" i="22"/>
  <c r="D136" i="22"/>
  <c r="E136" i="22"/>
  <c r="F136" i="22"/>
  <c r="G136" i="22"/>
  <c r="H136" i="22"/>
  <c r="I136" i="22"/>
  <c r="J136" i="22"/>
  <c r="K136" i="22"/>
  <c r="L136" i="22"/>
  <c r="M136" i="22"/>
  <c r="D137" i="22"/>
  <c r="E137" i="22"/>
  <c r="F137" i="22"/>
  <c r="G137" i="22"/>
  <c r="H137" i="22"/>
  <c r="I137" i="22"/>
  <c r="J137" i="22"/>
  <c r="K137" i="22"/>
  <c r="L137" i="22"/>
  <c r="M137" i="22"/>
  <c r="D138" i="22"/>
  <c r="E138" i="22"/>
  <c r="F138" i="22"/>
  <c r="G138" i="22"/>
  <c r="H138" i="22"/>
  <c r="I138" i="22"/>
  <c r="J138" i="22"/>
  <c r="K138" i="22"/>
  <c r="L138" i="22"/>
  <c r="M138" i="22"/>
  <c r="D139" i="22"/>
  <c r="E139" i="22"/>
  <c r="F139" i="22"/>
  <c r="G139" i="22"/>
  <c r="H139" i="22"/>
  <c r="I139" i="22"/>
  <c r="J139" i="22"/>
  <c r="K139" i="22"/>
  <c r="L139" i="22"/>
  <c r="M139" i="22"/>
  <c r="D140" i="22"/>
  <c r="E140" i="22"/>
  <c r="F140" i="22"/>
  <c r="G140" i="22"/>
  <c r="H140" i="22"/>
  <c r="I140" i="22"/>
  <c r="J140" i="22"/>
  <c r="K140" i="22"/>
  <c r="L140" i="22"/>
  <c r="M140" i="22"/>
  <c r="F122" i="22"/>
  <c r="G122" i="22"/>
  <c r="H122" i="22"/>
  <c r="I122" i="22"/>
  <c r="K122" i="22"/>
  <c r="L122" i="22"/>
  <c r="M122" i="22"/>
  <c r="D122" i="22"/>
  <c r="AY129" i="1" l="1"/>
  <c r="AZ115" i="1"/>
  <c r="BA115" i="1"/>
  <c r="BB115" i="1"/>
  <c r="AY115" i="1"/>
  <c r="AA100" i="1" l="1"/>
  <c r="AA101" i="1"/>
  <c r="AA102" i="1"/>
  <c r="AA103" i="1"/>
  <c r="AA104" i="1"/>
  <c r="AA105" i="1"/>
  <c r="AA106" i="1"/>
  <c r="AA107" i="1"/>
  <c r="AA108" i="1"/>
  <c r="AA109" i="1"/>
  <c r="AA99" i="1"/>
  <c r="AB100" i="1"/>
  <c r="AC100" i="1"/>
  <c r="AD100" i="1"/>
  <c r="AE100" i="1"/>
  <c r="AF100" i="1"/>
  <c r="AG100" i="1"/>
  <c r="AH100" i="1"/>
  <c r="AB101" i="1"/>
  <c r="AC101" i="1"/>
  <c r="AD101" i="1"/>
  <c r="AE101" i="1"/>
  <c r="AF101" i="1"/>
  <c r="AG101" i="1"/>
  <c r="AH101" i="1"/>
  <c r="AB102" i="1"/>
  <c r="AC102" i="1"/>
  <c r="AD102" i="1"/>
  <c r="AE102" i="1"/>
  <c r="AF102" i="1"/>
  <c r="AG102" i="1"/>
  <c r="AH102" i="1"/>
  <c r="AB103" i="1"/>
  <c r="AC103" i="1"/>
  <c r="AD103" i="1"/>
  <c r="AE103" i="1"/>
  <c r="AF103" i="1"/>
  <c r="AG103" i="1"/>
  <c r="AH103" i="1"/>
  <c r="AB104" i="1"/>
  <c r="AC104" i="1"/>
  <c r="AD104" i="1"/>
  <c r="AE104" i="1"/>
  <c r="AF104" i="1"/>
  <c r="AG104" i="1"/>
  <c r="AH104" i="1"/>
  <c r="AB105" i="1"/>
  <c r="AC105" i="1"/>
  <c r="AD105" i="1"/>
  <c r="AE105" i="1"/>
  <c r="AF105" i="1"/>
  <c r="AG105" i="1"/>
  <c r="AH105" i="1"/>
  <c r="AB106" i="1"/>
  <c r="AC106" i="1"/>
  <c r="AD106" i="1"/>
  <c r="AE106" i="1"/>
  <c r="AF106" i="1"/>
  <c r="AG106" i="1"/>
  <c r="AH106" i="1"/>
  <c r="AB107" i="1"/>
  <c r="AC107" i="1"/>
  <c r="AD107" i="1"/>
  <c r="AE107" i="1"/>
  <c r="AF107" i="1"/>
  <c r="AG107" i="1"/>
  <c r="AH107" i="1"/>
  <c r="AB108" i="1"/>
  <c r="AC108" i="1"/>
  <c r="AD108" i="1"/>
  <c r="AE108" i="1"/>
  <c r="AF108" i="1"/>
  <c r="AG108" i="1"/>
  <c r="AH108" i="1"/>
  <c r="AB109" i="1"/>
  <c r="AC109" i="1"/>
  <c r="AD109" i="1"/>
  <c r="AE109" i="1"/>
  <c r="AF109" i="1"/>
  <c r="AG109" i="1"/>
  <c r="AH109" i="1"/>
  <c r="AC99" i="1"/>
  <c r="AD99" i="1"/>
  <c r="AE99" i="1"/>
  <c r="AF99" i="1"/>
  <c r="AG99" i="1"/>
  <c r="AH99" i="1"/>
  <c r="AB99" i="1"/>
  <c r="AF98" i="1"/>
  <c r="AG98" i="1"/>
  <c r="AH98" i="1"/>
  <c r="AP98" i="1" s="1"/>
  <c r="BD98" i="1" s="1"/>
  <c r="AC98" i="1"/>
  <c r="AM98" i="1" s="1"/>
  <c r="AZ98" i="1" s="1"/>
  <c r="AD98" i="1"/>
  <c r="AE98" i="1"/>
  <c r="AO98" i="1" s="1"/>
  <c r="BB98" i="1" s="1"/>
  <c r="AB98" i="1"/>
  <c r="AL98" i="1" s="1"/>
  <c r="AY98" i="1" s="1"/>
  <c r="AN98" i="1" l="1"/>
  <c r="BA98" i="1" s="1"/>
  <c r="BC98" i="1"/>
  <c r="J92" i="13"/>
  <c r="J93" i="13"/>
  <c r="J91" i="13"/>
  <c r="J90" i="13"/>
  <c r="J89" i="13"/>
  <c r="J88" i="13"/>
  <c r="J87" i="13"/>
  <c r="J86" i="13"/>
  <c r="J85" i="13"/>
  <c r="J84" i="13"/>
  <c r="J83" i="13"/>
  <c r="J82" i="13"/>
  <c r="J81" i="13"/>
  <c r="J71" i="13"/>
  <c r="J72" i="13"/>
  <c r="J73" i="13"/>
  <c r="J74" i="13"/>
  <c r="J75" i="13"/>
  <c r="J76" i="13"/>
  <c r="J77" i="13"/>
  <c r="J78" i="13"/>
  <c r="J79" i="13"/>
  <c r="J80" i="13"/>
  <c r="J70" i="13"/>
  <c r="H71" i="13"/>
  <c r="H72" i="13"/>
  <c r="H73" i="13"/>
  <c r="H74" i="13"/>
  <c r="H75" i="13"/>
  <c r="H76" i="13"/>
  <c r="H77" i="13"/>
  <c r="H78" i="13"/>
  <c r="H79" i="13"/>
  <c r="H80" i="13"/>
  <c r="H70" i="13"/>
  <c r="Y116" i="1"/>
  <c r="Y117" i="1"/>
  <c r="D88" i="13"/>
  <c r="O88" i="13" s="1"/>
  <c r="C88" i="13"/>
  <c r="I88" i="13" s="1"/>
  <c r="B88" i="13"/>
  <c r="M88" i="13" s="1"/>
  <c r="D87" i="13"/>
  <c r="O87" i="13" s="1"/>
  <c r="C87" i="13"/>
  <c r="N87" i="13" s="1"/>
  <c r="B87" i="13"/>
  <c r="H87" i="13" s="1"/>
  <c r="D86" i="13"/>
  <c r="O86" i="13" s="1"/>
  <c r="C86" i="13"/>
  <c r="N86" i="13" s="1"/>
  <c r="B86" i="13"/>
  <c r="M86" i="13" s="1"/>
  <c r="D85" i="13"/>
  <c r="O85" i="13" s="1"/>
  <c r="C85" i="13"/>
  <c r="N85" i="13" s="1"/>
  <c r="B85" i="13"/>
  <c r="H85" i="13" s="1"/>
  <c r="D84" i="13"/>
  <c r="O84" i="13" s="1"/>
  <c r="C84" i="13"/>
  <c r="I84" i="13" s="1"/>
  <c r="B84" i="13"/>
  <c r="M84" i="13" s="1"/>
  <c r="D83" i="13"/>
  <c r="O83" i="13" s="1"/>
  <c r="C83" i="13"/>
  <c r="N83" i="13" s="1"/>
  <c r="B83" i="13"/>
  <c r="H83" i="13" s="1"/>
  <c r="D82" i="13"/>
  <c r="O82" i="13" s="1"/>
  <c r="C82" i="13"/>
  <c r="N82" i="13" s="1"/>
  <c r="B82" i="13"/>
  <c r="M82" i="13" s="1"/>
  <c r="D81" i="13"/>
  <c r="O81" i="13" s="1"/>
  <c r="C81" i="13"/>
  <c r="N81" i="13" s="1"/>
  <c r="B81" i="13"/>
  <c r="H81" i="13" s="1"/>
  <c r="N84" i="13" l="1"/>
  <c r="N88" i="13"/>
  <c r="M83" i="13"/>
  <c r="M87" i="13"/>
  <c r="I86" i="13"/>
  <c r="H88" i="13"/>
  <c r="H84" i="13"/>
  <c r="I85" i="13"/>
  <c r="I81" i="13"/>
  <c r="I82" i="13"/>
  <c r="M85" i="13"/>
  <c r="M81" i="13"/>
  <c r="H86" i="13"/>
  <c r="H82" i="13"/>
  <c r="I87" i="13"/>
  <c r="I83" i="13"/>
  <c r="D92" i="13"/>
  <c r="O92" i="13" s="1"/>
  <c r="D93" i="13"/>
  <c r="O93" i="13" s="1"/>
  <c r="D91" i="13"/>
  <c r="O91" i="13" s="1"/>
  <c r="C91" i="13"/>
  <c r="C92" i="13"/>
  <c r="C93" i="13"/>
  <c r="B92" i="13"/>
  <c r="B93" i="13"/>
  <c r="B91" i="13"/>
  <c r="D90" i="13"/>
  <c r="O90" i="13" s="1"/>
  <c r="D89" i="13"/>
  <c r="O89" i="13" s="1"/>
  <c r="C89" i="13"/>
  <c r="C90" i="13"/>
  <c r="B90" i="13"/>
  <c r="B89" i="13"/>
  <c r="D71" i="13"/>
  <c r="O71" i="13" s="1"/>
  <c r="D72" i="13"/>
  <c r="O72" i="13" s="1"/>
  <c r="D73" i="13"/>
  <c r="O73" i="13" s="1"/>
  <c r="D74" i="13"/>
  <c r="O74" i="13" s="1"/>
  <c r="D75" i="13"/>
  <c r="O75" i="13" s="1"/>
  <c r="D76" i="13"/>
  <c r="O76" i="13" s="1"/>
  <c r="D77" i="13"/>
  <c r="O77" i="13" s="1"/>
  <c r="D78" i="13"/>
  <c r="O78" i="13" s="1"/>
  <c r="D79" i="13"/>
  <c r="O79" i="13" s="1"/>
  <c r="D80" i="13"/>
  <c r="O80" i="13" s="1"/>
  <c r="C71" i="13"/>
  <c r="C72" i="13"/>
  <c r="C73" i="13"/>
  <c r="C74" i="13"/>
  <c r="C75" i="13"/>
  <c r="C76" i="13"/>
  <c r="C77" i="13"/>
  <c r="C78" i="13"/>
  <c r="C79" i="13"/>
  <c r="C80" i="13"/>
  <c r="B80" i="13"/>
  <c r="M80" i="13" s="1"/>
  <c r="B75" i="13"/>
  <c r="M75" i="13" s="1"/>
  <c r="B76" i="13"/>
  <c r="M76" i="13" s="1"/>
  <c r="B77" i="13"/>
  <c r="M77" i="13" s="1"/>
  <c r="B78" i="13"/>
  <c r="M78" i="13" s="1"/>
  <c r="B79" i="13"/>
  <c r="M79" i="13" s="1"/>
  <c r="B71" i="13"/>
  <c r="M71" i="13" s="1"/>
  <c r="B72" i="13"/>
  <c r="M72" i="13" s="1"/>
  <c r="B73" i="13"/>
  <c r="M73" i="13" s="1"/>
  <c r="B74" i="13"/>
  <c r="M74" i="13" s="1"/>
  <c r="D70" i="13"/>
  <c r="O70" i="13" s="1"/>
  <c r="C70" i="13"/>
  <c r="B70" i="13"/>
  <c r="M70" i="13" s="1"/>
  <c r="N73" i="13" l="1"/>
  <c r="I73" i="13"/>
  <c r="M93" i="13"/>
  <c r="H93" i="13"/>
  <c r="N70" i="13"/>
  <c r="I70" i="13"/>
  <c r="I80" i="13"/>
  <c r="N80" i="13"/>
  <c r="I76" i="13"/>
  <c r="N76" i="13"/>
  <c r="I72" i="13"/>
  <c r="N72" i="13"/>
  <c r="M89" i="13"/>
  <c r="H89" i="13"/>
  <c r="M92" i="13"/>
  <c r="H92" i="13"/>
  <c r="N89" i="13"/>
  <c r="I89" i="13"/>
  <c r="N79" i="13"/>
  <c r="I79" i="13"/>
  <c r="N75" i="13"/>
  <c r="I75" i="13"/>
  <c r="N71" i="13"/>
  <c r="I71" i="13"/>
  <c r="M90" i="13"/>
  <c r="H90" i="13"/>
  <c r="N93" i="13"/>
  <c r="I93" i="13"/>
  <c r="N77" i="13"/>
  <c r="I77" i="13"/>
  <c r="N91" i="13"/>
  <c r="I91" i="13"/>
  <c r="N78" i="13"/>
  <c r="I78" i="13"/>
  <c r="I74" i="13"/>
  <c r="N74" i="13"/>
  <c r="I90" i="13"/>
  <c r="N90" i="13"/>
  <c r="H91" i="13"/>
  <c r="M91" i="13"/>
  <c r="I92" i="13"/>
  <c r="N92" i="13"/>
  <c r="M18" i="13"/>
  <c r="M19" i="13"/>
  <c r="M20" i="13"/>
  <c r="M27" i="13"/>
  <c r="M28" i="13"/>
  <c r="M17" i="13"/>
  <c r="AG17" i="1"/>
  <c r="BB17" i="1" s="1"/>
  <c r="AO17" i="1"/>
  <c r="AP17" i="1"/>
  <c r="AG18" i="1"/>
  <c r="BB18" i="1" s="1"/>
  <c r="AO18" i="1"/>
  <c r="AP18" i="1"/>
  <c r="AG19" i="1"/>
  <c r="BB19" i="1" s="1"/>
  <c r="AO19" i="1"/>
  <c r="AP19" i="1"/>
  <c r="AG20" i="1"/>
  <c r="BB20" i="1" s="1"/>
  <c r="AO20" i="1"/>
  <c r="AP20" i="1"/>
  <c r="AG21" i="1"/>
  <c r="BB21" i="1" s="1"/>
  <c r="AO21" i="1"/>
  <c r="AP21" i="1"/>
  <c r="AG22" i="1"/>
  <c r="BB22" i="1" s="1"/>
  <c r="AO22" i="1"/>
  <c r="AP22" i="1"/>
  <c r="AG23" i="1"/>
  <c r="BB23" i="1" s="1"/>
  <c r="AO23" i="1"/>
  <c r="AP23" i="1"/>
  <c r="AG24" i="1"/>
  <c r="BB24" i="1" s="1"/>
  <c r="AO24" i="1"/>
  <c r="AP24" i="1"/>
  <c r="AG25" i="1"/>
  <c r="BB25" i="1" s="1"/>
  <c r="AO25" i="1"/>
  <c r="AP25" i="1"/>
  <c r="AG26" i="1"/>
  <c r="BB26" i="1" s="1"/>
  <c r="AO26" i="1"/>
  <c r="AP26" i="1"/>
  <c r="AG27" i="1"/>
  <c r="BB27" i="1" s="1"/>
  <c r="AO27" i="1"/>
  <c r="AP27" i="1"/>
  <c r="AO132" i="1" l="1"/>
  <c r="AP132" i="1"/>
  <c r="AP131" i="1"/>
  <c r="AO131" i="1"/>
  <c r="AP130" i="1"/>
  <c r="AO130" i="1"/>
  <c r="AP124" i="1"/>
  <c r="AO124" i="1"/>
  <c r="AP123" i="1"/>
  <c r="AO123" i="1"/>
  <c r="AB132" i="1"/>
  <c r="AB131" i="1"/>
  <c r="AB130" i="1"/>
  <c r="AB124" i="1"/>
  <c r="AB123" i="1"/>
  <c r="AS109" i="1"/>
  <c r="AS108" i="1"/>
  <c r="AS107" i="1"/>
  <c r="AS106" i="1"/>
  <c r="AS105" i="1"/>
  <c r="AS104" i="1"/>
  <c r="AS103" i="1"/>
  <c r="AS102" i="1"/>
  <c r="AS101" i="1"/>
  <c r="AS100" i="1"/>
  <c r="AS99" i="1"/>
  <c r="AR109" i="1"/>
  <c r="AR108" i="1"/>
  <c r="AR107" i="1"/>
  <c r="AR106" i="1"/>
  <c r="AR105" i="1"/>
  <c r="AR104" i="1"/>
  <c r="AR103" i="1"/>
  <c r="AR102" i="1"/>
  <c r="AR101" i="1"/>
  <c r="AR100" i="1"/>
  <c r="AR99" i="1"/>
  <c r="AP117" i="1" l="1"/>
  <c r="AO117" i="1"/>
  <c r="AB117" i="1"/>
  <c r="AA117" i="1"/>
  <c r="Z117" i="1"/>
  <c r="AP116" i="1"/>
  <c r="AO116" i="1"/>
  <c r="AB116" i="1"/>
  <c r="AA116" i="1"/>
  <c r="Z116" i="1"/>
  <c r="U21" i="18" l="1"/>
  <c r="U20" i="18"/>
  <c r="U19" i="18"/>
  <c r="U18" i="18"/>
  <c r="H8" i="1" l="1"/>
  <c r="H7" i="1"/>
  <c r="H6" i="1"/>
  <c r="F9" i="1"/>
  <c r="F8" i="1"/>
  <c r="F7" i="1"/>
  <c r="F6" i="1"/>
  <c r="G9" i="1"/>
  <c r="G8" i="1"/>
  <c r="G7" i="1"/>
  <c r="G6" i="1"/>
  <c r="AC20" i="1"/>
  <c r="AC19" i="1"/>
  <c r="AC18" i="1"/>
  <c r="AC17" i="1"/>
  <c r="AC27" i="1"/>
  <c r="AC26" i="1"/>
  <c r="AC25" i="1"/>
  <c r="AC24" i="1"/>
  <c r="AC23" i="1"/>
  <c r="AC22" i="1"/>
  <c r="AC21" i="1"/>
  <c r="E9" i="1"/>
  <c r="D9" i="1"/>
  <c r="C9" i="1"/>
  <c r="E8" i="1"/>
  <c r="D8" i="1"/>
  <c r="C8" i="1"/>
  <c r="E7" i="1"/>
  <c r="D7" i="1"/>
  <c r="C7" i="1"/>
  <c r="E6" i="1"/>
  <c r="D6" i="1"/>
  <c r="C6" i="1"/>
  <c r="D131" i="21"/>
  <c r="G131" i="21" s="1"/>
  <c r="D110" i="21"/>
  <c r="G110" i="21" s="1"/>
  <c r="D106" i="21"/>
  <c r="G106" i="21" s="1"/>
  <c r="D102" i="21"/>
  <c r="G102" i="21" s="1"/>
  <c r="P7" i="21"/>
  <c r="O7" i="21"/>
  <c r="N7" i="21"/>
  <c r="M7" i="21"/>
  <c r="Q7" i="21" s="1"/>
  <c r="G7" i="21"/>
  <c r="F7" i="21"/>
  <c r="E7" i="21"/>
  <c r="D7" i="21"/>
  <c r="H7" i="21" s="1"/>
  <c r="Q6" i="21"/>
  <c r="H6" i="21"/>
  <c r="Q5" i="21"/>
  <c r="H5" i="21"/>
  <c r="Y131" i="1" l="1"/>
  <c r="AK131" i="1" s="1"/>
  <c r="AY131" i="1" s="1"/>
  <c r="BL131" i="1" s="1"/>
  <c r="C164" i="22" s="1"/>
  <c r="Y124" i="1"/>
  <c r="AK124" i="1" s="1"/>
  <c r="AY124" i="1" s="1"/>
  <c r="BL124" i="1" s="1"/>
  <c r="C156" i="22" s="1"/>
  <c r="AD117" i="1"/>
  <c r="Y132" i="1"/>
  <c r="Y130" i="1"/>
  <c r="Y123" i="1"/>
  <c r="AK123" i="1" s="1"/>
  <c r="AY123" i="1" s="1"/>
  <c r="BL123" i="1" s="1"/>
  <c r="C155" i="22" s="1"/>
  <c r="AD116" i="1"/>
  <c r="Z131" i="1"/>
  <c r="Z124" i="1"/>
  <c r="AE117" i="1"/>
  <c r="Z130" i="1"/>
  <c r="Z123" i="1"/>
  <c r="AE116" i="1"/>
  <c r="Z132" i="1"/>
  <c r="Y104" i="1"/>
  <c r="Y105" i="1"/>
  <c r="Y103" i="1"/>
  <c r="Y101" i="1"/>
  <c r="Y99" i="1"/>
  <c r="Y107" i="1"/>
  <c r="Y102" i="1"/>
  <c r="Y100" i="1"/>
  <c r="Y109" i="1"/>
  <c r="Y106" i="1"/>
  <c r="Y108" i="1"/>
  <c r="Z107" i="1"/>
  <c r="Z106" i="1"/>
  <c r="Z108" i="1"/>
  <c r="Z104" i="1"/>
  <c r="Z100" i="1"/>
  <c r="Z109" i="1"/>
  <c r="Z102" i="1"/>
  <c r="Z105" i="1"/>
  <c r="Z103" i="1"/>
  <c r="Z101" i="1"/>
  <c r="Z99" i="1"/>
  <c r="D95" i="21"/>
  <c r="G95" i="21" s="1"/>
  <c r="D82" i="21"/>
  <c r="G82" i="21" s="1"/>
  <c r="D90" i="21"/>
  <c r="G90" i="21" s="1"/>
  <c r="E22" i="13"/>
  <c r="E23" i="13"/>
  <c r="E24" i="13"/>
  <c r="E21" i="13"/>
  <c r="F12" i="18"/>
  <c r="E12" i="18"/>
  <c r="AH116" i="1" l="1"/>
  <c r="AY116" i="1" s="1"/>
  <c r="BL116" i="1" s="1"/>
  <c r="C148" i="22" s="1"/>
  <c r="AI116" i="1"/>
  <c r="AZ116" i="1" s="1"/>
  <c r="BM116" i="1" s="1"/>
  <c r="D148" i="22" s="1"/>
  <c r="AJ116" i="1"/>
  <c r="BA116" i="1" s="1"/>
  <c r="BN116" i="1" s="1"/>
  <c r="E148" i="22" s="1"/>
  <c r="AK116" i="1"/>
  <c r="BB116" i="1" s="1"/>
  <c r="BO116" i="1" s="1"/>
  <c r="F148" i="22" s="1"/>
  <c r="AH117" i="1"/>
  <c r="AY117" i="1" s="1"/>
  <c r="BL117" i="1" s="1"/>
  <c r="C149" i="22" s="1"/>
  <c r="AI117" i="1"/>
  <c r="AZ117" i="1" s="1"/>
  <c r="BM117" i="1" s="1"/>
  <c r="D149" i="22" s="1"/>
  <c r="AJ117" i="1"/>
  <c r="BA117" i="1" s="1"/>
  <c r="BN117" i="1" s="1"/>
  <c r="E149" i="22" s="1"/>
  <c r="AK117" i="1"/>
  <c r="BB117" i="1" s="1"/>
  <c r="BO117" i="1" s="1"/>
  <c r="F149" i="22" s="1"/>
  <c r="AK130" i="1"/>
  <c r="AY130" i="1" s="1"/>
  <c r="BL130" i="1" s="1"/>
  <c r="C163" i="22" s="1"/>
  <c r="AK132" i="1"/>
  <c r="AY132" i="1" s="1"/>
  <c r="BL132" i="1" s="1"/>
  <c r="C165" i="22" s="1"/>
  <c r="AM103" i="1"/>
  <c r="AZ103" i="1" s="1"/>
  <c r="BM103" i="1" s="1"/>
  <c r="D109" i="22" s="1"/>
  <c r="AN103" i="1"/>
  <c r="BA103" i="1" s="1"/>
  <c r="BN103" i="1" s="1"/>
  <c r="E109" i="22" s="1"/>
  <c r="AO103" i="1"/>
  <c r="BB103" i="1" s="1"/>
  <c r="BO103" i="1" s="1"/>
  <c r="F109" i="22" s="1"/>
  <c r="AP103" i="1"/>
  <c r="BD103" i="1" s="1"/>
  <c r="BQ103" i="1" s="1"/>
  <c r="I109" i="22" s="1"/>
  <c r="AL103" i="1"/>
  <c r="AY103" i="1" s="1"/>
  <c r="BL103" i="1" s="1"/>
  <c r="C109" i="22" s="1"/>
  <c r="AL100" i="1"/>
  <c r="AY100" i="1" s="1"/>
  <c r="BL100" i="1" s="1"/>
  <c r="C106" i="22" s="1"/>
  <c r="AP100" i="1"/>
  <c r="BD100" i="1" s="1"/>
  <c r="BQ100" i="1" s="1"/>
  <c r="I106" i="22" s="1"/>
  <c r="AN100" i="1"/>
  <c r="BA100" i="1" s="1"/>
  <c r="BN100" i="1" s="1"/>
  <c r="E106" i="22" s="1"/>
  <c r="AM100" i="1"/>
  <c r="AZ100" i="1" s="1"/>
  <c r="BM100" i="1" s="1"/>
  <c r="D106" i="22" s="1"/>
  <c r="AO100" i="1"/>
  <c r="BB100" i="1" s="1"/>
  <c r="BO100" i="1" s="1"/>
  <c r="F106" i="22" s="1"/>
  <c r="AM101" i="1"/>
  <c r="AZ101" i="1" s="1"/>
  <c r="BM101" i="1" s="1"/>
  <c r="D107" i="22" s="1"/>
  <c r="AO101" i="1"/>
  <c r="BB101" i="1" s="1"/>
  <c r="BO101" i="1" s="1"/>
  <c r="F107" i="22" s="1"/>
  <c r="AL101" i="1"/>
  <c r="AY101" i="1" s="1"/>
  <c r="BL101" i="1" s="1"/>
  <c r="C107" i="22" s="1"/>
  <c r="AN101" i="1"/>
  <c r="BA101" i="1" s="1"/>
  <c r="BN101" i="1" s="1"/>
  <c r="E107" i="22" s="1"/>
  <c r="AP101" i="1"/>
  <c r="BD101" i="1" s="1"/>
  <c r="BQ101" i="1" s="1"/>
  <c r="I107" i="22" s="1"/>
  <c r="AL108" i="1"/>
  <c r="AY108" i="1" s="1"/>
  <c r="BL108" i="1" s="1"/>
  <c r="C114" i="22" s="1"/>
  <c r="AM108" i="1"/>
  <c r="AZ108" i="1" s="1"/>
  <c r="BM108" i="1" s="1"/>
  <c r="D114" i="22" s="1"/>
  <c r="AP108" i="1"/>
  <c r="BD108" i="1" s="1"/>
  <c r="BQ108" i="1" s="1"/>
  <c r="I114" i="22" s="1"/>
  <c r="AN108" i="1"/>
  <c r="BA108" i="1" s="1"/>
  <c r="BN108" i="1" s="1"/>
  <c r="E114" i="22" s="1"/>
  <c r="AO108" i="1"/>
  <c r="BB108" i="1" s="1"/>
  <c r="BO108" i="1" s="1"/>
  <c r="F114" i="22" s="1"/>
  <c r="AM102" i="1"/>
  <c r="AZ102" i="1" s="1"/>
  <c r="BM102" i="1" s="1"/>
  <c r="D108" i="22" s="1"/>
  <c r="AO102" i="1"/>
  <c r="BB102" i="1" s="1"/>
  <c r="BO102" i="1" s="1"/>
  <c r="F108" i="22" s="1"/>
  <c r="AP102" i="1"/>
  <c r="BD102" i="1" s="1"/>
  <c r="BQ102" i="1" s="1"/>
  <c r="I108" i="22" s="1"/>
  <c r="AL102" i="1"/>
  <c r="AY102" i="1" s="1"/>
  <c r="BL102" i="1" s="1"/>
  <c r="C108" i="22" s="1"/>
  <c r="AN102" i="1"/>
  <c r="BA102" i="1" s="1"/>
  <c r="BN102" i="1" s="1"/>
  <c r="E108" i="22" s="1"/>
  <c r="AM106" i="1"/>
  <c r="AZ106" i="1" s="1"/>
  <c r="BM106" i="1" s="1"/>
  <c r="D112" i="22" s="1"/>
  <c r="AP106" i="1"/>
  <c r="BD106" i="1" s="1"/>
  <c r="BQ106" i="1" s="1"/>
  <c r="I112" i="22" s="1"/>
  <c r="AL106" i="1"/>
  <c r="AY106" i="1" s="1"/>
  <c r="BL106" i="1" s="1"/>
  <c r="C112" i="22" s="1"/>
  <c r="AO106" i="1"/>
  <c r="BB106" i="1" s="1"/>
  <c r="BO106" i="1" s="1"/>
  <c r="F112" i="22" s="1"/>
  <c r="AN106" i="1"/>
  <c r="BA106" i="1" s="1"/>
  <c r="BN106" i="1" s="1"/>
  <c r="E112" i="22" s="1"/>
  <c r="AM107" i="1"/>
  <c r="AZ107" i="1" s="1"/>
  <c r="BM107" i="1" s="1"/>
  <c r="D113" i="22" s="1"/>
  <c r="AL107" i="1"/>
  <c r="AY107" i="1" s="1"/>
  <c r="BL107" i="1" s="1"/>
  <c r="C113" i="22" s="1"/>
  <c r="AO107" i="1"/>
  <c r="BB107" i="1" s="1"/>
  <c r="BO107" i="1" s="1"/>
  <c r="F113" i="22" s="1"/>
  <c r="AP107" i="1"/>
  <c r="BD107" i="1" s="1"/>
  <c r="BQ107" i="1" s="1"/>
  <c r="I113" i="22" s="1"/>
  <c r="AN107" i="1"/>
  <c r="BA107" i="1" s="1"/>
  <c r="BN107" i="1" s="1"/>
  <c r="E113" i="22" s="1"/>
  <c r="AL105" i="1"/>
  <c r="AY105" i="1" s="1"/>
  <c r="BL105" i="1" s="1"/>
  <c r="C111" i="22" s="1"/>
  <c r="AP105" i="1"/>
  <c r="BD105" i="1" s="1"/>
  <c r="BQ105" i="1" s="1"/>
  <c r="I111" i="22" s="1"/>
  <c r="AO105" i="1"/>
  <c r="BB105" i="1" s="1"/>
  <c r="BO105" i="1" s="1"/>
  <c r="F111" i="22" s="1"/>
  <c r="AM105" i="1"/>
  <c r="AZ105" i="1" s="1"/>
  <c r="BM105" i="1" s="1"/>
  <c r="D111" i="22" s="1"/>
  <c r="AN105" i="1"/>
  <c r="BA105" i="1" s="1"/>
  <c r="BN105" i="1" s="1"/>
  <c r="E111" i="22" s="1"/>
  <c r="AM109" i="1"/>
  <c r="AZ109" i="1" s="1"/>
  <c r="BM109" i="1" s="1"/>
  <c r="D115" i="22" s="1"/>
  <c r="AN109" i="1"/>
  <c r="BA109" i="1" s="1"/>
  <c r="BN109" i="1" s="1"/>
  <c r="E115" i="22" s="1"/>
  <c r="AP109" i="1"/>
  <c r="BD109" i="1" s="1"/>
  <c r="BQ109" i="1" s="1"/>
  <c r="I115" i="22" s="1"/>
  <c r="AO109" i="1"/>
  <c r="BB109" i="1" s="1"/>
  <c r="BO109" i="1" s="1"/>
  <c r="F115" i="22" s="1"/>
  <c r="AL109" i="1"/>
  <c r="AY109" i="1" s="1"/>
  <c r="BL109" i="1" s="1"/>
  <c r="C115" i="22" s="1"/>
  <c r="AM99" i="1"/>
  <c r="AZ99" i="1" s="1"/>
  <c r="BM99" i="1" s="1"/>
  <c r="D105" i="22" s="1"/>
  <c r="AP99" i="1"/>
  <c r="BD99" i="1" s="1"/>
  <c r="BQ99" i="1" s="1"/>
  <c r="I105" i="22" s="1"/>
  <c r="AO99" i="1"/>
  <c r="BB99" i="1" s="1"/>
  <c r="BO99" i="1" s="1"/>
  <c r="F105" i="22" s="1"/>
  <c r="AN99" i="1"/>
  <c r="BA99" i="1" s="1"/>
  <c r="BN99" i="1" s="1"/>
  <c r="E105" i="22" s="1"/>
  <c r="AL99" i="1"/>
  <c r="AY99" i="1" s="1"/>
  <c r="BL99" i="1" s="1"/>
  <c r="C105" i="22" s="1"/>
  <c r="AM104" i="1"/>
  <c r="AZ104" i="1" s="1"/>
  <c r="BM104" i="1" s="1"/>
  <c r="D110" i="22" s="1"/>
  <c r="AL104" i="1"/>
  <c r="AY104" i="1" s="1"/>
  <c r="BL104" i="1" s="1"/>
  <c r="C110" i="22" s="1"/>
  <c r="AO104" i="1"/>
  <c r="BB104" i="1" s="1"/>
  <c r="BO104" i="1" s="1"/>
  <c r="F110" i="22" s="1"/>
  <c r="AP104" i="1"/>
  <c r="BD104" i="1" s="1"/>
  <c r="BQ104" i="1" s="1"/>
  <c r="I110" i="22" s="1"/>
  <c r="AN104" i="1"/>
  <c r="BA104" i="1" s="1"/>
  <c r="BN104" i="1" s="1"/>
  <c r="E110" i="22" s="1"/>
  <c r="AC21" i="18"/>
  <c r="M21" i="18"/>
  <c r="L21" i="18"/>
  <c r="AC20" i="18"/>
  <c r="M20" i="18"/>
  <c r="L20" i="18"/>
  <c r="AC19" i="18"/>
  <c r="M19" i="18"/>
  <c r="L19" i="18"/>
  <c r="AC18" i="18"/>
  <c r="M18" i="18"/>
  <c r="L18" i="18"/>
  <c r="D18" i="18"/>
  <c r="E19" i="18" l="1"/>
  <c r="D19" i="18"/>
  <c r="H18" i="18"/>
  <c r="Q18" i="18" s="1"/>
  <c r="E18" i="18"/>
  <c r="F18" i="18" s="1"/>
  <c r="I18" i="18" s="1"/>
  <c r="Q19" i="18" s="1"/>
  <c r="F19" i="18" l="1"/>
  <c r="I19" i="18" s="1"/>
  <c r="Q21" i="18" s="1"/>
  <c r="W21" i="18" s="1"/>
  <c r="AA21" i="18" s="1"/>
  <c r="D24" i="13" s="1"/>
  <c r="D53" i="22" s="1"/>
  <c r="H19" i="18"/>
  <c r="Q20" i="18" s="1"/>
  <c r="W20" i="18" s="1"/>
  <c r="AA20" i="18" s="1"/>
  <c r="D23" i="13" s="1"/>
  <c r="C53" i="22" s="1"/>
  <c r="W19" i="18"/>
  <c r="AA19" i="18" s="1"/>
  <c r="D22" i="13" s="1"/>
  <c r="D52" i="22" s="1"/>
  <c r="W18" i="18"/>
  <c r="AA18" i="18" s="1"/>
  <c r="D21" i="13" s="1"/>
  <c r="D87" i="1" l="1"/>
  <c r="E87" i="1"/>
  <c r="F87" i="1"/>
  <c r="G87" i="1"/>
  <c r="H87" i="1"/>
  <c r="D88" i="1"/>
  <c r="E88" i="1"/>
  <c r="F88" i="1"/>
  <c r="G88" i="1"/>
  <c r="H88" i="1"/>
  <c r="D89" i="1"/>
  <c r="E89" i="1"/>
  <c r="F89" i="1"/>
  <c r="G89" i="1"/>
  <c r="H89" i="1"/>
  <c r="D90" i="1"/>
  <c r="E90" i="1"/>
  <c r="F90" i="1"/>
  <c r="G90" i="1"/>
  <c r="H90" i="1"/>
  <c r="E86" i="1"/>
  <c r="F86" i="1"/>
  <c r="G86" i="1"/>
  <c r="H86" i="1"/>
  <c r="D86" i="1"/>
  <c r="J69" i="13" l="1"/>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O24" i="13" s="1"/>
  <c r="J23" i="13"/>
  <c r="O23" i="13" s="1"/>
  <c r="J22" i="13"/>
  <c r="O22" i="13" s="1"/>
  <c r="J21" i="13"/>
  <c r="O21" i="13" s="1"/>
  <c r="J18" i="13"/>
  <c r="J19" i="13"/>
  <c r="J20" i="13"/>
  <c r="J17" i="13"/>
  <c r="C24" i="13"/>
  <c r="I24" i="13" s="1"/>
  <c r="C23" i="13"/>
  <c r="I23" i="13" s="1"/>
  <c r="C22" i="13"/>
  <c r="I22" i="13" s="1"/>
  <c r="C21" i="13"/>
  <c r="B22" i="13"/>
  <c r="B24" i="13"/>
  <c r="B23" i="13"/>
  <c r="B21" i="13"/>
  <c r="M23" i="13" l="1"/>
  <c r="A53" i="22"/>
  <c r="H24" i="13"/>
  <c r="M24" i="13"/>
  <c r="H22" i="13"/>
  <c r="M22" i="13"/>
  <c r="M21" i="13"/>
  <c r="A52" i="22"/>
  <c r="N24" i="13"/>
  <c r="N22" i="13"/>
  <c r="H21" i="13"/>
  <c r="I21" i="13"/>
  <c r="N21" i="13"/>
  <c r="H23" i="13"/>
  <c r="N23" i="13"/>
  <c r="E66" i="13"/>
  <c r="E67" i="13"/>
  <c r="E68" i="13"/>
  <c r="E69" i="13"/>
  <c r="E65" i="13"/>
  <c r="E61" i="13"/>
  <c r="E62" i="13"/>
  <c r="E63" i="13"/>
  <c r="E64" i="13"/>
  <c r="E60" i="13"/>
  <c r="E56" i="13"/>
  <c r="E57" i="13"/>
  <c r="E58" i="13"/>
  <c r="E59" i="13"/>
  <c r="E55" i="13"/>
  <c r="E51" i="13"/>
  <c r="E52" i="13"/>
  <c r="E53" i="13"/>
  <c r="E54" i="13"/>
  <c r="E50" i="13"/>
  <c r="E46" i="13"/>
  <c r="E47" i="13"/>
  <c r="E48" i="13"/>
  <c r="E49" i="13"/>
  <c r="E45" i="13"/>
  <c r="C69" i="13"/>
  <c r="C68" i="13"/>
  <c r="C67" i="13"/>
  <c r="C66" i="13"/>
  <c r="C65" i="13"/>
  <c r="C64" i="13"/>
  <c r="C63" i="13"/>
  <c r="C62" i="13"/>
  <c r="C61" i="13"/>
  <c r="C60" i="13"/>
  <c r="C59" i="13"/>
  <c r="C58" i="13"/>
  <c r="C57" i="13"/>
  <c r="C56" i="13"/>
  <c r="C55" i="13"/>
  <c r="C51" i="13"/>
  <c r="C52" i="13"/>
  <c r="C53" i="13"/>
  <c r="C54" i="13"/>
  <c r="C50" i="13"/>
  <c r="C46" i="13"/>
  <c r="C47" i="13"/>
  <c r="C48" i="13"/>
  <c r="C49" i="13"/>
  <c r="C45" i="13"/>
  <c r="AP90" i="1"/>
  <c r="B67" i="13" s="1"/>
  <c r="M67" i="13" s="1"/>
  <c r="AP89" i="1"/>
  <c r="B61" i="13" s="1"/>
  <c r="M61" i="13" s="1"/>
  <c r="AP88" i="1"/>
  <c r="B59" i="13" s="1"/>
  <c r="M59" i="13" s="1"/>
  <c r="AP87" i="1"/>
  <c r="B53" i="13" s="1"/>
  <c r="M53" i="13" s="1"/>
  <c r="AP86" i="1"/>
  <c r="B47" i="13" s="1"/>
  <c r="M47" i="13" s="1"/>
  <c r="E44" i="13"/>
  <c r="E43" i="13"/>
  <c r="E42" i="13"/>
  <c r="E41" i="13"/>
  <c r="E40" i="13"/>
  <c r="E39" i="13"/>
  <c r="E38" i="13"/>
  <c r="E37" i="13"/>
  <c r="E36" i="13"/>
  <c r="E35" i="13"/>
  <c r="E34" i="13"/>
  <c r="E33" i="13"/>
  <c r="C44" i="13"/>
  <c r="C40" i="13"/>
  <c r="C43" i="13"/>
  <c r="C39" i="13"/>
  <c r="C42" i="13"/>
  <c r="C38" i="13"/>
  <c r="C41" i="13"/>
  <c r="C37" i="13"/>
  <c r="C34" i="13"/>
  <c r="C35" i="13"/>
  <c r="C36" i="13"/>
  <c r="C33" i="13"/>
  <c r="B44" i="13"/>
  <c r="M44" i="13" s="1"/>
  <c r="B43" i="13"/>
  <c r="M43" i="13" s="1"/>
  <c r="B42" i="13"/>
  <c r="M42" i="13" s="1"/>
  <c r="B40" i="13"/>
  <c r="M40" i="13" s="1"/>
  <c r="B39" i="13"/>
  <c r="M39" i="13" s="1"/>
  <c r="B38" i="13"/>
  <c r="M38" i="13" s="1"/>
  <c r="B36" i="13"/>
  <c r="M36" i="13" s="1"/>
  <c r="B35" i="13"/>
  <c r="M35" i="13" s="1"/>
  <c r="B34" i="13"/>
  <c r="M34" i="13" s="1"/>
  <c r="B37" i="13"/>
  <c r="B41" i="13"/>
  <c r="B33" i="13"/>
  <c r="E32" i="13"/>
  <c r="E31" i="13"/>
  <c r="E30" i="13"/>
  <c r="E29" i="13"/>
  <c r="B32" i="13"/>
  <c r="M32" i="13" s="1"/>
  <c r="B31" i="13"/>
  <c r="M31" i="13" s="1"/>
  <c r="B30" i="13"/>
  <c r="M30" i="13" s="1"/>
  <c r="C30" i="13"/>
  <c r="C31" i="13"/>
  <c r="C32" i="13"/>
  <c r="C29" i="13"/>
  <c r="B72" i="22" s="1"/>
  <c r="B29" i="13"/>
  <c r="E28" i="13"/>
  <c r="C28" i="13"/>
  <c r="B86" i="22" s="1"/>
  <c r="E27" i="13"/>
  <c r="C27" i="13"/>
  <c r="B66" i="22" s="1"/>
  <c r="E26" i="13"/>
  <c r="E25" i="13"/>
  <c r="C25" i="13"/>
  <c r="C26" i="13"/>
  <c r="B26" i="13"/>
  <c r="B25" i="13"/>
  <c r="E18" i="13"/>
  <c r="E19" i="13"/>
  <c r="E20" i="13"/>
  <c r="E17" i="13"/>
  <c r="AP35" i="1"/>
  <c r="AP36" i="1"/>
  <c r="C18" i="13"/>
  <c r="B40" i="22" s="1"/>
  <c r="C19" i="13"/>
  <c r="B41" i="22" s="1"/>
  <c r="C20" i="13"/>
  <c r="B42" i="22" s="1"/>
  <c r="C17" i="13"/>
  <c r="B39" i="22" s="1"/>
  <c r="E7" i="13"/>
  <c r="E8" i="13"/>
  <c r="E9" i="13"/>
  <c r="E10" i="13"/>
  <c r="E11" i="13"/>
  <c r="E12" i="13"/>
  <c r="E13" i="13"/>
  <c r="E14" i="13"/>
  <c r="E15" i="13"/>
  <c r="E16" i="13"/>
  <c r="E6" i="13"/>
  <c r="C6" i="13"/>
  <c r="C7" i="13"/>
  <c r="C8" i="13"/>
  <c r="C9" i="13"/>
  <c r="C10" i="13"/>
  <c r="C11" i="13"/>
  <c r="C12" i="13"/>
  <c r="C13" i="13"/>
  <c r="C14" i="13"/>
  <c r="C15" i="13"/>
  <c r="C16" i="13"/>
  <c r="B15" i="13"/>
  <c r="B16" i="13"/>
  <c r="B7" i="13"/>
  <c r="B8" i="13"/>
  <c r="B9" i="13"/>
  <c r="B10" i="13"/>
  <c r="B11" i="13"/>
  <c r="B12" i="13"/>
  <c r="B13" i="13"/>
  <c r="B14" i="13"/>
  <c r="B6" i="13"/>
  <c r="M16" i="13" l="1"/>
  <c r="F16" i="13"/>
  <c r="A33" i="22"/>
  <c r="M29" i="13"/>
  <c r="A72" i="22"/>
  <c r="M12" i="13"/>
  <c r="F12" i="13"/>
  <c r="A29" i="22"/>
  <c r="M25" i="13"/>
  <c r="A59" i="22"/>
  <c r="M37" i="13"/>
  <c r="A79" i="22"/>
  <c r="B52" i="22"/>
  <c r="C52" i="22"/>
  <c r="F14" i="13"/>
  <c r="M14" i="13"/>
  <c r="A31" i="22"/>
  <c r="M8" i="13"/>
  <c r="F8" i="13"/>
  <c r="A25" i="22"/>
  <c r="F6" i="13"/>
  <c r="M6" i="13"/>
  <c r="A23" i="22"/>
  <c r="M11" i="13"/>
  <c r="F11" i="13"/>
  <c r="A28" i="22"/>
  <c r="M7" i="13"/>
  <c r="F7" i="13"/>
  <c r="A24" i="22"/>
  <c r="M26" i="13"/>
  <c r="A60" i="22"/>
  <c r="B53" i="22"/>
  <c r="F10" i="13"/>
  <c r="M10" i="13"/>
  <c r="A27" i="22"/>
  <c r="M33" i="13"/>
  <c r="A78" i="22"/>
  <c r="F13" i="13"/>
  <c r="M13" i="13"/>
  <c r="A30" i="22"/>
  <c r="M9" i="13"/>
  <c r="F9" i="13"/>
  <c r="A26" i="22"/>
  <c r="M15" i="13"/>
  <c r="F15" i="13"/>
  <c r="A32" i="22"/>
  <c r="M41" i="13"/>
  <c r="A80" i="22"/>
  <c r="B45" i="13"/>
  <c r="M45" i="13" s="1"/>
  <c r="B55" i="13"/>
  <c r="M55" i="13" s="1"/>
  <c r="B56" i="13"/>
  <c r="M56" i="13" s="1"/>
  <c r="B58" i="13"/>
  <c r="B48" i="13"/>
  <c r="B65" i="13"/>
  <c r="M65" i="13" s="1"/>
  <c r="B46" i="13"/>
  <c r="M46" i="13" s="1"/>
  <c r="B68" i="13"/>
  <c r="B54" i="13"/>
  <c r="M54" i="13" s="1"/>
  <c r="B66" i="13"/>
  <c r="M66" i="13" s="1"/>
  <c r="H59" i="13"/>
  <c r="H47" i="13"/>
  <c r="H67" i="13"/>
  <c r="H61" i="13"/>
  <c r="H53" i="13"/>
  <c r="H14" i="13"/>
  <c r="J14" i="13" s="1"/>
  <c r="I14" i="13"/>
  <c r="N14" i="13"/>
  <c r="I10" i="13"/>
  <c r="N10" i="13"/>
  <c r="I20" i="13"/>
  <c r="N20" i="13"/>
  <c r="I25" i="13"/>
  <c r="N25" i="13"/>
  <c r="I31" i="13"/>
  <c r="N31" i="13"/>
  <c r="H32" i="13"/>
  <c r="H39" i="13"/>
  <c r="I34" i="13"/>
  <c r="N34" i="13"/>
  <c r="I44" i="13"/>
  <c r="N44" i="13"/>
  <c r="I50" i="13"/>
  <c r="N50" i="13"/>
  <c r="H12" i="13"/>
  <c r="J12" i="13" s="1"/>
  <c r="H8" i="13"/>
  <c r="J8" i="13" s="1"/>
  <c r="I16" i="13"/>
  <c r="N16" i="13"/>
  <c r="I12" i="13"/>
  <c r="N12" i="13"/>
  <c r="I8" i="13"/>
  <c r="N8" i="13"/>
  <c r="I18" i="13"/>
  <c r="N18" i="13"/>
  <c r="I28" i="13"/>
  <c r="N28" i="13"/>
  <c r="I29" i="13"/>
  <c r="N29" i="13"/>
  <c r="H30" i="13"/>
  <c r="H41" i="13"/>
  <c r="H36" i="13"/>
  <c r="H42" i="13"/>
  <c r="I36" i="13"/>
  <c r="N36" i="13"/>
  <c r="I41" i="13"/>
  <c r="N41" i="13"/>
  <c r="I43" i="13"/>
  <c r="N43" i="13"/>
  <c r="I45" i="13"/>
  <c r="N45" i="13"/>
  <c r="I46" i="13"/>
  <c r="N46" i="13"/>
  <c r="I53" i="13"/>
  <c r="N53" i="13"/>
  <c r="B52" i="13"/>
  <c r="M52" i="13" s="1"/>
  <c r="I56" i="13"/>
  <c r="N56" i="13"/>
  <c r="H11" i="13"/>
  <c r="J11" i="13" s="1"/>
  <c r="H7" i="13"/>
  <c r="J7" i="13" s="1"/>
  <c r="I15" i="13"/>
  <c r="N15" i="13"/>
  <c r="I11" i="13"/>
  <c r="N11" i="13"/>
  <c r="I7" i="13"/>
  <c r="N7" i="13"/>
  <c r="I17" i="13"/>
  <c r="N17" i="13"/>
  <c r="H25" i="13"/>
  <c r="I26" i="13"/>
  <c r="N26" i="13"/>
  <c r="I27" i="13"/>
  <c r="N27" i="13"/>
  <c r="I32" i="13"/>
  <c r="N32" i="13"/>
  <c r="H31" i="13"/>
  <c r="H37" i="13"/>
  <c r="H38" i="13"/>
  <c r="H43" i="13"/>
  <c r="I35" i="13"/>
  <c r="N35" i="13"/>
  <c r="I38" i="13"/>
  <c r="N38" i="13"/>
  <c r="I40" i="13"/>
  <c r="N40" i="13"/>
  <c r="I49" i="13"/>
  <c r="N49" i="13"/>
  <c r="I52" i="13"/>
  <c r="N52" i="13"/>
  <c r="B49" i="13"/>
  <c r="M49" i="13" s="1"/>
  <c r="B50" i="13"/>
  <c r="M50" i="13" s="1"/>
  <c r="B51" i="13"/>
  <c r="M51" i="13" s="1"/>
  <c r="B57" i="13"/>
  <c r="M57" i="13" s="1"/>
  <c r="I57" i="13"/>
  <c r="N57" i="13"/>
  <c r="B60" i="13"/>
  <c r="M60" i="13" s="1"/>
  <c r="B64" i="13"/>
  <c r="M64" i="13" s="1"/>
  <c r="I63" i="13"/>
  <c r="N63" i="13"/>
  <c r="B69" i="13"/>
  <c r="M69" i="13" s="1"/>
  <c r="I65" i="13"/>
  <c r="N65" i="13"/>
  <c r="I69" i="13"/>
  <c r="N69" i="13"/>
  <c r="H16" i="13"/>
  <c r="J16" i="13" s="1"/>
  <c r="I6" i="13"/>
  <c r="N6" i="13"/>
  <c r="H26" i="13"/>
  <c r="H44" i="13"/>
  <c r="I42" i="13"/>
  <c r="N42" i="13"/>
  <c r="I48" i="13"/>
  <c r="N48" i="13"/>
  <c r="I51" i="13"/>
  <c r="N51" i="13"/>
  <c r="I58" i="13"/>
  <c r="N58" i="13"/>
  <c r="B63" i="13"/>
  <c r="M63" i="13" s="1"/>
  <c r="I60" i="13"/>
  <c r="N60" i="13"/>
  <c r="I64" i="13"/>
  <c r="N64" i="13"/>
  <c r="I66" i="13"/>
  <c r="N66" i="13"/>
  <c r="H13" i="13"/>
  <c r="J13" i="13" s="1"/>
  <c r="H9" i="13"/>
  <c r="J9" i="13" s="1"/>
  <c r="H15" i="13"/>
  <c r="J15" i="13" s="1"/>
  <c r="I13" i="13"/>
  <c r="N13" i="13"/>
  <c r="I9" i="13"/>
  <c r="N9" i="13"/>
  <c r="I19" i="13"/>
  <c r="N19" i="13"/>
  <c r="H29" i="13"/>
  <c r="I30" i="13"/>
  <c r="N30" i="13"/>
  <c r="H33" i="13"/>
  <c r="H35" i="13"/>
  <c r="H40" i="13"/>
  <c r="I33" i="13"/>
  <c r="N33" i="13"/>
  <c r="I37" i="13"/>
  <c r="N37" i="13"/>
  <c r="I39" i="13"/>
  <c r="N39" i="13"/>
  <c r="I47" i="13"/>
  <c r="N47" i="13"/>
  <c r="I54" i="13"/>
  <c r="N54" i="13"/>
  <c r="I55" i="13"/>
  <c r="N55" i="13"/>
  <c r="I59" i="13"/>
  <c r="N59" i="13"/>
  <c r="B62" i="13"/>
  <c r="M62" i="13" s="1"/>
  <c r="I61" i="13"/>
  <c r="N61" i="13"/>
  <c r="I67" i="13"/>
  <c r="N67" i="13"/>
  <c r="H10" i="13"/>
  <c r="J10" i="13" s="1"/>
  <c r="H34" i="13"/>
  <c r="I62" i="13"/>
  <c r="N62" i="13"/>
  <c r="H66" i="13"/>
  <c r="I68" i="13"/>
  <c r="N68" i="13"/>
  <c r="H6" i="13"/>
  <c r="J6" i="13" s="1"/>
  <c r="H65" i="13" l="1"/>
  <c r="H55" i="13"/>
  <c r="B31" i="22"/>
  <c r="E31" i="22"/>
  <c r="H68" i="13"/>
  <c r="M68" i="13"/>
  <c r="H58" i="13"/>
  <c r="M58" i="13"/>
  <c r="E30" i="22"/>
  <c r="B30" i="22"/>
  <c r="E25" i="22"/>
  <c r="B25" i="22"/>
  <c r="E29" i="22"/>
  <c r="B29" i="22"/>
  <c r="H48" i="13"/>
  <c r="M48" i="13"/>
  <c r="E24" i="22"/>
  <c r="B24" i="22"/>
  <c r="H54" i="13"/>
  <c r="E26" i="22"/>
  <c r="B26" i="22"/>
  <c r="B27" i="22"/>
  <c r="E27" i="22"/>
  <c r="B23" i="22"/>
  <c r="E23" i="22"/>
  <c r="B33" i="22"/>
  <c r="E33" i="22"/>
  <c r="H45" i="13"/>
  <c r="E32" i="22"/>
  <c r="B32" i="22"/>
  <c r="E28" i="22"/>
  <c r="B28" i="22"/>
  <c r="B59" i="22"/>
  <c r="H56" i="13"/>
  <c r="H46" i="13"/>
  <c r="H49" i="13"/>
  <c r="H64" i="13"/>
  <c r="H62" i="13"/>
  <c r="H69" i="13"/>
  <c r="H60" i="13"/>
  <c r="H51" i="13"/>
  <c r="H57" i="13"/>
  <c r="H52" i="13"/>
  <c r="H63" i="13"/>
  <c r="H50" i="13"/>
  <c r="AD79" i="1" l="1"/>
  <c r="N36" i="1"/>
  <c r="AB35" i="1"/>
  <c r="Q78" i="1"/>
  <c r="AA26" i="1"/>
  <c r="AA24" i="1"/>
  <c r="AA22" i="1"/>
  <c r="AA20" i="1"/>
  <c r="AA18" i="1"/>
  <c r="AB36" i="1"/>
  <c r="AB34" i="1"/>
  <c r="AB54" i="1"/>
  <c r="AB60" i="1"/>
  <c r="AD72" i="1"/>
  <c r="AE89" i="1"/>
  <c r="AE87" i="1"/>
  <c r="AD80" i="1"/>
  <c r="AD78" i="1"/>
  <c r="Q79" i="1"/>
  <c r="Q72" i="1"/>
  <c r="N35" i="1"/>
  <c r="N33" i="1"/>
  <c r="AA27" i="1"/>
  <c r="AA25" i="1"/>
  <c r="AA23" i="1"/>
  <c r="AA21" i="1"/>
  <c r="AA19" i="1"/>
  <c r="AA17" i="1"/>
  <c r="AB33" i="1"/>
  <c r="AB53" i="1"/>
  <c r="AB66" i="1"/>
  <c r="AE90" i="1"/>
  <c r="AE88" i="1"/>
  <c r="AE86" i="1"/>
  <c r="Q80" i="1"/>
  <c r="N66" i="1"/>
  <c r="N34" i="1"/>
  <c r="AB26" i="1"/>
  <c r="AB27" i="1"/>
  <c r="AB25" i="1"/>
  <c r="AB23" i="1"/>
  <c r="AB21" i="1"/>
  <c r="AB19" i="1"/>
  <c r="AB17" i="1"/>
  <c r="AC35" i="1"/>
  <c r="AC33" i="1"/>
  <c r="AC53" i="1"/>
  <c r="AC66" i="1"/>
  <c r="AF90" i="1"/>
  <c r="AF88" i="1"/>
  <c r="AF86" i="1"/>
  <c r="AE79" i="1"/>
  <c r="R80" i="1"/>
  <c r="R78" i="1"/>
  <c r="O66" i="1"/>
  <c r="O36" i="1"/>
  <c r="O34" i="1"/>
  <c r="AB24" i="1"/>
  <c r="AB22" i="1"/>
  <c r="AB18" i="1"/>
  <c r="AC60" i="1"/>
  <c r="AE80" i="1"/>
  <c r="AC36" i="1"/>
  <c r="AE72" i="1"/>
  <c r="AE78" i="1"/>
  <c r="AB20" i="1"/>
  <c r="AC54" i="1"/>
  <c r="AF87" i="1"/>
  <c r="R72" i="1"/>
  <c r="O33" i="1"/>
  <c r="AC34" i="1"/>
  <c r="AF89" i="1"/>
  <c r="R79" i="1"/>
  <c r="O35" i="1"/>
  <c r="K72" i="1" l="1"/>
  <c r="T72" i="1" s="1"/>
  <c r="M72" i="1"/>
  <c r="V72" i="1" s="1"/>
  <c r="L72" i="1"/>
  <c r="U72" i="1" s="1"/>
  <c r="N72" i="1"/>
  <c r="W72" i="1" s="1"/>
  <c r="Y87" i="1" l="1"/>
  <c r="AH87" i="1" s="1"/>
  <c r="Z87" i="1"/>
  <c r="AI87" i="1" s="1"/>
  <c r="AA87" i="1"/>
  <c r="AJ87" i="1" s="1"/>
  <c r="AB87" i="1"/>
  <c r="AK87" i="1" s="1"/>
  <c r="AC87" i="1"/>
  <c r="AL87" i="1" s="1"/>
  <c r="Y88" i="1"/>
  <c r="AH88" i="1" s="1"/>
  <c r="Z88" i="1"/>
  <c r="AI88" i="1" s="1"/>
  <c r="AA88" i="1"/>
  <c r="AJ88" i="1" s="1"/>
  <c r="AB88" i="1"/>
  <c r="AK88" i="1" s="1"/>
  <c r="AC88" i="1"/>
  <c r="AL88" i="1" s="1"/>
  <c r="Y89" i="1"/>
  <c r="AH89" i="1" s="1"/>
  <c r="Z89" i="1"/>
  <c r="AI89" i="1" s="1"/>
  <c r="AA89" i="1"/>
  <c r="AJ89" i="1" s="1"/>
  <c r="AB89" i="1"/>
  <c r="AK89" i="1" s="1"/>
  <c r="AC89" i="1"/>
  <c r="AL89" i="1" s="1"/>
  <c r="Y90" i="1"/>
  <c r="AH90" i="1" s="1"/>
  <c r="Z90" i="1"/>
  <c r="AI90" i="1" s="1"/>
  <c r="AA90" i="1"/>
  <c r="AJ90" i="1" s="1"/>
  <c r="AB90" i="1"/>
  <c r="AK90" i="1" s="1"/>
  <c r="AC90" i="1"/>
  <c r="AL90" i="1" s="1"/>
  <c r="Z86" i="1"/>
  <c r="AI86" i="1" s="1"/>
  <c r="AA86" i="1"/>
  <c r="AJ86" i="1" s="1"/>
  <c r="AB86" i="1"/>
  <c r="AK86" i="1" s="1"/>
  <c r="AC86" i="1"/>
  <c r="AL86" i="1" s="1"/>
  <c r="Y86" i="1"/>
  <c r="AH86" i="1" s="1"/>
  <c r="AR87" i="1"/>
  <c r="AR88" i="1" s="1"/>
  <c r="AR89" i="1" s="1"/>
  <c r="AR90" i="1" s="1"/>
  <c r="AP66" i="1"/>
  <c r="AP60" i="1" l="1"/>
  <c r="AP80" i="1"/>
  <c r="AO80" i="1"/>
  <c r="AP79" i="1"/>
  <c r="AO79" i="1"/>
  <c r="AP78" i="1"/>
  <c r="AO78" i="1"/>
  <c r="AP72" i="1"/>
  <c r="AO72" i="1"/>
  <c r="AP54" i="1"/>
  <c r="AO54" i="1"/>
  <c r="AP53" i="1"/>
  <c r="AO53" i="1"/>
  <c r="AP34" i="1"/>
  <c r="AP33" i="1"/>
  <c r="C66" i="1" l="1"/>
  <c r="K66" i="1" s="1"/>
  <c r="P66" i="1" s="1"/>
  <c r="F80" i="1"/>
  <c r="E80" i="1"/>
  <c r="D80" i="1"/>
  <c r="C80" i="1"/>
  <c r="F79" i="1"/>
  <c r="E79" i="1"/>
  <c r="D79" i="1"/>
  <c r="C79" i="1"/>
  <c r="F78" i="1"/>
  <c r="E78" i="1"/>
  <c r="D78" i="1"/>
  <c r="C78" i="1"/>
  <c r="F72" i="1"/>
  <c r="AB72" i="1" s="1"/>
  <c r="AK72" i="1" s="1"/>
  <c r="E72" i="1"/>
  <c r="AA72" i="1" s="1"/>
  <c r="AJ72" i="1" s="1"/>
  <c r="D72" i="1"/>
  <c r="Z72" i="1" s="1"/>
  <c r="AI72" i="1" s="1"/>
  <c r="C72" i="1"/>
  <c r="Y72" i="1" s="1"/>
  <c r="AH72" i="1" s="1"/>
  <c r="C60" i="1"/>
  <c r="C54" i="1"/>
  <c r="C53" i="1"/>
  <c r="D47" i="1"/>
  <c r="C47" i="1"/>
  <c r="D46" i="1"/>
  <c r="C46" i="1"/>
  <c r="C36" i="1"/>
  <c r="C35" i="1"/>
  <c r="C34" i="1"/>
  <c r="K34" i="1" s="1"/>
  <c r="P34" i="1" s="1"/>
  <c r="C33" i="1"/>
  <c r="K33" i="1" s="1"/>
  <c r="P33" i="1" s="1"/>
  <c r="C27" i="1"/>
  <c r="C26" i="1"/>
  <c r="C25" i="1"/>
  <c r="D24" i="1"/>
  <c r="D23" i="1"/>
  <c r="D22" i="1"/>
  <c r="D21" i="1"/>
  <c r="D20" i="1"/>
  <c r="D19" i="1"/>
  <c r="D18" i="1"/>
  <c r="D17" i="1"/>
  <c r="Z78" i="1" l="1"/>
  <c r="AI78" i="1" s="1"/>
  <c r="L78" i="1"/>
  <c r="U78" i="1" s="1"/>
  <c r="Z79" i="1"/>
  <c r="AI79" i="1" s="1"/>
  <c r="L79" i="1"/>
  <c r="U79" i="1" s="1"/>
  <c r="Z80" i="1"/>
  <c r="AI80" i="1" s="1"/>
  <c r="L80" i="1"/>
  <c r="U80" i="1" s="1"/>
  <c r="AA78" i="1"/>
  <c r="AJ78" i="1" s="1"/>
  <c r="M78" i="1"/>
  <c r="V78" i="1" s="1"/>
  <c r="AA79" i="1"/>
  <c r="AJ79" i="1" s="1"/>
  <c r="M79" i="1"/>
  <c r="V79" i="1" s="1"/>
  <c r="AA80" i="1"/>
  <c r="AJ80" i="1" s="1"/>
  <c r="M80" i="1"/>
  <c r="V80" i="1" s="1"/>
  <c r="AB78" i="1"/>
  <c r="AK78" i="1" s="1"/>
  <c r="N78" i="1"/>
  <c r="W78" i="1" s="1"/>
  <c r="AB79" i="1"/>
  <c r="AK79" i="1" s="1"/>
  <c r="N79" i="1"/>
  <c r="W79" i="1" s="1"/>
  <c r="AB80" i="1"/>
  <c r="AK80" i="1" s="1"/>
  <c r="N80" i="1"/>
  <c r="W80" i="1" s="1"/>
  <c r="Y78" i="1"/>
  <c r="AH78" i="1" s="1"/>
  <c r="K78" i="1"/>
  <c r="T78" i="1" s="1"/>
  <c r="Y79" i="1"/>
  <c r="AH79" i="1" s="1"/>
  <c r="K79" i="1"/>
  <c r="T79" i="1" s="1"/>
  <c r="Y80" i="1"/>
  <c r="AH80" i="1" s="1"/>
  <c r="K80" i="1"/>
  <c r="T80" i="1" s="1"/>
  <c r="Y35" i="1"/>
  <c r="AD35" i="1" s="1"/>
  <c r="K35" i="1"/>
  <c r="P35" i="1" s="1"/>
  <c r="K36" i="1"/>
  <c r="P36" i="1" s="1"/>
  <c r="Y36" i="1"/>
  <c r="AD36" i="1" s="1"/>
  <c r="Y66" i="1"/>
  <c r="AD66" i="1" s="1"/>
  <c r="Y60" i="1"/>
  <c r="AD60" i="1" s="1"/>
  <c r="AF60" i="1" s="1"/>
  <c r="Y54" i="1"/>
  <c r="AD54" i="1" s="1"/>
  <c r="Y53" i="1"/>
  <c r="AD53" i="1" s="1"/>
  <c r="Y34" i="1"/>
  <c r="AD34" i="1" s="1"/>
  <c r="Y33" i="1"/>
  <c r="AD33" i="1" s="1"/>
  <c r="AT60" i="1" l="1"/>
  <c r="AX60" i="1" s="1"/>
  <c r="AZ60" i="1" s="1"/>
  <c r="D27" i="13" s="1"/>
  <c r="AF66" i="1"/>
  <c r="O27" i="13" l="1"/>
  <c r="C66" i="22"/>
  <c r="BF90" i="1"/>
  <c r="BD90" i="1"/>
  <c r="BC90" i="1"/>
  <c r="BB90" i="1"/>
  <c r="BE90" i="1"/>
  <c r="BF89" i="1"/>
  <c r="BD89" i="1"/>
  <c r="BC89" i="1"/>
  <c r="BB89" i="1"/>
  <c r="BE89" i="1"/>
  <c r="BF88" i="1"/>
  <c r="BB88" i="1"/>
  <c r="BE88" i="1"/>
  <c r="BC88" i="1"/>
  <c r="BD88" i="1"/>
  <c r="BF87" i="1"/>
  <c r="BD87" i="1"/>
  <c r="BB87" i="1"/>
  <c r="BC87" i="1"/>
  <c r="BE87" i="1"/>
  <c r="BD86" i="1"/>
  <c r="BC86" i="1"/>
  <c r="BB86" i="1"/>
  <c r="BF86" i="1"/>
  <c r="BE86" i="1"/>
  <c r="AF34" i="1"/>
  <c r="BC72" i="1"/>
  <c r="BB72" i="1"/>
  <c r="BD72" i="1"/>
  <c r="BE72" i="1"/>
  <c r="S66" i="1"/>
  <c r="AT66" i="1" s="1"/>
  <c r="AX66" i="1" s="1"/>
  <c r="AZ66" i="1" s="1"/>
  <c r="D28" i="13" s="1"/>
  <c r="BD80" i="1"/>
  <c r="BB79" i="1"/>
  <c r="BD78" i="1"/>
  <c r="BC80" i="1"/>
  <c r="BE79" i="1"/>
  <c r="BC78" i="1"/>
  <c r="BB80" i="1"/>
  <c r="BD79" i="1"/>
  <c r="BB78" i="1"/>
  <c r="BE80" i="1"/>
  <c r="BC79" i="1"/>
  <c r="BE78" i="1"/>
  <c r="S36" i="1"/>
  <c r="AT36" i="1" s="1"/>
  <c r="AX36" i="1" s="1"/>
  <c r="AZ36" i="1" s="1"/>
  <c r="D20" i="13" s="1"/>
  <c r="AF36" i="1"/>
  <c r="AF33" i="1"/>
  <c r="S33" i="1"/>
  <c r="AT33" i="1" s="1"/>
  <c r="AX33" i="1" s="1"/>
  <c r="AZ33" i="1" s="1"/>
  <c r="D17" i="13" s="1"/>
  <c r="S35" i="1"/>
  <c r="AT35" i="1" s="1"/>
  <c r="AX35" i="1" s="1"/>
  <c r="AZ35" i="1" s="1"/>
  <c r="D19" i="13" s="1"/>
  <c r="S34" i="1"/>
  <c r="AT34" i="1" s="1"/>
  <c r="AX34" i="1" s="1"/>
  <c r="AZ34" i="1" s="1"/>
  <c r="D18" i="13" s="1"/>
  <c r="AF35" i="1"/>
  <c r="AF54" i="1"/>
  <c r="AF53" i="1"/>
  <c r="AT53" i="1" s="1"/>
  <c r="AX53" i="1" s="1"/>
  <c r="AZ53" i="1" s="1"/>
  <c r="D25" i="13" s="1"/>
  <c r="O25" i="13" l="1"/>
  <c r="C59" i="22"/>
  <c r="O19" i="13"/>
  <c r="C41" i="22"/>
  <c r="O20" i="13"/>
  <c r="C42" i="22"/>
  <c r="O17" i="13"/>
  <c r="C39" i="22"/>
  <c r="O28" i="13"/>
  <c r="C86" i="22"/>
  <c r="O18" i="13"/>
  <c r="C40" i="22"/>
  <c r="AT54" i="1"/>
  <c r="AX54" i="1" s="1"/>
  <c r="AZ54" i="1" s="1"/>
  <c r="D26" i="13" s="1"/>
  <c r="BN86" i="1"/>
  <c r="BT86" i="1" s="1"/>
  <c r="D49" i="13" s="1"/>
  <c r="BM87" i="1"/>
  <c r="BS87" i="1" s="1"/>
  <c r="D53" i="13" s="1"/>
  <c r="BN87" i="1"/>
  <c r="BT87" i="1" s="1"/>
  <c r="D54" i="13" s="1"/>
  <c r="BJ88" i="1"/>
  <c r="BP88" i="1" s="1"/>
  <c r="D55" i="13" s="1"/>
  <c r="BK89" i="1"/>
  <c r="BQ89" i="1" s="1"/>
  <c r="D61" i="13" s="1"/>
  <c r="BJ90" i="1"/>
  <c r="BP90" i="1" s="1"/>
  <c r="D65" i="13" s="1"/>
  <c r="BJ86" i="1"/>
  <c r="BP86" i="1" s="1"/>
  <c r="D45" i="13" s="1"/>
  <c r="BK87" i="1"/>
  <c r="BQ87" i="1" s="1"/>
  <c r="D51" i="13" s="1"/>
  <c r="BL88" i="1"/>
  <c r="BR88" i="1" s="1"/>
  <c r="D57" i="13" s="1"/>
  <c r="BN88" i="1"/>
  <c r="BT88" i="1" s="1"/>
  <c r="D59" i="13" s="1"/>
  <c r="BL89" i="1"/>
  <c r="BR89" i="1" s="1"/>
  <c r="D62" i="13" s="1"/>
  <c r="BK90" i="1"/>
  <c r="BQ90" i="1" s="1"/>
  <c r="D66" i="13" s="1"/>
  <c r="BK86" i="1"/>
  <c r="BQ86" i="1" s="1"/>
  <c r="D46" i="13" s="1"/>
  <c r="BJ87" i="1"/>
  <c r="BP87" i="1" s="1"/>
  <c r="D50" i="13" s="1"/>
  <c r="BK88" i="1"/>
  <c r="BQ88" i="1" s="1"/>
  <c r="D56" i="13" s="1"/>
  <c r="BM89" i="1"/>
  <c r="BS89" i="1" s="1"/>
  <c r="D63" i="13" s="1"/>
  <c r="BN89" i="1"/>
  <c r="BT89" i="1" s="1"/>
  <c r="D64" i="13" s="1"/>
  <c r="BL90" i="1"/>
  <c r="BR90" i="1" s="1"/>
  <c r="D67" i="13" s="1"/>
  <c r="BM86" i="1"/>
  <c r="BS86" i="1" s="1"/>
  <c r="D48" i="13" s="1"/>
  <c r="BL86" i="1"/>
  <c r="BR86" i="1" s="1"/>
  <c r="D47" i="13" s="1"/>
  <c r="BL87" i="1"/>
  <c r="BR87" i="1" s="1"/>
  <c r="D52" i="13" s="1"/>
  <c r="BM88" i="1"/>
  <c r="BS88" i="1" s="1"/>
  <c r="D58" i="13" s="1"/>
  <c r="BJ89" i="1"/>
  <c r="BP89" i="1" s="1"/>
  <c r="D60" i="13" s="1"/>
  <c r="O60" i="13" s="1"/>
  <c r="BM90" i="1"/>
  <c r="BS90" i="1" s="1"/>
  <c r="D68" i="13" s="1"/>
  <c r="BN90" i="1"/>
  <c r="BT90" i="1" s="1"/>
  <c r="D69" i="13" s="1"/>
  <c r="BI80" i="1"/>
  <c r="BP80" i="1" s="1"/>
  <c r="D41" i="13" s="1"/>
  <c r="BL80" i="1"/>
  <c r="BS80" i="1" s="1"/>
  <c r="D44" i="13" s="1"/>
  <c r="BL78" i="1"/>
  <c r="BS78" i="1" s="1"/>
  <c r="D36" i="13" s="1"/>
  <c r="BK79" i="1"/>
  <c r="BR79" i="1" s="1"/>
  <c r="D39" i="13" s="1"/>
  <c r="BJ80" i="1"/>
  <c r="BQ80" i="1" s="1"/>
  <c r="D42" i="13" s="1"/>
  <c r="BI79" i="1"/>
  <c r="BP79" i="1" s="1"/>
  <c r="D37" i="13" s="1"/>
  <c r="BJ79" i="1"/>
  <c r="BQ79" i="1" s="1"/>
  <c r="D38" i="13" s="1"/>
  <c r="BK78" i="1"/>
  <c r="BR78" i="1" s="1"/>
  <c r="D35" i="13" s="1"/>
  <c r="BJ78" i="1"/>
  <c r="BQ78" i="1" s="1"/>
  <c r="D34" i="13" s="1"/>
  <c r="BI78" i="1"/>
  <c r="BP78" i="1" s="1"/>
  <c r="D33" i="13" s="1"/>
  <c r="BL79" i="1"/>
  <c r="BS79" i="1" s="1"/>
  <c r="D40" i="13" s="1"/>
  <c r="BK80" i="1"/>
  <c r="BR80" i="1" s="1"/>
  <c r="D43" i="13" s="1"/>
  <c r="BL72" i="1"/>
  <c r="BS72" i="1" s="1"/>
  <c r="D32" i="13" s="1"/>
  <c r="BJ72" i="1"/>
  <c r="BQ72" i="1" s="1"/>
  <c r="D30" i="13" s="1"/>
  <c r="BK72" i="1"/>
  <c r="BR72" i="1" s="1"/>
  <c r="D31" i="13" s="1"/>
  <c r="BI72" i="1"/>
  <c r="BP72" i="1" s="1"/>
  <c r="D29" i="13" s="1"/>
  <c r="Y26" i="1"/>
  <c r="AD26" i="1" s="1"/>
  <c r="AF26" i="1" s="1"/>
  <c r="Y27" i="1"/>
  <c r="AD27" i="1" s="1"/>
  <c r="AF27" i="1" s="1"/>
  <c r="Y25" i="1"/>
  <c r="AD25" i="1" s="1"/>
  <c r="AF25" i="1" s="1"/>
  <c r="Y18" i="1"/>
  <c r="AD18" i="1" s="1"/>
  <c r="AF18" i="1" s="1"/>
  <c r="Y19" i="1"/>
  <c r="AD19" i="1" s="1"/>
  <c r="AF19" i="1" s="1"/>
  <c r="AT19" i="1" s="1"/>
  <c r="Y20" i="1"/>
  <c r="AD20" i="1" s="1"/>
  <c r="AF20" i="1" s="1"/>
  <c r="AT20" i="1" s="1"/>
  <c r="Y21" i="1"/>
  <c r="AD21" i="1" s="1"/>
  <c r="AF21" i="1" s="1"/>
  <c r="AT21" i="1" s="1"/>
  <c r="Y22" i="1"/>
  <c r="AD22" i="1" s="1"/>
  <c r="AF22" i="1" s="1"/>
  <c r="AT22" i="1" s="1"/>
  <c r="Y23" i="1"/>
  <c r="AD23" i="1" s="1"/>
  <c r="AF23" i="1" s="1"/>
  <c r="AT23" i="1" s="1"/>
  <c r="Y24" i="1"/>
  <c r="AD24" i="1" s="1"/>
  <c r="AF24" i="1" s="1"/>
  <c r="AT24" i="1" s="1"/>
  <c r="Y17" i="1"/>
  <c r="AT18" i="1"/>
  <c r="AD17" i="1" l="1"/>
  <c r="AF17" i="1" s="1"/>
  <c r="AT17" i="1" s="1"/>
  <c r="O68" i="13"/>
  <c r="F96" i="22"/>
  <c r="O66" i="13"/>
  <c r="D96" i="22"/>
  <c r="O26" i="13"/>
  <c r="C60" i="22"/>
  <c r="O56" i="13"/>
  <c r="D94" i="22"/>
  <c r="O62" i="13"/>
  <c r="E95" i="22"/>
  <c r="O45" i="13"/>
  <c r="C92" i="22"/>
  <c r="O54" i="13"/>
  <c r="G93" i="22"/>
  <c r="O38" i="13"/>
  <c r="D79" i="22"/>
  <c r="O47" i="13"/>
  <c r="E92" i="22"/>
  <c r="O51" i="13"/>
  <c r="D93" i="22"/>
  <c r="O33" i="13"/>
  <c r="C78" i="22"/>
  <c r="O37" i="13"/>
  <c r="C79" i="22"/>
  <c r="O44" i="13"/>
  <c r="F80" i="22"/>
  <c r="O48" i="13"/>
  <c r="F92" i="22"/>
  <c r="O34" i="13"/>
  <c r="D78" i="22"/>
  <c r="O42" i="13"/>
  <c r="D80" i="22"/>
  <c r="O41" i="13"/>
  <c r="C80" i="22"/>
  <c r="O58" i="13"/>
  <c r="F94" i="22"/>
  <c r="O67" i="13"/>
  <c r="E96" i="22"/>
  <c r="O50" i="13"/>
  <c r="C93" i="22"/>
  <c r="O59" i="13"/>
  <c r="G94" i="22"/>
  <c r="O65" i="13"/>
  <c r="C96" i="22"/>
  <c r="O53" i="13"/>
  <c r="F93" i="22"/>
  <c r="O36" i="13"/>
  <c r="F78" i="22"/>
  <c r="O63" i="13"/>
  <c r="F95" i="22"/>
  <c r="O55" i="13"/>
  <c r="C94" i="22"/>
  <c r="O43" i="13"/>
  <c r="E80" i="22"/>
  <c r="O35" i="13"/>
  <c r="E78" i="22"/>
  <c r="O39" i="13"/>
  <c r="E79" i="22"/>
  <c r="O69" i="13"/>
  <c r="G96" i="22"/>
  <c r="O52" i="13"/>
  <c r="E93" i="22"/>
  <c r="O64" i="13"/>
  <c r="G95" i="22"/>
  <c r="O46" i="13"/>
  <c r="D92" i="22"/>
  <c r="O57" i="13"/>
  <c r="E94" i="22"/>
  <c r="O61" i="13"/>
  <c r="D95" i="22"/>
  <c r="C95" i="22"/>
  <c r="O49" i="13"/>
  <c r="G92" i="22"/>
  <c r="O40" i="13"/>
  <c r="F79" i="22"/>
  <c r="O32" i="13"/>
  <c r="F72" i="22"/>
  <c r="O30" i="13"/>
  <c r="D72" i="22"/>
  <c r="O29" i="13"/>
  <c r="C72" i="22"/>
  <c r="O31" i="13"/>
  <c r="E72" i="22"/>
  <c r="AT25" i="1"/>
  <c r="AT26" i="1"/>
  <c r="AT27" i="1"/>
  <c r="AX18" i="1"/>
  <c r="AZ18" i="1" s="1"/>
  <c r="D7" i="13" s="1"/>
  <c r="AX19" i="1"/>
  <c r="AZ19" i="1" s="1"/>
  <c r="D8" i="13" s="1"/>
  <c r="AX20" i="1"/>
  <c r="AZ20" i="1" s="1"/>
  <c r="D9" i="13" s="1"/>
  <c r="AX21" i="1"/>
  <c r="AZ21" i="1" s="1"/>
  <c r="D10" i="13" s="1"/>
  <c r="AX22" i="1"/>
  <c r="AZ22" i="1" s="1"/>
  <c r="D11" i="13" s="1"/>
  <c r="AX23" i="1"/>
  <c r="AZ23" i="1" s="1"/>
  <c r="D12" i="13" s="1"/>
  <c r="O10" i="13" l="1"/>
  <c r="D27" i="22"/>
  <c r="O9" i="13"/>
  <c r="D26" i="22"/>
  <c r="O12" i="13"/>
  <c r="D29" i="22"/>
  <c r="O8" i="13"/>
  <c r="D25" i="22"/>
  <c r="O11" i="13"/>
  <c r="D28" i="22"/>
  <c r="O7" i="13"/>
  <c r="D24" i="22"/>
  <c r="AX17" i="1"/>
  <c r="AZ17" i="1" s="1"/>
  <c r="D6" i="13" s="1"/>
  <c r="AX25" i="1"/>
  <c r="AZ25" i="1" s="1"/>
  <c r="D14" i="13" s="1"/>
  <c r="AX27" i="1"/>
  <c r="AZ27" i="1" s="1"/>
  <c r="D16" i="13" s="1"/>
  <c r="AX26" i="1"/>
  <c r="AZ26" i="1" s="1"/>
  <c r="D15" i="13" s="1"/>
  <c r="AX24" i="1"/>
  <c r="AZ24" i="1" s="1"/>
  <c r="D13" i="13" s="1"/>
  <c r="O15" i="13" l="1"/>
  <c r="C32" i="22"/>
  <c r="O16" i="13"/>
  <c r="C33" i="22"/>
  <c r="O14" i="13"/>
  <c r="C31" i="22"/>
  <c r="O13" i="13"/>
  <c r="D30" i="22"/>
  <c r="O6" i="13"/>
  <c r="D23" i="22"/>
</calcChain>
</file>

<file path=xl/comments1.xml><?xml version="1.0" encoding="utf-8"?>
<comments xmlns="http://schemas.openxmlformats.org/spreadsheetml/2006/main">
  <authors>
    <author>Talel Cohen</author>
  </authors>
  <commentList>
    <comment ref="B55" authorId="0">
      <text>
        <r>
          <rPr>
            <b/>
            <sz val="9"/>
            <color indexed="81"/>
            <rFont val="Tahoma"/>
            <family val="2"/>
          </rPr>
          <t>Talel Cohen:</t>
        </r>
        <r>
          <rPr>
            <sz val="9"/>
            <color indexed="81"/>
            <rFont val="Tahoma"/>
            <family val="2"/>
          </rPr>
          <t xml:space="preserve">
Shown as A&amp;E (excl Minor)
- Excludes VB10 and VB11</t>
        </r>
      </text>
    </comment>
  </commentList>
</comments>
</file>

<file path=xl/sharedStrings.xml><?xml version="1.0" encoding="utf-8"?>
<sst xmlns="http://schemas.openxmlformats.org/spreadsheetml/2006/main" count="10111" uniqueCount="3144">
  <si>
    <t>Intensive</t>
  </si>
  <si>
    <t>n/a</t>
  </si>
  <si>
    <t>Intermediate</t>
  </si>
  <si>
    <t>Standard</t>
  </si>
  <si>
    <t>Tariff (£)</t>
  </si>
  <si>
    <t>Name</t>
  </si>
  <si>
    <t>Code</t>
  </si>
  <si>
    <t>Maternity services - Antenatal assement visits</t>
  </si>
  <si>
    <t>Postnatal Visits</t>
  </si>
  <si>
    <t>Antenatal Visits</t>
  </si>
  <si>
    <t>Maternity services - Community</t>
  </si>
  <si>
    <t>Midwife Episode</t>
  </si>
  <si>
    <t>Obstetrics</t>
  </si>
  <si>
    <r>
      <t xml:space="preserve">WF02A
</t>
    </r>
    <r>
      <rPr>
        <i/>
        <sz val="8"/>
        <rFont val="Arial"/>
        <family val="2"/>
      </rPr>
      <t>Follow Up Attendance - Multi Professional</t>
    </r>
  </si>
  <si>
    <r>
      <t xml:space="preserve">WF01A
</t>
    </r>
    <r>
      <rPr>
        <i/>
        <sz val="8"/>
        <rFont val="Arial"/>
        <family val="2"/>
      </rPr>
      <t>Follow Up Attendance - Single Professional</t>
    </r>
  </si>
  <si>
    <r>
      <t xml:space="preserve">WF02B
</t>
    </r>
    <r>
      <rPr>
        <i/>
        <sz val="8"/>
        <rFont val="Arial"/>
        <family val="2"/>
      </rPr>
      <t>First Attendance - Multi Professional</t>
    </r>
  </si>
  <si>
    <r>
      <t xml:space="preserve">WF01B
</t>
    </r>
    <r>
      <rPr>
        <i/>
        <sz val="8"/>
        <rFont val="Arial"/>
        <family val="2"/>
      </rPr>
      <t>First Attendance - Single Professional</t>
    </r>
  </si>
  <si>
    <t>Treatment function name</t>
  </si>
  <si>
    <t>Treatment function</t>
  </si>
  <si>
    <t>CONSULTANT &amp; NON-CONSULTANT LED (£)</t>
  </si>
  <si>
    <t>Maternity services - Outpatient attendance</t>
  </si>
  <si>
    <t>-</t>
  </si>
  <si>
    <t>No</t>
  </si>
  <si>
    <t>Diagnostic and Therapeutic Procedures on Fetus</t>
  </si>
  <si>
    <t>NZ10Z</t>
  </si>
  <si>
    <t>Ante-natal or Post-natal Full Investigation with length of stay 1 day or more</t>
  </si>
  <si>
    <t>NZ09Z</t>
  </si>
  <si>
    <t>Yes</t>
  </si>
  <si>
    <t>Ante-natal or Post-natal Investigation age under 16 or over 40 years with length of stay 1 day or more</t>
  </si>
  <si>
    <t>NZ08D</t>
  </si>
  <si>
    <t>Ante-natal or Post-natal Investigation age between 16 and 40 years with length of stay 1 day or more</t>
  </si>
  <si>
    <t>NZ08C</t>
  </si>
  <si>
    <t>Ante-natal or Post-natal Observation age under 16 or over 40 years with length of stay 1 day or more</t>
  </si>
  <si>
    <t>NZ07D</t>
  </si>
  <si>
    <t>Ante-natal or Post-natal Observation age between 16 and 40 years with length of stay 1 day or more</t>
  </si>
  <si>
    <t>NZ07C</t>
  </si>
  <si>
    <t>Ante-natal or Post-natal Full Investigation with length of stay 0 days</t>
  </si>
  <si>
    <t>NZ06Z</t>
  </si>
  <si>
    <t>Ante-natal or Post-natal Investigation age under 16 or over 40 years with length of stay 0 days</t>
  </si>
  <si>
    <t>NZ05D</t>
  </si>
  <si>
    <t>Ante-natal or Post-natal Investigation age between 16 and 40 years with length of stay 0 days</t>
  </si>
  <si>
    <t>NZ05C</t>
  </si>
  <si>
    <t>Ante-natal or Post-natal Observation age under 16 or over 40 years with length of stay 0 days</t>
  </si>
  <si>
    <t>NZ04D</t>
  </si>
  <si>
    <t>Ante-natal or Post-natal Observation age between 16 and 40 years with length of stay 0 days</t>
  </si>
  <si>
    <t>NZ04C</t>
  </si>
  <si>
    <t>Reduced short stay emergency tariff (£)</t>
  </si>
  <si>
    <t xml:space="preserve">% applied in calculation of reduced short stay emergency tariff </t>
  </si>
  <si>
    <t>Reduced short stay emergency tariff 
applicable?</t>
  </si>
  <si>
    <t>Per day long stay payment (for days exceeding trimpoint) (£)</t>
  </si>
  <si>
    <t>Long stay trimpoint (days)</t>
  </si>
  <si>
    <t>Combined day case / ordinary elective / non-elective spell tariff (£)</t>
  </si>
  <si>
    <t>Outpatient procedure tariff (£)</t>
  </si>
  <si>
    <t>HRG name</t>
  </si>
  <si>
    <t>HRG code</t>
  </si>
  <si>
    <t>Maternity services - Admitted patient and outpatient procedure</t>
  </si>
  <si>
    <t>Very high</t>
  </si>
  <si>
    <t>High</t>
  </si>
  <si>
    <t>Medium</t>
  </si>
  <si>
    <t>Low</t>
  </si>
  <si>
    <t>Very low</t>
  </si>
  <si>
    <t>Level 2b</t>
  </si>
  <si>
    <t>Level 2a</t>
  </si>
  <si>
    <t>Mixed</t>
  </si>
  <si>
    <t>Physical</t>
  </si>
  <si>
    <t>Hyper-acute</t>
  </si>
  <si>
    <t>Disease stage</t>
  </si>
  <si>
    <t>Specialist rehabilitation</t>
  </si>
  <si>
    <t>Non face-to-face outpatient attendances</t>
  </si>
  <si>
    <t>Description</t>
  </si>
  <si>
    <t>Paediatric Neurology</t>
  </si>
  <si>
    <t>Neurology</t>
  </si>
  <si>
    <t>Neurosurgery</t>
  </si>
  <si>
    <t>CONSULTANT-LED (£)</t>
  </si>
  <si>
    <t>Neurology and Neurosurgery outpatient attendances</t>
  </si>
  <si>
    <t>Genito-Urinary Medicine</t>
  </si>
  <si>
    <t>GUM outpatient attendance</t>
  </si>
  <si>
    <t>Direct access plain film X-ray</t>
  </si>
  <si>
    <t>Cochlear Implants without CC</t>
  </si>
  <si>
    <t>CZ25Q</t>
  </si>
  <si>
    <t>Cochlear Implants with CC</t>
  </si>
  <si>
    <t>CZ25N</t>
  </si>
  <si>
    <t>Cochlear implants</t>
  </si>
  <si>
    <t>Non-Phacoemulsification Cataract Surgery</t>
  </si>
  <si>
    <t>BZ03Z</t>
  </si>
  <si>
    <t>Phacoemulsification Cataract Extraction and Lens Implant</t>
  </si>
  <si>
    <t>BZ02Z</t>
  </si>
  <si>
    <t>Both eyes (£) (levels 2-7 of pathway)</t>
  </si>
  <si>
    <t>Single eye (£) (levels 2-5 of pathway)</t>
  </si>
  <si>
    <t xml:space="preserve">SUS PbR will automate payment of individual events rather than the pathway tariff. Organisations will need to use the cataracts extract produced by SUS PbR, which links events along patient pathway, to identify events outside of the BPT pathway and make the necessary financial adjustments. </t>
  </si>
  <si>
    <t>Elective long stay payment and specialist top-ups apply where appropriate.</t>
  </si>
  <si>
    <t>The BPT is a pathway tariff combining outpatient attendances with the surgical spell.</t>
  </si>
  <si>
    <t>Cataracts</t>
  </si>
  <si>
    <t>Hearing aid aftercare (repairs)</t>
  </si>
  <si>
    <t>Pathway for hearing aid assessment, fitting of two hearing aid devices, cost of two devices &amp; first follow up</t>
  </si>
  <si>
    <t>Pathway for hearing aid assessment, fitting of one hearing aid device, cost of one device &amp; first follow up</t>
  </si>
  <si>
    <t>Audiology hearing aid assessment only</t>
  </si>
  <si>
    <t>Adult hearing services</t>
  </si>
  <si>
    <t>Major Hip Procedures for Non-Trauma category 1 without CC</t>
  </si>
  <si>
    <t>HB12C</t>
  </si>
  <si>
    <t>Major Hip Procedures for Non-Trauma category 1 with CC</t>
  </si>
  <si>
    <t>HB12B</t>
  </si>
  <si>
    <t>Major Hip Procedures for Non-Trauma category 1 with Major CC</t>
  </si>
  <si>
    <t>HB12A</t>
  </si>
  <si>
    <t>Intermediate Hip Procedures for Trauma without CC</t>
  </si>
  <si>
    <t>HA13C</t>
  </si>
  <si>
    <t>Intermediate Hip Procedures for Trauma with Intermediate CC</t>
  </si>
  <si>
    <t>HA13B</t>
  </si>
  <si>
    <t>Intermediate Hip Procedures for Trauma with Major CC</t>
  </si>
  <si>
    <t>HA13A</t>
  </si>
  <si>
    <t>Major Hip Procedures category 1 for Trauma without CC</t>
  </si>
  <si>
    <t>HA12C</t>
  </si>
  <si>
    <t>Major Hip Procedures category 1 for Trauma with CC</t>
  </si>
  <si>
    <t>HA12B</t>
  </si>
  <si>
    <t>Lobar, Atypical or Viral Pneumonia without CC</t>
  </si>
  <si>
    <t>DZ11C</t>
  </si>
  <si>
    <t>Lobar, Atypical or Viral Pneumonia with CC</t>
  </si>
  <si>
    <t>DZ11B</t>
  </si>
  <si>
    <t>Lobar, Atypical or Viral Pneumonia with Major CC</t>
  </si>
  <si>
    <t>DZ11A</t>
  </si>
  <si>
    <t>% of full tariff</t>
  </si>
  <si>
    <t>Non-elective acute phase tariff (£)</t>
  </si>
  <si>
    <t>Elective acute phase tariff (£)</t>
  </si>
  <si>
    <t>Acute phase of rehabilitation</t>
  </si>
  <si>
    <t>Neurology and neurosurgery outpatient attendances</t>
  </si>
  <si>
    <t>The following provides details of the activities for which non-mandatory prices are being issued. The areas covered are:</t>
  </si>
  <si>
    <t>2014-15 tariff - non-mandatory prices</t>
  </si>
  <si>
    <t>CNST</t>
  </si>
  <si>
    <t>Intracranial Procedures for Trauma with Diagnosis of Intracranial Injury with CC</t>
  </si>
  <si>
    <t>Intracranial Procedures for Trauma with Diagnosis of Intracranial Injury without CC</t>
  </si>
  <si>
    <t>Haemorrhagic Cerebrovascular Disorders with CC</t>
  </si>
  <si>
    <t>Haemorrhagic Cerebrovascular Disorders without CC</t>
  </si>
  <si>
    <t>Medical Care of Patients with Alzheimer's Disease with CC</t>
  </si>
  <si>
    <t>Medical Care of Patients with Alzheimer's Disease without CC</t>
  </si>
  <si>
    <t>Motor Neuron Disease with CC</t>
  </si>
  <si>
    <t>Motor Neuron Disease without CC</t>
  </si>
  <si>
    <t>Transient Ischaemic Attack with CC</t>
  </si>
  <si>
    <t>Transient Ischaemic Attack without CC</t>
  </si>
  <si>
    <t>Medical Care of Patients with Multiple Sclerosis with CC</t>
  </si>
  <si>
    <t>Medical Care of Patients with Multiple Sclerosis without CC</t>
  </si>
  <si>
    <t>Neurophysiological operations 19 years and over</t>
  </si>
  <si>
    <t>Complex Major Pain Procedures</t>
  </si>
  <si>
    <t>Complex Pain Procedures</t>
  </si>
  <si>
    <t>Major Pain Procedures</t>
  </si>
  <si>
    <t>Intermediate Pain Procedures</t>
  </si>
  <si>
    <t>Minor Pain Procedures</t>
  </si>
  <si>
    <t>Other Specified Pain Procedures</t>
  </si>
  <si>
    <t>Unspecified Pain Procedures</t>
  </si>
  <si>
    <t>Cognitive Behavioural Therapy</t>
  </si>
  <si>
    <t>Enhanced Cataract Surgery</t>
  </si>
  <si>
    <t>Lens Capsulotomy</t>
  </si>
  <si>
    <t>Non-Surgical Ophthalmology with length of stay 2 days or more</t>
  </si>
  <si>
    <t>Non-Surgical Ophthalmology with length of stay 1 day or less</t>
  </si>
  <si>
    <t>Exteriorisation of Trachea with Major CC</t>
  </si>
  <si>
    <t>Exteriorisation of Trachea with Intermediate CC</t>
  </si>
  <si>
    <t>Exteriorisation of Trachea without CC</t>
  </si>
  <si>
    <t>Complex Major Ear Procedures</t>
  </si>
  <si>
    <t>Complex Major Nose Procedures with CC</t>
  </si>
  <si>
    <t>Complex Major Nose Procedures without CC</t>
  </si>
  <si>
    <t>Minor Maxillo-facial Procedures with CC</t>
  </si>
  <si>
    <t>Minor Maxillo-facial Procedures without CC</t>
  </si>
  <si>
    <t>Complex Major Maxillo-facial Procedures</t>
  </si>
  <si>
    <t>Complex Thoracic Procedures with Major CC</t>
  </si>
  <si>
    <t>Complex Thoracic Procedures without CC</t>
  </si>
  <si>
    <t>Major Thoracic Procedures with CC</t>
  </si>
  <si>
    <t>Major Thoracic Procedures without CC</t>
  </si>
  <si>
    <t>Intermediate Thoracic Procedures with CC</t>
  </si>
  <si>
    <t>Intermediate Thoracic Procedures without CC</t>
  </si>
  <si>
    <t>Minor Thoracic Procedures</t>
  </si>
  <si>
    <t>Rigid Bronchoscopy</t>
  </si>
  <si>
    <t>Pulmonary Embolus with Major CC</t>
  </si>
  <si>
    <t>Pulmonary Embolus without CC</t>
  </si>
  <si>
    <t>Lung Abscess-Empyema with Major CC</t>
  </si>
  <si>
    <t>Lung Abscess-Empyema without CC</t>
  </si>
  <si>
    <t>Bronchiectasis with CC</t>
  </si>
  <si>
    <t>Bronchiectasis without CC</t>
  </si>
  <si>
    <t>Pleural Effusion with Major CC</t>
  </si>
  <si>
    <t>Pleural Effusion without CC</t>
  </si>
  <si>
    <t>Respiratory Neoplasms with Major CC</t>
  </si>
  <si>
    <t>Respiratory Neoplasms without CC</t>
  </si>
  <si>
    <t>Sleeping Disorders Affecting Breathing</t>
  </si>
  <si>
    <t>Other Respiratory Diagnoses with Major CC</t>
  </si>
  <si>
    <t>Other Respiratory Diagnoses without CC</t>
  </si>
  <si>
    <t>Pulmonary Oedema</t>
  </si>
  <si>
    <t>Unspecified Acute Lower Respiratory Infection with Major CC</t>
  </si>
  <si>
    <t>Unspecified Acute Lower Respiratory Infection without CC</t>
  </si>
  <si>
    <t>Bronchopneumonia with Major CC</t>
  </si>
  <si>
    <t>Bronchopneumonia without CC</t>
  </si>
  <si>
    <t>Pleurisy</t>
  </si>
  <si>
    <t>Chest Physiotherapy</t>
  </si>
  <si>
    <t>Complex Lung Function Exercise Testing</t>
  </si>
  <si>
    <t>Simple Lung Function Exercise Testing</t>
  </si>
  <si>
    <t>TB Nurse Support</t>
  </si>
  <si>
    <t>Respiratory Sleep Study</t>
  </si>
  <si>
    <t>Complex Tuberculosis</t>
  </si>
  <si>
    <t>Coronary Artery Bypass Graft (First Time)</t>
  </si>
  <si>
    <t>Coronary Artery Bypass Graft (First Time) with Percutaneous Coronary Intervention, Pacing, EP or RFA</t>
  </si>
  <si>
    <t>Single Cardiac Valve Procedures</t>
  </si>
  <si>
    <t>Single Cardiac Valve Procedures with Percutaneous Coronary Intervention, Pacing, EP or RFA</t>
  </si>
  <si>
    <t>Other Complex Cardiac Surgery and Re-do's</t>
  </si>
  <si>
    <t>Other Complex Cardiac Surgery with Percutaneous Coronary Intervention, Pacing, EP or RFA</t>
  </si>
  <si>
    <t>Major Complex Congenital Surgery</t>
  </si>
  <si>
    <t>Complex Congenital Surgery</t>
  </si>
  <si>
    <t>Intermediate Congenital Surgery</t>
  </si>
  <si>
    <t>Standard Congenital Surgery</t>
  </si>
  <si>
    <t>Other Percutaneous Interventions</t>
  </si>
  <si>
    <t>Other Non-Complex Cardiac Surgery</t>
  </si>
  <si>
    <t>Minor Cardiac Procedures</t>
  </si>
  <si>
    <t>Endocarditis</t>
  </si>
  <si>
    <t>Hypertension with CC</t>
  </si>
  <si>
    <t>Hypertension without CC</t>
  </si>
  <si>
    <t>Cardiac Arrest</t>
  </si>
  <si>
    <t>Cardiac Valve Disorders</t>
  </si>
  <si>
    <t>Non-Interventional Congenital Cardiac Conditions</t>
  </si>
  <si>
    <t>Actual or Suspected Myocardial Infarction</t>
  </si>
  <si>
    <t>Combined Upper and Lower GI Tract Diagnostic Endoscopic Procedures</t>
  </si>
  <si>
    <t>Combined Upper and Lower GI Tract Therapeutic Endoscopic Procedures</t>
  </si>
  <si>
    <t>Pancreatic Necrosectomy</t>
  </si>
  <si>
    <t>Liver Failure Disorders with Interventions</t>
  </si>
  <si>
    <t>Liver Failure Disorders without Interventions</t>
  </si>
  <si>
    <t>Non-Malignant Liver Disorders with Catastrophic CCs</t>
  </si>
  <si>
    <t>Non-Malignant Liver Disorders with Severe CCs</t>
  </si>
  <si>
    <t>Non-Malignant Liver Disorders with Major CCs</t>
  </si>
  <si>
    <t>Non-Malignant Liver Disorders without Major CCs</t>
  </si>
  <si>
    <t>Intermediate Shoulder and Upper Arm Procedures for Trauma</t>
  </si>
  <si>
    <t>Minor Shoulder and Upper Arm Procedures for Trauma</t>
  </si>
  <si>
    <t>Intermediate Elbow and Lower Arm Procedures for Trauma</t>
  </si>
  <si>
    <t>Head Injury with Major CC</t>
  </si>
  <si>
    <t>Head Injury without CC</t>
  </si>
  <si>
    <t>Hip Trauma Diagnosis without Procedure</t>
  </si>
  <si>
    <t>Knee Trauma Diagnosis without Procedure</t>
  </si>
  <si>
    <t>Foot Trauma Diagnosis without Procedure</t>
  </si>
  <si>
    <t>Arm Trauma Diagnosis without Procedure</t>
  </si>
  <si>
    <t>Hand Trauma Diagnosis without Procedure</t>
  </si>
  <si>
    <t>Multiple Trauma Diagnoses without Procedure</t>
  </si>
  <si>
    <t>Other Trauma Diagnosis without Procedure</t>
  </si>
  <si>
    <t>Other Procedures for Trauma</t>
  </si>
  <si>
    <t>Extradural Spine Major 2</t>
  </si>
  <si>
    <t>Extradural Spine Major 1 with CC</t>
  </si>
  <si>
    <t>Extradural Spine Major 1 without CC</t>
  </si>
  <si>
    <t>Extradural Spine Intermediate 2 with CC</t>
  </si>
  <si>
    <t>Extradural Spine Intermediate 2 without CC</t>
  </si>
  <si>
    <t>Extradural Spine Intermediate 1 with CC</t>
  </si>
  <si>
    <t>Extradural Spine Intermediate 1 without CC</t>
  </si>
  <si>
    <t>Extradural Spine Minor 2 with CC</t>
  </si>
  <si>
    <t>Extradural Spine Minor 2 without CC</t>
  </si>
  <si>
    <t>Intradural Spine Intermediate 2</t>
  </si>
  <si>
    <t>Intradural Spine Intermediate 1</t>
  </si>
  <si>
    <t>Intradural Spine Minor 2</t>
  </si>
  <si>
    <t>Intradural Spine Minor 1</t>
  </si>
  <si>
    <t>Degenerative Spinal Conditions with CC</t>
  </si>
  <si>
    <t>Degenerative Spinal Conditions without CC</t>
  </si>
  <si>
    <t>Spinal Cord Conditions with CC</t>
  </si>
  <si>
    <t>Spinal Cord Conditions without CC</t>
  </si>
  <si>
    <t>Spinal Tumours with CC</t>
  </si>
  <si>
    <t>Spinal Tumours without CC</t>
  </si>
  <si>
    <t>Spinal Infection with CC</t>
  </si>
  <si>
    <t>Spinal Infection without CC</t>
  </si>
  <si>
    <t>Soft Tissue Disorders with Major CC</t>
  </si>
  <si>
    <t>Soft Tissue Disorders without CC</t>
  </si>
  <si>
    <t>Pathological Fractures with Major CC</t>
  </si>
  <si>
    <t>Pathological Fractures without CC</t>
  </si>
  <si>
    <t>Reconstruction Procedures Category 5</t>
  </si>
  <si>
    <t>Reconstruction Procedures Category 4</t>
  </si>
  <si>
    <t>Reconstruction Procedures Category 2</t>
  </si>
  <si>
    <t>Malignant Breast Disorders with Major CC</t>
  </si>
  <si>
    <t>Malignant Breast Disorders with Intermediate CC</t>
  </si>
  <si>
    <t>Malignant Breast Disorders without CC</t>
  </si>
  <si>
    <t>Non-Malignant Breast Disorders</t>
  </si>
  <si>
    <t>Free Perforator Flap Breast Reconstruction</t>
  </si>
  <si>
    <t>Unilateral Minor Breast Procedures with Major CC</t>
  </si>
  <si>
    <t>Unilateral Minor Breast Procedures with Intermediate CC</t>
  </si>
  <si>
    <t>Unilateral Minor Breast Procedures without CC</t>
  </si>
  <si>
    <t>Bilateral Minor Breast Procedures</t>
  </si>
  <si>
    <t>Unilateral Intermediate Breast Procedures with Major CC</t>
  </si>
  <si>
    <t>Unilateral Intermediate Breast Procedures with Intermediate CC</t>
  </si>
  <si>
    <t>Unilateral Intermediate Breast Procedures without CC</t>
  </si>
  <si>
    <t>Bilateral Intermediate Breast Procedures</t>
  </si>
  <si>
    <t>Unilateral Pedicled Myocutaneous Breast Reconstruction with or without Insertion of Prosthesis</t>
  </si>
  <si>
    <t>Bilateral Pedicled Myocutaneous Breast Reconstruction with or without Insertion of Prosthesis</t>
  </si>
  <si>
    <t>Major Multiple Skin Procedures with Major CC</t>
  </si>
  <si>
    <t>Major Multiple Skin Procedures with Intermediate CC</t>
  </si>
  <si>
    <t>Major Multiple Skin Procedures without CC</t>
  </si>
  <si>
    <t>Patch Tests</t>
  </si>
  <si>
    <t>Specified Skin Examinations and Investigations</t>
  </si>
  <si>
    <t>Other Diagnostic Skin Tests</t>
  </si>
  <si>
    <t>Photo Tests</t>
  </si>
  <si>
    <t>Photochemotherapy</t>
  </si>
  <si>
    <t>Phototherapy</t>
  </si>
  <si>
    <t>Parathyroid Procedures with CC</t>
  </si>
  <si>
    <t>Parathyroid Procedures without CC</t>
  </si>
  <si>
    <t>Adrenal Procedures</t>
  </si>
  <si>
    <t>Anterior Pituitary Disorders with CC</t>
  </si>
  <si>
    <t>Anterior Pituitary Disorders without CC</t>
  </si>
  <si>
    <t>Non-Surgical Thyroid Disorders</t>
  </si>
  <si>
    <t>Other Endocrine Disorders</t>
  </si>
  <si>
    <t>Thyroid Procedures with CC</t>
  </si>
  <si>
    <t>Thyroid Procedures without CC</t>
  </si>
  <si>
    <t>Inborn Errors of Metabolism</t>
  </si>
  <si>
    <t>Renal Replacement Peritoneal Dialysis Associated Procedures</t>
  </si>
  <si>
    <t>Acute Kidney Injury without CC</t>
  </si>
  <si>
    <t>General Renal Disorders with length of stay 1 day or less</t>
  </si>
  <si>
    <t>Percutaneous Nephrostomy with CC</t>
  </si>
  <si>
    <t>Percutaneous Nephrostomy without CC</t>
  </si>
  <si>
    <t>Introduction of Therapeutic Substance into Bladder</t>
  </si>
  <si>
    <t>Attention to Suprapubic Bladder Catheter</t>
  </si>
  <si>
    <t>Non-Malignant Prostate Disorders with CC</t>
  </si>
  <si>
    <t>Non-Malignant Prostate Disorders without CC</t>
  </si>
  <si>
    <t>Vasectomy Procedures</t>
  </si>
  <si>
    <t>Scrotum, Testis or Vas Deferens Disorders with CC</t>
  </si>
  <si>
    <t>Scrotum, Testis or Vas Deferens Disorders without CC</t>
  </si>
  <si>
    <t>Extracorporeal Lithotripsy</t>
  </si>
  <si>
    <t>Miscellaneous Urinary Tract Findings with CC</t>
  </si>
  <si>
    <t>Miscellaneous Urinary Tract Findings without CC</t>
  </si>
  <si>
    <t>Unspecified Haematuria with Major CC</t>
  </si>
  <si>
    <t>Unspecified Haematuria without Major CC</t>
  </si>
  <si>
    <t>Urinary Tract Stone Disease with CC</t>
  </si>
  <si>
    <t>Urinary Tract Stone Disease without CC</t>
  </si>
  <si>
    <t>Treatment of Erectile Dysfunction</t>
  </si>
  <si>
    <t>Vaginal Tape Operations for Urinary Incontinence</t>
  </si>
  <si>
    <t>Urethral Disorders with CC</t>
  </si>
  <si>
    <t>Urethral Disorders without CC</t>
  </si>
  <si>
    <t>Penile Disorders with CC</t>
  </si>
  <si>
    <t>Penile Disorders without CC</t>
  </si>
  <si>
    <t>Implantation of Penile Prosthesis</t>
  </si>
  <si>
    <t>Diagnostic Hysteroscopy</t>
  </si>
  <si>
    <t>Lower Genital Tract Disorders with CC</t>
  </si>
  <si>
    <t>Lower Genital Tract Disorders without CC</t>
  </si>
  <si>
    <t>Genital Prolapse or Incontinence</t>
  </si>
  <si>
    <t>Gynaecological Malignancy with length of stay 1 day or more</t>
  </si>
  <si>
    <t>Gynaecological Malignancy with length of stay 0 days</t>
  </si>
  <si>
    <t>Other Gynaecological Conditions</t>
  </si>
  <si>
    <t>Gynaecological Fistula Conditions</t>
  </si>
  <si>
    <t>Threatened or Spontaneous Miscarriage</t>
  </si>
  <si>
    <t>Normal Delivery with CC</t>
  </si>
  <si>
    <t>Normal Delivery without CC</t>
  </si>
  <si>
    <t>Normal Delivery with Post-partum Surgical Intervention</t>
  </si>
  <si>
    <t>Assisted Delivery with CC</t>
  </si>
  <si>
    <t>Assisted Delivery without CC</t>
  </si>
  <si>
    <t>Assisted Delivery with Post-partum Surgical Intervention</t>
  </si>
  <si>
    <t>Caesarean Section with Eclampsia, Pre-eclampsia or Placenta Praevia</t>
  </si>
  <si>
    <t>Nervous System Disorders with CC</t>
  </si>
  <si>
    <t>Nervous System Disorders without CC</t>
  </si>
  <si>
    <t>Epilepsy Syndrome with CC</t>
  </si>
  <si>
    <t>Epilepsy Syndrome without CC</t>
  </si>
  <si>
    <t>Head Injury with Intracranial Injury</t>
  </si>
  <si>
    <t>Acute Upper Respiratory Tract Infection and Common Cold</t>
  </si>
  <si>
    <t>Asthma or Wheezing</t>
  </si>
  <si>
    <t>Acute Bronchiolitis with CC</t>
  </si>
  <si>
    <t>Acute Bronchiolitis without CC</t>
  </si>
  <si>
    <t>Major Infections with CC</t>
  </si>
  <si>
    <t>Major Infections without CC</t>
  </si>
  <si>
    <t>Intermediate Infections with CC</t>
  </si>
  <si>
    <t>Intermediate Infections without CC</t>
  </si>
  <si>
    <t>Minor Infections with CC</t>
  </si>
  <si>
    <t>Minor Infections without CC</t>
  </si>
  <si>
    <t>Viral Infections with length of stay 1 day or less</t>
  </si>
  <si>
    <t>Viral Infections with length of stay 2 days or more</t>
  </si>
  <si>
    <t>Chest Pain</t>
  </si>
  <si>
    <t>Cardiac Conditions with CC</t>
  </si>
  <si>
    <t>Cardiac Conditions without CC</t>
  </si>
  <si>
    <t>Arrhythmia or Conduction Disorders</t>
  </si>
  <si>
    <t>Inflammatory Bowel Disease</t>
  </si>
  <si>
    <t>Abdominal Pain</t>
  </si>
  <si>
    <t>Faltering Growth (Failure to Thrive) with CC</t>
  </si>
  <si>
    <t>Faltering Growth (Failure to Thrive) without CC</t>
  </si>
  <si>
    <t>Major Injury without Intracranial Injury</t>
  </si>
  <si>
    <t>Skin Disorders with CC</t>
  </si>
  <si>
    <t>Skin Disorders without CC</t>
  </si>
  <si>
    <t>Other Haematological Malignancies with length of stay 1 day or more</t>
  </si>
  <si>
    <t>Brain Tumours with length of stay 1 day or more</t>
  </si>
  <si>
    <t>Febrile Neutropenia with Malignancy</t>
  </si>
  <si>
    <t>Paediatric Thalassaemia</t>
  </si>
  <si>
    <t>Sickle-cell Anaemia with Crisis</t>
  </si>
  <si>
    <t>Blood Cell Disorders with CC</t>
  </si>
  <si>
    <t>Blood Cell Disorders without CC</t>
  </si>
  <si>
    <t>Coagulation Disorders</t>
  </si>
  <si>
    <t>Ingestion Poisoning or Allergies</t>
  </si>
  <si>
    <t>Child Safeguarding (welfare and protection)</t>
  </si>
  <si>
    <t>Respite Care</t>
  </si>
  <si>
    <t>Syncope and Collapse</t>
  </si>
  <si>
    <t>Head, Neck and Ear Disorders with length of stay 0 days</t>
  </si>
  <si>
    <t>Non-Surgical Ophthalmology with length of stay 0 days</t>
  </si>
  <si>
    <t>Upper Respiratory Tract Disorders with length of stay 0 days</t>
  </si>
  <si>
    <t>Nephritic and Nephrotic Renal Diseases</t>
  </si>
  <si>
    <t>Other Renal Diseases</t>
  </si>
  <si>
    <t>Major Neonatal Diagnoses</t>
  </si>
  <si>
    <t>Minor Neonatal Diagnoses</t>
  </si>
  <si>
    <t>Healthy Baby</t>
  </si>
  <si>
    <t>Lower Limb Arterial Surgery with CC</t>
  </si>
  <si>
    <t>Lower Limb Arterial Surgery without CC</t>
  </si>
  <si>
    <t>Bypasses to Tibial Arteries</t>
  </si>
  <si>
    <t>Extracranial or Upper Limb Arterial Surgery</t>
  </si>
  <si>
    <t>Miscellaneous Vascular Procedures with CC</t>
  </si>
  <si>
    <t>Miscellaneous Vascular Procedures without CC</t>
  </si>
  <si>
    <t>Amputations with Major CC</t>
  </si>
  <si>
    <t>Amputations without Major CC</t>
  </si>
  <si>
    <t>Therapeutic Endovascular Procedures with Major CC</t>
  </si>
  <si>
    <t>Therapeutic Endovascular Procedures with Intermediate CC</t>
  </si>
  <si>
    <t>Therapeutic Endovascular Procedures without CC</t>
  </si>
  <si>
    <t>Non-Surgical Peripheral Vascular Disease with Major CC</t>
  </si>
  <si>
    <t>Non-Surgical Peripheral Vascular Disease with Intermediate CC</t>
  </si>
  <si>
    <t>Non-Surgical Peripheral Vascular Disease without CC</t>
  </si>
  <si>
    <t>Deep Vein Thrombosis</t>
  </si>
  <si>
    <t>Aplastic Anaemia with CC</t>
  </si>
  <si>
    <t>Aplastic Anaemia without CC</t>
  </si>
  <si>
    <t>Coagulation Defect with CC</t>
  </si>
  <si>
    <t>Coagulation Defect without CC</t>
  </si>
  <si>
    <t>Haemolytic Anaemia with CC</t>
  </si>
  <si>
    <t>Haemolytic Anaemia without CC</t>
  </si>
  <si>
    <t>Iron Deficiency Anaemia with CC</t>
  </si>
  <si>
    <t>Iron Deficiency Anaemia without CC</t>
  </si>
  <si>
    <t>Megaloblastic Anaemia with CC</t>
  </si>
  <si>
    <t>Megaloblastic Anaemia without CC</t>
  </si>
  <si>
    <t>Myelodysplastic Syndrome with CC</t>
  </si>
  <si>
    <t>Myelodysplastic Syndrome without CC</t>
  </si>
  <si>
    <t>Myeloproliferative Disorder with CC</t>
  </si>
  <si>
    <t>Myeloproliferative Disorder without CC</t>
  </si>
  <si>
    <t>Other Red Blood Cell Disorders with CC</t>
  </si>
  <si>
    <t>Other Red Blood Cell Disorders without CC</t>
  </si>
  <si>
    <t>Sickle Cell Anaemia without CC</t>
  </si>
  <si>
    <t>Thalassaemia</t>
  </si>
  <si>
    <t>Thrombocytopenia with CC</t>
  </si>
  <si>
    <t>Thrombocytopenia without CC</t>
  </si>
  <si>
    <t>Plasma Exchanges 2 to 9</t>
  </si>
  <si>
    <t>Plasma Exchanges 10 to 19</t>
  </si>
  <si>
    <t>Plasma Exchanges 20 or more</t>
  </si>
  <si>
    <t>Bone Marrow Harvest</t>
  </si>
  <si>
    <t>Acute Lymphoblastic Leukaemia with CC</t>
  </si>
  <si>
    <t>Acute Lymphoblastic Leukaemia without CC</t>
  </si>
  <si>
    <t>Acute Myeloid Leukaemia with CC</t>
  </si>
  <si>
    <t>Acute Myeloid Leukaemia without CC</t>
  </si>
  <si>
    <t>Plasma Cell Disorders</t>
  </si>
  <si>
    <t>Diagnostic Bone Marrow Extraction</t>
  </si>
  <si>
    <t>Septicaemia with Major CC</t>
  </si>
  <si>
    <t>Septicaemia with Intermediate CC</t>
  </si>
  <si>
    <t>Septicaemia without CC</t>
  </si>
  <si>
    <t>Malaria</t>
  </si>
  <si>
    <t>Complications of Procedures with Major CC</t>
  </si>
  <si>
    <t>Complications of Procedures with Intermediate CC</t>
  </si>
  <si>
    <t>Complications of Procedures without CC</t>
  </si>
  <si>
    <t>Procedures on the Lymphatic System</t>
  </si>
  <si>
    <t>AA02A</t>
  </si>
  <si>
    <t>AA02B</t>
  </si>
  <si>
    <t>AA03A</t>
  </si>
  <si>
    <t>AA03B</t>
  </si>
  <si>
    <t>AA04A</t>
  </si>
  <si>
    <t>AA04B</t>
  </si>
  <si>
    <t>AA05A</t>
  </si>
  <si>
    <t>AA05B</t>
  </si>
  <si>
    <t>AA06A</t>
  </si>
  <si>
    <t>AA06B</t>
  </si>
  <si>
    <t>AA07A</t>
  </si>
  <si>
    <t>AA07B</t>
  </si>
  <si>
    <t>AA08A</t>
  </si>
  <si>
    <t>AA08B</t>
  </si>
  <si>
    <t>AA09A</t>
  </si>
  <si>
    <t>AA09B</t>
  </si>
  <si>
    <t>AA10A</t>
  </si>
  <si>
    <t>AA10B</t>
  </si>
  <si>
    <t>AA11A</t>
  </si>
  <si>
    <t>AA11B</t>
  </si>
  <si>
    <t>AA12A</t>
  </si>
  <si>
    <t>AA12B</t>
  </si>
  <si>
    <t>AA13A</t>
  </si>
  <si>
    <t>AA13B</t>
  </si>
  <si>
    <t>AA14A</t>
  </si>
  <si>
    <t>AA14B</t>
  </si>
  <si>
    <t>AA15A</t>
  </si>
  <si>
    <t>AA15B</t>
  </si>
  <si>
    <t>AA16A</t>
  </si>
  <si>
    <t>AA16B</t>
  </si>
  <si>
    <t>AA17A</t>
  </si>
  <si>
    <t>AA17B</t>
  </si>
  <si>
    <t>AA18A</t>
  </si>
  <si>
    <t>AA18B</t>
  </si>
  <si>
    <t>AA19A</t>
  </si>
  <si>
    <t>AA19B</t>
  </si>
  <si>
    <t>AA20A</t>
  </si>
  <si>
    <t>AA20B</t>
  </si>
  <si>
    <t>AA21A</t>
  </si>
  <si>
    <t>AA21B</t>
  </si>
  <si>
    <t>AA22A</t>
  </si>
  <si>
    <t>AA22B</t>
  </si>
  <si>
    <t>AA23A</t>
  </si>
  <si>
    <t>AA23B</t>
  </si>
  <si>
    <t>AA24A</t>
  </si>
  <si>
    <t>AA24B</t>
  </si>
  <si>
    <t>AA25A</t>
  </si>
  <si>
    <t>AA25B</t>
  </si>
  <si>
    <t>AA26A</t>
  </si>
  <si>
    <t>AA26B</t>
  </si>
  <si>
    <t>AA27A</t>
  </si>
  <si>
    <t>AA27B</t>
  </si>
  <si>
    <t>AA28A</t>
  </si>
  <si>
    <t>AA28B</t>
  </si>
  <si>
    <t>AA29A</t>
  </si>
  <si>
    <t>AA29B</t>
  </si>
  <si>
    <t>AA30A</t>
  </si>
  <si>
    <t>AA30B</t>
  </si>
  <si>
    <t>AA31A</t>
  </si>
  <si>
    <t>AA31B</t>
  </si>
  <si>
    <t>AA32Z</t>
  </si>
  <si>
    <t>AA33C</t>
  </si>
  <si>
    <t>AA33D</t>
  </si>
  <si>
    <t>AB02Z</t>
  </si>
  <si>
    <t>AB03Z</t>
  </si>
  <si>
    <t>AB04Z</t>
  </si>
  <si>
    <t>AB05Z</t>
  </si>
  <si>
    <t>AB06Z</t>
  </si>
  <si>
    <t>AB08Z</t>
  </si>
  <si>
    <t>AB09Z</t>
  </si>
  <si>
    <t>AB10Z</t>
  </si>
  <si>
    <t>AB11Z</t>
  </si>
  <si>
    <t>BZ01Z</t>
  </si>
  <si>
    <t>BZ04Z</t>
  </si>
  <si>
    <t>BZ05Z</t>
  </si>
  <si>
    <t>BZ06A</t>
  </si>
  <si>
    <t>BZ06B</t>
  </si>
  <si>
    <t>BZ07A</t>
  </si>
  <si>
    <t>BZ07B</t>
  </si>
  <si>
    <t>BZ08A</t>
  </si>
  <si>
    <t>BZ08B</t>
  </si>
  <si>
    <t>BZ09A</t>
  </si>
  <si>
    <t>BZ09B</t>
  </si>
  <si>
    <t>BZ10A</t>
  </si>
  <si>
    <t>BZ10B</t>
  </si>
  <si>
    <t>BZ11Z</t>
  </si>
  <si>
    <t>BZ12Z</t>
  </si>
  <si>
    <t>BZ13Z</t>
  </si>
  <si>
    <t>BZ14A</t>
  </si>
  <si>
    <t>BZ14B</t>
  </si>
  <si>
    <t>BZ15A</t>
  </si>
  <si>
    <t>BZ15B</t>
  </si>
  <si>
    <t>BZ16A</t>
  </si>
  <si>
    <t>BZ16B</t>
  </si>
  <si>
    <t>BZ17Z</t>
  </si>
  <si>
    <t>BZ18Z</t>
  </si>
  <si>
    <t>BZ19Z</t>
  </si>
  <si>
    <t>BZ20Z</t>
  </si>
  <si>
    <t>BZ21Z</t>
  </si>
  <si>
    <t>BZ22Z</t>
  </si>
  <si>
    <t>BZ23Z</t>
  </si>
  <si>
    <t>BZ24A</t>
  </si>
  <si>
    <t>BZ24C</t>
  </si>
  <si>
    <t>CZ01S</t>
  </si>
  <si>
    <t>CZ01T</t>
  </si>
  <si>
    <t>CZ01V</t>
  </si>
  <si>
    <t>CZ01Y</t>
  </si>
  <si>
    <t>CZ02S</t>
  </si>
  <si>
    <t>CZ02T</t>
  </si>
  <si>
    <t>CZ02W</t>
  </si>
  <si>
    <t>CZ02X</t>
  </si>
  <si>
    <t>CZ02Y</t>
  </si>
  <si>
    <t>CZ03U</t>
  </si>
  <si>
    <t>CZ03V</t>
  </si>
  <si>
    <t>CZ03Y</t>
  </si>
  <si>
    <t>CZ04O</t>
  </si>
  <si>
    <t>CZ04P</t>
  </si>
  <si>
    <t>CZ04Q</t>
  </si>
  <si>
    <t>CZ05S</t>
  </si>
  <si>
    <t>CZ05T</t>
  </si>
  <si>
    <t>CZ05V</t>
  </si>
  <si>
    <t>CZ05Y</t>
  </si>
  <si>
    <t>CZ07O</t>
  </si>
  <si>
    <t>CZ07P</t>
  </si>
  <si>
    <t>CZ07Q</t>
  </si>
  <si>
    <t>CZ08S</t>
  </si>
  <si>
    <t>CZ08T</t>
  </si>
  <si>
    <t>CZ08V</t>
  </si>
  <si>
    <t>CZ08Y</t>
  </si>
  <si>
    <t>CZ09U</t>
  </si>
  <si>
    <t>CZ09V</t>
  </si>
  <si>
    <t>CZ09Y</t>
  </si>
  <si>
    <t>CZ10U</t>
  </si>
  <si>
    <t>CZ10V</t>
  </si>
  <si>
    <t>CZ10Y</t>
  </si>
  <si>
    <t>CZ11Z</t>
  </si>
  <si>
    <t>CZ12U</t>
  </si>
  <si>
    <t>CZ12V</t>
  </si>
  <si>
    <t>CZ12Y</t>
  </si>
  <si>
    <t>CZ13U</t>
  </si>
  <si>
    <t>CZ13V</t>
  </si>
  <si>
    <t>CZ13Y</t>
  </si>
  <si>
    <t>CZ14U</t>
  </si>
  <si>
    <t>CZ14V</t>
  </si>
  <si>
    <t>CZ14Y</t>
  </si>
  <si>
    <t>CZ15N</t>
  </si>
  <si>
    <t>CZ15Q</t>
  </si>
  <si>
    <t>CZ16N</t>
  </si>
  <si>
    <t>CZ16Q</t>
  </si>
  <si>
    <t>CZ17U</t>
  </si>
  <si>
    <t>CZ17V</t>
  </si>
  <si>
    <t>CZ17Y</t>
  </si>
  <si>
    <t>CZ18R</t>
  </si>
  <si>
    <t>CZ18U</t>
  </si>
  <si>
    <t>CZ19Z</t>
  </si>
  <si>
    <t>CZ20Z</t>
  </si>
  <si>
    <t>CZ21V</t>
  </si>
  <si>
    <t>CZ21Y</t>
  </si>
  <si>
    <t>CZ22W</t>
  </si>
  <si>
    <t>CZ22X</t>
  </si>
  <si>
    <t>CZ22Y</t>
  </si>
  <si>
    <t>CZ23W</t>
  </si>
  <si>
    <t>CZ23X</t>
  </si>
  <si>
    <t>CZ23Y</t>
  </si>
  <si>
    <t>CZ24O</t>
  </si>
  <si>
    <t>CZ24P</t>
  </si>
  <si>
    <t>CZ24Q</t>
  </si>
  <si>
    <t>CZ27Z</t>
  </si>
  <si>
    <t>CZ30U</t>
  </si>
  <si>
    <t>CZ30Y</t>
  </si>
  <si>
    <t>CZ31U</t>
  </si>
  <si>
    <t>CZ31Y</t>
  </si>
  <si>
    <t>CZ32U</t>
  </si>
  <si>
    <t>CZ32Y</t>
  </si>
  <si>
    <t>CZ33U</t>
  </si>
  <si>
    <t>CZ33Y</t>
  </si>
  <si>
    <t>CZ34U</t>
  </si>
  <si>
    <t>CZ34Y</t>
  </si>
  <si>
    <t>CZ35U</t>
  </si>
  <si>
    <t>CZ35Y</t>
  </si>
  <si>
    <t>CZ36U</t>
  </si>
  <si>
    <t>CZ36Y</t>
  </si>
  <si>
    <t>CZ37U</t>
  </si>
  <si>
    <t>CZ37Y</t>
  </si>
  <si>
    <t>CZ38U</t>
  </si>
  <si>
    <t>CZ38Y</t>
  </si>
  <si>
    <t>CZ39U</t>
  </si>
  <si>
    <t>CZ39Y</t>
  </si>
  <si>
    <t>CZ40U</t>
  </si>
  <si>
    <t>CZ40Y</t>
  </si>
  <si>
    <t>CZ41U</t>
  </si>
  <si>
    <t>CZ41Y</t>
  </si>
  <si>
    <t>CZ42U</t>
  </si>
  <si>
    <t>CZ42Y</t>
  </si>
  <si>
    <t>DZ02A</t>
  </si>
  <si>
    <t>DZ02B</t>
  </si>
  <si>
    <t>DZ02C</t>
  </si>
  <si>
    <t>DZ03A</t>
  </si>
  <si>
    <t>DZ03B</t>
  </si>
  <si>
    <t>DZ04A</t>
  </si>
  <si>
    <t>DZ04B</t>
  </si>
  <si>
    <t>DZ06Z</t>
  </si>
  <si>
    <t>DZ07A</t>
  </si>
  <si>
    <t>DZ07B</t>
  </si>
  <si>
    <t>DZ08Z</t>
  </si>
  <si>
    <t>DZ09A</t>
  </si>
  <si>
    <t>DZ09B</t>
  </si>
  <si>
    <t>DZ09C</t>
  </si>
  <si>
    <t>DZ10A</t>
  </si>
  <si>
    <t>DZ10B</t>
  </si>
  <si>
    <t>DZ10C</t>
  </si>
  <si>
    <t>DZ12A</t>
  </si>
  <si>
    <t>DZ12B</t>
  </si>
  <si>
    <t>DZ14A</t>
  </si>
  <si>
    <t>DZ14B</t>
  </si>
  <si>
    <t>DZ15A</t>
  </si>
  <si>
    <t>DZ15B</t>
  </si>
  <si>
    <t>DZ15C</t>
  </si>
  <si>
    <t>DZ15D</t>
  </si>
  <si>
    <t>DZ15E</t>
  </si>
  <si>
    <t>DZ15F</t>
  </si>
  <si>
    <t>DZ16A</t>
  </si>
  <si>
    <t>DZ16B</t>
  </si>
  <si>
    <t>DZ16C</t>
  </si>
  <si>
    <t>DZ17A</t>
  </si>
  <si>
    <t>DZ17B</t>
  </si>
  <si>
    <t>DZ17C</t>
  </si>
  <si>
    <t>DZ18Z</t>
  </si>
  <si>
    <t>DZ19A</t>
  </si>
  <si>
    <t>DZ19B</t>
  </si>
  <si>
    <t>DZ19C</t>
  </si>
  <si>
    <t>DZ20Z</t>
  </si>
  <si>
    <t>DZ21A</t>
  </si>
  <si>
    <t>DZ21B</t>
  </si>
  <si>
    <t>DZ21C</t>
  </si>
  <si>
    <t>DZ21D</t>
  </si>
  <si>
    <t>DZ21E</t>
  </si>
  <si>
    <t>DZ21F</t>
  </si>
  <si>
    <t>DZ21G</t>
  </si>
  <si>
    <t>DZ21H</t>
  </si>
  <si>
    <t>DZ21J</t>
  </si>
  <si>
    <t>DZ21K</t>
  </si>
  <si>
    <t>DZ22A</t>
  </si>
  <si>
    <t>DZ22B</t>
  </si>
  <si>
    <t>DZ22C</t>
  </si>
  <si>
    <t>DZ23A</t>
  </si>
  <si>
    <t>DZ23B</t>
  </si>
  <si>
    <t>DZ23C</t>
  </si>
  <si>
    <t>DZ24A</t>
  </si>
  <si>
    <t>DZ24B</t>
  </si>
  <si>
    <t>DZ24C</t>
  </si>
  <si>
    <t>DZ25A</t>
  </si>
  <si>
    <t>DZ25B</t>
  </si>
  <si>
    <t>DZ26A</t>
  </si>
  <si>
    <t>DZ26B</t>
  </si>
  <si>
    <t>DZ27A</t>
  </si>
  <si>
    <t>DZ27B</t>
  </si>
  <si>
    <t>DZ27C</t>
  </si>
  <si>
    <t>DZ27D</t>
  </si>
  <si>
    <t>DZ27E</t>
  </si>
  <si>
    <t>DZ27F</t>
  </si>
  <si>
    <t>DZ28Z</t>
  </si>
  <si>
    <t>DZ29A</t>
  </si>
  <si>
    <t>DZ29B</t>
  </si>
  <si>
    <t>DZ30Z</t>
  </si>
  <si>
    <t>DZ31Z</t>
  </si>
  <si>
    <t>DZ32Z</t>
  </si>
  <si>
    <t>DZ37A</t>
  </si>
  <si>
    <t>DZ37B</t>
  </si>
  <si>
    <t>DZ42Z</t>
  </si>
  <si>
    <t>DZ50Z</t>
  </si>
  <si>
    <t>DZ51Z</t>
  </si>
  <si>
    <t>EA03Z</t>
  </si>
  <si>
    <t>EA05Z</t>
  </si>
  <si>
    <t>EA07Z</t>
  </si>
  <si>
    <t>EA09Z</t>
  </si>
  <si>
    <t>EA10Z</t>
  </si>
  <si>
    <t>EA11Z</t>
  </si>
  <si>
    <t>EA12Z</t>
  </si>
  <si>
    <t>EA14Z</t>
  </si>
  <si>
    <t>EA16Z</t>
  </si>
  <si>
    <t>EA17Z</t>
  </si>
  <si>
    <t>EA19Z</t>
  </si>
  <si>
    <t>EA20Z</t>
  </si>
  <si>
    <t>EA22Z</t>
  </si>
  <si>
    <t>EA23Z</t>
  </si>
  <si>
    <t>EA24Z</t>
  </si>
  <si>
    <t>EA25Z</t>
  </si>
  <si>
    <t>EA26Z</t>
  </si>
  <si>
    <t>EA29Z</t>
  </si>
  <si>
    <t>EA31Z</t>
  </si>
  <si>
    <t>EA35Z</t>
  </si>
  <si>
    <t>EA36A</t>
  </si>
  <si>
    <t>EA36B</t>
  </si>
  <si>
    <t>EA39Z</t>
  </si>
  <si>
    <t>EA40Z</t>
  </si>
  <si>
    <t>EA44Z</t>
  </si>
  <si>
    <t>EA45Z</t>
  </si>
  <si>
    <t>EA47Z</t>
  </si>
  <si>
    <t>EA48Z</t>
  </si>
  <si>
    <t>EA49Z</t>
  </si>
  <si>
    <t>EA51Z</t>
  </si>
  <si>
    <t>EA52Z</t>
  </si>
  <si>
    <t>EA53Z</t>
  </si>
  <si>
    <t>EB01Z</t>
  </si>
  <si>
    <t>EB02Z</t>
  </si>
  <si>
    <t>EB03H</t>
  </si>
  <si>
    <t>EB03I</t>
  </si>
  <si>
    <t>EB04H</t>
  </si>
  <si>
    <t>EB04I</t>
  </si>
  <si>
    <t>EB05Z</t>
  </si>
  <si>
    <t>EB06Z</t>
  </si>
  <si>
    <t>EB07H</t>
  </si>
  <si>
    <t>EB07I</t>
  </si>
  <si>
    <t>EB08H</t>
  </si>
  <si>
    <t>EB08I</t>
  </si>
  <si>
    <t>EB09Z</t>
  </si>
  <si>
    <t>EB10Z</t>
  </si>
  <si>
    <t>FZ12D</t>
  </si>
  <si>
    <t>FZ12E</t>
  </si>
  <si>
    <t>FZ12F</t>
  </si>
  <si>
    <t>FZ17A</t>
  </si>
  <si>
    <t>FZ17B</t>
  </si>
  <si>
    <t>FZ17C</t>
  </si>
  <si>
    <t>FZ17D</t>
  </si>
  <si>
    <t>FZ18A</t>
  </si>
  <si>
    <t>FZ18B</t>
  </si>
  <si>
    <t>FZ18C</t>
  </si>
  <si>
    <t>FZ20A</t>
  </si>
  <si>
    <t>FZ20B</t>
  </si>
  <si>
    <t>FZ22A</t>
  </si>
  <si>
    <t>FZ22B</t>
  </si>
  <si>
    <t>FZ24A</t>
  </si>
  <si>
    <t>FZ24B</t>
  </si>
  <si>
    <t>FZ24C</t>
  </si>
  <si>
    <t>FZ27A</t>
  </si>
  <si>
    <t>FZ27B</t>
  </si>
  <si>
    <t>FZ27C</t>
  </si>
  <si>
    <t>FZ27D</t>
  </si>
  <si>
    <t>FZ31D</t>
  </si>
  <si>
    <t>FZ31E</t>
  </si>
  <si>
    <t>FZ31F</t>
  </si>
  <si>
    <t>FZ33C</t>
  </si>
  <si>
    <t>FZ33D</t>
  </si>
  <si>
    <t>FZ33E</t>
  </si>
  <si>
    <t>FZ36D</t>
  </si>
  <si>
    <t>FZ36E</t>
  </si>
  <si>
    <t>FZ36F</t>
  </si>
  <si>
    <t>FZ37F</t>
  </si>
  <si>
    <t>FZ37G</t>
  </si>
  <si>
    <t>FZ37H</t>
  </si>
  <si>
    <t>FZ37I</t>
  </si>
  <si>
    <t>FZ37J</t>
  </si>
  <si>
    <t>FZ38D</t>
  </si>
  <si>
    <t>FZ38E</t>
  </si>
  <si>
    <t>FZ38F</t>
  </si>
  <si>
    <t>FZ39D</t>
  </si>
  <si>
    <t>FZ39E</t>
  </si>
  <si>
    <t>FZ39F</t>
  </si>
  <si>
    <t>FZ40A</t>
  </si>
  <si>
    <t>FZ40B</t>
  </si>
  <si>
    <t>FZ41D</t>
  </si>
  <si>
    <t>FZ41E</t>
  </si>
  <si>
    <t>FZ41F</t>
  </si>
  <si>
    <t>FZ43A</t>
  </si>
  <si>
    <t>FZ43B</t>
  </si>
  <si>
    <t>FZ43C</t>
  </si>
  <si>
    <t>FZ44A</t>
  </si>
  <si>
    <t>FZ44B</t>
  </si>
  <si>
    <t>FZ44C</t>
  </si>
  <si>
    <t>FZ45A</t>
  </si>
  <si>
    <t>FZ45B</t>
  </si>
  <si>
    <t>FZ45C</t>
  </si>
  <si>
    <t>FZ46A</t>
  </si>
  <si>
    <t>FZ46B</t>
  </si>
  <si>
    <t>FZ46C</t>
  </si>
  <si>
    <t>FZ47A</t>
  </si>
  <si>
    <t>FZ47B</t>
  </si>
  <si>
    <t>FZ47C</t>
  </si>
  <si>
    <t>FZ48A</t>
  </si>
  <si>
    <t>FZ48B</t>
  </si>
  <si>
    <t>FZ48C</t>
  </si>
  <si>
    <t>FZ49A</t>
  </si>
  <si>
    <t>FZ49B</t>
  </si>
  <si>
    <t>FZ49C</t>
  </si>
  <si>
    <t>FZ50Z</t>
  </si>
  <si>
    <t>FZ51Z</t>
  </si>
  <si>
    <t>FZ52Z</t>
  </si>
  <si>
    <t>FZ53Z</t>
  </si>
  <si>
    <t>FZ54Z</t>
  </si>
  <si>
    <t>FZ55Z</t>
  </si>
  <si>
    <t>FZ56Z</t>
  </si>
  <si>
    <t>FZ57Z</t>
  </si>
  <si>
    <t>FZ59Z</t>
  </si>
  <si>
    <t>FZ60Z</t>
  </si>
  <si>
    <t>FZ61Z</t>
  </si>
  <si>
    <t>FZ63Z</t>
  </si>
  <si>
    <t>FZ65Z</t>
  </si>
  <si>
    <t>FZ66A</t>
  </si>
  <si>
    <t>FZ66B</t>
  </si>
  <si>
    <t>FZ67A</t>
  </si>
  <si>
    <t>FZ67B</t>
  </si>
  <si>
    <t>GA03A</t>
  </si>
  <si>
    <t>GA03B</t>
  </si>
  <si>
    <t>GA04A</t>
  </si>
  <si>
    <t>GA04B</t>
  </si>
  <si>
    <t>GA05A</t>
  </si>
  <si>
    <t>GA05B</t>
  </si>
  <si>
    <t>GA06A</t>
  </si>
  <si>
    <t>GA06B</t>
  </si>
  <si>
    <t>GA07A</t>
  </si>
  <si>
    <t>GA07B</t>
  </si>
  <si>
    <t>GA10C</t>
  </si>
  <si>
    <t>GA10D</t>
  </si>
  <si>
    <t>GA10E</t>
  </si>
  <si>
    <t>GA10F</t>
  </si>
  <si>
    <t>GA11Z</t>
  </si>
  <si>
    <t>GA13A</t>
  </si>
  <si>
    <t>GA13B</t>
  </si>
  <si>
    <t>GB02A</t>
  </si>
  <si>
    <t>GB02B</t>
  </si>
  <si>
    <t>GB02C</t>
  </si>
  <si>
    <t>GB03A</t>
  </si>
  <si>
    <t>GB03B</t>
  </si>
  <si>
    <t>GB06A</t>
  </si>
  <si>
    <t>GB06B</t>
  </si>
  <si>
    <t>GB06C</t>
  </si>
  <si>
    <t>GB06D</t>
  </si>
  <si>
    <t>GC01A</t>
  </si>
  <si>
    <t>GC01B</t>
  </si>
  <si>
    <t>GC12A</t>
  </si>
  <si>
    <t>GC12B</t>
  </si>
  <si>
    <t>GC15A</t>
  </si>
  <si>
    <t>GC15B</t>
  </si>
  <si>
    <t>GC15C</t>
  </si>
  <si>
    <t>GC15D</t>
  </si>
  <si>
    <t>GC16A</t>
  </si>
  <si>
    <t>GC16B</t>
  </si>
  <si>
    <t>GC16C</t>
  </si>
  <si>
    <t>GC16D</t>
  </si>
  <si>
    <t>HA11A</t>
  </si>
  <si>
    <t>HA11B</t>
  </si>
  <si>
    <t>HA11C</t>
  </si>
  <si>
    <t>HA14A</t>
  </si>
  <si>
    <t>HA14B</t>
  </si>
  <si>
    <t>HA14C</t>
  </si>
  <si>
    <t>HA21B</t>
  </si>
  <si>
    <t>HA21C</t>
  </si>
  <si>
    <t>HA22B</t>
  </si>
  <si>
    <t>HA22C</t>
  </si>
  <si>
    <t>HA23B</t>
  </si>
  <si>
    <t>HA23C</t>
  </si>
  <si>
    <t>HA24Z</t>
  </si>
  <si>
    <t>HA25B</t>
  </si>
  <si>
    <t>HA25C</t>
  </si>
  <si>
    <t>HA26B</t>
  </si>
  <si>
    <t>HA26C</t>
  </si>
  <si>
    <t>HA31B</t>
  </si>
  <si>
    <t>HA31C</t>
  </si>
  <si>
    <t>HA32Z</t>
  </si>
  <si>
    <t>HA33Z</t>
  </si>
  <si>
    <t>HA34Z</t>
  </si>
  <si>
    <t>HA35Z</t>
  </si>
  <si>
    <t>HA51Z</t>
  </si>
  <si>
    <t>HA52Z</t>
  </si>
  <si>
    <t>HA53Z</t>
  </si>
  <si>
    <t>HA54Z</t>
  </si>
  <si>
    <t>HA55Z</t>
  </si>
  <si>
    <t>HA56A</t>
  </si>
  <si>
    <t>HA56B</t>
  </si>
  <si>
    <t>HA61B</t>
  </si>
  <si>
    <t>HA61C</t>
  </si>
  <si>
    <t>HA62Z</t>
  </si>
  <si>
    <t>HA63Z</t>
  </si>
  <si>
    <t>HA71B</t>
  </si>
  <si>
    <t>HA71C</t>
  </si>
  <si>
    <t>HA72Z</t>
  </si>
  <si>
    <t>HA73B</t>
  </si>
  <si>
    <t>HA73C</t>
  </si>
  <si>
    <t>HA81A</t>
  </si>
  <si>
    <t>HA81B</t>
  </si>
  <si>
    <t>HA81C</t>
  </si>
  <si>
    <t>HA83A</t>
  </si>
  <si>
    <t>HA83B</t>
  </si>
  <si>
    <t>HA83C</t>
  </si>
  <si>
    <t>HA91Z</t>
  </si>
  <si>
    <t>HA92Z</t>
  </si>
  <si>
    <t>HA93Z</t>
  </si>
  <si>
    <t>HA94Z</t>
  </si>
  <si>
    <t>HA95Z</t>
  </si>
  <si>
    <t>HA96Z</t>
  </si>
  <si>
    <t>HA97Z</t>
  </si>
  <si>
    <t>HA99Z</t>
  </si>
  <si>
    <t>HB11A</t>
  </si>
  <si>
    <t>HB11B</t>
  </si>
  <si>
    <t>HB11C</t>
  </si>
  <si>
    <t>HB13Z</t>
  </si>
  <si>
    <t>HB14B</t>
  </si>
  <si>
    <t>HB14C</t>
  </si>
  <si>
    <t>HB15D</t>
  </si>
  <si>
    <t>HB15E</t>
  </si>
  <si>
    <t>HB15F</t>
  </si>
  <si>
    <t>HB15G</t>
  </si>
  <si>
    <t>HB16B</t>
  </si>
  <si>
    <t>HB16C</t>
  </si>
  <si>
    <t>HB21A</t>
  </si>
  <si>
    <t>HB21B</t>
  </si>
  <si>
    <t>HB21C</t>
  </si>
  <si>
    <t>HB22B</t>
  </si>
  <si>
    <t>HB22C</t>
  </si>
  <si>
    <t>HB23B</t>
  </si>
  <si>
    <t>HB23C</t>
  </si>
  <si>
    <t>HB24B</t>
  </si>
  <si>
    <t>HB24C</t>
  </si>
  <si>
    <t>HB25D</t>
  </si>
  <si>
    <t>HB25E</t>
  </si>
  <si>
    <t>HB25F</t>
  </si>
  <si>
    <t>HB25G</t>
  </si>
  <si>
    <t>HB25H</t>
  </si>
  <si>
    <t>HB25J</t>
  </si>
  <si>
    <t>HB31Z</t>
  </si>
  <si>
    <t>HB32A</t>
  </si>
  <si>
    <t>HB32B</t>
  </si>
  <si>
    <t>HB33D</t>
  </si>
  <si>
    <t>HB33E</t>
  </si>
  <si>
    <t>HB33F</t>
  </si>
  <si>
    <t>HB33G</t>
  </si>
  <si>
    <t>HB34D</t>
  </si>
  <si>
    <t>HB34E</t>
  </si>
  <si>
    <t>HB34F</t>
  </si>
  <si>
    <t>HB34G</t>
  </si>
  <si>
    <t>HB35B</t>
  </si>
  <si>
    <t>HB35C</t>
  </si>
  <si>
    <t>HB51Z</t>
  </si>
  <si>
    <t>HB52B</t>
  </si>
  <si>
    <t>HB52C</t>
  </si>
  <si>
    <t>HB53Z</t>
  </si>
  <si>
    <t>HB54B</t>
  </si>
  <si>
    <t>HB54C</t>
  </si>
  <si>
    <t>HB55B</t>
  </si>
  <si>
    <t>HB55C</t>
  </si>
  <si>
    <t>HB56B</t>
  </si>
  <si>
    <t>HB56C</t>
  </si>
  <si>
    <t>HB61B</t>
  </si>
  <si>
    <t>HB61C</t>
  </si>
  <si>
    <t>HB62B</t>
  </si>
  <si>
    <t>HB62C</t>
  </si>
  <si>
    <t>HB63Z</t>
  </si>
  <si>
    <t>HB71B</t>
  </si>
  <si>
    <t>HB71C</t>
  </si>
  <si>
    <t>HB72Z</t>
  </si>
  <si>
    <t>HB73Z</t>
  </si>
  <si>
    <t>HB91Z</t>
  </si>
  <si>
    <t>HB99Z</t>
  </si>
  <si>
    <t>HC01Z</t>
  </si>
  <si>
    <t>HC02B</t>
  </si>
  <si>
    <t>HC02C</t>
  </si>
  <si>
    <t>HC03B</t>
  </si>
  <si>
    <t>HC03C</t>
  </si>
  <si>
    <t>HC04B</t>
  </si>
  <si>
    <t>HC04C</t>
  </si>
  <si>
    <t>HC05B</t>
  </si>
  <si>
    <t>HC05C</t>
  </si>
  <si>
    <t>HC07Z</t>
  </si>
  <si>
    <t>HC09Z</t>
  </si>
  <si>
    <t>HC10Z</t>
  </si>
  <si>
    <t>HC11Z</t>
  </si>
  <si>
    <t>HC12Z</t>
  </si>
  <si>
    <t>HC20B</t>
  </si>
  <si>
    <t>HC20C</t>
  </si>
  <si>
    <t>HC21B</t>
  </si>
  <si>
    <t>HC21C</t>
  </si>
  <si>
    <t>HC26B</t>
  </si>
  <si>
    <t>HC26C</t>
  </si>
  <si>
    <t>HC27B</t>
  </si>
  <si>
    <t>HC27C</t>
  </si>
  <si>
    <t>HC28B</t>
  </si>
  <si>
    <t>HC28C</t>
  </si>
  <si>
    <t>HC30B</t>
  </si>
  <si>
    <t>HC30C</t>
  </si>
  <si>
    <t>HC31B</t>
  </si>
  <si>
    <t>HC31C</t>
  </si>
  <si>
    <t>HD21A</t>
  </si>
  <si>
    <t>HD21B</t>
  </si>
  <si>
    <t>HD21C</t>
  </si>
  <si>
    <t>HD23A</t>
  </si>
  <si>
    <t>HD23B</t>
  </si>
  <si>
    <t>HD23C</t>
  </si>
  <si>
    <t>HD24A</t>
  </si>
  <si>
    <t>HD24B</t>
  </si>
  <si>
    <t>HD24C</t>
  </si>
  <si>
    <t>HD25A</t>
  </si>
  <si>
    <t>HD25B</t>
  </si>
  <si>
    <t>HD25C</t>
  </si>
  <si>
    <t>HD26A</t>
  </si>
  <si>
    <t>HD26B</t>
  </si>
  <si>
    <t>HD26C</t>
  </si>
  <si>
    <t>HD39A</t>
  </si>
  <si>
    <t>HD39B</t>
  </si>
  <si>
    <t>HD39C</t>
  </si>
  <si>
    <t>HD40A</t>
  </si>
  <si>
    <t>HD40B</t>
  </si>
  <si>
    <t>HD40C</t>
  </si>
  <si>
    <t>HR02Z</t>
  </si>
  <si>
    <t>HR03Z</t>
  </si>
  <si>
    <t>HR04B</t>
  </si>
  <si>
    <t>HR04C</t>
  </si>
  <si>
    <t>HR05Z</t>
  </si>
  <si>
    <t>HR06A</t>
  </si>
  <si>
    <t>HR06B</t>
  </si>
  <si>
    <t>JA12A</t>
  </si>
  <si>
    <t>JA12B</t>
  </si>
  <si>
    <t>JA12C</t>
  </si>
  <si>
    <t>JA13Z</t>
  </si>
  <si>
    <t>JA14Z</t>
  </si>
  <si>
    <t>JC01A</t>
  </si>
  <si>
    <t>JC01B</t>
  </si>
  <si>
    <t>JC01C</t>
  </si>
  <si>
    <t>JC02A</t>
  </si>
  <si>
    <t>JC02B</t>
  </si>
  <si>
    <t>JC02C</t>
  </si>
  <si>
    <t>JC03A</t>
  </si>
  <si>
    <t>JC03B</t>
  </si>
  <si>
    <t>JC03C</t>
  </si>
  <si>
    <t>JC04A</t>
  </si>
  <si>
    <t>JC04B</t>
  </si>
  <si>
    <t>JC04C</t>
  </si>
  <si>
    <t>JC05A</t>
  </si>
  <si>
    <t>JC05B</t>
  </si>
  <si>
    <t>JC05C</t>
  </si>
  <si>
    <t>JC06A</t>
  </si>
  <si>
    <t>JC06B</t>
  </si>
  <si>
    <t>JC06C</t>
  </si>
  <si>
    <t>JC07Z</t>
  </si>
  <si>
    <t>JC09Z</t>
  </si>
  <si>
    <t>JC10Z</t>
  </si>
  <si>
    <t>JC11Z</t>
  </si>
  <si>
    <t>JC12Z</t>
  </si>
  <si>
    <t>JC13Z</t>
  </si>
  <si>
    <t>JC14Z</t>
  </si>
  <si>
    <t>JC15Z</t>
  </si>
  <si>
    <t>JC16Z</t>
  </si>
  <si>
    <t>JC17Z</t>
  </si>
  <si>
    <t>JC18Z</t>
  </si>
  <si>
    <t>JC19D</t>
  </si>
  <si>
    <t>JC19U</t>
  </si>
  <si>
    <t>JC20Z</t>
  </si>
  <si>
    <t>JC27Z</t>
  </si>
  <si>
    <t>JD01A</t>
  </si>
  <si>
    <t>JD01B</t>
  </si>
  <si>
    <t>JD01C</t>
  </si>
  <si>
    <t>JD02A</t>
  </si>
  <si>
    <t>JD02B</t>
  </si>
  <si>
    <t>JD02C</t>
  </si>
  <si>
    <t>JD03A</t>
  </si>
  <si>
    <t>JD03B</t>
  </si>
  <si>
    <t>JD03C</t>
  </si>
  <si>
    <t>JD04A</t>
  </si>
  <si>
    <t>JD04B</t>
  </si>
  <si>
    <t>JD04C</t>
  </si>
  <si>
    <t>JD05A</t>
  </si>
  <si>
    <t>JD05B</t>
  </si>
  <si>
    <t>JD05C</t>
  </si>
  <si>
    <t>JD06A</t>
  </si>
  <si>
    <t>JD06B</t>
  </si>
  <si>
    <t>KA03A</t>
  </si>
  <si>
    <t>KA03B</t>
  </si>
  <si>
    <t>KA04Z</t>
  </si>
  <si>
    <t>KA05A</t>
  </si>
  <si>
    <t>KA05B</t>
  </si>
  <si>
    <t>KA06A</t>
  </si>
  <si>
    <t>KA06B</t>
  </si>
  <si>
    <t>KA07Z</t>
  </si>
  <si>
    <t>KA08Z</t>
  </si>
  <si>
    <t>KA09A</t>
  </si>
  <si>
    <t>KA09B</t>
  </si>
  <si>
    <t>KB01A</t>
  </si>
  <si>
    <t>KB01B</t>
  </si>
  <si>
    <t>KB02A</t>
  </si>
  <si>
    <t>KB02B</t>
  </si>
  <si>
    <t>KB02C</t>
  </si>
  <si>
    <t>KB02D</t>
  </si>
  <si>
    <t>KB02E</t>
  </si>
  <si>
    <t>KB02F</t>
  </si>
  <si>
    <t>KB03A</t>
  </si>
  <si>
    <t>KB03B</t>
  </si>
  <si>
    <t>KC04Z</t>
  </si>
  <si>
    <t>KC05A</t>
  </si>
  <si>
    <t>KC05B</t>
  </si>
  <si>
    <t>KC05C</t>
  </si>
  <si>
    <t>KC05D</t>
  </si>
  <si>
    <t>KC05E</t>
  </si>
  <si>
    <t>KC05F</t>
  </si>
  <si>
    <t>LA04D</t>
  </si>
  <si>
    <t>LA04E</t>
  </si>
  <si>
    <t>LA04F</t>
  </si>
  <si>
    <t>LA04G</t>
  </si>
  <si>
    <t>LA05Z</t>
  </si>
  <si>
    <t>LA07C</t>
  </si>
  <si>
    <t>LA07D</t>
  </si>
  <si>
    <t>LA07E</t>
  </si>
  <si>
    <t>LA07F</t>
  </si>
  <si>
    <t>LA07G</t>
  </si>
  <si>
    <t>LA08A</t>
  </si>
  <si>
    <t>LA08B</t>
  </si>
  <si>
    <t>LA08C</t>
  </si>
  <si>
    <t>LA08E</t>
  </si>
  <si>
    <t>LA08F</t>
  </si>
  <si>
    <t>LA09E</t>
  </si>
  <si>
    <t>LA09F</t>
  </si>
  <si>
    <t>LA09G</t>
  </si>
  <si>
    <t>LA09H</t>
  </si>
  <si>
    <t>LB01A</t>
  </si>
  <si>
    <t>LB01B</t>
  </si>
  <si>
    <t>LB05A</t>
  </si>
  <si>
    <t>LB05B</t>
  </si>
  <si>
    <t>LB05C</t>
  </si>
  <si>
    <t>LB05D</t>
  </si>
  <si>
    <t>LB06D</t>
  </si>
  <si>
    <t>LB06E</t>
  </si>
  <si>
    <t>LB06F</t>
  </si>
  <si>
    <t>LB06G</t>
  </si>
  <si>
    <t>LB12Z</t>
  </si>
  <si>
    <t>LB13A</t>
  </si>
  <si>
    <t>LB13B</t>
  </si>
  <si>
    <t>LB15D</t>
  </si>
  <si>
    <t>LB15E</t>
  </si>
  <si>
    <t>LB16A</t>
  </si>
  <si>
    <t>LB16B</t>
  </si>
  <si>
    <t>LB16C</t>
  </si>
  <si>
    <t>LB17Z</t>
  </si>
  <si>
    <t>LB18Z</t>
  </si>
  <si>
    <t>LB19A</t>
  </si>
  <si>
    <t>LB19B</t>
  </si>
  <si>
    <t>LB20A</t>
  </si>
  <si>
    <t>LB20B</t>
  </si>
  <si>
    <t>LB21Z</t>
  </si>
  <si>
    <t>LB22Z</t>
  </si>
  <si>
    <t>LB25A</t>
  </si>
  <si>
    <t>LB25B</t>
  </si>
  <si>
    <t>LB25C</t>
  </si>
  <si>
    <t>LB26Z</t>
  </si>
  <si>
    <t>LB27Z</t>
  </si>
  <si>
    <t>LB28A</t>
  </si>
  <si>
    <t>LB28B</t>
  </si>
  <si>
    <t>LB29A</t>
  </si>
  <si>
    <t>LB33Z</t>
  </si>
  <si>
    <t>LB35A</t>
  </si>
  <si>
    <t>LB35B</t>
  </si>
  <si>
    <t>LB36Z</t>
  </si>
  <si>
    <t>LB37A</t>
  </si>
  <si>
    <t>LB37B</t>
  </si>
  <si>
    <t>LB38A</t>
  </si>
  <si>
    <t>LB38B</t>
  </si>
  <si>
    <t>LB39A</t>
  </si>
  <si>
    <t>LB39B</t>
  </si>
  <si>
    <t>LB40A</t>
  </si>
  <si>
    <t>LB40B</t>
  </si>
  <si>
    <t>LB43Z</t>
  </si>
  <si>
    <t>LB47Z</t>
  </si>
  <si>
    <t>LB48Z</t>
  </si>
  <si>
    <t>LB49Z</t>
  </si>
  <si>
    <t>LB50Z</t>
  </si>
  <si>
    <t>LB51Z</t>
  </si>
  <si>
    <t>LB52Z</t>
  </si>
  <si>
    <t>LB54A</t>
  </si>
  <si>
    <t>LB55A</t>
  </si>
  <si>
    <t>LB55B</t>
  </si>
  <si>
    <t>LB56A</t>
  </si>
  <si>
    <t>LB57A</t>
  </si>
  <si>
    <t>LB57B</t>
  </si>
  <si>
    <t>LB58A</t>
  </si>
  <si>
    <t>LB58B</t>
  </si>
  <si>
    <t>LB59Z</t>
  </si>
  <si>
    <t>LB74Z</t>
  </si>
  <si>
    <t>MA01Z</t>
  </si>
  <si>
    <t>MA02Z</t>
  </si>
  <si>
    <t>MA03A</t>
  </si>
  <si>
    <t>MA03B</t>
  </si>
  <si>
    <t>MA04A</t>
  </si>
  <si>
    <t>MA04B</t>
  </si>
  <si>
    <t>MA06Z</t>
  </si>
  <si>
    <t>MA07C</t>
  </si>
  <si>
    <t>MA07D</t>
  </si>
  <si>
    <t>MA08Z</t>
  </si>
  <si>
    <t>MA09Z</t>
  </si>
  <si>
    <t>MA10Z</t>
  </si>
  <si>
    <t>MA11Z</t>
  </si>
  <si>
    <t>MA12Z</t>
  </si>
  <si>
    <t>MA17C</t>
  </si>
  <si>
    <t>MA17D</t>
  </si>
  <si>
    <t>MA18C</t>
  </si>
  <si>
    <t>MA18D</t>
  </si>
  <si>
    <t>MA19A</t>
  </si>
  <si>
    <t>MA19B</t>
  </si>
  <si>
    <t>MA20Z</t>
  </si>
  <si>
    <t>MA21Z</t>
  </si>
  <si>
    <t>MA22Z</t>
  </si>
  <si>
    <t>MA23Z</t>
  </si>
  <si>
    <t>MA24Z</t>
  </si>
  <si>
    <t>MA25Z</t>
  </si>
  <si>
    <t>MB01A</t>
  </si>
  <si>
    <t>MB01B</t>
  </si>
  <si>
    <t>MB02Z</t>
  </si>
  <si>
    <t>MB03A</t>
  </si>
  <si>
    <t>MB03B</t>
  </si>
  <si>
    <t>MB04A</t>
  </si>
  <si>
    <t>MB04B</t>
  </si>
  <si>
    <t>MB05A</t>
  </si>
  <si>
    <t>MB05B</t>
  </si>
  <si>
    <t>MB06Z</t>
  </si>
  <si>
    <t>MB07Z</t>
  </si>
  <si>
    <t>MB08Z</t>
  </si>
  <si>
    <t>NZ11A</t>
  </si>
  <si>
    <t>NZ11B</t>
  </si>
  <si>
    <t>NZ11C</t>
  </si>
  <si>
    <t>NZ11D</t>
  </si>
  <si>
    <t>NZ11E</t>
  </si>
  <si>
    <t>NZ11F</t>
  </si>
  <si>
    <t>NZ11G</t>
  </si>
  <si>
    <t>NZ12A</t>
  </si>
  <si>
    <t>NZ12B</t>
  </si>
  <si>
    <t>NZ12C</t>
  </si>
  <si>
    <t>NZ12D</t>
  </si>
  <si>
    <t>NZ12E</t>
  </si>
  <si>
    <t>NZ12F</t>
  </si>
  <si>
    <t>NZ12G</t>
  </si>
  <si>
    <t>NZ13A</t>
  </si>
  <si>
    <t>NZ13B</t>
  </si>
  <si>
    <t>NZ14A</t>
  </si>
  <si>
    <t>NZ14B</t>
  </si>
  <si>
    <t>NZ15Z</t>
  </si>
  <si>
    <t>PA01A</t>
  </si>
  <si>
    <t>PA01B</t>
  </si>
  <si>
    <t>PA02A</t>
  </si>
  <si>
    <t>PA02B</t>
  </si>
  <si>
    <t>PA03A</t>
  </si>
  <si>
    <t>PA03B</t>
  </si>
  <si>
    <t>PA04A</t>
  </si>
  <si>
    <t>PA04B</t>
  </si>
  <si>
    <t>PA06Z</t>
  </si>
  <si>
    <t>PA07A</t>
  </si>
  <si>
    <t>PA07B</t>
  </si>
  <si>
    <t>PA08A</t>
  </si>
  <si>
    <t>PA08B</t>
  </si>
  <si>
    <t>PA11Z</t>
  </si>
  <si>
    <t>PA12Z</t>
  </si>
  <si>
    <t>PA14C</t>
  </si>
  <si>
    <t>PA14D</t>
  </si>
  <si>
    <t>PA14E</t>
  </si>
  <si>
    <t>PA15A</t>
  </si>
  <si>
    <t>PA15B</t>
  </si>
  <si>
    <t>PA16A</t>
  </si>
  <si>
    <t>PA16B</t>
  </si>
  <si>
    <t>PA17A</t>
  </si>
  <si>
    <t>PA17B</t>
  </si>
  <si>
    <t>PA18A</t>
  </si>
  <si>
    <t>PA18B</t>
  </si>
  <si>
    <t>PA19A</t>
  </si>
  <si>
    <t>PA19B</t>
  </si>
  <si>
    <t>PA20A</t>
  </si>
  <si>
    <t>PA20B</t>
  </si>
  <si>
    <t>PA21A</t>
  </si>
  <si>
    <t>PA21B</t>
  </si>
  <si>
    <t>PA22Z</t>
  </si>
  <si>
    <t>PA23A</t>
  </si>
  <si>
    <t>PA23B</t>
  </si>
  <si>
    <t>PA24Z</t>
  </si>
  <si>
    <t>PA25A</t>
  </si>
  <si>
    <t>PA25B</t>
  </si>
  <si>
    <t>PA26A</t>
  </si>
  <si>
    <t>PA26B</t>
  </si>
  <si>
    <t>PA27Z</t>
  </si>
  <si>
    <t>PA28A</t>
  </si>
  <si>
    <t>PA28B</t>
  </si>
  <si>
    <t>PA29Z</t>
  </si>
  <si>
    <t>PA30A</t>
  </si>
  <si>
    <t>PA30B</t>
  </si>
  <si>
    <t>PA31Z</t>
  </si>
  <si>
    <t>PA32A</t>
  </si>
  <si>
    <t>PA32B</t>
  </si>
  <si>
    <t>PA34A</t>
  </si>
  <si>
    <t>PA34B</t>
  </si>
  <si>
    <t>PA35A</t>
  </si>
  <si>
    <t>PA35B</t>
  </si>
  <si>
    <t>PA36Z</t>
  </si>
  <si>
    <t>PA38C</t>
  </si>
  <si>
    <t>PA38D</t>
  </si>
  <si>
    <t>PA40A</t>
  </si>
  <si>
    <t>PA40B</t>
  </si>
  <si>
    <t>PA41Z</t>
  </si>
  <si>
    <t>PA42Z</t>
  </si>
  <si>
    <t>PA43A</t>
  </si>
  <si>
    <t>PA43B</t>
  </si>
  <si>
    <t>PA44Z</t>
  </si>
  <si>
    <t>PA45Z</t>
  </si>
  <si>
    <t>PA46Z</t>
  </si>
  <si>
    <t>PA47Z</t>
  </si>
  <si>
    <t>PA48A</t>
  </si>
  <si>
    <t>PA48B</t>
  </si>
  <si>
    <t>PA49Z</t>
  </si>
  <si>
    <t>PA50Z</t>
  </si>
  <si>
    <t>PA51Z</t>
  </si>
  <si>
    <t>PA54Z</t>
  </si>
  <si>
    <t>PA55Z</t>
  </si>
  <si>
    <t>PA56A</t>
  </si>
  <si>
    <t>PA56B</t>
  </si>
  <si>
    <t>PA57Z</t>
  </si>
  <si>
    <t>PA58Z</t>
  </si>
  <si>
    <t>PA59C</t>
  </si>
  <si>
    <t>PA59D</t>
  </si>
  <si>
    <t>PA59E</t>
  </si>
  <si>
    <t>PA59F</t>
  </si>
  <si>
    <t>PA60C</t>
  </si>
  <si>
    <t>PA60D</t>
  </si>
  <si>
    <t>PA60E</t>
  </si>
  <si>
    <t>PA60F</t>
  </si>
  <si>
    <t>PA62Z</t>
  </si>
  <si>
    <t>PA63A</t>
  </si>
  <si>
    <t>PA63B</t>
  </si>
  <si>
    <t>PA63C</t>
  </si>
  <si>
    <t>PA64A</t>
  </si>
  <si>
    <t>PA64B</t>
  </si>
  <si>
    <t>PA64C</t>
  </si>
  <si>
    <t>PA65A</t>
  </si>
  <si>
    <t>PA65B</t>
  </si>
  <si>
    <t>PA65C</t>
  </si>
  <si>
    <t>PA66Z</t>
  </si>
  <si>
    <t>PA67Z</t>
  </si>
  <si>
    <t>PA68Z</t>
  </si>
  <si>
    <t>PA69Z</t>
  </si>
  <si>
    <t>PA70Z</t>
  </si>
  <si>
    <t>PB01Z</t>
  </si>
  <si>
    <t>PB02Z</t>
  </si>
  <si>
    <t>PB03Z</t>
  </si>
  <si>
    <t>QZ01A</t>
  </si>
  <si>
    <t>QZ01B</t>
  </si>
  <si>
    <t>QZ02A</t>
  </si>
  <si>
    <t>QZ02B</t>
  </si>
  <si>
    <t>QZ03Z</t>
  </si>
  <si>
    <t>QZ04Z</t>
  </si>
  <si>
    <t>QZ05A</t>
  </si>
  <si>
    <t>QZ05B</t>
  </si>
  <si>
    <t>QZ11A</t>
  </si>
  <si>
    <t>QZ11B</t>
  </si>
  <si>
    <t>QZ12Z</t>
  </si>
  <si>
    <t>QZ13A</t>
  </si>
  <si>
    <t>QZ13B</t>
  </si>
  <si>
    <t>QZ14A</t>
  </si>
  <si>
    <t>QZ14B</t>
  </si>
  <si>
    <t>QZ15A</t>
  </si>
  <si>
    <t>QZ15B</t>
  </si>
  <si>
    <t>QZ15C</t>
  </si>
  <si>
    <t>QZ16A</t>
  </si>
  <si>
    <t>QZ16B</t>
  </si>
  <si>
    <t>QZ16C</t>
  </si>
  <si>
    <t>QZ17A</t>
  </si>
  <si>
    <t>QZ17B</t>
  </si>
  <si>
    <t>QZ17C</t>
  </si>
  <si>
    <t>QZ19Z</t>
  </si>
  <si>
    <t>QZ20Z</t>
  </si>
  <si>
    <t>RC01Z</t>
  </si>
  <si>
    <t>RC02Z</t>
  </si>
  <si>
    <t>RC11A</t>
  </si>
  <si>
    <t>RC11B</t>
  </si>
  <si>
    <t>RC11C</t>
  </si>
  <si>
    <t>RC11D</t>
  </si>
  <si>
    <t>RC11E</t>
  </si>
  <si>
    <t>RC12A</t>
  </si>
  <si>
    <t>RC12B</t>
  </si>
  <si>
    <t>RC12C</t>
  </si>
  <si>
    <t>RC12D</t>
  </si>
  <si>
    <t>RC12E</t>
  </si>
  <si>
    <t>RC13A</t>
  </si>
  <si>
    <t>RC13B</t>
  </si>
  <si>
    <t>RC13C</t>
  </si>
  <si>
    <t>RC13D</t>
  </si>
  <si>
    <t>RC13E</t>
  </si>
  <si>
    <t>RC14Z</t>
  </si>
  <si>
    <t>RC15Z</t>
  </si>
  <si>
    <t>RC16Z</t>
  </si>
  <si>
    <t>RC31Z</t>
  </si>
  <si>
    <t>RC32Z</t>
  </si>
  <si>
    <t>RC33Z</t>
  </si>
  <si>
    <t>RC41Z</t>
  </si>
  <si>
    <t>RC42Z</t>
  </si>
  <si>
    <t>RC51Z</t>
  </si>
  <si>
    <t>SA01D</t>
  </si>
  <si>
    <t>SA01F</t>
  </si>
  <si>
    <t>SA02D</t>
  </si>
  <si>
    <t>SA02F</t>
  </si>
  <si>
    <t>SA03D</t>
  </si>
  <si>
    <t>SA03F</t>
  </si>
  <si>
    <t>SA04D</t>
  </si>
  <si>
    <t>SA04F</t>
  </si>
  <si>
    <t>SA05D</t>
  </si>
  <si>
    <t>SA05F</t>
  </si>
  <si>
    <t>SA06D</t>
  </si>
  <si>
    <t>SA06F</t>
  </si>
  <si>
    <t>SA07D</t>
  </si>
  <si>
    <t>SA07F</t>
  </si>
  <si>
    <t>SA08D</t>
  </si>
  <si>
    <t>SA08F</t>
  </si>
  <si>
    <t>SA09D</t>
  </si>
  <si>
    <t>SA09F</t>
  </si>
  <si>
    <t>SA10E</t>
  </si>
  <si>
    <t>SA10F</t>
  </si>
  <si>
    <t>SA11Z</t>
  </si>
  <si>
    <t>SA12D</t>
  </si>
  <si>
    <t>SA12F</t>
  </si>
  <si>
    <t>SA13A</t>
  </si>
  <si>
    <t>SA13B</t>
  </si>
  <si>
    <t>SA14Z</t>
  </si>
  <si>
    <t>SA15Z</t>
  </si>
  <si>
    <t>SA16Z</t>
  </si>
  <si>
    <t>SA17D</t>
  </si>
  <si>
    <t>SA17F</t>
  </si>
  <si>
    <t>SA18Z</t>
  </si>
  <si>
    <t>SA24D</t>
  </si>
  <si>
    <t>SA24F</t>
  </si>
  <si>
    <t>SA25D</t>
  </si>
  <si>
    <t>SA25F</t>
  </si>
  <si>
    <t>SA30Z</t>
  </si>
  <si>
    <t>SA31Z</t>
  </si>
  <si>
    <t>SA32Z</t>
  </si>
  <si>
    <t>SA33Z</t>
  </si>
  <si>
    <t>SB97Z</t>
  </si>
  <si>
    <t>SC97Z</t>
  </si>
  <si>
    <t>UZ01Z</t>
  </si>
  <si>
    <t>VA10A</t>
  </si>
  <si>
    <t>VA10B</t>
  </si>
  <si>
    <t>VA10C</t>
  </si>
  <si>
    <t>VA10D</t>
  </si>
  <si>
    <t>VA11A</t>
  </si>
  <si>
    <t>VA11B</t>
  </si>
  <si>
    <t>VA11C</t>
  </si>
  <si>
    <t>VA11D</t>
  </si>
  <si>
    <t>VA12A</t>
  </si>
  <si>
    <t>VA12B</t>
  </si>
  <si>
    <t>VA12C</t>
  </si>
  <si>
    <t>VA12D</t>
  </si>
  <si>
    <t>VA13A</t>
  </si>
  <si>
    <t>VA13B</t>
  </si>
  <si>
    <t>VA13C</t>
  </si>
  <si>
    <t>VA13D</t>
  </si>
  <si>
    <t>VA14A</t>
  </si>
  <si>
    <t>VA14B</t>
  </si>
  <si>
    <t>VA14C</t>
  </si>
  <si>
    <t>VA14D</t>
  </si>
  <si>
    <t>VA15A</t>
  </si>
  <si>
    <t>VA15B</t>
  </si>
  <si>
    <t>VA15C</t>
  </si>
  <si>
    <t>VA15D</t>
  </si>
  <si>
    <t>WA01W</t>
  </si>
  <si>
    <t>WA01Y</t>
  </si>
  <si>
    <t>WA02W</t>
  </si>
  <si>
    <t>WA02Y</t>
  </si>
  <si>
    <t>WA03V</t>
  </si>
  <si>
    <t>WA03X</t>
  </si>
  <si>
    <t>WA03Y</t>
  </si>
  <si>
    <t>WA04S</t>
  </si>
  <si>
    <t>WA04T</t>
  </si>
  <si>
    <t>WA04U</t>
  </si>
  <si>
    <t>WA05Q</t>
  </si>
  <si>
    <t>WA05R</t>
  </si>
  <si>
    <t>WA06W</t>
  </si>
  <si>
    <t>WA06Y</t>
  </si>
  <si>
    <t>WA07Z</t>
  </si>
  <si>
    <t>WA08Z</t>
  </si>
  <si>
    <t>WA09W</t>
  </si>
  <si>
    <t>WA09Y</t>
  </si>
  <si>
    <t>WA10Z</t>
  </si>
  <si>
    <t>WA11V</t>
  </si>
  <si>
    <t>WA11X</t>
  </si>
  <si>
    <t>WA11Y</t>
  </si>
  <si>
    <t>WA12V</t>
  </si>
  <si>
    <t>WA12X</t>
  </si>
  <si>
    <t>WA12Y</t>
  </si>
  <si>
    <t>WA15K</t>
  </si>
  <si>
    <t>WA15L</t>
  </si>
  <si>
    <t>WA15M</t>
  </si>
  <si>
    <t>WA15N</t>
  </si>
  <si>
    <t>WA15O</t>
  </si>
  <si>
    <t>WA15P</t>
  </si>
  <si>
    <t>WA16W</t>
  </si>
  <si>
    <t>WA16Y</t>
  </si>
  <si>
    <t>WA17V</t>
  </si>
  <si>
    <t>WA17X</t>
  </si>
  <si>
    <t>WA17Y</t>
  </si>
  <si>
    <t>WA18V</t>
  </si>
  <si>
    <t>WA18X</t>
  </si>
  <si>
    <t>WA18Y</t>
  </si>
  <si>
    <t>WA19W</t>
  </si>
  <si>
    <t>WA19Y</t>
  </si>
  <si>
    <t>WA20W</t>
  </si>
  <si>
    <t>WA20Y</t>
  </si>
  <si>
    <t>WA21W</t>
  </si>
  <si>
    <t>WA21Y</t>
  </si>
  <si>
    <t>WA22V</t>
  </si>
  <si>
    <t>WA22X</t>
  </si>
  <si>
    <t>WA22Y</t>
  </si>
  <si>
    <t>WA23V</t>
  </si>
  <si>
    <t>WA23X</t>
  </si>
  <si>
    <t>WA23Y</t>
  </si>
  <si>
    <t>WA24Z</t>
  </si>
  <si>
    <t>Adjustment Type</t>
  </si>
  <si>
    <t>2012/13</t>
  </si>
  <si>
    <t>2013/14</t>
  </si>
  <si>
    <t>2014/15</t>
  </si>
  <si>
    <t>2015/16</t>
  </si>
  <si>
    <t>Total</t>
  </si>
  <si>
    <t>Inflation</t>
  </si>
  <si>
    <t>Efficiency</t>
  </si>
  <si>
    <t>2014/15 Tariff</t>
  </si>
  <si>
    <t>Proposed Rollover Tariff</t>
  </si>
  <si>
    <t>Selected Tariff</t>
  </si>
  <si>
    <t>Selected Tariff Price</t>
  </si>
  <si>
    <t>Quantum Adjustment</t>
  </si>
  <si>
    <t>Final Tariff Price</t>
  </si>
  <si>
    <t>Tariff Selector</t>
  </si>
  <si>
    <t>Rollover</t>
  </si>
  <si>
    <t>Calculated as part of BPT</t>
  </si>
  <si>
    <t>Proposed Rollover Tariffs</t>
  </si>
  <si>
    <t>Adjustments Application</t>
  </si>
  <si>
    <t>13/14 PbR Method (Original Approach)</t>
  </si>
  <si>
    <t>15/16 Rollover tariff</t>
  </si>
  <si>
    <t>Tariff Selection Comment</t>
  </si>
  <si>
    <t>Rounding</t>
  </si>
  <si>
    <t>Apply adjustment</t>
  </si>
  <si>
    <t>APC 2014/15 Tariff</t>
  </si>
  <si>
    <t>2015/16 OPATT</t>
  </si>
  <si>
    <t>QUANTUM</t>
  </si>
  <si>
    <t>PbR Methodology</t>
  </si>
  <si>
    <t>Adjustments</t>
  </si>
  <si>
    <t>2014/15 Prices</t>
  </si>
  <si>
    <t>Inputs</t>
  </si>
  <si>
    <t>2015-16 tariff - non-mandatory prices - Calculations</t>
  </si>
  <si>
    <t>Monitor was unable to update the inputs for the 13/14 PbR method for Specialist Rehab</t>
  </si>
  <si>
    <t>Afford</t>
  </si>
  <si>
    <t>2012-13</t>
  </si>
  <si>
    <t>2011-12</t>
  </si>
  <si>
    <t>* rounding, "uplift" and affordability adj</t>
  </si>
  <si>
    <t xml:space="preserve"> </t>
  </si>
  <si>
    <t>All</t>
  </si>
  <si>
    <t>Mand</t>
  </si>
  <si>
    <t>PRE-ADJUSTMENT</t>
  </si>
  <si>
    <t>Activity</t>
  </si>
  <si>
    <t>Cost</t>
  </si>
  <si>
    <t>Unit Cost</t>
  </si>
  <si>
    <t>Rule: LowVolume (&lt;50 att)</t>
  </si>
  <si>
    <t>Rule: Zero volume</t>
  </si>
  <si>
    <t>Rule: Multi must not be &lt; Single</t>
  </si>
  <si>
    <t>Multi &gt; 2 * single</t>
  </si>
  <si>
    <t>Paed &lt; Adult</t>
  </si>
  <si>
    <t>Rounded &amp; Uplift</t>
  </si>
  <si>
    <t>CHECK FOR UN-DOING ADJUSTMENTS</t>
  </si>
  <si>
    <t>POST ADJUSTMENT</t>
  </si>
  <si>
    <t>Tariff TFC</t>
  </si>
  <si>
    <t>Paed
Pairings</t>
  </si>
  <si>
    <t>Adult /
Child</t>
  </si>
  <si>
    <t>Mandatory</t>
  </si>
  <si>
    <t>CL_FAM</t>
  </si>
  <si>
    <t>CL_FAS</t>
  </si>
  <si>
    <t>CL_FUM</t>
  </si>
  <si>
    <t>CL_FUS</t>
  </si>
  <si>
    <t>FAM&lt;FUM</t>
  </si>
  <si>
    <t>FAS&lt;FUS</t>
  </si>
  <si>
    <t>FAS&gt;FAM</t>
  </si>
  <si>
    <t>FUS&gt;FUM</t>
  </si>
  <si>
    <t>FAM&gt;2*FAS</t>
  </si>
  <si>
    <t>FUM&gt;2*FUS</t>
  </si>
  <si>
    <t>Urology</t>
  </si>
  <si>
    <t>Paediatric Urology</t>
  </si>
  <si>
    <t>Transplantation Surgery</t>
  </si>
  <si>
    <t>Paediatric Transplantation Surgery</t>
  </si>
  <si>
    <t>Upper Gastrointestinal Surgery</t>
  </si>
  <si>
    <t>Paediatric Gastrointestinal Surgery</t>
  </si>
  <si>
    <t>Trauma &amp; Orthopaedics</t>
  </si>
  <si>
    <t>Paediatric Trauma And Orthopaedics</t>
  </si>
  <si>
    <t>ENT</t>
  </si>
  <si>
    <t>Paediatric Ear Nose And Throat</t>
  </si>
  <si>
    <t>Ophthalmology</t>
  </si>
  <si>
    <t>Paediatric Ophthalmology</t>
  </si>
  <si>
    <t>Maxillo-Facial Surgery</t>
  </si>
  <si>
    <t>Paediatric Maxillo-Facial Surgery</t>
  </si>
  <si>
    <t>Paediatric Neurosurgery</t>
  </si>
  <si>
    <t>Plastic Surgery</t>
  </si>
  <si>
    <t>Paediatric Plastic Surgery</t>
  </si>
  <si>
    <t>Burns Care</t>
  </si>
  <si>
    <t>Paediatric Burns Care</t>
  </si>
  <si>
    <t>Cardiac Surgery</t>
  </si>
  <si>
    <t>Paediatric Cardiac Surgery</t>
  </si>
  <si>
    <t>Thoracic Surgery</t>
  </si>
  <si>
    <t>Paediatric Thoracic Surgery</t>
  </si>
  <si>
    <t>Pain Management</t>
  </si>
  <si>
    <t>Paediatric Pain Management</t>
  </si>
  <si>
    <t>Gastroenterology</t>
  </si>
  <si>
    <t>Paediatric Gastroenterology</t>
  </si>
  <si>
    <t>Endocrinology</t>
  </si>
  <si>
    <t>Paediatric Endocrinology</t>
  </si>
  <si>
    <t>Clinical Haematology</t>
  </si>
  <si>
    <t>Paediatric Clinical Haematology</t>
  </si>
  <si>
    <t>Audiological Medicine</t>
  </si>
  <si>
    <t>Paediatric Audiological Medicine</t>
  </si>
  <si>
    <t>Clinical Immunology  &amp;  Allergy</t>
  </si>
  <si>
    <t>Paediatric Clinical Immunology And Allergy</t>
  </si>
  <si>
    <t>Cardiology</t>
  </si>
  <si>
    <t>Paediatric Cardiology</t>
  </si>
  <si>
    <t>Dermatology</t>
  </si>
  <si>
    <t>Paediatric Dermatology</t>
  </si>
  <si>
    <t>Respiratory Medicine</t>
  </si>
  <si>
    <t>Paediatric Respiratory Medicine</t>
  </si>
  <si>
    <t>Infectious Diseases</t>
  </si>
  <si>
    <t>Paediatric Infectious Diseases</t>
  </si>
  <si>
    <t>Nephrology</t>
  </si>
  <si>
    <t>Paediatric Nephrology</t>
  </si>
  <si>
    <t>Medical Oncology</t>
  </si>
  <si>
    <t>Paediatric Medical Oncology</t>
  </si>
  <si>
    <t>Clinical Neuro-Physiology</t>
  </si>
  <si>
    <t>Paediatric Neuro-Disability</t>
  </si>
  <si>
    <t>Rheumatology</t>
  </si>
  <si>
    <t>Paediatric Rheumatology</t>
  </si>
  <si>
    <t>General Surgery</t>
  </si>
  <si>
    <t>Breast Surgery</t>
  </si>
  <si>
    <t>Colorectal Surgery</t>
  </si>
  <si>
    <t>Hepatobiliary  &amp;  Pancreatic Surgery</t>
  </si>
  <si>
    <t>Vascular Surgery</t>
  </si>
  <si>
    <t>Oral Surgery</t>
  </si>
  <si>
    <t>Restorative Dentistry</t>
  </si>
  <si>
    <t>Orthodontics</t>
  </si>
  <si>
    <t>Cardiothoracic Surgery</t>
  </si>
  <si>
    <t>Cardiothoracic Transplantation [Recognised Specialist Services Only]</t>
  </si>
  <si>
    <t>Accident  &amp;  Emergency</t>
  </si>
  <si>
    <t>Anaesthetics</t>
  </si>
  <si>
    <t>Critical Care Medicine</t>
  </si>
  <si>
    <t>Paediatric Diabetic Medicine</t>
  </si>
  <si>
    <t>General Medicine</t>
  </si>
  <si>
    <t>Clinical Physiology</t>
  </si>
  <si>
    <t>Clinical Pharmacology</t>
  </si>
  <si>
    <t>Hepatology</t>
  </si>
  <si>
    <t>Diabetic Medicine</t>
  </si>
  <si>
    <t>Haemophilia</t>
  </si>
  <si>
    <t>Clinical Genetics</t>
  </si>
  <si>
    <t>Rehabiliatation</t>
  </si>
  <si>
    <t>Palliative Medicine</t>
  </si>
  <si>
    <t>Clinical Immunology</t>
  </si>
  <si>
    <t>Allergy</t>
  </si>
  <si>
    <t>Clinical Microbiology</t>
  </si>
  <si>
    <t>Spinal Injuries</t>
  </si>
  <si>
    <t>Anticoagulant Service</t>
  </si>
  <si>
    <t>Transient Ischaemic Attack</t>
  </si>
  <si>
    <t>Sleep Studies</t>
  </si>
  <si>
    <t>Tropical Medicine</t>
  </si>
  <si>
    <t>Nuclear Medicine</t>
  </si>
  <si>
    <t>Neonatology</t>
  </si>
  <si>
    <t>Geriatric Medicine</t>
  </si>
  <si>
    <t>Dental Medicine Specialties</t>
  </si>
  <si>
    <t>Medical Ophthalmology</t>
  </si>
  <si>
    <t>Gynaecology</t>
  </si>
  <si>
    <t>Gynaecological Oncology</t>
  </si>
  <si>
    <t>Physiotherapy Total Attendances - Adult (19 and Over)</t>
  </si>
  <si>
    <t>Occupational Therapy Total Attendances - Adult (19 and Over)</t>
  </si>
  <si>
    <t>Speech  &amp;  Language Therapy Total Contacts - Adult (19 and Over)</t>
  </si>
  <si>
    <t>Podiatry</t>
  </si>
  <si>
    <t>Dietetics Total Contacts - Adult (19 and Over)</t>
  </si>
  <si>
    <t>Orthoptics</t>
  </si>
  <si>
    <t>Clinical Oncology</t>
  </si>
  <si>
    <t>Diagnostic Imaging</t>
  </si>
  <si>
    <t>Chemical Pathology</t>
  </si>
  <si>
    <t>Audiology</t>
  </si>
  <si>
    <t>Paediatric Dentistry</t>
  </si>
  <si>
    <t>Paediatric Surgery</t>
  </si>
  <si>
    <t>Paediatric Intensive Care</t>
  </si>
  <si>
    <t>Paediatric Metabolic Disease</t>
  </si>
  <si>
    <t>Paediatrics</t>
  </si>
  <si>
    <t>Non-mandatory Prices</t>
  </si>
  <si>
    <t>Other mandatory prices</t>
  </si>
  <si>
    <t>Maternity pathway</t>
  </si>
  <si>
    <t>Unbundled services</t>
  </si>
  <si>
    <t>A&amp;E</t>
  </si>
  <si>
    <t>Outpatient attendances</t>
  </si>
  <si>
    <t xml:space="preserve">Value </t>
  </si>
  <si>
    <t xml:space="preserve">Components </t>
  </si>
  <si>
    <t>VB</t>
  </si>
  <si>
    <t>WA</t>
  </si>
  <si>
    <t>VA</t>
  </si>
  <si>
    <t>UZ</t>
  </si>
  <si>
    <t>SC</t>
  </si>
  <si>
    <t>SB</t>
  </si>
  <si>
    <t>SA</t>
  </si>
  <si>
    <t>RC</t>
  </si>
  <si>
    <t>RA</t>
  </si>
  <si>
    <t>QZ</t>
  </si>
  <si>
    <t>PB</t>
  </si>
  <si>
    <t>PA</t>
  </si>
  <si>
    <t>NZ</t>
  </si>
  <si>
    <t>MB</t>
  </si>
  <si>
    <t>MA</t>
  </si>
  <si>
    <t>LD</t>
  </si>
  <si>
    <t>LB</t>
  </si>
  <si>
    <t>LA</t>
  </si>
  <si>
    <t>KC</t>
  </si>
  <si>
    <t>KB</t>
  </si>
  <si>
    <t>KA</t>
  </si>
  <si>
    <t>JD</t>
  </si>
  <si>
    <t>JC</t>
  </si>
  <si>
    <t>JA</t>
  </si>
  <si>
    <t>HR</t>
  </si>
  <si>
    <t>HD</t>
  </si>
  <si>
    <t>HC</t>
  </si>
  <si>
    <t>HB</t>
  </si>
  <si>
    <t>HA</t>
  </si>
  <si>
    <t>GC</t>
  </si>
  <si>
    <t>GB</t>
  </si>
  <si>
    <t>GA</t>
  </si>
  <si>
    <t>FZ</t>
  </si>
  <si>
    <t>EB</t>
  </si>
  <si>
    <t>EA</t>
  </si>
  <si>
    <t>DZ</t>
  </si>
  <si>
    <t>CZ</t>
  </si>
  <si>
    <t>BZ</t>
  </si>
  <si>
    <t>AB</t>
  </si>
  <si>
    <t>AA</t>
  </si>
  <si>
    <t xml:space="preserve">Source </t>
  </si>
  <si>
    <t>Sub-chapter</t>
  </si>
  <si>
    <t>Inflation and Efficiency (total adjustment)</t>
  </si>
  <si>
    <t>Efficiency*</t>
  </si>
  <si>
    <t>Proposed Modelled Tariff</t>
  </si>
  <si>
    <t>Proposed Modelled Tariffs</t>
  </si>
  <si>
    <t>Modelled or roll-over</t>
  </si>
  <si>
    <t>Tariff</t>
  </si>
  <si>
    <t>Difference between 2015/16 &amp; 2014/15</t>
  </si>
  <si>
    <t>Price 1 Pager</t>
  </si>
  <si>
    <t xml:space="preserve">Non-Mandatory 2015/16 </t>
  </si>
  <si>
    <t>Monitor is not able to update the method used in the 13/14 PbR model</t>
  </si>
  <si>
    <t>AB07Z</t>
  </si>
  <si>
    <t>HR01B</t>
  </si>
  <si>
    <t>HR01C</t>
  </si>
  <si>
    <t>Combined day case / ordinary elective spell tariff (£)</t>
  </si>
  <si>
    <t>Day case spell tariff (£)</t>
  </si>
  <si>
    <t>Ordinary elective spell tariff (£)</t>
  </si>
  <si>
    <t>Ordinary elective long stay trimpoint (days)</t>
  </si>
  <si>
    <t>Non-elective spell tariff (£)</t>
  </si>
  <si>
    <t>Non-elective long stay trimpoint (days)</t>
  </si>
  <si>
    <t/>
  </si>
  <si>
    <t>HRG</t>
  </si>
  <si>
    <t>Percutaneous Coronary Interventions with 3 or more Stents, Rotablation, IVUS or Pressure Wire</t>
  </si>
  <si>
    <t>Planned Lower Uterine Caesarean Section with CC</t>
  </si>
  <si>
    <t>Planned Lower Uterine Caesarean Section without CC</t>
  </si>
  <si>
    <t>Affordability</t>
  </si>
  <si>
    <t>Monitor was unable to fully reconcile APC model inputs used for the 13/14 PbR method for Specialist Rehab</t>
  </si>
  <si>
    <t>Rule: FU must be ≤ FA</t>
  </si>
  <si>
    <t>101&amp;211</t>
  </si>
  <si>
    <t>A</t>
  </si>
  <si>
    <t>C</t>
  </si>
  <si>
    <t>102&amp;212</t>
  </si>
  <si>
    <t>106&amp;213</t>
  </si>
  <si>
    <t>110&amp;214</t>
  </si>
  <si>
    <t>120&amp;215</t>
  </si>
  <si>
    <t>130&amp;216</t>
  </si>
  <si>
    <t>144&amp;217</t>
  </si>
  <si>
    <t>150&amp;218</t>
  </si>
  <si>
    <t>160&amp;219</t>
  </si>
  <si>
    <t>161&amp;220</t>
  </si>
  <si>
    <t>172&amp;221</t>
  </si>
  <si>
    <t>173&amp;222</t>
  </si>
  <si>
    <t>191&amp;241</t>
  </si>
  <si>
    <t>301&amp;251</t>
  </si>
  <si>
    <t>302&amp;252</t>
  </si>
  <si>
    <t>303&amp;253</t>
  </si>
  <si>
    <t>310&amp;254</t>
  </si>
  <si>
    <t>313&amp;255</t>
  </si>
  <si>
    <t>320&amp;321</t>
  </si>
  <si>
    <t>330&amp;257</t>
  </si>
  <si>
    <t>340&amp;258</t>
  </si>
  <si>
    <t>350&amp;256</t>
  </si>
  <si>
    <t>361&amp;259</t>
  </si>
  <si>
    <t>370&amp;260</t>
  </si>
  <si>
    <t>400&amp;421</t>
  </si>
  <si>
    <t>401&amp;291</t>
  </si>
  <si>
    <t>410&amp;262</t>
  </si>
  <si>
    <t>Steps</t>
  </si>
  <si>
    <t>Worksheet / Intermediary steps</t>
  </si>
  <si>
    <t>Overview</t>
  </si>
  <si>
    <t>Input tables</t>
  </si>
  <si>
    <t>Data source</t>
  </si>
  <si>
    <t>Date last updated</t>
  </si>
  <si>
    <t>Non-SQL figures</t>
  </si>
  <si>
    <t>Processing steps</t>
  </si>
  <si>
    <t>Output</t>
  </si>
  <si>
    <t>A variety of factors to adjustment the prices. Includes inflation, efficiency, CNST and quantum adjustment</t>
  </si>
  <si>
    <t>2014-15 Non-mandatory tariff</t>
  </si>
  <si>
    <t>Non-mandatory 2015-16</t>
  </si>
  <si>
    <t xml:space="preserve">Last Year Data </t>
  </si>
  <si>
    <t>Mixed (Monitor &amp; External)</t>
  </si>
  <si>
    <t>PbR 13/14 * 14/15 prices (for % diff calcs)</t>
  </si>
  <si>
    <t xml:space="preserve">Price Adjustments </t>
  </si>
  <si>
    <t>2014-15 tariff used in the process for the 2015/16  prices</t>
  </si>
  <si>
    <t xml:space="preserve">Post adjustment process for the 2015/16 prices </t>
  </si>
  <si>
    <t>OPATT HRGs are in the Non-Mandatory model</t>
  </si>
  <si>
    <t>Additional Inputs</t>
  </si>
  <si>
    <t>Original Methodology</t>
  </si>
  <si>
    <t>Final Prices</t>
  </si>
  <si>
    <t>TFC / HRG</t>
  </si>
  <si>
    <t>Inpatient Prices (DC/EL)</t>
  </si>
  <si>
    <t>OP
First</t>
  </si>
  <si>
    <t>OP
Follow-up</t>
  </si>
  <si>
    <t>Pathway Calculation</t>
  </si>
  <si>
    <t>Tariff Prices</t>
  </si>
  <si>
    <t>Selectd Tariff</t>
  </si>
  <si>
    <t>Rounded Tariff</t>
  </si>
  <si>
    <t>Final Tariff</t>
  </si>
  <si>
    <t>First Eye</t>
  </si>
  <si>
    <t>Second Eye</t>
  </si>
  <si>
    <t>Both Eyes</t>
  </si>
  <si>
    <t>Single eye (£)</t>
  </si>
  <si>
    <r>
      <t>Both eyes (£)</t>
    </r>
    <r>
      <rPr>
        <b/>
        <i/>
        <sz val="8"/>
        <color indexed="12"/>
        <rFont val="Arial"/>
        <family val="2"/>
      </rPr>
      <t xml:space="preserve"> </t>
    </r>
  </si>
  <si>
    <t>BPT Price</t>
  </si>
  <si>
    <t>Non-BPT Price</t>
  </si>
  <si>
    <t>Modelled</t>
  </si>
  <si>
    <t>Intracranial Procedures for Trauma with Diagnosis of Head Injury or Skull Fracture, with CC</t>
  </si>
  <si>
    <t>Intracranial Procedures for Trauma with Diagnosis of Head Injury or Skull Fracture, without CC</t>
  </si>
  <si>
    <t>Major Intracranial Procedures Except Trauma with Non-Transient Stroke or Cerebrovascular Accident, Nervous System Infections or Encephalopathy, with CC</t>
  </si>
  <si>
    <t>Major Intracranial Procedures Except Trauma with Non-Transient Stroke or Cerebrovascular Accident, Nervous System Infections or Encephalopathy, without CC</t>
  </si>
  <si>
    <t>Major Intracranial Procedures Except Trauma with Haemorrhagic Cerebrovascular Disorders with CC</t>
  </si>
  <si>
    <t>Major Intracranial Procedures Except Trauma with Haemorrhagic Cerebrovascular Disorders without CC</t>
  </si>
  <si>
    <t>Major Intracranial Procedures Except Trauma with Brain Tumours or Cerebral Cysts, with CC</t>
  </si>
  <si>
    <t>Major Intracranial Procedures Except Trauma with Brain Tumours or Cerebral Cysts, without CC</t>
  </si>
  <si>
    <t>Major Intracranial Procedures Except Trauma with Cerebral Degenerations or Miscellaneous Disorders of Nervous System, with CC</t>
  </si>
  <si>
    <t>Major Intracranial Procedures Except Trauma with Cerebral Degenerations or Miscellaneous Disorders of Nervous System, without CC</t>
  </si>
  <si>
    <t>Major Intracranial Procedures Except Trauma with Muscular, Balance, Cranial or Peripheral Nerve Disorders or Epilepsy, with CC</t>
  </si>
  <si>
    <t>Major Intracranial Procedures Except Trauma with Muscular, Balance, Cranial or Peripheral Nerve Disorders or Epilepsy, without CC</t>
  </si>
  <si>
    <t>Major Intracranial Procedures Except Trauma with Other Diagnoses with CC</t>
  </si>
  <si>
    <t>Major Intracranial Procedures Except Trauma with Other Diagnoses without CC</t>
  </si>
  <si>
    <t>Intermediate Intracranial Procedures Except Trauma with Non-Transient Stroke or Cerebrovascular Accident, Nervous System Infections or Encephalopathy, with CC</t>
  </si>
  <si>
    <t>Intermediate Intracranial Procedures Except Trauma with Non-Transient Stroke or Cerebrovascular Accident, Nervous System Infections or Encephalopathy, without CC</t>
  </si>
  <si>
    <t>Intermediate Intracranial Procedures Except Trauma with Haemorrhagic Cerebrovascular Disorders with CC</t>
  </si>
  <si>
    <t>Intermediate Intracranial Procedures Except Trauma with Haemorrhagic Cerebrovascular Disorders without CC</t>
  </si>
  <si>
    <t>Intermediate Intracranial Procedures Except Trauma with Brain Tumours or Cerebral Cysts, with CC</t>
  </si>
  <si>
    <t>Intermediate Intracranial Procedures Except Trauma with Brain Tumours or Cerebral Cysts, without CC</t>
  </si>
  <si>
    <t>Intermediate Intracranial Procedures Except Trauma with Cerebral Degenerations or Miscellaneous Disorders of Nervous System with CC</t>
  </si>
  <si>
    <t>Intermediate Intracranial Procedures Except Trauma with Cerebral Degenerations or Miscellaneous Disorders of Nervous System without CC</t>
  </si>
  <si>
    <t>Intermediate Intracranial Procedures Except Trauma with Muscular, Balance, Cranial or Peripheral Nerve Disorders or Epilepsy, with CC</t>
  </si>
  <si>
    <t>Intermediate Intracranial Procedures Except Trauma with Muscular, Balance, Cranial or Peripheral Nerve Disorders or Epilepsy, without CC</t>
  </si>
  <si>
    <t>Intermediate Intracranial Procedures Except Trauma with Other Diagnoses with CC</t>
  </si>
  <si>
    <t>Intermediate Intracranial Procedures Except Trauma with Other Diagnoses without CC</t>
  </si>
  <si>
    <t>Minor Intracranial Procedures Except Trauma with Non-Transient Stroke or Cerebrovascular Accident, Nervous System Infections or Encephalopathy, with CC</t>
  </si>
  <si>
    <t>Minor Intracranial Procedures Except Trauma with Non-Transient Stroke or Cerebrovascular Accident, Nervous System Infections or Encephalopathy, without CC</t>
  </si>
  <si>
    <t>Minor Intracranial Procedures Except Trauma with Haemorrhagic Cerebrovascular Disorders with CC</t>
  </si>
  <si>
    <t>Minor Intracranial Procedures Except Trauma with Haemorrhagic Cerebrovascular Disorders without CC</t>
  </si>
  <si>
    <t>Minor Intracranial Procedures Except Trauma with Brain Tumours or Cerebral Cysts, with CC</t>
  </si>
  <si>
    <t>Minor Intracranial Procedures Except Trauma with Brain Tumours or Cerebral Cysts, without CC</t>
  </si>
  <si>
    <t>Minor Intracranial Procedures Except Trauma with Cerebral Degenerations or Miscellaneous Disorders of Nervous System, with CC</t>
  </si>
  <si>
    <t>Minor Intracranial Procedures Except Trauma with Cerebral Degenerations or Miscellaneous Disorders of Nervous System, without CC</t>
  </si>
  <si>
    <t>Minor Intracranial Procedures Except Trauma with Muscular, Balance, Cranial or Peripheral Nerve Disorders or Epilepsy, with CC</t>
  </si>
  <si>
    <t>Minor Intracranial Procedures Except Trauma with Muscular, Balance, Cranial or Peripheral Nerve Disorders or Epilepsy, without CC</t>
  </si>
  <si>
    <t>Minor Intracranial Procedures Except Trauma with Other Diagnoses with CC</t>
  </si>
  <si>
    <t>Minor Intracranial Procedures Except Trauma with Other Diagnoses without CC</t>
  </si>
  <si>
    <t>Non-Transient Stroke or Cerebrovascular Accident, Nervous System Infections or Encephalopathy, with CC</t>
  </si>
  <si>
    <t>Non-Transient Stroke or Cerebrovascular Accident, Nervous System Infections or Encephalopathy, without CC</t>
  </si>
  <si>
    <t>Brain Tumours or Cerebral Cysts, with CC</t>
  </si>
  <si>
    <t>Brain Tumours or Cerebral Cysts, without CC</t>
  </si>
  <si>
    <t>Cerebral Degenerations or Miscellaneous Disorders of Nervous System, with CC</t>
  </si>
  <si>
    <t>Cerebral Degenerations or Miscellaneous Disorders of Nervous System, without CC</t>
  </si>
  <si>
    <t>Muscular, Balance, Cranial or Peripheral Nerve Disorders, Epilepsy or Head Injury, with CC</t>
  </si>
  <si>
    <t>Muscular, Balance, Cranial or Peripheral Nerve Disorders, Epilepsy or Head Injury, without CC</t>
  </si>
  <si>
    <t>Headache, Migraine or Cerebrospinal Fluid Leak, with CC</t>
  </si>
  <si>
    <t>Headache, Migraine or Cerebrospinal Fluid Leak, without CC</t>
  </si>
  <si>
    <t>Neuropsychology Tests with length of stay 2 days or less</t>
  </si>
  <si>
    <t>Conventional EEG, EMG or Nerve Conduction Studies with length of stay 2 days or less, 19 years and over</t>
  </si>
  <si>
    <t>Conventional EEG, EMG or Nerve Conduction Studies with length of stay 2 days or less, 18 years and under</t>
  </si>
  <si>
    <t>AA34E</t>
  </si>
  <si>
    <t>AA34F</t>
  </si>
  <si>
    <t>Neurophysiological Operations, 18 years and under</t>
  </si>
  <si>
    <t>Insertion of Neurostimulator or Intrathecal Drug Delivery Device</t>
  </si>
  <si>
    <t>Pain Radiofrequency Treatments</t>
  </si>
  <si>
    <t>Major Oculoplastics Procedures</t>
  </si>
  <si>
    <t>Intermediate Oculoplastics Procedures, 19 years and over</t>
  </si>
  <si>
    <t>Intermediate Oculoplastics Procedures, 18 years and under</t>
  </si>
  <si>
    <t>Minor Oculoplastics Procedures, 19 years and over</t>
  </si>
  <si>
    <t>Minor Oculoplastics Procedures, 18 years and under</t>
  </si>
  <si>
    <t>Major Orbits or Lacrimal Procedures, 19 years and over</t>
  </si>
  <si>
    <t>Major Orbits or Lacrimal Procedures, 18 years and under</t>
  </si>
  <si>
    <t>Intermediate Orbits or Lacrimal Procedures, 19 years and over</t>
  </si>
  <si>
    <t>Intermediate Orbits or Lacrimal Procedures, 18 years and under</t>
  </si>
  <si>
    <t>Minor Orbits or Lacrimal Procedures, 19 years and over</t>
  </si>
  <si>
    <t>Minor Orbits or Lacrimal Procedures, 18 years and under</t>
  </si>
  <si>
    <t>Major Cornea or Sclera Procedures</t>
  </si>
  <si>
    <t>Intermediate Cornea or Sclera Procedures</t>
  </si>
  <si>
    <t>Minor Cornea or Sclera Procedures</t>
  </si>
  <si>
    <t>Major Ocular Motility Procedures, 19 years and over</t>
  </si>
  <si>
    <t>Major Ocular Motility Procedures, 18 years and under</t>
  </si>
  <si>
    <t>Intermediate Ocular Motility Procedures, 19 years and over</t>
  </si>
  <si>
    <t>Intermediate Ocular Motility Procedures, 18 years and under</t>
  </si>
  <si>
    <t>Minor Ocular Motility Procedures, 19 years and over</t>
  </si>
  <si>
    <t>Minor Ocular Motility Procedures, 18 years and under</t>
  </si>
  <si>
    <t>Major Glaucoma Procedures</t>
  </si>
  <si>
    <t>Intermediate Glaucoma Procedures</t>
  </si>
  <si>
    <t>Minor Glaucoma Procedures</t>
  </si>
  <si>
    <t>Complex Vitreous Retinal Procedures</t>
  </si>
  <si>
    <t>Major Vitreous Retinal Procedures</t>
  </si>
  <si>
    <t>Intermediate Vitreous Retinal Procedures</t>
  </si>
  <si>
    <t>Minor Vitreous Retinal Procedures</t>
  </si>
  <si>
    <t>Minor Mouth or Throat Procedures, 18 years and under with CC</t>
  </si>
  <si>
    <t>Minor Mouth or Throat Procedures, 18 years and under without CC</t>
  </si>
  <si>
    <t>Minor Mouth or Throat Procedures, 19 years and over with CC</t>
  </si>
  <si>
    <t>Minor Mouth or Throat Procedures, 19 years and over without CC</t>
  </si>
  <si>
    <t>Intermediate Mouth or Throat Procedures, 18 years and under with CC</t>
  </si>
  <si>
    <t>Intermediate Mouth or Throat Procedures, 18 years and under without CC</t>
  </si>
  <si>
    <t>Intermediate Mouth or Throat Procedures, 19 years and over with Major CC</t>
  </si>
  <si>
    <t>Intermediate Mouth or Throat Procedures, 19 years and over with Intermediate CC</t>
  </si>
  <si>
    <t>Intermediate Mouth or Throat Procedures, 19 years and over without CC</t>
  </si>
  <si>
    <t>Major Mouth or Throat Procedures, 18 years and under</t>
  </si>
  <si>
    <t>Major Mouth or Throat Procedures, 19 years and over with CC</t>
  </si>
  <si>
    <t>Major Mouth or Throat Procedures, 19 years and over without CC</t>
  </si>
  <si>
    <t>Complex Major Mouth or Throat Procedures, with Major CC</t>
  </si>
  <si>
    <t>Complex Major Mouth or Throat Procedures, with Intermediate CC</t>
  </si>
  <si>
    <t>Complex Major Mouth or Throat Procedures, without CC</t>
  </si>
  <si>
    <t>Tonsillectomy, 18 years and under with CC</t>
  </si>
  <si>
    <t>Tonsillectomy, 18 years and under without CC</t>
  </si>
  <si>
    <t>Tonsillectomy, 19 years and over with CC</t>
  </si>
  <si>
    <t>Tonsillectomy, 19 years and over without CC</t>
  </si>
  <si>
    <t>Minor Ear Procedures, 18 years and under with CC</t>
  </si>
  <si>
    <t>Minor Ear Procedures, 18 years and under without CC</t>
  </si>
  <si>
    <t>Minor Ear Procedures, 19 years and over with CC</t>
  </si>
  <si>
    <t>Minor Ear Procedures, 19 years and over without CC</t>
  </si>
  <si>
    <t>Intermediate Ear Procedures, 18 years and under</t>
  </si>
  <si>
    <t>Intermediate Ear Procedures, 19 years and over with CC</t>
  </si>
  <si>
    <t>Intermediate Ear Procedures, 19 years and over without CC</t>
  </si>
  <si>
    <t>Major Ear Procedures, 18 years and under</t>
  </si>
  <si>
    <t>Major Ear Procedures, 19 years and over with CC</t>
  </si>
  <si>
    <t>Major Ear Procedures, 19 years and over without CC</t>
  </si>
  <si>
    <t>Minor Nose Procedures, 18 years and under</t>
  </si>
  <si>
    <t>Minor Nose Procedures, 19 years and over with CC</t>
  </si>
  <si>
    <t>Minor Nose Procedures, 19 years and over without CC</t>
  </si>
  <si>
    <t>Intermediate Nose Procedures, 18 years and under</t>
  </si>
  <si>
    <t>Intermediate Nose Procedures, 19 years and over with CC</t>
  </si>
  <si>
    <t>Intermediate Nose Procedures, 19 years and over without CC</t>
  </si>
  <si>
    <t>Major Nose Procedures, 18 years and under</t>
  </si>
  <si>
    <t>Major Nose Procedures, 19 years and over with CC</t>
  </si>
  <si>
    <t>Major Nose Procedures, 19 years and over without CC</t>
  </si>
  <si>
    <t>Intermediate Maxillo-facial Procedures, 18 years and under</t>
  </si>
  <si>
    <t>Intermediate Maxillo-facial Procedures, 19 years and over with CC</t>
  </si>
  <si>
    <t>Intermediate Maxillo-facial Procedures, 19 years and over without CC</t>
  </si>
  <si>
    <t>Major Maxillo-facial Procedures, 19 years and over</t>
  </si>
  <si>
    <t>Major Maxillo-facial Procedures, 18 years and under</t>
  </si>
  <si>
    <t>Complex Major Head or Neck Procedures with Reconstruction</t>
  </si>
  <si>
    <t>Minor Head, Neck and Ear Disorders, with CC</t>
  </si>
  <si>
    <t>Minor Head, Neck and Ear Disorders, without CC</t>
  </si>
  <si>
    <t>Intermediate Head, Neck and Ear Disorders, with Major CC</t>
  </si>
  <si>
    <t>Intermediate Head, Neck and Ear Disorders, with Intermediate CC</t>
  </si>
  <si>
    <t>Intermediate Head, Neck and Ear Disorders, without CC</t>
  </si>
  <si>
    <t>Major Head, Neck and Ear Disorders, with Major CC</t>
  </si>
  <si>
    <t>Major Head, Neck and Ear Disorders, with Intermediate CC</t>
  </si>
  <si>
    <t>Major Head, Neck and Ear Disorders, without CC</t>
  </si>
  <si>
    <t>Complex Major Head, Neck and Ear Disorders, with Major CC</t>
  </si>
  <si>
    <t>Complex Major Head, Neck and Ear Disorders, with Intermediate CC</t>
  </si>
  <si>
    <t>Complex Major Head, Neck and Ear Disorders, without CC</t>
  </si>
  <si>
    <t>Fixture for Bone Anchored Hearing Aids</t>
  </si>
  <si>
    <t>Minor Extraction of Tooth, 18 years and under</t>
  </si>
  <si>
    <t>Minor Extraction of Tooth, 19 years and over</t>
  </si>
  <si>
    <t>Minor Dental Biopsy, 18 years and under</t>
  </si>
  <si>
    <t>Minor Dental Biopsy, 19 years and over</t>
  </si>
  <si>
    <t>Dental Fitting or Insertion Procedures, 18 years and under</t>
  </si>
  <si>
    <t>Dental Fitting or Insertion Procedures, 19 years and over</t>
  </si>
  <si>
    <t>Minor Dental Restoration Procedures, 18 years and under</t>
  </si>
  <si>
    <t>Minor Dental Restoration Procedures, 19 years and over</t>
  </si>
  <si>
    <t>Minor Dental Procedures, 18 years and under</t>
  </si>
  <si>
    <t>Minor Dental Procedures, 19 years and over</t>
  </si>
  <si>
    <t>Adjustment of Dental Device, 18 years and under</t>
  </si>
  <si>
    <t>Adjustment of Dental Device, 19 years and over</t>
  </si>
  <si>
    <t>Dental Excision or Biopsy Procedures, 18 years and under</t>
  </si>
  <si>
    <t>Dental Excision or Biopsy Procedures, 19 years and over</t>
  </si>
  <si>
    <t>Surgical Removal of Tooth, 18 years and under</t>
  </si>
  <si>
    <t>Surgical Removal of Tooth, 19 years and over</t>
  </si>
  <si>
    <t>Creation of Dental Impression, 18 years and under</t>
  </si>
  <si>
    <t>Creation of Dental Impression, 19 years and over</t>
  </si>
  <si>
    <t>Intermediate Dental Procedures, 18 years and under</t>
  </si>
  <si>
    <t>Intermediate Dental Procedures, 19 years and over</t>
  </si>
  <si>
    <t>Major Surgical Removal of Tooth, 18 years and under</t>
  </si>
  <si>
    <t>Major Surgical Removal of Tooth, 19 years and over</t>
  </si>
  <si>
    <t>Major Dental Procedures, 18 years and under</t>
  </si>
  <si>
    <t>Major Dental Procedures, 19 years and over</t>
  </si>
  <si>
    <t>Extraction of Multiple Teeth, 18 years and under</t>
  </si>
  <si>
    <t>Extraction of Multiple Teeth, 19 years and over</t>
  </si>
  <si>
    <t>Complex Thoracic Procedures with Intermediate CC</t>
  </si>
  <si>
    <t>Fibre Optic Bronchoscopy, 19 years and over</t>
  </si>
  <si>
    <t>Fibre Optic Bronchoscopy, 18 years and under</t>
  </si>
  <si>
    <t>Pulmonary Embolus with Intermediate CC</t>
  </si>
  <si>
    <t>Lung Abscess-Empyema with Intermediate CC</t>
  </si>
  <si>
    <t>Lobar, Atypical or Viral Pneumonia, with Major CC</t>
  </si>
  <si>
    <t>Lobar, Atypical or Viral Pneumonia, with Intermediate CC</t>
  </si>
  <si>
    <t>Lobar, Atypical or Viral Pneumonia, without CC</t>
  </si>
  <si>
    <t>Pulmonary, Pleural or Other Tuberculosis, with CC</t>
  </si>
  <si>
    <t>Pulmonary, Pleural or Other Tuberculosis, without CC</t>
  </si>
  <si>
    <t>Asthma with Intubation, with Major CC</t>
  </si>
  <si>
    <t>Asthma with Intubation, with Intermediate CC</t>
  </si>
  <si>
    <t>Asthma with Intubation, without CC</t>
  </si>
  <si>
    <t>Asthma without Intubation, with Major CC</t>
  </si>
  <si>
    <t>Asthma without Intubation, with Intermediate CC</t>
  </si>
  <si>
    <t>Asthma without Intubation, without CC</t>
  </si>
  <si>
    <t>Pleural Effusion with Intermediate CC</t>
  </si>
  <si>
    <t>Respiratory Neoplasms with Intermediate CC</t>
  </si>
  <si>
    <t>Other Respiratory Diagnoses with Intermediate CC</t>
  </si>
  <si>
    <t>Chronic Obstructive Pulmonary Disease or Bronchitis, with length of stay 1 day or less, discharged home</t>
  </si>
  <si>
    <t>Chronic Obstructive Pulmonary Disease or Bronchitis, with Intubation, with Major CC</t>
  </si>
  <si>
    <t>Chronic Obstructive Pulmonary Disease or Bronchitis, with Intubation, with Intermediate CC</t>
  </si>
  <si>
    <t>Chronic Obstructive Pulmonary Disease or Bronchitis, with Intubation, without CC</t>
  </si>
  <si>
    <t>Chronic Obstructive Pulmonary Disease or Bronchitis, with NIV, without Intubation, with Major CC</t>
  </si>
  <si>
    <t>Chronic Obstructive Pulmonary Disease or Bronchitis, with NIV, without Intubation, with Intermediate CC</t>
  </si>
  <si>
    <t>Chronic Obstructive Pulmonary Disease or Bronchitis, with NIV, without Intubation, without CC</t>
  </si>
  <si>
    <t>Chronic Obstructive Pulmonary Disease or Bronchitis, without NIV, without Intubation, with Major CC</t>
  </si>
  <si>
    <t>Chronic Obstructive Pulmonary Disease or Bronchitis, without NIV, without Intubation, with Intermediate CC</t>
  </si>
  <si>
    <t>Chronic Obstructive Pulmonary Disease or Bronchitis, without NIV, without Intubation, without CC</t>
  </si>
  <si>
    <t>Unspecified Acute Lower Respiratory Infection with Intermediate CC</t>
  </si>
  <si>
    <t>Bronchopneumonia with Intermediate CC</t>
  </si>
  <si>
    <t>Inhalation Lung Injury or Foreign Body, with Major CC</t>
  </si>
  <si>
    <t>Inhalation Lung Injury or Foreign Body, with Intermediate CC</t>
  </si>
  <si>
    <t>Inhalation Lung Injury or Foreign Body, without CC</t>
  </si>
  <si>
    <t>Fibrosis or Pneumoconiosis, with CC</t>
  </si>
  <si>
    <t>Fibrosis or Pneumoconiosis, without CC</t>
  </si>
  <si>
    <t>Pneumothorax or Intrathoracic Injuries, with CC</t>
  </si>
  <si>
    <t>Pneumothorax or Intrathoracic Injuries, without CC</t>
  </si>
  <si>
    <t>Respiratory Failure with Intubation, with Major CC</t>
  </si>
  <si>
    <t>Respiratory Failure with Intubation, with Intermediate CC</t>
  </si>
  <si>
    <t>Respiratory Failure with Intubation, without CC</t>
  </si>
  <si>
    <t>Respiratory Failure without Intubation, with Major CC</t>
  </si>
  <si>
    <t>Respiratory Failure without Intubation, with Intermediate CC</t>
  </si>
  <si>
    <t>Respiratory Failure without Intubation, without CC</t>
  </si>
  <si>
    <t>Granulomatous, Allergic Alveolitis or Autoimmune Lung Disease, with CC</t>
  </si>
  <si>
    <t>Granulomatous, Allergic Alveolitis or Autoimmune Lung Disease, without CC</t>
  </si>
  <si>
    <t>Non-Invasive Ventilation Support Assessment, 19 years and over</t>
  </si>
  <si>
    <t>Non-Invasive Ventilation Support Assessment, 18 years and under</t>
  </si>
  <si>
    <t>DZ52Z</t>
  </si>
  <si>
    <t>Full Pulmonary Function Testing</t>
  </si>
  <si>
    <t>DZ54Z</t>
  </si>
  <si>
    <t>Complex Bronchoscopy</t>
  </si>
  <si>
    <t>Pace 1: Single Chamber or Implantable Diagnostic Device</t>
  </si>
  <si>
    <t>Pace 2: Dual Chamber</t>
  </si>
  <si>
    <t>Pace 3: Biventricular and all Congenital Pacemaker Procedures; Resynchronisation Therapy</t>
  </si>
  <si>
    <t>Percutaneous Interventions: Percutaneous Transluminal ASD, VSD or PFO Closure and Valve Insertion</t>
  </si>
  <si>
    <t>Percutaneous Interventions: Balloon Valve Intermediate Interventions and Arterial Duct Closure</t>
  </si>
  <si>
    <t>Percutaneous Interventions: Other including Septostomy, Embolisations, Non-Coronary Stents and Energy Moderated Perforation</t>
  </si>
  <si>
    <t>Implantation of Cardioverter; Defibrillator only</t>
  </si>
  <si>
    <t>Percutaneous Complex Ablation, including for Atrial Fibrillation or Ventricular Tachycardia</t>
  </si>
  <si>
    <t>Percutaneous Coronary Intervention, 0 to 2 Stents</t>
  </si>
  <si>
    <t>Catheter, 19 years and over</t>
  </si>
  <si>
    <t>Catheter, 18 years and under</t>
  </si>
  <si>
    <t>Pacemaker Procedure without Generator Implant, including Re-siting and Removal of Cardiac Pacemaker System</t>
  </si>
  <si>
    <t>Complex Echocardiogram, including Congenital, Transoesophageal and Fetal Echocardiography</t>
  </si>
  <si>
    <t>Electrocardiogram Monitoring and Stress Testing</t>
  </si>
  <si>
    <t>Single or Dual Chamber, Pacemaker or Implantable Diagnostic Device, with Percutaneous Coronary Intervention, EP or RFA</t>
  </si>
  <si>
    <t>Coronary Artery Bypass Graft, with Valve Replacement or Repair</t>
  </si>
  <si>
    <t>Repair or Replacement of more than one Heart Valve</t>
  </si>
  <si>
    <t>Transcatheter Aortic Valve Implantation (TAVI)</t>
  </si>
  <si>
    <t>Non-Interventional Acquired Cardiac Conditions</t>
  </si>
  <si>
    <t>EA54Z</t>
  </si>
  <si>
    <t>Percutaneous Standard Ablation</t>
  </si>
  <si>
    <t>EA55Z</t>
  </si>
  <si>
    <t>Percutaneous Diagnostic Electrophysiology Studies</t>
  </si>
  <si>
    <t>EA56Z</t>
  </si>
  <si>
    <t>Implantation of Cardiac Resynchronization Therapy Defibrillator (CRT-D)</t>
  </si>
  <si>
    <t>Heart Failure or Shock, with CC</t>
  </si>
  <si>
    <t>Heart Failure or Shock, without CC</t>
  </si>
  <si>
    <t>Arrhythmia or Conduction Disorders, with CC</t>
  </si>
  <si>
    <t>Arrhythmia or Conduction Disorders, without CC</t>
  </si>
  <si>
    <t>Syncope or Collapse, with CC</t>
  </si>
  <si>
    <t>Syncope or Collapse, without CC</t>
  </si>
  <si>
    <t>Major General Abdominal Procedures, 19 years and over with Major CC</t>
  </si>
  <si>
    <t>Major General Abdominal Procedures, 19 years and over with Intermediate CC</t>
  </si>
  <si>
    <t>Major General Abdominal Procedures, 19 years and over without CC</t>
  </si>
  <si>
    <t>FZ12H</t>
  </si>
  <si>
    <t>Major General Abdominal Procedures, between 2 and 18 years with CC</t>
  </si>
  <si>
    <t>FZ12I</t>
  </si>
  <si>
    <t>Major General Abdominal Procedures, between 2 and 18 years without CC</t>
  </si>
  <si>
    <t>FZ12J</t>
  </si>
  <si>
    <t>Major General Abdominal Procedures, 1 year and under with Major CC</t>
  </si>
  <si>
    <t>FZ12K</t>
  </si>
  <si>
    <t>Major General Abdominal Procedures, 1 year and under without Major CC</t>
  </si>
  <si>
    <t>FZ13C</t>
  </si>
  <si>
    <t>Minor Therapeutic or Diagnostic General Abdominal Procedures, 19 years and over</t>
  </si>
  <si>
    <t>FZ13D</t>
  </si>
  <si>
    <t>Minor Therapeutic or Diagnostic General Abdominal Procedures, 18 years and under</t>
  </si>
  <si>
    <t>Abdominal Hernia Procedures, 19 years and over with Major CC</t>
  </si>
  <si>
    <t>Abdominal Hernia Procedures, 19 years and over with Intermediate CC</t>
  </si>
  <si>
    <t>Abdominal Hernia Procedures, 19 years and over without CC</t>
  </si>
  <si>
    <t>Abdominal Hernia Procedures, 18 years and under</t>
  </si>
  <si>
    <t>Inguinal, Umbilical or Femoral Hernia Procedures, 19 years and over with Major CC</t>
  </si>
  <si>
    <t>Inguinal, Umbilical or Femoral Hernia Procedures, 19 years and over with Intermediate CC</t>
  </si>
  <si>
    <t>Inguinal, Umbilical or Femoral Hernia Procedures, 19 years and over without CC</t>
  </si>
  <si>
    <t>FZ18E</t>
  </si>
  <si>
    <t>Inguinal, Umbilical or Femoral Hernia Procedures, between 2 and 18 years</t>
  </si>
  <si>
    <t>FZ18F</t>
  </si>
  <si>
    <t>Inguinal, Umbilical or Femoral Hernia Procedures, 1 year and under</t>
  </si>
  <si>
    <t>FZ19A</t>
  </si>
  <si>
    <t>Herniotomy Procedures, 2 years and over</t>
  </si>
  <si>
    <t>FZ19B</t>
  </si>
  <si>
    <t>Herniotomy Procedures, 1 year and under</t>
  </si>
  <si>
    <t>Appendicectomy Procedures, 19 years and over with Major CC</t>
  </si>
  <si>
    <t>Appendicectomy Procedures, 19 years and over without Major CC</t>
  </si>
  <si>
    <t>FZ20D</t>
  </si>
  <si>
    <t>Appendicectomy Procedures, 18 years and under with Major CC</t>
  </si>
  <si>
    <t>FZ20E</t>
  </si>
  <si>
    <t>Appendicectomy Procedures, 18 years and under without Major CC</t>
  </si>
  <si>
    <t>FZ21A</t>
  </si>
  <si>
    <t>Major Anal Procedures, 19 years and over</t>
  </si>
  <si>
    <t>FZ21B</t>
  </si>
  <si>
    <t>Major Anal Procedures, 18 years and under</t>
  </si>
  <si>
    <t>Intermediate Anal Procedures, 19 years and over</t>
  </si>
  <si>
    <t>Intermediate Anal Procedures, 18 years and under</t>
  </si>
  <si>
    <t>FZ23A</t>
  </si>
  <si>
    <t>Minor Anal Procedures, 19 years and over</t>
  </si>
  <si>
    <t>FZ23B</t>
  </si>
  <si>
    <t>Minor Anal Procedures, 18 years and under</t>
  </si>
  <si>
    <t>Major Therapeutic Endoscopic Upper or Lower GI Tract Procedures, 19 years and over with Major CC</t>
  </si>
  <si>
    <t>Major Therapeutic Endoscopic Upper or Lower GI Tract Procedures, 19 years and over with Intermediate CC</t>
  </si>
  <si>
    <t>Major Therapeutic Endoscopic Upper or Lower GI Tract Procedures, 19 years and over without CC</t>
  </si>
  <si>
    <t>FZ24E</t>
  </si>
  <si>
    <t>Major Therapeutic Endoscopic Upper or Lower GI Tract Procedures, between 2 and 18 years</t>
  </si>
  <si>
    <t>FZ24F</t>
  </si>
  <si>
    <t>Major Therapeutic Endoscopic Upper or Lower GI Tract Procedures, 1 year and under</t>
  </si>
  <si>
    <t>Intermediate Therapeutic General Abdominal Procedures, 19 years and over with Major CC</t>
  </si>
  <si>
    <t>Intermediate Therapeutic General Abdominal Procedures, 19 years and over with Intermediate CC</t>
  </si>
  <si>
    <t>Intermediate Therapeutic General Abdominal Procedures, 19 years and over without CC</t>
  </si>
  <si>
    <t>Intermediate Therapeutic General Abdominal Procedures, 18 years and under</t>
  </si>
  <si>
    <t>Disorders of the Oesophagus, with length of stay 2 days or more, with Major CC</t>
  </si>
  <si>
    <t>Disorders of the Oesophagus, with length of stay 2 days or more, without Major CC</t>
  </si>
  <si>
    <t>Disorders of the Oesophagus, with length of stay 1 day or less</t>
  </si>
  <si>
    <t>Small Intestinal Disorders, excluding Inflammatory Bowel Disease, with length of stay 2 days or more, with CC</t>
  </si>
  <si>
    <t>Small Intestinal Disorders, excluding Inflammatory Bowel Disease, with length of stay 2 days or more, without CC</t>
  </si>
  <si>
    <t>Small Intestinal Disorders, excluding Inflammatory Bowel Disease, with length of stay 1 day or less</t>
  </si>
  <si>
    <t>Intestinal Infectious Disorders, with length of stay 2 days or more, with Major CC</t>
  </si>
  <si>
    <t>Intestinal Infectious Disorders, with length of stay 2 days or more, without Major CC</t>
  </si>
  <si>
    <t>Intestinal Infectious Disorders, with length of stay 1 day or less</t>
  </si>
  <si>
    <t>Inflammatory Bowel Disease, with length of stay 1 day or less</t>
  </si>
  <si>
    <t>Inflammatory Bowel Disease, with length of stay 2 days or more, with Interventions, with Major CC</t>
  </si>
  <si>
    <t>Inflammatory Bowel Disease, with length of stay 2 days or more, without Interventions, with Major CC</t>
  </si>
  <si>
    <t>Inflammatory Bowel Disease, with length of stay 2 days or more, with Interventions, without Major CC</t>
  </si>
  <si>
    <t>Inflammatory Bowel Disease, with length of stay 2 days or more, without Interventions, without Major CC</t>
  </si>
  <si>
    <t>Gastrointestinal Bleed, with length of stay 2 days or more, with Major CC</t>
  </si>
  <si>
    <t>Gastrointestinal Bleed, with length of stay 2 days or more, without Major CC</t>
  </si>
  <si>
    <t>Gastrointestinal Bleed, with length of stay 1 day or less</t>
  </si>
  <si>
    <t>Hernia Disorders, with length of stay 2 days or more, with Major CC</t>
  </si>
  <si>
    <t>Hernia Disorders, with length of stay 2 days or more, without Major CC</t>
  </si>
  <si>
    <t>Hernia Disorders, with length of stay 1 day or less</t>
  </si>
  <si>
    <t>Appendix Disorders, with length of stay 2 days or more</t>
  </si>
  <si>
    <t>Appendix Disorders, with length of stay 1 day or less</t>
  </si>
  <si>
    <t>Anal Disorders, with length of stay 2 days or more, with Major CC</t>
  </si>
  <si>
    <t>Anal Disorders, with length of stay 2 days or more, without Major CC</t>
  </si>
  <si>
    <t>Anal Disorders, with length of stay 1 day or less</t>
  </si>
  <si>
    <t>FZ42A</t>
  </si>
  <si>
    <t>Wireless Capsule Endoscopy, 19 years and over</t>
  </si>
  <si>
    <t>FZ42B</t>
  </si>
  <si>
    <t>Wireless Capsule Endoscopy, 18 years and under</t>
  </si>
  <si>
    <t>Non-Malignant Stomach or Duodenum Disorders, with length of stay 2 days or more, with Major CC</t>
  </si>
  <si>
    <t>Non-Malignant Stomach or Duodenum Disorders, with length of stay 2 days or more, without Major CC</t>
  </si>
  <si>
    <t>Non-Malignant Stomach or Duodenum Disorders, with length of stay 1 day or less</t>
  </si>
  <si>
    <t>Malignant Stomach or Duodenum Disorders, with length of stay 2 days or more, with Major CC</t>
  </si>
  <si>
    <t>Malignant Stomach or Duodenum Disorders, with length of stay 2 days or more, without Major CC</t>
  </si>
  <si>
    <t>Malignant Stomach or Duodenum Disorders, with length of stay 1 day or less</t>
  </si>
  <si>
    <t>Non-Malignant Large Intestinal Disorders, with length of stay 2 days or more, with Major CC</t>
  </si>
  <si>
    <t>Non-Malignant Large Intestinal Disorders, with length of stay 2 days or more, without Major CC</t>
  </si>
  <si>
    <t>Non-Malignant Large Intestinal Disorders, with length of stay 1 day or less</t>
  </si>
  <si>
    <t>Malignant Large Intestinal Disorders, with length of stay 2 days or more, with Major CC</t>
  </si>
  <si>
    <t>Malignant Large Intestinal Disorders, with length of stay 2 days or more, without Major CC</t>
  </si>
  <si>
    <t>Malignant Large Intestinal Disorders, with length of stay 1 day or less</t>
  </si>
  <si>
    <t>Non-Malignant General Abdominal Disorders, with length of stay 2 days or more, with Major CC</t>
  </si>
  <si>
    <t>Non-Malignant General Abdominal Disorders, with length of stay 2 days or more, without Major CC</t>
  </si>
  <si>
    <t>Non-Malignant General Abdominal Disorders, with length of stay 1 day or less</t>
  </si>
  <si>
    <t>Malignant General Abdominal Disorders, with length of stay 2 days or more, with Major CC</t>
  </si>
  <si>
    <t>Malignant General Abdominal Disorders, with length of stay 2 days or more, without Major CC</t>
  </si>
  <si>
    <t>Malignant General Abdominal Disorders, with length of stay 1 day or less</t>
  </si>
  <si>
    <t>Nutritional Disorders, with length of stay 2 days or more, with Major CC</t>
  </si>
  <si>
    <t>Nutritional Disorders, with length of stay 2 days or more, without Major CC</t>
  </si>
  <si>
    <t>Nutritional Disorders, with length of stay 1 day or less</t>
  </si>
  <si>
    <t>Intermediate Large Intestine Procedures, 19 years and over</t>
  </si>
  <si>
    <t>Diagnostic Colonoscopy, 19 years and over</t>
  </si>
  <si>
    <t>Diagnostic Colonoscopy with Biopsy, 19 years and over</t>
  </si>
  <si>
    <t>Therapeutic Colonoscopy, 19 years and over</t>
  </si>
  <si>
    <t>Diagnostic Flexible Sigmoidoscopy, 19 years and over</t>
  </si>
  <si>
    <t>Diagnostic Flexible Sigmoidoscopy with Biopsy, 19 years and over</t>
  </si>
  <si>
    <t>Therapeutic Flexible Sigmoidoscopy, 19 years and over</t>
  </si>
  <si>
    <t>Diagnostic or Therapeutic, Rigid Sigmoidoscopy, 19 years and over</t>
  </si>
  <si>
    <t>FZ58A</t>
  </si>
  <si>
    <t>Endoscopic or Intermediate, Lower GI Tract Procedures, between 2 and 18 years</t>
  </si>
  <si>
    <t>FZ58B</t>
  </si>
  <si>
    <t>Endoscopic or Intermediate, Lower GI Tract Procedures, 1 year and under</t>
  </si>
  <si>
    <t>Intermediate Upper GI Tract Procedures, 19 years and over</t>
  </si>
  <si>
    <t>Diagnostic Endoscopic Upper GI Tract Procedures, 19 years and over</t>
  </si>
  <si>
    <t>Diagnostic Endoscopic Upper GI Tract Procedures with Biopsy, 19 years and over</t>
  </si>
  <si>
    <t>FZ62A</t>
  </si>
  <si>
    <t>Endoscopic or Intermediate, Upper GI Tract Procedures, between 2 and 18 years</t>
  </si>
  <si>
    <t>FZ62B</t>
  </si>
  <si>
    <t>Endoscopic or Intermediate, Upper GI Tract Procedures, 1 year and under</t>
  </si>
  <si>
    <t>FZ64A</t>
  </si>
  <si>
    <t>Combined Upper and Lower GI Tract Diagnostic Endoscopic Procedures with Biopsy, 19 years and over</t>
  </si>
  <si>
    <t>FZ64B</t>
  </si>
  <si>
    <t>Combined Upper and Lower GI Tract Diagnostic Endoscopic Procedures with Biopsy, 18 years and under</t>
  </si>
  <si>
    <t>Very Major Small Intestine Procedures, 19 years and over with CC</t>
  </si>
  <si>
    <t>Very Major Small Intestine Procedures, 19 years and over without CC</t>
  </si>
  <si>
    <t>Major Small Intestine Procedures, 19 years and over with CC</t>
  </si>
  <si>
    <t>Major Small Intestine Procedures, 19 years and over without CC</t>
  </si>
  <si>
    <t>FZ68C</t>
  </si>
  <si>
    <t>Very Major or Major Small Intestine Procedures, between 2 and 18 years with CC</t>
  </si>
  <si>
    <t>FZ68D</t>
  </si>
  <si>
    <t>Very Major or Major Small Intestine Procedures, between 2 and 18 years without CC</t>
  </si>
  <si>
    <t>FZ68E</t>
  </si>
  <si>
    <t>Very Major or Major Small Intestine Procedures, 1 year and under with CC</t>
  </si>
  <si>
    <t>FZ68F</t>
  </si>
  <si>
    <t>Very Major or Major Small Intestine Procedures, 1 year and under without CC</t>
  </si>
  <si>
    <t>FZ69A</t>
  </si>
  <si>
    <t>Complex Small Intestine Procedures, 19 years and over</t>
  </si>
  <si>
    <t>FZ69B</t>
  </si>
  <si>
    <t>Complex Small Intestine Procedures, 18 years and under</t>
  </si>
  <si>
    <t>FZ70Z</t>
  </si>
  <si>
    <t>Therapeutic Endoscopic Upper GI Tract Procedures, 19 years and over</t>
  </si>
  <si>
    <t>FZ71A</t>
  </si>
  <si>
    <t>Endoscopic Insertion of Luminal Stent into GI Tract, with length of stay 2 days or more, with Major CC</t>
  </si>
  <si>
    <t>FZ71B</t>
  </si>
  <si>
    <t>Endoscopic Insertion of Luminal Stent into GI Tract, with length of stay 2 days or more, without Major CC</t>
  </si>
  <si>
    <t>FZ71C</t>
  </si>
  <si>
    <t>Endoscopic Insertion of Luminal Stent into GI Tract, with length of stay 1 day or less</t>
  </si>
  <si>
    <t>FZ72Z</t>
  </si>
  <si>
    <t>Insertion of Spinal Cord Stimulator for Treatment of Faecal Incontinence</t>
  </si>
  <si>
    <t>FZ73A</t>
  </si>
  <si>
    <t>Very Complex Large Intestine Procedures with Major CC</t>
  </si>
  <si>
    <t>FZ73B</t>
  </si>
  <si>
    <t>Very Complex Large Intestine Procedures without Major CC</t>
  </si>
  <si>
    <t>FZ74A</t>
  </si>
  <si>
    <t>Complex Large Intestine Procedures, 19 years and over with Major CC</t>
  </si>
  <si>
    <t>FZ74B</t>
  </si>
  <si>
    <t>Complex Large Intestine Procedures, 19 years and over without Major CC</t>
  </si>
  <si>
    <t>FZ75A</t>
  </si>
  <si>
    <t>Proximal Colon Procedures, 19 years and over with Major CC</t>
  </si>
  <si>
    <t>FZ75B</t>
  </si>
  <si>
    <t>Proximal Colon Procedures, 19 years and over without Major CC</t>
  </si>
  <si>
    <t>FZ76A</t>
  </si>
  <si>
    <t>Distal Colon Procedures, 19 years and over with Major CC</t>
  </si>
  <si>
    <t>FZ76B</t>
  </si>
  <si>
    <t>Distal Colon Procedures, 19 years and over without Major CC</t>
  </si>
  <si>
    <t>FZ77A</t>
  </si>
  <si>
    <t>Major Large Intestine Procedures, 19 years and over with Major CC</t>
  </si>
  <si>
    <t>FZ77B</t>
  </si>
  <si>
    <t>Major Large Intestine Procedures, 19 years and over without Major CC</t>
  </si>
  <si>
    <t>FZ78A</t>
  </si>
  <si>
    <t>Complex or Major Large Intestine Procedures, between 2 and 18 years with CC</t>
  </si>
  <si>
    <t>FZ78B</t>
  </si>
  <si>
    <t>Complex or Major Large Intestine Procedures, between 2 and 18 years without CC</t>
  </si>
  <si>
    <t>FZ78C</t>
  </si>
  <si>
    <t>Complex or Major Large Intestine Procedures, 1 year and under with CC</t>
  </si>
  <si>
    <t>FZ78D</t>
  </si>
  <si>
    <t>Complex or Major Large Intestine Procedures, 1 year and under without CC</t>
  </si>
  <si>
    <t>FZ79A</t>
  </si>
  <si>
    <t>Complex General Abdominal Procedures with Major CC</t>
  </si>
  <si>
    <t>FZ79B</t>
  </si>
  <si>
    <t>Complex General Abdominal Procedures without Major CC</t>
  </si>
  <si>
    <t>FZ80A</t>
  </si>
  <si>
    <t>Very Complex Oesophageal, Stomach or Duodenum Procedures, 19 years and over with Major CC</t>
  </si>
  <si>
    <t>FZ80B</t>
  </si>
  <si>
    <t>Very Complex Oesophageal, Stomach or Duodenum Procedures, 19 years and over without Major CC</t>
  </si>
  <si>
    <t>FZ81A</t>
  </si>
  <si>
    <t>Complex Oesophageal, Stomach or Duodenum Procedures, 19 years and over with Major CC</t>
  </si>
  <si>
    <t>FZ81B</t>
  </si>
  <si>
    <t>Complex Oesophageal, Stomach or Duodenum Procedures, 19 years and over without Major CC</t>
  </si>
  <si>
    <t>FZ82A</t>
  </si>
  <si>
    <t>Very Complex or Complex Oesophageal, Stomach or Duodenum Procedures, 18 years and under with CC</t>
  </si>
  <si>
    <t>FZ82B</t>
  </si>
  <si>
    <t>Very Complex or Complex Oesophageal, Stomach or Duodenum Procedures, 18 years and under without CC</t>
  </si>
  <si>
    <t>FZ83A</t>
  </si>
  <si>
    <t>Major Oesophageal, Stomach or Duodenum Procedures, 19 years and over with Major CC</t>
  </si>
  <si>
    <t>FZ83B</t>
  </si>
  <si>
    <t>Major Oesophageal, Stomach or Duodenum Procedures, 19 years and over without Major CC</t>
  </si>
  <si>
    <t>FZ83C</t>
  </si>
  <si>
    <t>Major Oesophageal, Stomach or Duodenum Procedures, between 2 and 18 years with CC</t>
  </si>
  <si>
    <t>FZ83D</t>
  </si>
  <si>
    <t>Major Oesophageal, Stomach or Duodenum Procedures, between 2 and 18 years without CC</t>
  </si>
  <si>
    <t>FZ83E</t>
  </si>
  <si>
    <t>Major Oesophageal, Stomach or Duodenum Procedures, 1 year and under with CC</t>
  </si>
  <si>
    <t>FZ83F</t>
  </si>
  <si>
    <t>Major Oesophageal, Stomach or Duodenum Procedures, 1 year and under without CC</t>
  </si>
  <si>
    <t>FZ84Z</t>
  </si>
  <si>
    <t>Stomach Bypass Procedures for Obesity</t>
  </si>
  <si>
    <t>FZ85Z</t>
  </si>
  <si>
    <t>Restrictive Stomach Procedures for Obesity</t>
  </si>
  <si>
    <t>FZ86Z</t>
  </si>
  <si>
    <t>Endoscopic Insertion of Gastric Balloon for Obesity</t>
  </si>
  <si>
    <t>FZ87A</t>
  </si>
  <si>
    <t>Complex Hernia Procedures with Major CC</t>
  </si>
  <si>
    <t>FZ87B</t>
  </si>
  <si>
    <t>Complex Hernia Procedures with Intermediate CC</t>
  </si>
  <si>
    <t>FZ87C</t>
  </si>
  <si>
    <t>Complex Hernia Procedures without CC</t>
  </si>
  <si>
    <t>FZ88A</t>
  </si>
  <si>
    <t>Insertion of Gastrostomy Tube, 19 years and over</t>
  </si>
  <si>
    <t>FZ88B</t>
  </si>
  <si>
    <t>Insertion of Gastrostomy Tube, 18 years and under</t>
  </si>
  <si>
    <t>Very Complex Open Hepatobiliary or Pancreatic Procedures, with CC</t>
  </si>
  <si>
    <t>Very Complex Open Hepatobiliary or Pancreatic Procedures, without CC</t>
  </si>
  <si>
    <t>Complex Open Hepatobiliary or Pancreatic Procedures, with CC</t>
  </si>
  <si>
    <t>Complex Open Hepatobiliary or Pancreatic Procedures, without CC</t>
  </si>
  <si>
    <t>Very Major Open Hepatobiliary or Pancreatic Procedures, with CC</t>
  </si>
  <si>
    <t>Very Major Open Hepatobiliary or Pancreatic Procedures, without CC</t>
  </si>
  <si>
    <t>Major Open Hepatobiliary or Pancreatic Procedures, with CC</t>
  </si>
  <si>
    <t>Major Open Hepatobiliary or Pancreatic Procedures, without CC</t>
  </si>
  <si>
    <t>Intermediate Open Hepatobiliary or Pancreatic Procedures, with CC</t>
  </si>
  <si>
    <t>Intermediate Open Hepatobiliary or Pancreatic Procedures, without CC</t>
  </si>
  <si>
    <t>Open Cholecystectomy, 19 years and over without CC</t>
  </si>
  <si>
    <t>Laparoscopic Cholecystectomy, 19 years and over, with length of stay 1 day or more, without CC</t>
  </si>
  <si>
    <t>Laparoscopic Cholecystectomy, 19 years and over, with length of stay 0 days, without CC</t>
  </si>
  <si>
    <t>Open or Laparoscopic Cholecystectomy, 19 years and over with CC</t>
  </si>
  <si>
    <t>GA10G</t>
  </si>
  <si>
    <t>Open or Laparoscopic Cholecystectomy, 18 years and under</t>
  </si>
  <si>
    <t>Minor Open or Laparoscopic, Hepatobiliary or Pancreatic Procedures, with CC</t>
  </si>
  <si>
    <t>Minor Open or Laparoscopic, Hepatobiliary or Pancreatic Procedures, without CC</t>
  </si>
  <si>
    <t>GB01A</t>
  </si>
  <si>
    <t>Very Major Endoscopic or Percutaneous, Hepatobiliary or Pancreatic Procedures, with Major CC</t>
  </si>
  <si>
    <t>GB01B</t>
  </si>
  <si>
    <t>Very Major Endoscopic or Percutaneous, Hepatobiliary or Pancreatic Procedures, without Major CC</t>
  </si>
  <si>
    <t>Major Endoscopic or Percutaneous, Hepatobiliary or Pancreatic Procedures, with Major CC</t>
  </si>
  <si>
    <t>Major Endoscopic or Percutaneous, Hepatobiliary or Pancreatic Procedures, with Intermediate CC</t>
  </si>
  <si>
    <t>Major Endoscopic or Percutaneous, Hepatobiliary or Pancreatic Procedures, without CC</t>
  </si>
  <si>
    <t>Intermediate Endoscopic or Percutaneous, Hepatobiliary or Pancreatic Procedures, with CC</t>
  </si>
  <si>
    <t>Intermediate Endoscopic or Percutaneous, Hepatobiliary or Pancreatic Procedures, without CC</t>
  </si>
  <si>
    <t>GB04D</t>
  </si>
  <si>
    <t>Minor Endoscopic or Percutaneous, Hepatobiliary or Pancreatic Procedures, 19 years and over</t>
  </si>
  <si>
    <t>GB04E</t>
  </si>
  <si>
    <t>Minor Endoscopic or Percutaneous, Hepatobiliary or Pancreatic Procedures, 18 years and under</t>
  </si>
  <si>
    <t>GB05C</t>
  </si>
  <si>
    <t>Major Therapeutic Endoscopic Retrograde Cholangiopancreatography, with length of stay 3 days or more, with Major CC</t>
  </si>
  <si>
    <t>GB05D</t>
  </si>
  <si>
    <t>Major Therapeutic Endoscopic Retrograde Cholangiopancreatography, with length of stay 3 days or more, without Major CC</t>
  </si>
  <si>
    <t>GB05E</t>
  </si>
  <si>
    <t>Major Therapeutic Endoscopic Retrograde Cholangiopancreatography, with length of stay 2 days or less</t>
  </si>
  <si>
    <t>Intermediate Therapeutic Endoscopic Retrograde Cholangiopancreatography, with length of stay 3 days or more, with Major CC</t>
  </si>
  <si>
    <t>Intermediate Therapeutic Endoscopic Retrograde Cholangiopancreatography, with length of stay 3 days or more, with Intermediate CC</t>
  </si>
  <si>
    <t>Intermediate Therapeutic Endoscopic Retrograde Cholangiopancreatography, with length of stay 3 days or more, without C</t>
  </si>
  <si>
    <t>Intermediate Therapeutic Endoscopic Retrograde Cholangiopancreatography, with length of stay 2 days or less</t>
  </si>
  <si>
    <t>GB07Z</t>
  </si>
  <si>
    <t>Minor Diagnostic Endoscopic Retrograde Cholangiopancreatography</t>
  </si>
  <si>
    <t>GB08A</t>
  </si>
  <si>
    <t>Complex Endoscopic or Percutaneous, Hepatobiliary or Pancreatic Procedures, with Major CC</t>
  </si>
  <si>
    <t>GB08B</t>
  </si>
  <si>
    <t>Complex Endoscopic or Percutaneous, Hepatobiliary or Pancreatic Procedures, without Major CC</t>
  </si>
  <si>
    <t>GB09A</t>
  </si>
  <si>
    <t>Complex Therapeutic Endoscopic Retrograde Cholangiopancreatography, with length of stay 3 days or more, with Major CC</t>
  </si>
  <si>
    <t>GB09B</t>
  </si>
  <si>
    <t>Complex Therapeutic Endoscopic Retrograde Cholangiopancreatography, with length of stay 3 days or more, without Major CC</t>
  </si>
  <si>
    <t>GB09C</t>
  </si>
  <si>
    <t>Complex Therapeutic Endoscopic Retrograde Cholangiopancreatography, with length of stay 2 days or less</t>
  </si>
  <si>
    <t>Malignant Liver or Pancreatic Disorders, with length of stay 2 days or more</t>
  </si>
  <si>
    <t>Malignant Liver or Pancreatic Disorders, with length of stay 1 day or less</t>
  </si>
  <si>
    <t>Non-Malignant Pancreatic or Biliary Disorders, with Catastrophic CCs</t>
  </si>
  <si>
    <t>Non-Malignant Pancreatic or Biliary Disorders, with Severe CCs</t>
  </si>
  <si>
    <t>Non-Malignant Pancreatic or Biliary Disorders, with Major CCs</t>
  </si>
  <si>
    <t>Non-Malignant Pancreatic or Biliary Disorders, without Major CCs</t>
  </si>
  <si>
    <t>Major Hip Procedures for Trauma, Category 2, with Major CC</t>
  </si>
  <si>
    <t>Major Hip Procedures for Trauma, Category 2, with Intermediate CC</t>
  </si>
  <si>
    <t>Major Hip Procedures for Trauma, Category 2, without CC</t>
  </si>
  <si>
    <t>Major Hip Procedures for Trauma, Category 1, with CC</t>
  </si>
  <si>
    <t>Major Hip Procedures for Trauma, Category 1, without CC</t>
  </si>
  <si>
    <t>Intermediate Hip Procedures for Trauma, with Major CC</t>
  </si>
  <si>
    <t>Intermediate Hip Procedures for Trauma, with Intermediate CC</t>
  </si>
  <si>
    <t>Intermediate Hip Procedures for Trauma, without CC</t>
  </si>
  <si>
    <t>Minor Hip Procedures for Trauma, with Major CC</t>
  </si>
  <si>
    <t>Minor Hip Procedures for Trauma, with Intermediate CC</t>
  </si>
  <si>
    <t>Minor Hip Procedures for Trauma, without CC</t>
  </si>
  <si>
    <t>HA19Z</t>
  </si>
  <si>
    <t>Minimal Hip Procedures for Trauma, with length of stay 1 day or less</t>
  </si>
  <si>
    <t>Major Knee Procedures for Trauma, Category 2, with CC</t>
  </si>
  <si>
    <t>Major Knee Procedures for Trauma, Category 2, without CC</t>
  </si>
  <si>
    <t>Major Knee Procedures for Trauma, Category 1, with CC</t>
  </si>
  <si>
    <t>Major Knee Procedures for Trauma, Category 1, without CC</t>
  </si>
  <si>
    <t>Intermediate Knee Procedures for Trauma, Category 2, with CC</t>
  </si>
  <si>
    <t>Intermediate Knee Procedures for Trauma, Category 2, without CC</t>
  </si>
  <si>
    <t>Intermediate Knee Procedures for Trauma, Category 1</t>
  </si>
  <si>
    <t>Minor Knee Procedures for Trauma, Category 2, with CC</t>
  </si>
  <si>
    <t>Minor Knee Procedures for Trauma, Category 2, without CC</t>
  </si>
  <si>
    <t>Minor Knee Procedures for Trauma, Category 1, with CC</t>
  </si>
  <si>
    <t>Minor Knee Procedures for Trauma, Category 1, without CC</t>
  </si>
  <si>
    <t>HA29Z</t>
  </si>
  <si>
    <t>Minimal Knee Procedures for Trauma, with length of stay 1 day or less</t>
  </si>
  <si>
    <t>Major Foot Procedures for Trauma, with CC</t>
  </si>
  <si>
    <t>Major Foot Procedures for Trauma, without CC</t>
  </si>
  <si>
    <t>Intermediate Foot Procedures for Trauma, Category 2</t>
  </si>
  <si>
    <t>Intermediate Foot Procedures for Trauma, Category 1</t>
  </si>
  <si>
    <t>Minor Foot Procedures for Trauma, Category 2</t>
  </si>
  <si>
    <t>Minor Foot Procedures for Trauma, Category 1</t>
  </si>
  <si>
    <t>HA39Z</t>
  </si>
  <si>
    <t>Minimal Foot Procedures for Trauma, with length of stay 1 day or less</t>
  </si>
  <si>
    <t>Major Hand Procedures for Trauma, Category 2</t>
  </si>
  <si>
    <t>Major Hand Procedures for Trauma, Category 1</t>
  </si>
  <si>
    <t>Intermediate Hand Procedures for Trauma, Category 2</t>
  </si>
  <si>
    <t>Intermediate Hand Procedures for Trauma, Category 1</t>
  </si>
  <si>
    <t>Minor Hand Procedures for Trauma, Category 2</t>
  </si>
  <si>
    <t>Minor Hand Procedures for Trauma, Category 1, 19 years and over</t>
  </si>
  <si>
    <t>Minor Hand Procedures for Trauma, Category 1, 18 years and under</t>
  </si>
  <si>
    <t>HA59Z</t>
  </si>
  <si>
    <t>Minimal Hand Procedures for Trauma, with length of stay 1 day or less</t>
  </si>
  <si>
    <t>Major Shoulder and Upper Arm Procedures for Trauma, with CC</t>
  </si>
  <si>
    <t>Major Shoulder and Upper Arm Procedures for Trauma, without CC</t>
  </si>
  <si>
    <t>HA69Z</t>
  </si>
  <si>
    <t>Minimal Shoulder and Upper Arm Procedures for Trauma, with length of stay 1 day or less</t>
  </si>
  <si>
    <t>Major Elbow and Lower Arm Procedures for Trauma, with CC</t>
  </si>
  <si>
    <t>Major Elbow and Lower Arm Procedures for Trauma, without CC</t>
  </si>
  <si>
    <t>Minor Elbow and Lower Arm Procedures for Trauma, 18 years and under</t>
  </si>
  <si>
    <t>Minor Elbow and Lower Arm Procedures for Trauma, 19 years and over</t>
  </si>
  <si>
    <t>Major Foot Procedures for Non-Trauma</t>
  </si>
  <si>
    <t>HA79Z</t>
  </si>
  <si>
    <t>Minimal Elbow and Lower Arm Procedures for Trauma, with length of stay 1 day or less</t>
  </si>
  <si>
    <t>Sprains, Strains or Minor Open Wounds, with Major CC</t>
  </si>
  <si>
    <t>Sprains, Strains or Minor Open Wounds, with Intermediate CC</t>
  </si>
  <si>
    <t>Sprains, Strains or Minor Open Wounds, without CC</t>
  </si>
  <si>
    <t>Head Injury with Intermediate CC</t>
  </si>
  <si>
    <t>Major Hip Procedures for Non-Trauma, Category 2, with Major CC</t>
  </si>
  <si>
    <t>Major Hip Procedures for Non-Trauma, Category 2, with Intermediate CC</t>
  </si>
  <si>
    <t>Major Hip Procedures for Non-Trauma, Category 2, without CC</t>
  </si>
  <si>
    <t>Major Hip Procedures for Non-Trauma, Category 1, with Major CC</t>
  </si>
  <si>
    <t>Major Hip Procedures for Non-Trauma, Category 1, with Intermediate CC</t>
  </si>
  <si>
    <t>Major Hip Procedures for Non-Trauma, Category 1, without CC</t>
  </si>
  <si>
    <t>Intermediate Hip Procedures for Non-Trauma, Category 2</t>
  </si>
  <si>
    <t>Intermediate Hip Procedures for Non-Trauma, Category 1, with CC</t>
  </si>
  <si>
    <t>Intermediate Hip Procedures for Non-Trauma, Category 1, without CC</t>
  </si>
  <si>
    <t>Minor Hip Procedures for Non-Trauma, Category 2, 19 years and over with CC</t>
  </si>
  <si>
    <t>Minor Hip Procedures for Non-Trauma, Category 2, 19 years and over without CC</t>
  </si>
  <si>
    <t>Minor Hip Procedures for Non-Trauma, Category 2, 18 years and under with CC</t>
  </si>
  <si>
    <t>Minor Shoulder and Upper Arm Procedures for Non-Trauma</t>
  </si>
  <si>
    <t>Minor Hip Procedures for Non-Trauma, Category 2, 18 years and under without CC</t>
  </si>
  <si>
    <t>Minor Hip Procedures for Non-Trauma, Category 1, with CC</t>
  </si>
  <si>
    <t>Minor Hip Procedures for Non-Trauma, Category 1, without CC</t>
  </si>
  <si>
    <t>Intermediate Elbow and Lower Arm Procedures for Non-Trauma</t>
  </si>
  <si>
    <t>HB19Z</t>
  </si>
  <si>
    <t>Minimal Hip Procedures for Non-Trauma, with length of stay 1 day or less</t>
  </si>
  <si>
    <t>Minor Elbow and Lower Arm Procedures for Non-Trauma</t>
  </si>
  <si>
    <t>Major Knee Procedures for Non-Trauma, Category 2, with Major CC</t>
  </si>
  <si>
    <t>Other Non-Trauma Diagnosis without Procedure</t>
  </si>
  <si>
    <t>Major Knee Procedures for Non-Trauma, Category 2, with CC</t>
  </si>
  <si>
    <t>Other Procedures for Non-Trauma</t>
  </si>
  <si>
    <t>Major Knee Procedures for Non-Trauma, Category 2, without CC</t>
  </si>
  <si>
    <t>Major Knee Procedures for Non-Trauma, Category 1, with CC</t>
  </si>
  <si>
    <t>Major Knee Procedures for Non-Trauma, Category 1, without CC</t>
  </si>
  <si>
    <t>Intermediate Knee Procedures for Non-Trauma, with CC</t>
  </si>
  <si>
    <t>Intermediate Knee Procedures for Non-Trauma, without CC</t>
  </si>
  <si>
    <t>Minor Knee Procedures for Non-Trauma, Category 2, with CC</t>
  </si>
  <si>
    <t>Minor Knee Procedures for Non-Trauma, Category 2, without CC</t>
  </si>
  <si>
    <t>Minor Knee Procedures for Non-Trauma, Category 1, 19 years and over, with Major CC</t>
  </si>
  <si>
    <t>Minor Knee Procedures for Non-Trauma, Category 1, 19 years and over, with Intermediate CC</t>
  </si>
  <si>
    <t>Minor Knee Procedures for Non-Trauma, Category 1, 19 years and over, without CC</t>
  </si>
  <si>
    <t>Minor Knee Procedures for Non-Trauma, Category 1, 18 years and under, with Major CC</t>
  </si>
  <si>
    <t>Minor Knee Procedures for Non-Trauma, Category 1, 18 years and under, with Intermediate CC</t>
  </si>
  <si>
    <t>Minor Knee Procedures for Non-Trauma, Category 1, 18 years and under, without CC</t>
  </si>
  <si>
    <t>HB29Z</t>
  </si>
  <si>
    <t>Minimal Knee Procedures for Non-Trauma, with length of stay 1 day or less</t>
  </si>
  <si>
    <t>Intermediate Foot Procedures for Non-Trauma, Category 2, 19 years and over</t>
  </si>
  <si>
    <t>Intermediate Foot Procedures for Non-Trauma, Category 2, 18 years and under</t>
  </si>
  <si>
    <t>Intermediate Foot Procedures for Non-Trauma, Category 1, 19 years and over, with CC</t>
  </si>
  <si>
    <t>Intermediate Foot Procedures for Non-Trauma, Category 1, 19 years and over, without CC</t>
  </si>
  <si>
    <t>Intermediate Foot Procedures for Non-Trauma, Category 1, 18 years and under, with CC</t>
  </si>
  <si>
    <t>Intermediate Foot Procedures for Non-Trauma, Category 1, 18 years and under, without CC</t>
  </si>
  <si>
    <t>Minor Foot Procedures for Non-Trauma, Category 2, 19 years and over, with CC</t>
  </si>
  <si>
    <t>Minor Foot Procedures for Non-Trauma, Category 2, 19 years and over, without CC</t>
  </si>
  <si>
    <t>Minor Foot Procedures for Non-Trauma, Category 2, 18 years and under, with CC</t>
  </si>
  <si>
    <t>Minor Foot Procedures for Non-Trauma, Category 2, 18 years and under, without CC</t>
  </si>
  <si>
    <t>Minor Foot Procedures for Non-Trauma, Category 1, with CC</t>
  </si>
  <si>
    <t>Minor Foot Procedures for Non-Trauma, Category 1, without CC</t>
  </si>
  <si>
    <t>HB39Z</t>
  </si>
  <si>
    <t>Minimal Foot Procedures for Non-Trauma, with length of stay 1 day or less</t>
  </si>
  <si>
    <t>Major Hand Procedures for Non-Trauma, Category 2</t>
  </si>
  <si>
    <t>Major Hand Procedures for Non-Trauma, Category 1, with CC</t>
  </si>
  <si>
    <t>Major Hand Procedures for Non-Trauma, Category 1, without CC</t>
  </si>
  <si>
    <t>Intermediate Hand Procedures for Non-Trauma, Category 2</t>
  </si>
  <si>
    <t>Intermediate Hand Procedures for Non-Trauma, Category 1, with CC</t>
  </si>
  <si>
    <t>Intermediate Hand Procedures for Non-Trauma, Category 1, without CC</t>
  </si>
  <si>
    <t>Minor Hand Procedures for Non-Trauma, Category 2, with CC</t>
  </si>
  <si>
    <t>Minor Hand Procedures for Non-Trauma, Category 2, without CC</t>
  </si>
  <si>
    <t>Minor Hand Procedures for Non-Trauma, Category 1, with CC</t>
  </si>
  <si>
    <t>Minor Hand Procedures for Non-Trauma, Category 1, without CC</t>
  </si>
  <si>
    <t>HB59Z</t>
  </si>
  <si>
    <t>Minimal Hand Procedures for Non-Trauma, with length of stay 1 day or less</t>
  </si>
  <si>
    <t>Major Shoulder and Upper Arm Procedures for Non-Trauma, with CC</t>
  </si>
  <si>
    <t>Major Shoulder and Upper Arm Procedures for Non-Trauma, without CC</t>
  </si>
  <si>
    <t>Intermediate Shoulder and Upper Arm Procedures for Non-Trauma, with CC</t>
  </si>
  <si>
    <t>Intermediate Shoulder and Upper Arm Procedures for Non-Trauma, without CC</t>
  </si>
  <si>
    <t>HB69Z</t>
  </si>
  <si>
    <t>Minimal Shoulder and Upper Arm Procedures for Non-Trauma, with length of stay 1 day or less</t>
  </si>
  <si>
    <t>Major Elbow and Lower Arm Procedures for Non-Trauma, with CC</t>
  </si>
  <si>
    <t>Major Elbow and Lower Arm Procedures for Non-Trauma, without CC</t>
  </si>
  <si>
    <t>HB79Z</t>
  </si>
  <si>
    <t>Minimal Elbow and Lower Arm Procedures for Non-Trauma, with length of stay 1 day or less</t>
  </si>
  <si>
    <t>HC06Z</t>
  </si>
  <si>
    <t>Extradural Spine Minor 1</t>
  </si>
  <si>
    <t>Intradural Spine Major</t>
  </si>
  <si>
    <t>Vertebral Column Injury without Procedure, with CC</t>
  </si>
  <si>
    <t>Vertebral Column Injury without Procedure, without CC</t>
  </si>
  <si>
    <t>Spinal Cord Injury without Procedure, with CC</t>
  </si>
  <si>
    <t>Spinal Cord Injury without Procedure, without CC</t>
  </si>
  <si>
    <t>Scoliosis or Other Spinal Deformity, with CC</t>
  </si>
  <si>
    <t>Scoliosis or Other Spinal Deformity, without CC</t>
  </si>
  <si>
    <t>HC29Z</t>
  </si>
  <si>
    <t>Inflammatory Spinal Conditions</t>
  </si>
  <si>
    <t>HC32B</t>
  </si>
  <si>
    <t>Low Back Pain with CC</t>
  </si>
  <si>
    <t>HC32C</t>
  </si>
  <si>
    <t>Low Back Pain without CC</t>
  </si>
  <si>
    <t>Soft Tissue Disorders with Intermediate CC</t>
  </si>
  <si>
    <t>Inflammatory Spine, Joint or Connective Tissue Disorders, with Major CC</t>
  </si>
  <si>
    <t>Inflammatory Spine, Joint or Connective Tissue Disorders, with Intermediate CC</t>
  </si>
  <si>
    <t>Inflammatory Spine, Joint or Connective Tissue Disorders, without CC</t>
  </si>
  <si>
    <t>Non-Inflammatory Bone or Joint Disorders, with Major CC</t>
  </si>
  <si>
    <t>Non-Inflammatory Bone or Joint Disorders, with Intermediate CC</t>
  </si>
  <si>
    <t>Non-Inflammatory Bone or Joint Disorders, without CC</t>
  </si>
  <si>
    <t>Infections of Bones or Joints, with Major CC</t>
  </si>
  <si>
    <t>Infections of Bones or Joints, with Intermediate CC</t>
  </si>
  <si>
    <t>Infections of Bones or Joints, without CC</t>
  </si>
  <si>
    <t>Musculoskeletal Signs and Symptoms, with Major CC</t>
  </si>
  <si>
    <t>Musculoskeletal Signs and Symptoms, with Intermediate CC</t>
  </si>
  <si>
    <t>Musculoskeletal Signs and Symptoms, without CC</t>
  </si>
  <si>
    <t>Pathological Fractures with Intermediate CC</t>
  </si>
  <si>
    <t>Malignancy of Bone or Connective Tissue, with Major CC</t>
  </si>
  <si>
    <t>Malignancy of Bone or Connective Tissue, with Intermediate CC</t>
  </si>
  <si>
    <t>Malignancy of Bone or Connective Tissue, without CC</t>
  </si>
  <si>
    <t>Reconstruction Procedures Category 6, with CC</t>
  </si>
  <si>
    <t>Reconstruction Procedures Category 6, without CC</t>
  </si>
  <si>
    <t>Reconstruction Procedures Category 3, with CC</t>
  </si>
  <si>
    <t>Reconstruction Procedures Category 3, without CC</t>
  </si>
  <si>
    <t>Reconstruction Procedures Category 1, 19 years and over</t>
  </si>
  <si>
    <t>Reconstruction Procedures Category 1, 18 years and under</t>
  </si>
  <si>
    <t>JA18A</t>
  </si>
  <si>
    <t>JA18B</t>
  </si>
  <si>
    <t>JA18C</t>
  </si>
  <si>
    <t>JA19Z</t>
  </si>
  <si>
    <t>JA20A</t>
  </si>
  <si>
    <t>Unilateral Major Breast Procedures with Major CC</t>
  </si>
  <si>
    <t>JA20B</t>
  </si>
  <si>
    <t>Unilateral Major Breast Procedures with Intermediate CC</t>
  </si>
  <si>
    <t>JA20C</t>
  </si>
  <si>
    <t>Unilateral Major Breast Procedures without CC</t>
  </si>
  <si>
    <t>JA21A</t>
  </si>
  <si>
    <t>Bilateral Major Breast Procedures with CC</t>
  </si>
  <si>
    <t>JA21B</t>
  </si>
  <si>
    <t>Bilateral Major Breast Procedures without CC</t>
  </si>
  <si>
    <t>JA24A</t>
  </si>
  <si>
    <t>JA24B</t>
  </si>
  <si>
    <t>JA24C</t>
  </si>
  <si>
    <t>JA25Z</t>
  </si>
  <si>
    <t>JA26Z</t>
  </si>
  <si>
    <t>Major Breast Procedures with Lymph Node Surgery</t>
  </si>
  <si>
    <t>JA27Z</t>
  </si>
  <si>
    <t>Mastectomy with Simple Breast Reconstruction</t>
  </si>
  <si>
    <t>JA28Z</t>
  </si>
  <si>
    <t>Mastectomy with Complex Breast Reconstruction</t>
  </si>
  <si>
    <t>JA30Z</t>
  </si>
  <si>
    <t>JA31Z</t>
  </si>
  <si>
    <t>Major Skin Procedures Category 2, with Major CC</t>
  </si>
  <si>
    <t>Major Skin Procedures Category 2, with Intermediate CC</t>
  </si>
  <si>
    <t>Major Skin Procedures Category 2, without CC</t>
  </si>
  <si>
    <t>Major Skin Procedures Category 1, with Major CC</t>
  </si>
  <si>
    <t>Major Skin Procedures Category 1, with Intermediate CC</t>
  </si>
  <si>
    <t>Major Skin Procedures Category 1, without CC</t>
  </si>
  <si>
    <t>Intermediate Skin Procedures Category 2, with Major CC</t>
  </si>
  <si>
    <t>Intermediate Skin Procedures Category 2, with Intermediate CC</t>
  </si>
  <si>
    <t>Intermediate Skin Procedures Category 2, without CC</t>
  </si>
  <si>
    <t>Intermediate Skin Procedures Category 1, with Major CC</t>
  </si>
  <si>
    <t>Intermediate Skin Procedures Category 1, with Intermediate CC</t>
  </si>
  <si>
    <t>Intermediate Skin Procedures Category 1, without CC</t>
  </si>
  <si>
    <t>Minor Skin Procedures Category 2, with Major CC</t>
  </si>
  <si>
    <t>Minor Skin Procedures Category 2, with Intermediate CC</t>
  </si>
  <si>
    <t>Minor Skin Procedures Category 2, without CC</t>
  </si>
  <si>
    <t>Minor Skin Procedures Category 1</t>
  </si>
  <si>
    <t>Urticaria Tests</t>
  </si>
  <si>
    <t>Skin Therapies Level 2</t>
  </si>
  <si>
    <t>Skin Therapies Level 3</t>
  </si>
  <si>
    <t>Skin Therapies Level 4</t>
  </si>
  <si>
    <t>Skin Therapies Level 5</t>
  </si>
  <si>
    <t>Electrical and Other Invasive Therapy Level 2</t>
  </si>
  <si>
    <t>Electrical and Other Invasive Therapy Level 4, 19 years and over</t>
  </si>
  <si>
    <t>Electrical and Other Invasive Therapy Level 4, 18 years and under</t>
  </si>
  <si>
    <t>Electrical and Other Invasive Therapy Level 3</t>
  </si>
  <si>
    <t>Nursing Procedures or Dressings</t>
  </si>
  <si>
    <t>JC46Z</t>
  </si>
  <si>
    <t>JC47Z</t>
  </si>
  <si>
    <t>Major Skin Disorders Category 2, with Major CC</t>
  </si>
  <si>
    <t>Major Skin Disorders Category 2, with Intermediate CC</t>
  </si>
  <si>
    <t>Major Skin Disorders Category 2, without CC</t>
  </si>
  <si>
    <t>Major Skin Disorders Category 1, with Major CC</t>
  </si>
  <si>
    <t>Major Skin Disorders Category 1, with Intermediate CC</t>
  </si>
  <si>
    <t>Major Skin Disorders Category 1, without CC</t>
  </si>
  <si>
    <t>Intermediate Skin Disorders Category 2, with Major CC</t>
  </si>
  <si>
    <t>Intermediate Skin Disorders Category 2, with Intermediate CC</t>
  </si>
  <si>
    <t>Intermediate Skin Disorders Category 2, without CC</t>
  </si>
  <si>
    <t>Intermediate Skin Disorders Category 1, with Major CC</t>
  </si>
  <si>
    <t>Intermediate Skin Disorders Category 1, with Intermediate CC</t>
  </si>
  <si>
    <t>Intermediate Skin Disorders Category 1, without CC</t>
  </si>
  <si>
    <t>Minor Skin Disorders Category 2, with Major CC</t>
  </si>
  <si>
    <t>Minor Skin Disorders Category 2, with Intermediate CC</t>
  </si>
  <si>
    <t>Minor Skin Disorders Category 2, without CC</t>
  </si>
  <si>
    <t>Minor Skin Disorders Category 1, with CC</t>
  </si>
  <si>
    <t>Minor Skin Disorders Category 1, without CC</t>
  </si>
  <si>
    <t>Non-Pituitary Neoplasia and Hypoplasia, with CC</t>
  </si>
  <si>
    <t>Non-Pituitary Neoplasia and Hypoplasia, without CC</t>
  </si>
  <si>
    <t>Diabetes with Hypoglycaemic Disorders, 70 years and over</t>
  </si>
  <si>
    <t>Diabetes with Hypoglycaemic Disorders, 69 years and under</t>
  </si>
  <si>
    <t>Diabetes with Hyperglycaemic Disorders, 70 years and over with Major CC</t>
  </si>
  <si>
    <t>Diabetes with Hyperglycaemic Disorders, 70 years and over with Intermediate CC</t>
  </si>
  <si>
    <t>Diabetes with Hyperglycaemic Disorders, 70 years and over without CC</t>
  </si>
  <si>
    <t>Diabetes with Hyperglycaemic Disorders, 69 years and under with Major CC</t>
  </si>
  <si>
    <t>Diabetes with Hyperglycaemic Disorders, 69 years and under with Intermediate CC</t>
  </si>
  <si>
    <t>Diabetes with Hyperglycaemic Disorders, 69 years and under without CC</t>
  </si>
  <si>
    <t>Diabetes with Lower Limb Complications, with Major CC</t>
  </si>
  <si>
    <t>Diabetes with Lower Limb Complications, without Major CC</t>
  </si>
  <si>
    <t>KB04Z</t>
  </si>
  <si>
    <t>Continuous Subcutaneous Insulin Infusion</t>
  </si>
  <si>
    <t>Fluid and Electrolyte Disorders, 70 years and over with Major CC</t>
  </si>
  <si>
    <t>Fluid and Electrolyte Disorders, 70 years and over with Intermediate CC</t>
  </si>
  <si>
    <t>Fluid and Electrolyte Disorders, 70 years and over without CC</t>
  </si>
  <si>
    <t>Fluid and Electrolyte Disorders, 69 years and under with Major CC</t>
  </si>
  <si>
    <t>Fluid and Electrolyte Disorders, 69 years and under with Intermediate CC</t>
  </si>
  <si>
    <t>Fluid and Electrolyte Disorders, 69 years and under without CC</t>
  </si>
  <si>
    <t>Kidney or Urinary Tract Infections, with length of stay 2 days or more, with Major CC</t>
  </si>
  <si>
    <t>Kidney or Urinary Tract Infections, with length of stay 2 days or more, with Intermediate CC</t>
  </si>
  <si>
    <t>Kidney or Urinary Tract Infections, with length of stay 2 days or more, without CC</t>
  </si>
  <si>
    <t>Kidney or Urinary Tract Infections, with length of stay 1 day or less</t>
  </si>
  <si>
    <t>Acute Kidney Injury with Interventions, with Major CC</t>
  </si>
  <si>
    <t>Acute Kidney Injury without Interventions, with Major CC</t>
  </si>
  <si>
    <t>Acute Kidney Injury with Interventions, with Intermediate CC</t>
  </si>
  <si>
    <t>Acute Kidney Injury without Interventions, with Intermediate CC</t>
  </si>
  <si>
    <t>Chronic Kidney Disease with length of stay 2 days or more, with Major CC</t>
  </si>
  <si>
    <t>Chronic Kidney Disease with length of stay 2 days or more, with Intermediate CC</t>
  </si>
  <si>
    <t>Chronic Kidney Disease with length of stay 2 days or more, without CC</t>
  </si>
  <si>
    <t>Chronic Kidney Disease with length of stay 1 day or less, associated with Renal Dialysis</t>
  </si>
  <si>
    <t>Chronic Kidney Disease with length of stay 1 day or less, not associated with Renal Dialysis</t>
  </si>
  <si>
    <t>General Renal Disorders with length of stay 2 days or more, with Major CC</t>
  </si>
  <si>
    <t>General Renal Disorders with length of stay 2 days or more, with Intermediate CC</t>
  </si>
  <si>
    <t>General Renal Disorders with length of stay 2 days or more, without CC</t>
  </si>
  <si>
    <t>Intermediate Percutaneous Kidney or Ureter Procedures, 19 years and over, with Major CC</t>
  </si>
  <si>
    <t>Intermediate Percutaneous Kidney or Ureter Procedures, 19 years and over, with Intermediate CC</t>
  </si>
  <si>
    <t>Intermediate Percutaneous Kidney or Ureter Procedures, 19 years and over, without CC</t>
  </si>
  <si>
    <t>Intermediate Percutaneous Kidney or Ureter Procedures, 18 years and under</t>
  </si>
  <si>
    <t>Kidney, Urinary Tract or Prostate Neoplasms, with length of stay 2 days or more, with Major CC</t>
  </si>
  <si>
    <t>Kidney, Urinary Tract or Prostate Neoplasms, with length of stay 2 days or more, with Intermediate CC</t>
  </si>
  <si>
    <t>Kidney, Urinary Tract or Prostate Neoplasms, with length of stay 2 days or more, without CC</t>
  </si>
  <si>
    <t>Kidney, Urinary Tract or Prostate Neoplasms, with length of stay 1 day or less</t>
  </si>
  <si>
    <t>LB09C</t>
  </si>
  <si>
    <t>Intermediate Endoscopic Ureter Procedures, 18 years and under</t>
  </si>
  <si>
    <t>LB09D</t>
  </si>
  <si>
    <t>Intermediate Endoscopic Ureter Procedures, 19 years and over</t>
  </si>
  <si>
    <t>LB10A</t>
  </si>
  <si>
    <t>Major Open Bladder Procedures or Reconstruction, 19 years and over</t>
  </si>
  <si>
    <t>LB10B</t>
  </si>
  <si>
    <t>Major Open Bladder Procedures or Reconstruction, 18 years and under</t>
  </si>
  <si>
    <t>Intermediate Open Bladder Procedures</t>
  </si>
  <si>
    <t>Major Endoscopic Bladder Procedures with CC</t>
  </si>
  <si>
    <t>Major Endoscopic Bladder Procedures without CC</t>
  </si>
  <si>
    <t>LB14Z</t>
  </si>
  <si>
    <t>Intermediate Endoscopic Bladder Procedures</t>
  </si>
  <si>
    <t>Minor Bladder Procedures, 18 years and under</t>
  </si>
  <si>
    <t>Minor Bladder Procedures, 19 years and over</t>
  </si>
  <si>
    <t>Urinary Incontinence or Other Urinary Problems, with Major CC</t>
  </si>
  <si>
    <t>Urinary Incontinence or Other Urinary Problems, with Intermediate CC</t>
  </si>
  <si>
    <t>Urinary Incontinence or Other Urinary Problems, without CC</t>
  </si>
  <si>
    <t>Ureteric or Bladder Disorders, with CC</t>
  </si>
  <si>
    <t>Ureteric or Bladder Disorders, without CC</t>
  </si>
  <si>
    <t>Infection or Mechanical Problems Related to Genito-Urinary Prostheses, Implants or Grafts, with CC</t>
  </si>
  <si>
    <t>LB60A</t>
  </si>
  <si>
    <t>Complex Open or Laparoscopic, Kidney or Ureter Procedures, with Major CC</t>
  </si>
  <si>
    <t>Infection or Mechanical Problems Related to Genito-Urinary Prostheses, Implants or Grafts, without CC</t>
  </si>
  <si>
    <t>LB60B</t>
  </si>
  <si>
    <t>Complex Open or Laparoscopic, Kidney or Ureter Procedures, without Major CC</t>
  </si>
  <si>
    <t>Major Open Prostate or Bladder Neck Procedures (Male)</t>
  </si>
  <si>
    <t>LB61A</t>
  </si>
  <si>
    <t>Major Open Kidney or Ureter Procedures, 19 years and over with Major CC</t>
  </si>
  <si>
    <t>Major Laparoscopic Prostate or Bladder Neck Procedures (Male)</t>
  </si>
  <si>
    <t>LB61B</t>
  </si>
  <si>
    <t>Major Open Kidney or Ureter Procedures, 19 years and over without Major CC</t>
  </si>
  <si>
    <t>Transurethral Prostate Resection Procedures with Major CC</t>
  </si>
  <si>
    <t>LB62A</t>
  </si>
  <si>
    <t>Major Laparoscopic Kidney or Ureter Procedures, 19 years and over with CC</t>
  </si>
  <si>
    <t>Transurethral Prostate Resection Procedures with Intermediate CC</t>
  </si>
  <si>
    <t>LB62B</t>
  </si>
  <si>
    <t>Major Laparoscopic Kidney or Ureter Procedures, 19 years and over without CC</t>
  </si>
  <si>
    <t>Transurethral Prostate Resection Procedures without CC</t>
  </si>
  <si>
    <t>LB63A</t>
  </si>
  <si>
    <t>Major Open or Laparoscopic, Kidney or Ureter Procedures, 18 years and under with CC</t>
  </si>
  <si>
    <t>Intermediate Endoscopic Prostate or Bladder Neck Procedures (Male and Female)</t>
  </si>
  <si>
    <t>LB63B</t>
  </si>
  <si>
    <t>Major Open or Laparoscopic, Kidney or Ureter Procedures, 18 years and under without CC</t>
  </si>
  <si>
    <t>Minor Endoscopic Prostate or Bladder Neck Procedures (Male)</t>
  </si>
  <si>
    <t>Major Open Urethra Procedures, 19 years and over</t>
  </si>
  <si>
    <t>LB29C</t>
  </si>
  <si>
    <t>Major Open Urethra Procedures, between 2 and 18 years</t>
  </si>
  <si>
    <t>LB29D</t>
  </si>
  <si>
    <t>Major Open Urethra Procedures, 1 year and under</t>
  </si>
  <si>
    <t>Cystectomy with Urinary Diversion and Reconstruction, with CC</t>
  </si>
  <si>
    <t>Cystectomy with Urinary Diversion and Reconstruction, without CC</t>
  </si>
  <si>
    <t>LB42A</t>
  </si>
  <si>
    <t>Dynamic Studies of Urinary Tract, 19 years and over</t>
  </si>
  <si>
    <t>LB42B</t>
  </si>
  <si>
    <t>Dynamic Studies of Urinary Tract, between 2 and 18 years</t>
  </si>
  <si>
    <t>LB42C</t>
  </si>
  <si>
    <t>Dynamic Studies of Urinary Tract, 1 year and under</t>
  </si>
  <si>
    <t>Major Open Penis Procedures</t>
  </si>
  <si>
    <t>Intermediate Open Penis Procedures</t>
  </si>
  <si>
    <t>High Intensity Focused Ultrasound (Male and Female)</t>
  </si>
  <si>
    <t>Implantation of Artificial Urinary Sphincter (Male and Female)</t>
  </si>
  <si>
    <t>Major Open Scrotum, Testis or Vas Deferens Procedures</t>
  </si>
  <si>
    <t>LB53A</t>
  </si>
  <si>
    <t>Intermediate Open Scrotum, Testis or Vas Deferens Procedures, 19 years and over</t>
  </si>
  <si>
    <t>LB53B</t>
  </si>
  <si>
    <t>Intermediate Open Scrotum, Testis or Vas Deferens Procedures, 18 years and under</t>
  </si>
  <si>
    <t>Minor Scrotum, Testis or Vas Deferens Procedures, 19 years and over</t>
  </si>
  <si>
    <t>LB54C</t>
  </si>
  <si>
    <t>Minor Scrotum, Testis or Vas Deferens Procedures, between 2 and 18 years</t>
  </si>
  <si>
    <t>LB54D</t>
  </si>
  <si>
    <t>Minor Scrotum, Testis or Vas Deferens Procedures, 1 year and under</t>
  </si>
  <si>
    <t>Minor or Intermediate Urethra Procedures, 19 years and over</t>
  </si>
  <si>
    <t>Minor or Intermediate Urethra Procedures, 18 years and under</t>
  </si>
  <si>
    <t>Minor Penis Procedures, 19 years and over</t>
  </si>
  <si>
    <t>LB56C</t>
  </si>
  <si>
    <t>Minor Penis Procedures, between 2 and 18 years</t>
  </si>
  <si>
    <t>LB56D</t>
  </si>
  <si>
    <t>Minor Penis Procedures, 1 year and under</t>
  </si>
  <si>
    <t>Major Open or Laparoscopic Bladder Neck Procedures (Female)</t>
  </si>
  <si>
    <t>LB64A</t>
  </si>
  <si>
    <t>Complex Endoscopic Kidney or Ureter Procedures, 19 years and over with Major CC</t>
  </si>
  <si>
    <t>LB64B</t>
  </si>
  <si>
    <t>Complex Endoscopic Kidney or Ureter Procedures, 19 years and over without Major CC</t>
  </si>
  <si>
    <t>LB65A</t>
  </si>
  <si>
    <t>Major Endoscopic Kidney or Ureter Procedures, 19 years and over with Major CC</t>
  </si>
  <si>
    <t>LB65B</t>
  </si>
  <si>
    <t>Major Endoscopic Kidney or Ureter Procedures, 19 years and over without Major CC</t>
  </si>
  <si>
    <t>LB66Z</t>
  </si>
  <si>
    <t>Complex or Major Endoscopic, Kidney or Ureter Procedures, 18 years and under</t>
  </si>
  <si>
    <t>LB67A</t>
  </si>
  <si>
    <t>Complex Open Bladder Procedures with Major CC</t>
  </si>
  <si>
    <t>LB67B</t>
  </si>
  <si>
    <t>Complex Open Bladder Procedures without Major CC</t>
  </si>
  <si>
    <t>LB68Z</t>
  </si>
  <si>
    <t>Complex Endoscopic Bladder Procedures</t>
  </si>
  <si>
    <t>LB69Z</t>
  </si>
  <si>
    <t>Major Robotic Prostate or Bladder Neck Procedures (Male)</t>
  </si>
  <si>
    <t>LB70A</t>
  </si>
  <si>
    <t>Complex Endoscopic Prostate or Bladder Neck Procedures (Male and Female) with CC</t>
  </si>
  <si>
    <t>LB70B</t>
  </si>
  <si>
    <t>Complex Endoscopic Prostate or Bladder Neck Procedures (Male and Female) without CC</t>
  </si>
  <si>
    <t>LB71Z</t>
  </si>
  <si>
    <t>Total Pelvic Exenteration</t>
  </si>
  <si>
    <t>LB72A</t>
  </si>
  <si>
    <t>Diagnostic Flexible Cystoscopy, 19 years and over</t>
  </si>
  <si>
    <t>LB72B</t>
  </si>
  <si>
    <t>Diagnostic Flexible Cystoscopy, 18 years and under</t>
  </si>
  <si>
    <t>LB73Z</t>
  </si>
  <si>
    <t>Diagnostic Flexible Cystoscopy using Photodynamic Fluorescence</t>
  </si>
  <si>
    <t>LD13A</t>
  </si>
  <si>
    <t>Assisted Automated Peritoneal Dialysis, 19 years and over</t>
  </si>
  <si>
    <t>LD13B</t>
  </si>
  <si>
    <t>Assisted Automated Peritoneal Dialysis, 18 years and under</t>
  </si>
  <si>
    <t>Complex Open Upper or Lower Genital Tract Procedures</t>
  </si>
  <si>
    <t>Very Major Open Upper or Lower Genital Tract Procedures</t>
  </si>
  <si>
    <t>Major Open Lower Genital Tract Procedures with CC</t>
  </si>
  <si>
    <t>Major Open Lower Genital Tract Procedures without CC</t>
  </si>
  <si>
    <t>Intermediate Open Lower Genital Tract Procedures with CC</t>
  </si>
  <si>
    <t>Intermediate Open Lower Genital Tract Procedures without CC</t>
  </si>
  <si>
    <t>Major Open or Laparoscopic, Upper or Lower Genital Tract Procedures for Malignancy</t>
  </si>
  <si>
    <t>Major Open Upper Genital Tract Procedures with Major CC</t>
  </si>
  <si>
    <t>Major Open Upper Genital Tract Procedures without Major CC</t>
  </si>
  <si>
    <t>Major Laparoscopic or Endoscopic, Upper Genital Tract Procedures</t>
  </si>
  <si>
    <t>Intermediate Laparoscopic or Endoscopic, Upper Genital Tract Procedures</t>
  </si>
  <si>
    <t>Minor Laparoscopic or Endoscopic, Upper Genital Tract Procedures</t>
  </si>
  <si>
    <t>Intermediate Open Upper Genital Tract Procedures</t>
  </si>
  <si>
    <t>Resection or Ablation Procedures for Intra-uterine Lesions</t>
  </si>
  <si>
    <t>Dilation and Evacuation, less than 14 weeks gestation</t>
  </si>
  <si>
    <t>Dilation and Evacuation, 14 to 20 weeks gestation</t>
  </si>
  <si>
    <t>Medical Termination of Pregnancy, less than 14 weeks gestation</t>
  </si>
  <si>
    <t>Medical Termination of Pregnancy, 14 to 20 weeks gestation</t>
  </si>
  <si>
    <t>Fever Unspecified with CC</t>
  </si>
  <si>
    <t>Vacuum Aspiration with Cannula, less than 14 weeks gestation</t>
  </si>
  <si>
    <t>Fever Unspecified without CC</t>
  </si>
  <si>
    <t>Vacuum Aspiration with Cannula, 14 to 20 weeks gestation</t>
  </si>
  <si>
    <t>Medical or Surgical Termination of Pregnancy, over 20 weeks gestation</t>
  </si>
  <si>
    <t>Minor Lower Genital Tract Procedures Category 1</t>
  </si>
  <si>
    <t>Minor Lower Genital Tract Procedures Category 2</t>
  </si>
  <si>
    <t>Minor Upper Genital Tract Procedures Category 1</t>
  </si>
  <si>
    <t>Minor Upper Genital Tract Procedures Category 2</t>
  </si>
  <si>
    <t>MA26Z</t>
  </si>
  <si>
    <t>Complex Open or Laparoscopic, Upper or Lower Genital Tract Procedures for Malignancy</t>
  </si>
  <si>
    <t>MA27Z</t>
  </si>
  <si>
    <t>Minor Upper or Lower Genital Tract Procedures for Malignancy</t>
  </si>
  <si>
    <t>MA28Z</t>
  </si>
  <si>
    <t>Complex Laparoscopic or Endoscopic, Upper Genital Tract Procedures</t>
  </si>
  <si>
    <t>MA29Z</t>
  </si>
  <si>
    <t>Major Female Pelvic Peritoneum Adhesion Procedures</t>
  </si>
  <si>
    <t>MA30Z</t>
  </si>
  <si>
    <t>Intermediate Female Pelvic Peritoneum Adhesion Procedures</t>
  </si>
  <si>
    <t>Uterus Disorders (including Fibroids), Menstrual Disorders or Endometriosis, with CC</t>
  </si>
  <si>
    <t>Uterus Disorders (including Fibroids), Menstrual Disorders or Endometriosis, without CC</t>
  </si>
  <si>
    <t>Ovary, Fallopian Tube or Pelvic Disorders, with CC</t>
  </si>
  <si>
    <t>Ovary, Fallopian Tube or Pelvic Disorders, without CC</t>
  </si>
  <si>
    <t>Normal Delivery with Epidural, with CC</t>
  </si>
  <si>
    <t>Normal Delivery with Epidural, without CC</t>
  </si>
  <si>
    <t>Normal Delivery with Induction, with CC</t>
  </si>
  <si>
    <t>Normal Delivery with Induction, without CC</t>
  </si>
  <si>
    <t>Neoplasm Diagnoses with length of stay 0 days</t>
  </si>
  <si>
    <t>Assisted Delivery with Epidural, with CC</t>
  </si>
  <si>
    <t>Assisted Delivery with Epidural, without CC</t>
  </si>
  <si>
    <t>Assisted Delivery with Induction, with CC</t>
  </si>
  <si>
    <t>Assisted Delivery with Induction, without CC</t>
  </si>
  <si>
    <t>Emergency or Upper Uterine Caesarean Section, with CC</t>
  </si>
  <si>
    <t>Emergency or Upper Uterine Caesarean Section, without CC</t>
  </si>
  <si>
    <t>Febrile Convulsions, under 1 year</t>
  </si>
  <si>
    <t>Febrile Convulsions, 1 year and over</t>
  </si>
  <si>
    <t>Headaches and Migraines, with CC</t>
  </si>
  <si>
    <t>Headaches and Migraines, without CC</t>
  </si>
  <si>
    <t>Head Injury without Intracranial Injury, with CC</t>
  </si>
  <si>
    <t>Head Injury without Intracranial Injury, without CC</t>
  </si>
  <si>
    <t>Intermediate Injury without Intracranial Injury, with CC</t>
  </si>
  <si>
    <t>Intermediate Injury without Intracranial Injury, without CC</t>
  </si>
  <si>
    <t>Lower Respiratory Tract Disorders without Acute Bronchiolitis, with length of stay 1 day or more, with CC</t>
  </si>
  <si>
    <t>Lower Respiratory Tract Disorders without Acute Bronchiolitis, with length of stay 1 day or more, without CC</t>
  </si>
  <si>
    <t>Lower Respiratory Tract Disorders without Acute Bronchiolitis, with length of stay 0 days</t>
  </si>
  <si>
    <t>Rash or Other Non-Specific Skin Eruption</t>
  </si>
  <si>
    <t>Infectious or Non-Infectious Gastroenteritis, with CC</t>
  </si>
  <si>
    <t>Infectious or Non-Infectious Gastroenteritis, without CC</t>
  </si>
  <si>
    <t>Major Gastrointestinal Disorders with CC</t>
  </si>
  <si>
    <t>Major Gastrointestinal Disorders without CC</t>
  </si>
  <si>
    <t>Other Gastrointestinal Disorders with CC</t>
  </si>
  <si>
    <t>Other Gastrointestinal Disorders without CC</t>
  </si>
  <si>
    <t>Feeding Difficulties and Vomiting, with CC</t>
  </si>
  <si>
    <t>Feeding Difficulties and Vomiting, without CC</t>
  </si>
  <si>
    <t>Minor Injury without Intracranial Injury, with CC</t>
  </si>
  <si>
    <t>Minor Injury without Intracranial Injury, without CC</t>
  </si>
  <si>
    <t>Musculoskeletal or Connective Tissue Disorders, with CC</t>
  </si>
  <si>
    <t>Musculoskeletal or Connective Tissue Disorders, without CC</t>
  </si>
  <si>
    <t>Endocrine Disorders, excluding Diabetes Mellitus</t>
  </si>
  <si>
    <t>Renal Disease with Renal Failure, with length of stay 0 days</t>
  </si>
  <si>
    <t>Renal Disease with Renal Failure, with length of stay 1 day or more</t>
  </si>
  <si>
    <t>Acute Lymphoblastic Leukaemia with length of stay 1 day or more, with CC</t>
  </si>
  <si>
    <t>Acute Lymphoblastic Leukaemia with length of stay 1 day or more, without CC</t>
  </si>
  <si>
    <t>Other Neoplasms with length of stay 1 day or more, with CC</t>
  </si>
  <si>
    <t>Other Neoplasms with length of stay 1 day or more, without CC</t>
  </si>
  <si>
    <t>Blood Vessel Injury with No Significant Procedure</t>
  </si>
  <si>
    <t>Endovascular Stent Graft for Ruptured Abdominal Aortic Aneurysm, One Branched Stent Graft</t>
  </si>
  <si>
    <t>Endovascular Stent Graft for Ruptured Abdominal Aortic Aneurysm, One Fenestrated Stent Graft</t>
  </si>
  <si>
    <t>Endovascular Stent Graft for Ruptured Abdominal Aortic Aneurysm, One Stent Graft</t>
  </si>
  <si>
    <t>Endovascular Stent Graft for Ruptured Abdominal Aortic Aneurysm, Two Stent Grafts</t>
  </si>
  <si>
    <t>Endovascular Stent Graft for Ruptured Abdominal Aortic Aneurysm, Three or more Stent Grafts</t>
  </si>
  <si>
    <t>Convalescent or other Relief Care</t>
  </si>
  <si>
    <t>Infrarenal or Aorto-Uni-Iliac Endovascular Stent Graft for Non-Ruptured Abdominal Aortic Aneurysm, One Branched Stent Graft</t>
  </si>
  <si>
    <t>Infrarenal or Aorto-Uni-Iliac Endovascular Stent Graft for Non-Ruptured Abdominal Aortic Aneurysm, One Fenestrated Stent Graft</t>
  </si>
  <si>
    <t>Paediatric Admission for Unexplained Symptoms, with CC</t>
  </si>
  <si>
    <t>Infrarenal or Aorto-Uni-Iliac Endovascular Stent Graft for Non-Ruptured Abdominal Aortic Aneurysm, One Stent Graft</t>
  </si>
  <si>
    <t>Paediatric Admission for Unexplained Symptoms, without CC</t>
  </si>
  <si>
    <t>Infrarenal or Aorto-Uni-Iliac Endovascular Stent Graft for Non-Ruptured Abdominal Aortic Aneurysm, Two Stent Grafts</t>
  </si>
  <si>
    <t>Examination, Follow-up, Special Screening or other Admissions, with length of stay 1 day or more</t>
  </si>
  <si>
    <t>Infrarenal or Aorto-Uni-Iliac Endovascular Stent Graft for Non-Ruptured Abdominal Aortic Aneurysm, Three or more Stent Grafts</t>
  </si>
  <si>
    <t>Examination, Follow-up, Special Screening or other Admissions, with length of stay 0 days</t>
  </si>
  <si>
    <t>Other Endovascular Stent Graft for Non-Ruptured Abdominal Aortic Aneurysm, One Branched Stent Graft</t>
  </si>
  <si>
    <t>Major Congenital Conditions, under 1 year, with CC</t>
  </si>
  <si>
    <t>Other Endovascular Stent Graft for Non-Ruptured Abdominal Aortic Aneurysm, One Fenestrated Stent Graft</t>
  </si>
  <si>
    <t>Major Congenital Conditions, under 1 year, without CC</t>
  </si>
  <si>
    <t>Other Endovascular Stent Graft for Non-Ruptured Abdominal Aortic Aneurysm, One Stent Graft</t>
  </si>
  <si>
    <t>Major Congenital Conditions, 1 year and over, with CC</t>
  </si>
  <si>
    <t>Other Endovascular Stent Graft for Non-Ruptured Abdominal Aortic Aneurysm, Two Stent Grafts</t>
  </si>
  <si>
    <t>Major Congenital Conditions, 1 year and over, without CC</t>
  </si>
  <si>
    <t>Other Endovascular Stent Graft for Non-Ruptured Abdominal Aortic Aneurysm, Three or more Stent Grafts</t>
  </si>
  <si>
    <t>Other Congenital Conditions, under 1 year, with CC</t>
  </si>
  <si>
    <t>Other Congenital Conditions, under 1 year, without CC</t>
  </si>
  <si>
    <t>Other Congenital Conditions, 1 year and over, with CC</t>
  </si>
  <si>
    <t>Other Congenital Conditions, 1 year and over, without CC</t>
  </si>
  <si>
    <t>Head, Neck and Ear Disorders with length of stay 1 day or more, with CC</t>
  </si>
  <si>
    <t>Head, Neck and Ear Disorders with length of stay 1 day or more, without CC</t>
  </si>
  <si>
    <t>Non-Surgical Ophthalmology with length of stay 1 day or more, with CC</t>
  </si>
  <si>
    <t>Non-Surgical Ophthalmology with length of stay 1 day or more, without CC</t>
  </si>
  <si>
    <t>Upper Respiratory Tract Disorders with length of stay 1 day or more, with CC</t>
  </si>
  <si>
    <t>Upper Respiratory Tract Disorders with length of stay 1 day or more, without CC</t>
  </si>
  <si>
    <t>Diabetes Mellitus, with Ketoacidosis or Coma</t>
  </si>
  <si>
    <t>Diabetes Mellitus, without Ketoacidosis or Coma</t>
  </si>
  <si>
    <t>PA71Z</t>
  </si>
  <si>
    <t>Paediatric Hepatobiliary or Pancreatic Disorders</t>
  </si>
  <si>
    <t>PA72Z</t>
  </si>
  <si>
    <t>Metabolic Disorders</t>
  </si>
  <si>
    <t>Aortic or Abdominal Surgery, with CC</t>
  </si>
  <si>
    <t>Aortic or Abdominal Surgery, without CC</t>
  </si>
  <si>
    <t>Foot Procedures for Diabetes or Arterial Disease, or Procedures to Amputation Stumps</t>
  </si>
  <si>
    <t>Vascular Access for Renal Replacement Therapy, with CC</t>
  </si>
  <si>
    <t>Vascular Access for Renal Replacement Therapy, without CC</t>
  </si>
  <si>
    <t>Vascular Access except for Renal Replacement Therapy, with CC</t>
  </si>
  <si>
    <t>Vascular Access except for Renal Replacement Therapy, without CC</t>
  </si>
  <si>
    <t>Diagnostic Vascular Radiology or other Transluminal Diagnostic Procedures, with Major CC</t>
  </si>
  <si>
    <t>Diagnostic Vascular Radiology or other Transluminal Diagnostic Procedures, with Intermediate CC</t>
  </si>
  <si>
    <t>Diagnostic Vascular Radiology or other Transluminal Diagnostic Procedures, without CC</t>
  </si>
  <si>
    <t>Chronic Lymphocytic Leukaemia and Related Disorders</t>
  </si>
  <si>
    <t>Same Day Chemotherapy Admission or Attendance</t>
  </si>
  <si>
    <t>Same Day External Beam Radiotherapy Admission or Attendance</t>
  </si>
  <si>
    <t>QZ21A</t>
  </si>
  <si>
    <t>Re-do Varicose Vein Procedures with CC (includes Ulceration)</t>
  </si>
  <si>
    <t>Data Invalid for Grouping</t>
  </si>
  <si>
    <t>QZ21B</t>
  </si>
  <si>
    <t>Re-do Varicose Vein Procedures, without CC</t>
  </si>
  <si>
    <t>Multiple Trauma Diagnoses score &lt;=23, with no Interventions</t>
  </si>
  <si>
    <t>QZ22A</t>
  </si>
  <si>
    <t>Primary Varicose Vein Procedures with CC (includes Ulceration)</t>
  </si>
  <si>
    <t>Multiple Trauma Diagnoses score 24-32, with no Interventions</t>
  </si>
  <si>
    <t>QZ22B</t>
  </si>
  <si>
    <t>Primary Varicose Vein Procedures, without CC</t>
  </si>
  <si>
    <t>Multiple Trauma Diagnoses score 33-50, with no Interventions</t>
  </si>
  <si>
    <t>QZ23Z</t>
  </si>
  <si>
    <t>Thoracoabdominal Aneurysm Repair</t>
  </si>
  <si>
    <t>Multiple Trauma Diagnoses score &gt;=51, with no Interventions</t>
  </si>
  <si>
    <t>Major Uroradiology Interventional Radiology Procedures</t>
  </si>
  <si>
    <t>Multiple Trauma Diagnoses score &lt;=23, with Interventions score 1-8</t>
  </si>
  <si>
    <t>Intermediate Uroradiology Interventional Radiology Procedures</t>
  </si>
  <si>
    <t>Multiple Trauma Diagnoses score 24-32, with Interventions score 1-8</t>
  </si>
  <si>
    <t>Multiple Trauma Diagnoses score 33-50, with Interventions score 1-8</t>
  </si>
  <si>
    <t>Multiple Trauma Diagnoses score &gt;=51, with Interventions score 1-8</t>
  </si>
  <si>
    <t>Multiple Trauma Diagnoses score &lt;=23, with Interventions score 9-18</t>
  </si>
  <si>
    <t>Multiple Trauma Diagnoses score 24-32, with Interventions score 9-18</t>
  </si>
  <si>
    <t>Multiple Trauma Diagnoses score 33-50, with Interventions score 9-18</t>
  </si>
  <si>
    <t>Multiple Trauma Diagnoses score &gt;=51, with Interventions score 9-18</t>
  </si>
  <si>
    <t>Multiple Trauma Diagnoses score &lt;=23, with Interventions score 19-29</t>
  </si>
  <si>
    <t>Multiple Trauma Diagnoses score 24-32, with Interventions score 19-29</t>
  </si>
  <si>
    <t>Multiple Trauma Diagnoses score 33-50, with Interventions score 19-29</t>
  </si>
  <si>
    <t>Multiple Trauma Diagnoses score &gt;=51, with Interventions score 19-29</t>
  </si>
  <si>
    <t>Multiple Trauma Diagnoses score &lt;=23, with Interventions score 30-44</t>
  </si>
  <si>
    <t>Multiple Trauma Diagnoses score 24-32, with Interventions score 30-44</t>
  </si>
  <si>
    <t>Multiple Trauma Diagnoses score 33-50, with Interventions score 30-44</t>
  </si>
  <si>
    <t>Multiple Trauma Diagnoses score &gt;=51, with Interventions score 30-44</t>
  </si>
  <si>
    <t>Multiple Trauma Diagnoses score &lt;=23, with Interventions score &gt;=45</t>
  </si>
  <si>
    <t>Major Vascular Interventional Radiology Procedures</t>
  </si>
  <si>
    <t>Multiple Trauma Diagnoses score 24-32, with Interventions score &gt;=45</t>
  </si>
  <si>
    <t>Intermediate Vascular Interventional Radiology Procedures</t>
  </si>
  <si>
    <t>Multiple Trauma Diagnoses score 33-50, with Interventions score &gt;=45</t>
  </si>
  <si>
    <t>Minor Vascular Interventional Radiology Procedures</t>
  </si>
  <si>
    <t>Multiple Trauma Diagnoses score &gt;=51, with Interventions score &gt;=45</t>
  </si>
  <si>
    <t>Major Hepatobiliary Interventional Radiology Procedures</t>
  </si>
  <si>
    <t>Intermediate Hepatobiliary Interventional Radiology Procedures</t>
  </si>
  <si>
    <t>Minor Hepatobiliary Interventional Radiology Procedures</t>
  </si>
  <si>
    <t>Uterine Fibroid Embolisation</t>
  </si>
  <si>
    <t>Major Obstetric or Gynaecology, Interventional Radiology Procedures</t>
  </si>
  <si>
    <t>Major Neurology Interventional Radiology Procedures</t>
  </si>
  <si>
    <t>Other Viral Illness with CC</t>
  </si>
  <si>
    <t>Other Viral Illness without CC</t>
  </si>
  <si>
    <t>Complex Infectious Diseases</t>
  </si>
  <si>
    <t>Other Non-Viral Infection with CC</t>
  </si>
  <si>
    <t>Other Non-Viral Infection without CC</t>
  </si>
  <si>
    <t>Other Haematological or Splenic Disorders, with CC</t>
  </si>
  <si>
    <t>Other Haematological or Splenic Disorders, without CC</t>
  </si>
  <si>
    <t>Sickle Cell Anaemia with Crisis, or with CC</t>
  </si>
  <si>
    <t>Single Plasma Exchange, Leucophoresis or Red Cell Exchange, with length of stay 2 days or less, 19 years and over</t>
  </si>
  <si>
    <t>Single Plasma Exchange, Leucophoresis or Red Cell Exchange, with length of stay 2 days or less, 18 years and under</t>
  </si>
  <si>
    <t>Malignant Disorders of Lymphatic or Haematological Systems, with CC</t>
  </si>
  <si>
    <t>Malignant Disorders of Lymphatic or Haematological Systems, without CC</t>
  </si>
  <si>
    <t>Other Admissions Related to Neoplasms with Major CC</t>
  </si>
  <si>
    <t>Other Admissions Related to Neoplasms with Intermediate CC</t>
  </si>
  <si>
    <t>Other Admissions Related to Neoplasms without CC</t>
  </si>
  <si>
    <t>Admission for Unexplained Symptoms with Major CC</t>
  </si>
  <si>
    <t>Admission for Unexplained Symptoms with Intermediate CC</t>
  </si>
  <si>
    <t>Admission for Unexplained Symptoms without CC</t>
  </si>
  <si>
    <t>Malignant Lymphoma, including Hodgkin's and non-Hodgkin's</t>
  </si>
  <si>
    <t>Manifestations of HIV or AIDS, with CC</t>
  </si>
  <si>
    <t>Manifestations of HIV or AIDS, without CC</t>
  </si>
  <si>
    <t>Disorders of Immunity without HIV or AIDS, with CC</t>
  </si>
  <si>
    <t>Disorders of Immunity without HIV or AIDS, without CC</t>
  </si>
  <si>
    <t>Acute Febrile Illness with length of stay 4 days or less, with Major CC</t>
  </si>
  <si>
    <t>Acute Febrile Illness with length of stay 4 days or less, with Intermediate CC</t>
  </si>
  <si>
    <t>Acute Febrile Illness with length of stay 4 days or less, without CC</t>
  </si>
  <si>
    <t>Pyrexia of Unknown Origin with length of stay 5 days or more, with CC</t>
  </si>
  <si>
    <t>Pyrexia of Unknown Origin with length of stay 5 days or more, without CC</t>
  </si>
  <si>
    <t>Other Infections (Genito-Urinary Medicine)</t>
  </si>
  <si>
    <t>Poisoning, Toxic, Environmental and Unspecified Effects, with Major CC</t>
  </si>
  <si>
    <t>Poisoning, Toxic, Environmental and Unspecified Effects, with Intermediate CC</t>
  </si>
  <si>
    <t>Poisoning, Toxic, Environmental and Unspecified Effects, without CC</t>
  </si>
  <si>
    <t>Respite Care with length of stay 9 days or more, with Major CC</t>
  </si>
  <si>
    <t>Respite Care with length of stay 9 days or more, with Intermediate CC</t>
  </si>
  <si>
    <t>Respite Care with length of stay 9 days or more, without CC</t>
  </si>
  <si>
    <t>Respite Care with length of stay between 5 and 8 days, with Major CC</t>
  </si>
  <si>
    <t>Respite Care with length of stay between 5 and 8 days, with Intermediate CC</t>
  </si>
  <si>
    <t>Respite Care with length of stay between 5 and 8 days, without CC</t>
  </si>
  <si>
    <t>WA15V</t>
  </si>
  <si>
    <t>Respite Care with length of stay 4 days or less</t>
  </si>
  <si>
    <t>Shock and Anaphylaxis, with CC</t>
  </si>
  <si>
    <t>Shock and Anaphylaxis, without CC</t>
  </si>
  <si>
    <t>Abnormal Findings without Diagnosis, with CC</t>
  </si>
  <si>
    <t>Abnormal Findings without Diagnosis, without CC</t>
  </si>
  <si>
    <t>Examination, Follow-up or Special Screening, with CC</t>
  </si>
  <si>
    <t>Examination, Follow-up or Special Screening, without CC</t>
  </si>
  <si>
    <t>Other Procedures or Health Care Problems, with CC</t>
  </si>
  <si>
    <t>Other Procedures or Health Care Problems, without CC</t>
  </si>
  <si>
    <t>Other Specified Admissions or Counselling, with Major CC</t>
  </si>
  <si>
    <t>Other Specified Admissions or Counselling, with Intermediate CC</t>
  </si>
  <si>
    <t>Other Specified Admissions or Counselling, without CC</t>
  </si>
  <si>
    <t>Falls without Specific Cause, with Major CC</t>
  </si>
  <si>
    <t>Falls without Specific Cause, with Intermediate CC</t>
  </si>
  <si>
    <t>Falls without Specific Cause, without CC</t>
  </si>
  <si>
    <t>Difference 15/16 to 14/15 tariff</t>
  </si>
  <si>
    <t>WF01B
First Attendance - Single Professional</t>
  </si>
  <si>
    <t>WF02B
First Attendance - Multi Professional</t>
  </si>
  <si>
    <t>WF01A
Follow Up Attendance - Single Professional</t>
  </si>
  <si>
    <t>WF02A
Follow Up Attendance - Multi Professional</t>
  </si>
  <si>
    <t>WF01B
Modelled or roll-over</t>
  </si>
  <si>
    <t>WF02B
Modelled or roll-over</t>
  </si>
  <si>
    <t>WF01A
Modelled or roll-over</t>
  </si>
  <si>
    <t>WF02A
Modelled or roll-over</t>
  </si>
  <si>
    <t>Hepatobiliary &amp; Pancreatic Surgery</t>
  </si>
  <si>
    <t>Spinal Surgery Service</t>
  </si>
  <si>
    <t>Roll-over</t>
  </si>
  <si>
    <t>Paediatric Trauma &amp; Orthopaedics</t>
  </si>
  <si>
    <t>Paediatric Ear Nose &amp; Throat</t>
  </si>
  <si>
    <t>Paediatric Epilepsy</t>
  </si>
  <si>
    <t>Respiratory Physiology</t>
  </si>
  <si>
    <t xml:space="preserve">Table 1 :  Price Adjustments : Inflation and Efficiency  for all models </t>
  </si>
  <si>
    <t xml:space="preserve">Table 2 :  Price Adjustments for quantum reconciliation (if BPT reconciled separately)  </t>
  </si>
  <si>
    <t>* In 2012-13 the efficiency assumption of 4% was reduced by 0.3% to reflect that BPTs had the effect of reducing overall reimbusement</t>
  </si>
  <si>
    <t>We use a chain linking the post adjustments for joining the efficency and inflation adjustment together from 2015/16 onwards (this is a slight methodological change from the 13/14 DH method).</t>
  </si>
  <si>
    <t>Table 3:  Price Adjustments : CNST increase / decrease</t>
  </si>
  <si>
    <t>Maternity*</t>
  </si>
  <si>
    <t>* Note: Maternity is delivery element only.</t>
  </si>
  <si>
    <t xml:space="preserve"> Table 4: Quantum Reconciliation (QR)</t>
  </si>
  <si>
    <t>Admitted patient care</t>
  </si>
  <si>
    <t>Outpatient procedures</t>
  </si>
  <si>
    <t>Best Practice Tariffs</t>
  </si>
  <si>
    <t>Table 5:  Price Adjustments : Affordability and other adjustment</t>
  </si>
  <si>
    <t>APC &amp; OPROC</t>
  </si>
  <si>
    <t>Factor 1 (Scaling factor used in sql)</t>
  </si>
  <si>
    <t>Factor 3 (Top slice)</t>
  </si>
  <si>
    <t>Factor 4 (Undo Affordability)</t>
  </si>
  <si>
    <t>Factor 5 (Post SC Affordability)</t>
  </si>
  <si>
    <t>Factor 6 (Road test adjustment)</t>
  </si>
  <si>
    <t>OPATT</t>
  </si>
  <si>
    <t>Factor 1 (First affordability)</t>
  </si>
  <si>
    <t>Factor 2 (Second affordability, ref 2012-13)</t>
  </si>
  <si>
    <t>Factor 4 (Undo first affordability)</t>
  </si>
  <si>
    <t>Factor 5 (Fourth affordability)</t>
  </si>
  <si>
    <t>Factor 1 (First Affordability)</t>
  </si>
  <si>
    <t>Factor 2 (Road test adjustment)</t>
  </si>
  <si>
    <t>Unbundled Services</t>
  </si>
  <si>
    <t>Factor 1 (Road test adjustment)</t>
  </si>
  <si>
    <t>Direct access and outpatient diagnostic imaging services</t>
  </si>
  <si>
    <t>Unbundled chemotherapy delivery</t>
  </si>
  <si>
    <t>Unbundled external beam radiotherapy</t>
  </si>
  <si>
    <t>Maternity Pathway</t>
  </si>
  <si>
    <t>Non-mandatory</t>
  </si>
  <si>
    <t>BPT</t>
  </si>
  <si>
    <t>Acute stroke care</t>
  </si>
  <si>
    <t>Adult renal dialysis</t>
  </si>
  <si>
    <t>Daycases</t>
  </si>
  <si>
    <t>Diabetic ketoacidosis and hypoglycaemia</t>
  </si>
  <si>
    <t>Early inflammatory arthritis</t>
  </si>
  <si>
    <t>Endoscopy procedures</t>
  </si>
  <si>
    <t>Fragility hip fracture</t>
  </si>
  <si>
    <t>Interventional radiology</t>
  </si>
  <si>
    <t>Major trauma</t>
  </si>
  <si>
    <t>Paediatric diabetes year of care</t>
  </si>
  <si>
    <t>Paediatric epilepsy</t>
  </si>
  <si>
    <t>Parkinson's disease</t>
  </si>
  <si>
    <t>Pleural effusion</t>
  </si>
  <si>
    <t>Primary total hip and knee replacements</t>
  </si>
  <si>
    <t>Same day emergency care</t>
  </si>
  <si>
    <t>Transient ischaemic attack</t>
  </si>
  <si>
    <t xml:space="preserve">APC linked Sheet </t>
  </si>
  <si>
    <t xml:space="preserve">OPATT Linked Sheet </t>
  </si>
  <si>
    <t>APC model linked sheet for prirces</t>
  </si>
  <si>
    <t xml:space="preserve">OPATT model linked sheet for prices </t>
  </si>
  <si>
    <t xml:space="preserve"> Cataracts</t>
  </si>
  <si>
    <t>2015-16 tariff - non-mandatory prices</t>
  </si>
  <si>
    <t>Non-mandatory Non-delivery admitted patient and outpatient procedure prices for maternity services</t>
  </si>
  <si>
    <t>Non-mandatory delivery admitted patient and outpatient procedure prices for  maternity services*</t>
  </si>
  <si>
    <t>* This table is taken from the APC&amp;OPROC model</t>
  </si>
  <si>
    <t>Non-mandatory outpatient attendance prices for maternity services</t>
  </si>
  <si>
    <t>Non-mandatory community prices for maternity services</t>
  </si>
  <si>
    <t>Non-mandatory antenatal assement visit for maternity services</t>
  </si>
  <si>
    <t xml:space="preserve">1  &gt;&gt;  TED prices </t>
  </si>
  <si>
    <t xml:space="preserve">TED prices </t>
  </si>
  <si>
    <t>2 &gt;&gt; inputs</t>
  </si>
  <si>
    <t>3 &gt;&gt; Processing</t>
  </si>
  <si>
    <t>4 &gt;&gt; Output</t>
  </si>
  <si>
    <t>2015-16 Tariff Roll Over - post adjustment</t>
  </si>
  <si>
    <t>OPATT201516</t>
  </si>
  <si>
    <t>HRG description</t>
  </si>
  <si>
    <t>Expert comments</t>
  </si>
  <si>
    <t>Final Monitor comments</t>
  </si>
  <si>
    <t>Expert &amp; Final Monitor comments</t>
  </si>
  <si>
    <t>Produced by: Monitor</t>
  </si>
  <si>
    <t>2015-16  Non-Mandatory model.xlsx</t>
  </si>
  <si>
    <t>Home</t>
  </si>
  <si>
    <t xml:space="preserve">TED Non-Mandatory prices </t>
  </si>
  <si>
    <t>2014-15 tariff - non-mandatory prices - Published tariff</t>
  </si>
  <si>
    <t>Comparing the prices with the 2014/15 prices</t>
  </si>
  <si>
    <t>Colour co-ordination</t>
  </si>
  <si>
    <t>Linked Sheet</t>
  </si>
  <si>
    <t xml:space="preserve">Non-Mandatory 2014/15 </t>
  </si>
  <si>
    <t>Specialist rehabilitation Disease stage: Very low</t>
  </si>
  <si>
    <t>Specialist rehabilitation Disease stage: Low</t>
  </si>
  <si>
    <t>Specialist rehabilitation Disease stage: Medium</t>
  </si>
  <si>
    <t>Specialist rehabilitation Disease stage: High</t>
  </si>
  <si>
    <t>Specialist rehabilitation Disease stage: Very high</t>
  </si>
  <si>
    <t>Monitor was unable to update the inputs for the 13/14 PbR method for Maternity Prices</t>
  </si>
  <si>
    <t>WF01B
First Attendance - Single ProfessionalObstetrics</t>
  </si>
  <si>
    <t>WF02B
First Attendance - Multi ProfessionalObstetrics</t>
  </si>
  <si>
    <t>WF02A
Follow Up Attendance - Multi ProfessionalObstetrics</t>
  </si>
  <si>
    <t>WF01B
First Attendance - Single ProfessionalMidwife Episode</t>
  </si>
  <si>
    <t>WF02B
First Attendance - Multi ProfessionalMidwife Episode</t>
  </si>
  <si>
    <t>WF01A
Follow Up Attendance - Single ProfessionalMidwife Episode</t>
  </si>
  <si>
    <t>WF02A
Follow Up Attendance - Multi ProfessionalMidwife Episode</t>
  </si>
</sst>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6" formatCode="&quot;£&quot;#,##0;[Red]\-&quot;£&quot;#,##0"/>
    <numFmt numFmtId="41" formatCode="_-* #,##0_-;\-* #,##0_-;_-* &quot;-&quot;_-;_-@_-"/>
    <numFmt numFmtId="44" formatCode="_-&quot;£&quot;* #,##0.00_-;\-&quot;£&quot;* #,##0.00_-;_-&quot;£&quot;* &quot;-&quot;??_-;_-@_-"/>
    <numFmt numFmtId="43" formatCode="_-* #,##0.00_-;\-* #,##0.00_-;_-* &quot;-&quot;??_-;_-@_-"/>
    <numFmt numFmtId="164" formatCode="#,##0_ ;\-#,##0\ "/>
    <numFmt numFmtId="165" formatCode="_-* #,##0_-;\-* #,##0_-;_-* &quot;-&quot;??_-;_-@_-"/>
    <numFmt numFmtId="166" formatCode="0.0%"/>
    <numFmt numFmtId="167" formatCode="_(&quot;$&quot;* #,##0.00_);_(&quot;$&quot;* \(#,##0.00\);_(&quot;$&quot;* &quot;-&quot;??_);_(@_)"/>
    <numFmt numFmtId="168" formatCode="_(* #,##0.00_);_(* \(#,##0.00\);_(* &quot;-&quot;??_);_(@_)"/>
    <numFmt numFmtId="169" formatCode="0.000%"/>
    <numFmt numFmtId="170" formatCode="0_ ;\-0\ "/>
    <numFmt numFmtId="171" formatCode="_-&quot;£&quot;* #,##0_-;\-&quot;£&quot;* #,##0_-;_-&quot;£&quot;* &quot;-&quot;??_-;_-@_-"/>
    <numFmt numFmtId="172" formatCode="#,##0.0_);\(#,##0.0\)"/>
    <numFmt numFmtId="173" formatCode="#,##0;\(#,##0\)"/>
    <numFmt numFmtId="174" formatCode="#,##0;\-#,##0;\-"/>
    <numFmt numFmtId="175" formatCode="#,##0_);[Red]\(#,##0\);&quot;-&quot;_);[Blue]&quot;Error-&quot;@"/>
    <numFmt numFmtId="176" formatCode="#,##0.0_);[Red]\(#,##0.0\);&quot;-&quot;_);[Blue]&quot;Error-&quot;@"/>
    <numFmt numFmtId="177" formatCode="#,##0.00_);[Red]\(#,##0.00\);&quot;-&quot;_);[Blue]&quot;Error-&quot;@"/>
    <numFmt numFmtId="178" formatCode="&quot;£&quot;* #,##0_);[Red]&quot;£&quot;* \(#,##0\);&quot;£&quot;* &quot;-&quot;_);[Blue]&quot;Error-&quot;@"/>
    <numFmt numFmtId="179" formatCode="&quot;£&quot;* #,##0.0_);[Red]&quot;£&quot;* \(#,##0.0\);&quot;£&quot;* &quot;-&quot;_);[Blue]&quot;Error-&quot;@"/>
    <numFmt numFmtId="180" formatCode="&quot;£&quot;* #,##0.00_);[Red]&quot;£&quot;* \(#,##0.00\);&quot;£&quot;* &quot;-&quot;_);[Blue]&quot;Error-&quot;@"/>
    <numFmt numFmtId="181" formatCode="dd\ mmm\ yyyy_)"/>
    <numFmt numFmtId="182" formatCode="dd/mm/yy_)"/>
    <numFmt numFmtId="183" formatCode="0%_);[Red]\-0%_);0%_);[Blue]&quot;Error-&quot;@"/>
    <numFmt numFmtId="184" formatCode="0.0%_);[Red]\-0.0%_);0.0%_);[Blue]&quot;Error-&quot;@"/>
    <numFmt numFmtId="185" formatCode="0.00%_);[Red]\-0.00%_);0.00%_);[Blue]&quot;Error-&quot;@"/>
    <numFmt numFmtId="186" formatCode="_(&quot;£&quot;* #,##0.00_);_(&quot;£&quot;* \(#,##0.00\);_(&quot;£&quot;* &quot;-&quot;??_);_(@_)"/>
    <numFmt numFmtId="187" formatCode="000"/>
    <numFmt numFmtId="188" formatCode="#,##0\ ;\(#,##0\)\ ;\ &quot;-&quot;"/>
    <numFmt numFmtId="189" formatCode="mmm\ \-\ yy"/>
    <numFmt numFmtId="190" formatCode="* #,##0\ ;* \(#,##0\);* &quot; - &quot;;* @\ "/>
    <numFmt numFmtId="191" formatCode="_([$€]* #,##0.00_);_([$€]* \(#,##0.00\);_([$€]* &quot;-&quot;??_);_(@_)"/>
    <numFmt numFmtId="192" formatCode="[Magenta]&quot;Err&quot;;[Magenta]&quot;Err&quot;;[Blue]&quot;OK&quot;"/>
    <numFmt numFmtId="193" formatCode="General\ &quot;.&quot;"/>
    <numFmt numFmtId="194" formatCode="#,##0_);[Red]\(#,##0\);\-_)"/>
    <numFmt numFmtId="195" formatCode="0.0_)%;[Red]\(0.0%\);0.0_)%"/>
    <numFmt numFmtId="196" formatCode="#,##0;[Red]\(#,##0\)"/>
    <numFmt numFmtId="197" formatCode="0.00%;\(0.00%\)"/>
    <numFmt numFmtId="198" formatCode="#,##0;\-#,##0.00_-;&quot;-&quot;"/>
    <numFmt numFmtId="199" formatCode="#,##0,;\(#,##0,\);\-;@"/>
    <numFmt numFmtId="200" formatCode="0.00_)"/>
    <numFmt numFmtId="201" formatCode="_-[$€-2]* #,##0.00_-;\-[$€-2]* #,##0.00_-;_-[$€-2]* &quot;-&quot;??_-"/>
    <numFmt numFmtId="202" formatCode="#,##0;\(#,##0\);\-;@"/>
    <numFmt numFmtId="203" formatCode="\+\ #,##0.0_);\-\ #,##0.0_)"/>
    <numFmt numFmtId="204" formatCode="#,##0.0,,;\-#,##0.0,,;\-"/>
    <numFmt numFmtId="205" formatCode="#,##0,;\-#,##0,;\-"/>
    <numFmt numFmtId="206" formatCode="0.0%;\-0.0%;\-"/>
    <numFmt numFmtId="207" formatCode="#,##0&quot;,000&quot;;\-#,##0&quot;,000&quot;;\-"/>
    <numFmt numFmtId="208" formatCode="#,##0.0,,;\-#,##0.0,,"/>
    <numFmt numFmtId="209" formatCode="#,##0,;\-#,##0,"/>
    <numFmt numFmtId="210" formatCode="&quot;Val &quot;0"/>
    <numFmt numFmtId="211" formatCode="#,##0_ ;\-#,##0;\-"/>
    <numFmt numFmtId="212" formatCode="0%;\-0%;\-"/>
    <numFmt numFmtId="213" formatCode="#,##0.00000000"/>
  </numFmts>
  <fonts count="15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u/>
      <sz val="10"/>
      <color indexed="12"/>
      <name val="Arial"/>
      <family val="2"/>
    </font>
    <font>
      <u/>
      <sz val="8"/>
      <color indexed="12"/>
      <name val="Arial"/>
      <family val="2"/>
    </font>
    <font>
      <b/>
      <sz val="8"/>
      <name val="Arial"/>
      <family val="2"/>
    </font>
    <font>
      <i/>
      <sz val="8"/>
      <name val="Arial"/>
      <family val="2"/>
    </font>
    <font>
      <b/>
      <sz val="8"/>
      <color indexed="8"/>
      <name val="Arial"/>
      <family val="2"/>
    </font>
    <font>
      <sz val="8"/>
      <color indexed="8"/>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theme="1"/>
      <name val="Calibri"/>
      <family val="2"/>
      <scheme val="minor"/>
    </font>
    <font>
      <sz val="10"/>
      <color theme="1"/>
      <name val="Calibri"/>
      <family val="2"/>
      <scheme val="minor"/>
    </font>
    <font>
      <i/>
      <sz val="10"/>
      <color theme="1"/>
      <name val="Calibri"/>
      <family val="2"/>
      <scheme val="minor"/>
    </font>
    <font>
      <b/>
      <sz val="10"/>
      <color theme="0"/>
      <name val="Calibri"/>
      <family val="2"/>
      <scheme val="minor"/>
    </font>
    <font>
      <sz val="8"/>
      <color theme="1"/>
      <name val="Calibri"/>
      <family val="2"/>
      <scheme val="minor"/>
    </font>
    <font>
      <b/>
      <i/>
      <sz val="10"/>
      <color theme="0"/>
      <name val="Calibri"/>
      <family val="2"/>
      <scheme val="minor"/>
    </font>
    <font>
      <b/>
      <sz val="10"/>
      <color rgb="FF002060"/>
      <name val="Calibri"/>
      <family val="2"/>
      <scheme val="minor"/>
    </font>
    <font>
      <b/>
      <sz val="8"/>
      <color rgb="FF002060"/>
      <name val="Calibri"/>
      <family val="2"/>
      <scheme val="minor"/>
    </font>
    <font>
      <b/>
      <sz val="11"/>
      <color rgb="FF002060"/>
      <name val="Calibri"/>
      <family val="2"/>
      <scheme val="minor"/>
    </font>
    <font>
      <b/>
      <sz val="9"/>
      <color theme="0"/>
      <name val="Calibri"/>
      <family val="2"/>
      <scheme val="minor"/>
    </font>
    <font>
      <i/>
      <sz val="20"/>
      <color rgb="FF002060"/>
      <name val="Calibri"/>
      <family val="2"/>
      <scheme val="minor"/>
    </font>
    <font>
      <b/>
      <i/>
      <sz val="8"/>
      <color rgb="FF7030A0"/>
      <name val="Arial"/>
      <family val="2"/>
    </font>
    <font>
      <b/>
      <i/>
      <sz val="11"/>
      <color rgb="FF7030A0"/>
      <name val="Arial"/>
      <family val="2"/>
    </font>
    <font>
      <sz val="8"/>
      <name val="Calibri"/>
      <family val="2"/>
      <scheme val="minor"/>
    </font>
    <font>
      <sz val="12"/>
      <color theme="1"/>
      <name val="Calibri"/>
      <family val="2"/>
      <scheme val="minor"/>
    </font>
    <font>
      <u/>
      <sz val="10"/>
      <color indexed="12"/>
      <name val="MS Sans Serif"/>
      <family val="2"/>
    </font>
    <font>
      <sz val="10"/>
      <name val="MS Sans Serif"/>
      <family val="2"/>
    </font>
    <font>
      <sz val="11"/>
      <name val="Arial"/>
      <family val="2"/>
    </font>
    <font>
      <sz val="11"/>
      <color rgb="FFFF0000"/>
      <name val="Calibri"/>
      <family val="2"/>
      <scheme val="minor"/>
    </font>
    <font>
      <i/>
      <sz val="8"/>
      <color indexed="22"/>
      <name val="Arial"/>
      <family val="2"/>
    </font>
    <font>
      <sz val="11"/>
      <name val="Calibri"/>
      <family val="2"/>
      <scheme val="minor"/>
    </font>
    <font>
      <sz val="12"/>
      <name val="Arial"/>
      <family val="2"/>
    </font>
    <font>
      <sz val="10"/>
      <color theme="1"/>
      <name val="Arial"/>
      <family val="2"/>
    </font>
    <font>
      <u/>
      <sz val="12"/>
      <color theme="10"/>
      <name val="Arial"/>
      <family val="2"/>
    </font>
    <font>
      <u/>
      <sz val="10"/>
      <color theme="10"/>
      <name val="Arial"/>
      <family val="2"/>
    </font>
    <font>
      <u/>
      <sz val="11"/>
      <color theme="10"/>
      <name val="Calibri"/>
      <family val="2"/>
      <scheme val="minor"/>
    </font>
    <font>
      <sz val="12"/>
      <color theme="1"/>
      <name val="Arial"/>
      <family val="2"/>
    </font>
    <font>
      <sz val="16"/>
      <color theme="3"/>
      <name val="Calibri"/>
      <family val="2"/>
      <scheme val="minor"/>
    </font>
    <font>
      <b/>
      <i/>
      <sz val="11"/>
      <color rgb="FF7030A0"/>
      <name val="Calibri"/>
      <family val="2"/>
      <scheme val="minor"/>
    </font>
    <font>
      <b/>
      <sz val="10"/>
      <name val="Arial"/>
      <family val="2"/>
    </font>
    <font>
      <b/>
      <i/>
      <sz val="18"/>
      <color rgb="FF7030A0"/>
      <name val="Calibri"/>
      <family val="2"/>
      <scheme val="minor"/>
    </font>
    <font>
      <b/>
      <u/>
      <sz val="8"/>
      <name val="Arial"/>
      <family val="2"/>
    </font>
    <font>
      <sz val="10"/>
      <color rgb="FFFF0000"/>
      <name val="Arial"/>
      <family val="2"/>
    </font>
    <font>
      <sz val="8"/>
      <color theme="0"/>
      <name val="Arial"/>
      <family val="2"/>
    </font>
    <font>
      <b/>
      <sz val="11"/>
      <name val="Arial"/>
      <family val="2"/>
    </font>
    <font>
      <b/>
      <u/>
      <sz val="14"/>
      <name val="Arial"/>
      <family val="2"/>
    </font>
    <font>
      <i/>
      <sz val="8"/>
      <color rgb="FF002060"/>
      <name val="Arial"/>
      <family val="2"/>
    </font>
    <font>
      <i/>
      <sz val="11"/>
      <color rgb="FF002060"/>
      <name val="Arial"/>
      <family val="2"/>
    </font>
    <font>
      <b/>
      <i/>
      <sz val="8"/>
      <color rgb="FF002060"/>
      <name val="Arial"/>
      <family val="2"/>
    </font>
    <font>
      <b/>
      <i/>
      <sz val="9"/>
      <color rgb="FF002060"/>
      <name val="Arial"/>
      <family val="2"/>
    </font>
    <font>
      <b/>
      <i/>
      <sz val="8"/>
      <color indexed="12"/>
      <name val="Arial"/>
      <family val="2"/>
    </font>
    <font>
      <sz val="8"/>
      <color theme="1"/>
      <name val="Arial"/>
      <family val="2"/>
    </font>
    <font>
      <sz val="10"/>
      <color theme="0" tint="-4.9989318521683403E-2"/>
      <name val="Calibri"/>
      <family val="2"/>
      <scheme val="minor"/>
    </font>
    <font>
      <b/>
      <sz val="10"/>
      <color theme="1"/>
      <name val="Calibri"/>
      <family val="2"/>
      <scheme val="minor"/>
    </font>
    <font>
      <sz val="10"/>
      <name val="Calibri"/>
      <family val="2"/>
      <scheme val="minor"/>
    </font>
    <font>
      <sz val="10"/>
      <color rgb="FF00B050"/>
      <name val="Calibri"/>
      <family val="2"/>
      <scheme val="minor"/>
    </font>
    <font>
      <sz val="10"/>
      <color rgb="FF7030A0"/>
      <name val="Calibri"/>
      <family val="2"/>
      <scheme val="minor"/>
    </font>
    <font>
      <i/>
      <sz val="11"/>
      <color theme="1"/>
      <name val="Calibri"/>
      <family val="2"/>
      <scheme val="minor"/>
    </font>
    <font>
      <b/>
      <i/>
      <sz val="10"/>
      <color rgb="FFC00000"/>
      <name val="Calibri"/>
      <family val="2"/>
      <scheme val="minor"/>
    </font>
    <font>
      <b/>
      <sz val="9"/>
      <color indexed="81"/>
      <name val="Tahoma"/>
      <family val="2"/>
    </font>
    <font>
      <sz val="9"/>
      <color indexed="81"/>
      <name val="Tahoma"/>
      <family val="2"/>
    </font>
    <font>
      <sz val="10"/>
      <name val="Tahoma"/>
      <family val="2"/>
    </font>
    <font>
      <i/>
      <sz val="14"/>
      <color rgb="FF002060"/>
      <name val="Arial"/>
      <family val="2"/>
    </font>
    <font>
      <b/>
      <sz val="8"/>
      <color rgb="FFFF0000"/>
      <name val="Arial"/>
      <family val="2"/>
    </font>
    <font>
      <sz val="10"/>
      <name val="Arial"/>
      <family val="2"/>
    </font>
    <font>
      <sz val="11"/>
      <color rgb="FF1F497D"/>
      <name val="Calibri"/>
      <family val="2"/>
    </font>
    <font>
      <sz val="10"/>
      <name val="Helv"/>
      <family val="2"/>
    </font>
    <font>
      <sz val="10"/>
      <name val="Geneva"/>
    </font>
    <font>
      <sz val="12"/>
      <name val="Times New Roman"/>
      <family val="1"/>
    </font>
    <font>
      <sz val="10"/>
      <color indexed="8"/>
      <name val="MS Sans Serif"/>
      <family val="2"/>
    </font>
    <font>
      <sz val="9"/>
      <name val="Arial"/>
      <family val="2"/>
    </font>
    <font>
      <b/>
      <sz val="12"/>
      <color indexed="63"/>
      <name val="Arial"/>
      <family val="2"/>
    </font>
    <font>
      <b/>
      <sz val="9"/>
      <color indexed="63"/>
      <name val="Arial"/>
      <family val="2"/>
    </font>
    <font>
      <b/>
      <sz val="11"/>
      <color indexed="28"/>
      <name val="Arial"/>
      <family val="2"/>
    </font>
    <font>
      <i/>
      <sz val="8"/>
      <color indexed="8"/>
      <name val="Arial"/>
      <family val="2"/>
    </font>
    <font>
      <sz val="10.5"/>
      <name val="Times New Roman"/>
      <family val="1"/>
    </font>
    <font>
      <b/>
      <sz val="8.5"/>
      <name val="Times New Roman"/>
      <family val="1"/>
    </font>
    <font>
      <b/>
      <sz val="10"/>
      <color indexed="18"/>
      <name val="MS Sans Serif"/>
      <family val="2"/>
    </font>
    <font>
      <sz val="12"/>
      <color indexed="8"/>
      <name val="Arial"/>
      <family val="2"/>
    </font>
    <font>
      <sz val="11"/>
      <name val="Times New Roman"/>
      <family val="1"/>
    </font>
    <font>
      <sz val="11"/>
      <name val="Book Antiqua"/>
      <family val="1"/>
    </font>
    <font>
      <b/>
      <sz val="8"/>
      <color indexed="12"/>
      <name val="Arial"/>
      <family val="2"/>
    </font>
    <font>
      <sz val="10"/>
      <color indexed="8"/>
      <name val="Arial"/>
      <family val="2"/>
    </font>
    <font>
      <b/>
      <sz val="12"/>
      <color indexed="8"/>
      <name val="Arial"/>
      <family val="2"/>
    </font>
    <font>
      <b/>
      <sz val="10.5"/>
      <color indexed="8"/>
      <name val="Arial"/>
      <family val="2"/>
    </font>
    <font>
      <sz val="10"/>
      <color indexed="12"/>
      <name val="Arial"/>
      <family val="2"/>
    </font>
    <font>
      <b/>
      <sz val="9"/>
      <color theme="0"/>
      <name val="Arial"/>
      <family val="2"/>
    </font>
    <font>
      <b/>
      <sz val="11"/>
      <color indexed="10"/>
      <name val="Arial"/>
      <family val="2"/>
    </font>
    <font>
      <sz val="10"/>
      <color indexed="23"/>
      <name val="Arial"/>
      <family val="2"/>
    </font>
    <font>
      <b/>
      <sz val="14"/>
      <color indexed="60"/>
      <name val="Arial"/>
      <family val="2"/>
    </font>
    <font>
      <b/>
      <sz val="12"/>
      <color indexed="60"/>
      <name val="Arial"/>
      <family val="2"/>
    </font>
    <font>
      <sz val="10"/>
      <color indexed="60"/>
      <name val="Arial"/>
      <family val="2"/>
    </font>
    <font>
      <b/>
      <sz val="10"/>
      <color indexed="60"/>
      <name val="Arial"/>
      <family val="2"/>
    </font>
    <font>
      <b/>
      <sz val="12"/>
      <color indexed="12"/>
      <name val="Arial"/>
      <family val="2"/>
    </font>
    <font>
      <u/>
      <sz val="8"/>
      <color theme="10"/>
      <name val="Arial"/>
      <family val="2"/>
    </font>
    <font>
      <u/>
      <sz val="11"/>
      <color theme="10"/>
      <name val="Calibri"/>
      <family val="2"/>
    </font>
    <font>
      <sz val="10"/>
      <color indexed="24"/>
      <name val="Arial"/>
      <family val="2"/>
    </font>
    <font>
      <sz val="7"/>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b/>
      <u val="singleAccounting"/>
      <sz val="9"/>
      <color theme="0"/>
      <name val="Arial"/>
      <family val="2"/>
    </font>
    <font>
      <sz val="11"/>
      <name val="Univers 45 Light"/>
      <family val="2"/>
    </font>
    <font>
      <sz val="8"/>
      <color indexed="10"/>
      <name val="Arial"/>
      <family val="2"/>
    </font>
    <font>
      <b/>
      <i/>
      <sz val="16"/>
      <name val="Helv"/>
    </font>
    <font>
      <sz val="10"/>
      <name val="Times New Roman"/>
      <family val="1"/>
    </font>
    <font>
      <b/>
      <sz val="12"/>
      <name val="Arial"/>
      <family val="2"/>
    </font>
    <font>
      <sz val="7"/>
      <color theme="1"/>
      <name val="Arial"/>
      <family val="2"/>
    </font>
    <font>
      <sz val="6"/>
      <name val="Arial"/>
      <family val="2"/>
    </font>
    <font>
      <sz val="8"/>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sz val="9"/>
      <name val="Tahoma"/>
      <family val="2"/>
    </font>
    <font>
      <b/>
      <u/>
      <sz val="11"/>
      <name val="Arial"/>
      <family val="2"/>
    </font>
    <font>
      <b/>
      <i/>
      <sz val="11"/>
      <name val="Arial"/>
      <family val="2"/>
    </font>
    <font>
      <sz val="8.5"/>
      <name val="Times New Roman"/>
      <family val="1"/>
    </font>
    <font>
      <sz val="9"/>
      <color indexed="8"/>
      <name val="Arial"/>
      <family val="2"/>
    </font>
    <font>
      <i/>
      <sz val="8.5"/>
      <name val="Times New Roman"/>
      <family val="1"/>
    </font>
    <font>
      <b/>
      <sz val="10.5"/>
      <name val="Times New Roman"/>
      <family val="1"/>
    </font>
    <font>
      <b/>
      <sz val="8"/>
      <name val="Times New Roman"/>
      <family val="1"/>
    </font>
    <font>
      <b/>
      <i/>
      <sz val="10.5"/>
      <name val="Times New Roman"/>
      <family val="1"/>
    </font>
    <font>
      <i/>
      <sz val="10.5"/>
      <name val="Times New Roman"/>
      <family val="1"/>
    </font>
    <font>
      <i/>
      <sz val="8.5"/>
      <color indexed="10"/>
      <name val="Times New Roman"/>
      <family val="1"/>
    </font>
    <font>
      <sz val="8.5"/>
      <color indexed="10"/>
      <name val="Times New Roman"/>
      <family val="1"/>
    </font>
    <font>
      <b/>
      <sz val="8"/>
      <color theme="1"/>
      <name val="Arial"/>
      <family val="2"/>
    </font>
    <font>
      <b/>
      <sz val="16"/>
      <color indexed="9"/>
      <name val="Arial"/>
      <family val="2"/>
    </font>
    <font>
      <b/>
      <sz val="16"/>
      <color indexed="24"/>
      <name val="Univers 45 Light"/>
      <family val="2"/>
    </font>
    <font>
      <b/>
      <sz val="14"/>
      <name val="Arial"/>
      <family val="2"/>
    </font>
    <font>
      <sz val="10"/>
      <color indexed="10"/>
      <name val="Arial"/>
      <family val="2"/>
    </font>
    <font>
      <b/>
      <sz val="10"/>
      <name val="Calibri"/>
      <family val="2"/>
      <scheme val="minor"/>
    </font>
    <font>
      <sz val="9"/>
      <color theme="1"/>
      <name val="Calibri"/>
      <family val="2"/>
      <scheme val="minor"/>
    </font>
    <font>
      <sz val="8"/>
      <color rgb="FF002060"/>
      <name val="Calibri"/>
      <family val="2"/>
      <scheme val="minor"/>
    </font>
  </fonts>
  <fills count="6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70C0"/>
        <bgColor indexed="64"/>
      </patternFill>
    </fill>
    <fill>
      <patternFill patternType="solid">
        <fgColor theme="8" tint="0.59999389629810485"/>
        <bgColor indexed="64"/>
      </patternFill>
    </fill>
    <fill>
      <patternFill patternType="solid">
        <fgColor rgb="FF00B050"/>
        <bgColor indexed="64"/>
      </patternFill>
    </fill>
    <fill>
      <patternFill patternType="solid">
        <fgColor theme="0" tint="-0.499984740745262"/>
        <bgColor indexed="64"/>
      </patternFill>
    </fill>
    <fill>
      <patternFill patternType="solid">
        <fgColor rgb="FFFFC000"/>
        <bgColor indexed="64"/>
      </patternFill>
    </fill>
    <fill>
      <patternFill patternType="solid">
        <fgColor rgb="FFFFFF99"/>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indexed="43"/>
        <bgColor indexed="64"/>
      </patternFill>
    </fill>
    <fill>
      <patternFill patternType="solid">
        <fgColor theme="9"/>
        <bgColor indexed="64"/>
      </patternFill>
    </fill>
    <fill>
      <patternFill patternType="solid">
        <fgColor theme="6"/>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5"/>
        <bgColor indexed="64"/>
      </patternFill>
    </fill>
    <fill>
      <patternFill patternType="solid">
        <fgColor indexed="13"/>
      </patternFill>
    </fill>
    <fill>
      <patternFill patternType="solid">
        <fgColor indexed="44"/>
        <bgColor indexed="64"/>
      </patternFill>
    </fill>
    <fill>
      <patternFill patternType="solid">
        <fgColor indexed="26"/>
        <bgColor indexed="64"/>
      </patternFill>
    </fill>
    <fill>
      <patternFill patternType="solid">
        <fgColor indexed="28"/>
        <bgColor indexed="64"/>
      </patternFill>
    </fill>
    <fill>
      <patternFill patternType="solid">
        <fgColor indexed="13"/>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51"/>
        <bgColor indexed="64"/>
      </patternFill>
    </fill>
    <fill>
      <patternFill patternType="solid">
        <fgColor indexed="30"/>
        <bgColor indexed="64"/>
      </patternFill>
    </fill>
    <fill>
      <patternFill patternType="solid">
        <fgColor theme="3"/>
        <bgColor indexed="64"/>
      </patternFill>
    </fill>
    <fill>
      <patternFill patternType="solid">
        <fgColor indexed="46"/>
        <bgColor indexed="64"/>
      </patternFill>
    </fill>
    <fill>
      <patternFill patternType="solid">
        <fgColor indexed="2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EF6FE"/>
        <bgColor indexed="64"/>
      </patternFill>
    </fill>
  </fills>
  <borders count="182">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dotted">
        <color theme="4"/>
      </left>
      <right style="medium">
        <color indexed="64"/>
      </right>
      <top style="dotted">
        <color theme="4"/>
      </top>
      <bottom style="medium">
        <color indexed="64"/>
      </bottom>
      <diagonal/>
    </border>
    <border>
      <left style="medium">
        <color indexed="64"/>
      </left>
      <right style="dotted">
        <color theme="4"/>
      </right>
      <top style="dotted">
        <color theme="4"/>
      </top>
      <bottom style="medium">
        <color indexed="64"/>
      </bottom>
      <diagonal/>
    </border>
    <border>
      <left style="dotted">
        <color theme="4"/>
      </left>
      <right style="medium">
        <color indexed="64"/>
      </right>
      <top style="dotted">
        <color theme="4"/>
      </top>
      <bottom style="dotted">
        <color theme="4"/>
      </bottom>
      <diagonal/>
    </border>
    <border>
      <left style="medium">
        <color indexed="64"/>
      </left>
      <right style="dotted">
        <color theme="4"/>
      </right>
      <top style="dotted">
        <color theme="4"/>
      </top>
      <bottom style="dotted">
        <color theme="4"/>
      </bottom>
      <diagonal/>
    </border>
    <border>
      <left style="dotted">
        <color theme="4"/>
      </left>
      <right style="dotted">
        <color theme="4"/>
      </right>
      <top style="dotted">
        <color theme="4"/>
      </top>
      <bottom style="medium">
        <color indexed="64"/>
      </bottom>
      <diagonal/>
    </border>
    <border>
      <left/>
      <right style="dotted">
        <color theme="4"/>
      </right>
      <top style="dotted">
        <color theme="4"/>
      </top>
      <bottom style="dotted">
        <color theme="4"/>
      </bottom>
      <diagonal/>
    </border>
    <border>
      <left style="dotted">
        <color theme="4"/>
      </left>
      <right style="dotted">
        <color theme="4"/>
      </right>
      <top style="dotted">
        <color theme="4"/>
      </top>
      <bottom style="dotted">
        <color theme="4"/>
      </bottom>
      <diagonal/>
    </border>
    <border>
      <left style="medium">
        <color indexed="64"/>
      </left>
      <right style="medium">
        <color indexed="64"/>
      </right>
      <top style="dotted">
        <color theme="4"/>
      </top>
      <bottom style="medium">
        <color indexed="64"/>
      </bottom>
      <diagonal/>
    </border>
    <border>
      <left style="medium">
        <color indexed="64"/>
      </left>
      <right style="medium">
        <color indexed="64"/>
      </right>
      <top style="dotted">
        <color theme="4"/>
      </top>
      <bottom style="dotted">
        <color theme="4"/>
      </bottom>
      <diagonal/>
    </border>
    <border>
      <left style="dotted">
        <color theme="4"/>
      </left>
      <right style="dotted">
        <color theme="4"/>
      </right>
      <top/>
      <bottom style="dotted">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style="medium">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thin">
        <color theme="0" tint="-0.499984740745262"/>
      </left>
      <right/>
      <top style="thin">
        <color indexed="64"/>
      </top>
      <bottom/>
      <diagonal/>
    </border>
    <border>
      <left style="thin">
        <color theme="0" tint="-0.499984740745262"/>
      </left>
      <right style="medium">
        <color indexed="64"/>
      </right>
      <top style="thin">
        <color indexed="64"/>
      </top>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medium">
        <color indexed="64"/>
      </right>
      <top style="thin">
        <color indexed="64"/>
      </top>
      <bottom style="medium">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dotted">
        <color theme="4"/>
      </bottom>
      <diagonal/>
    </border>
    <border>
      <left style="medium">
        <color indexed="64"/>
      </left>
      <right/>
      <top style="dotted">
        <color theme="4"/>
      </top>
      <bottom style="dotted">
        <color theme="4"/>
      </bottom>
      <diagonal/>
    </border>
    <border>
      <left style="medium">
        <color indexed="64"/>
      </left>
      <right/>
      <top style="dotted">
        <color theme="4"/>
      </top>
      <bottom/>
      <diagonal/>
    </border>
    <border>
      <left style="medium">
        <color indexed="64"/>
      </left>
      <right style="medium">
        <color indexed="64"/>
      </right>
      <top style="medium">
        <color indexed="64"/>
      </top>
      <bottom style="dotted">
        <color theme="4"/>
      </bottom>
      <diagonal/>
    </border>
    <border>
      <left style="medium">
        <color indexed="64"/>
      </left>
      <right style="dashed">
        <color theme="3"/>
      </right>
      <top style="medium">
        <color indexed="64"/>
      </top>
      <bottom style="dashed">
        <color theme="3"/>
      </bottom>
      <diagonal/>
    </border>
    <border>
      <left style="dashed">
        <color theme="3"/>
      </left>
      <right style="dashed">
        <color theme="3"/>
      </right>
      <top style="medium">
        <color indexed="64"/>
      </top>
      <bottom style="dashed">
        <color theme="3"/>
      </bottom>
      <diagonal/>
    </border>
    <border>
      <left style="dashed">
        <color theme="3"/>
      </left>
      <right style="medium">
        <color indexed="64"/>
      </right>
      <top style="medium">
        <color indexed="64"/>
      </top>
      <bottom style="dashed">
        <color theme="3"/>
      </bottom>
      <diagonal/>
    </border>
    <border>
      <left style="medium">
        <color indexed="64"/>
      </left>
      <right style="dashed">
        <color theme="3"/>
      </right>
      <top style="dashed">
        <color theme="3"/>
      </top>
      <bottom style="dashed">
        <color theme="3"/>
      </bottom>
      <diagonal/>
    </border>
    <border>
      <left style="dashed">
        <color theme="3"/>
      </left>
      <right style="dashed">
        <color theme="3"/>
      </right>
      <top style="dashed">
        <color theme="3"/>
      </top>
      <bottom style="dashed">
        <color theme="3"/>
      </bottom>
      <diagonal/>
    </border>
    <border>
      <left style="dashed">
        <color theme="3"/>
      </left>
      <right style="medium">
        <color indexed="64"/>
      </right>
      <top style="dashed">
        <color theme="3"/>
      </top>
      <bottom style="dashed">
        <color theme="3"/>
      </bottom>
      <diagonal/>
    </border>
    <border>
      <left style="medium">
        <color indexed="64"/>
      </left>
      <right style="dashed">
        <color theme="3"/>
      </right>
      <top style="dashed">
        <color theme="3"/>
      </top>
      <bottom style="medium">
        <color indexed="64"/>
      </bottom>
      <diagonal/>
    </border>
    <border>
      <left style="dashed">
        <color theme="3"/>
      </left>
      <right style="dashed">
        <color theme="3"/>
      </right>
      <top style="dashed">
        <color theme="3"/>
      </top>
      <bottom style="medium">
        <color indexed="64"/>
      </bottom>
      <diagonal/>
    </border>
    <border>
      <left style="dashed">
        <color theme="3"/>
      </left>
      <right style="medium">
        <color indexed="64"/>
      </right>
      <top style="dashed">
        <color theme="3"/>
      </top>
      <bottom style="medium">
        <color indexed="64"/>
      </bottom>
      <diagonal/>
    </border>
    <border>
      <left style="medium">
        <color indexed="64"/>
      </left>
      <right style="medium">
        <color indexed="64"/>
      </right>
      <top/>
      <bottom style="dotted">
        <color theme="4"/>
      </bottom>
      <diagonal/>
    </border>
    <border>
      <left style="medium">
        <color indexed="64"/>
      </left>
      <right style="dotted">
        <color theme="4"/>
      </right>
      <top style="medium">
        <color indexed="64"/>
      </top>
      <bottom style="dotted">
        <color theme="4"/>
      </bottom>
      <diagonal/>
    </border>
    <border>
      <left style="dotted">
        <color theme="4"/>
      </left>
      <right style="dotted">
        <color theme="4"/>
      </right>
      <top style="medium">
        <color indexed="64"/>
      </top>
      <bottom style="dotted">
        <color theme="4"/>
      </bottom>
      <diagonal/>
    </border>
    <border>
      <left style="dotted">
        <color theme="4"/>
      </left>
      <right style="medium">
        <color indexed="64"/>
      </right>
      <top style="medium">
        <color indexed="64"/>
      </top>
      <bottom style="dotted">
        <color theme="4"/>
      </bottom>
      <diagonal/>
    </border>
    <border>
      <left style="dotted">
        <color theme="4"/>
      </left>
      <right style="medium">
        <color indexed="64"/>
      </right>
      <top/>
      <bottom style="dotted">
        <color theme="4"/>
      </bottom>
      <diagonal/>
    </border>
    <border>
      <left/>
      <right style="thin">
        <color theme="0" tint="-0.499984740745262"/>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style="dashed">
        <color indexed="63"/>
      </left>
      <right style="dashed">
        <color indexed="63"/>
      </right>
      <top style="dashed">
        <color indexed="63"/>
      </top>
      <bottom style="dashed">
        <color indexed="63"/>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10"/>
      </left>
      <right style="dotted">
        <color indexed="10"/>
      </right>
      <top style="dotted">
        <color indexed="10"/>
      </top>
      <bottom style="dotted">
        <color indexed="10"/>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style="thin">
        <color indexed="12"/>
      </top>
      <bottom style="thin">
        <color indexed="12"/>
      </bottom>
      <diagonal/>
    </border>
    <border>
      <left/>
      <right/>
      <top/>
      <bottom style="thin">
        <color indexed="12"/>
      </bottom>
      <diagonal/>
    </border>
    <border>
      <left style="double">
        <color indexed="64"/>
      </left>
      <right/>
      <top/>
      <bottom style="double">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hair">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63983">
    <xf numFmtId="0" fontId="0" fillId="0" borderId="0"/>
    <xf numFmtId="43" fontId="3" fillId="0" borderId="0" applyFont="0" applyFill="0" applyBorder="0" applyAlignment="0" applyProtection="0"/>
    <xf numFmtId="9" fontId="1" fillId="0" borderId="0" applyFont="0" applyFill="0" applyBorder="0" applyAlignment="0" applyProtection="0"/>
    <xf numFmtId="0" fontId="3" fillId="0" borderId="0"/>
    <xf numFmtId="0" fontId="5" fillId="0" borderId="0" applyNumberFormat="0" applyFill="0" applyBorder="0" applyAlignment="0" applyProtection="0">
      <alignment vertical="top"/>
      <protection locked="0"/>
    </xf>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3" borderId="0" applyNumberFormat="0" applyBorder="0" applyAlignment="0" applyProtection="0"/>
    <xf numFmtId="0" fontId="4" fillId="0" borderId="0"/>
    <xf numFmtId="0" fontId="14" fillId="7" borderId="0" applyNumberFormat="0" applyBorder="0" applyAlignment="0" applyProtection="0"/>
    <xf numFmtId="0" fontId="15" fillId="24" borderId="32" applyNumberFormat="0" applyAlignment="0" applyProtection="0"/>
    <xf numFmtId="0" fontId="16" fillId="25" borderId="33" applyNumberFormat="0" applyAlignment="0" applyProtection="0"/>
    <xf numFmtId="0" fontId="17" fillId="0" borderId="0" applyNumberFormat="0" applyFill="0" applyBorder="0" applyAlignment="0" applyProtection="0"/>
    <xf numFmtId="0" fontId="18" fillId="8" borderId="0" applyNumberFormat="0" applyBorder="0" applyAlignment="0" applyProtection="0"/>
    <xf numFmtId="0" fontId="19" fillId="0" borderId="34" applyNumberFormat="0" applyFill="0" applyAlignment="0" applyProtection="0"/>
    <xf numFmtId="0" fontId="20" fillId="0" borderId="35" applyNumberFormat="0" applyFill="0" applyAlignment="0" applyProtection="0"/>
    <xf numFmtId="0" fontId="21" fillId="0" borderId="36" applyNumberFormat="0" applyFill="0" applyAlignment="0" applyProtection="0"/>
    <xf numFmtId="0" fontId="21" fillId="0" borderId="0" applyNumberFormat="0" applyFill="0" applyBorder="0" applyAlignment="0" applyProtection="0"/>
    <xf numFmtId="0" fontId="22" fillId="11" borderId="32" applyNumberFormat="0" applyAlignment="0" applyProtection="0"/>
    <xf numFmtId="0" fontId="23" fillId="0" borderId="37" applyNumberFormat="0" applyFill="0" applyAlignment="0" applyProtection="0"/>
    <xf numFmtId="0" fontId="24" fillId="26" borderId="0" applyNumberFormat="0" applyBorder="0" applyAlignment="0" applyProtection="0"/>
    <xf numFmtId="0" fontId="3" fillId="0" borderId="0"/>
    <xf numFmtId="0" fontId="12" fillId="27" borderId="38" applyNumberFormat="0" applyFont="0" applyAlignment="0" applyProtection="0"/>
    <xf numFmtId="0" fontId="25" fillId="24" borderId="39" applyNumberFormat="0" applyAlignment="0" applyProtection="0"/>
    <xf numFmtId="0" fontId="26" fillId="0" borderId="0" applyNumberFormat="0" applyFill="0" applyBorder="0" applyAlignment="0" applyProtection="0"/>
    <xf numFmtId="0" fontId="27" fillId="0" borderId="40" applyNumberFormat="0" applyFill="0" applyAlignment="0" applyProtection="0"/>
    <xf numFmtId="0" fontId="28" fillId="0" borderId="0" applyNumberForma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15" fillId="24" borderId="67" applyNumberFormat="0" applyAlignment="0" applyProtection="0"/>
    <xf numFmtId="0" fontId="22" fillId="11" borderId="67" applyNumberFormat="0" applyAlignment="0" applyProtection="0"/>
    <xf numFmtId="0" fontId="12" fillId="27" borderId="68" applyNumberFormat="0" applyFont="0" applyAlignment="0" applyProtection="0"/>
    <xf numFmtId="0" fontId="25" fillId="24" borderId="69" applyNumberFormat="0" applyAlignment="0" applyProtection="0"/>
    <xf numFmtId="0" fontId="27" fillId="0" borderId="70" applyNumberFormat="0" applyFill="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43" fillId="0" borderId="0"/>
    <xf numFmtId="43" fontId="12" fillId="0" borderId="0" applyFont="0" applyFill="0" applyBorder="0" applyAlignment="0" applyProtection="0"/>
    <xf numFmtId="0" fontId="1" fillId="0" borderId="0"/>
    <xf numFmtId="0" fontId="44" fillId="0" borderId="0" applyNumberFormat="0" applyFill="0" applyBorder="0" applyAlignment="0" applyProtection="0"/>
    <xf numFmtId="0" fontId="45" fillId="0" borderId="0"/>
    <xf numFmtId="43" fontId="45" fillId="0" borderId="0" applyFont="0" applyFill="0" applyBorder="0" applyAlignment="0" applyProtection="0"/>
    <xf numFmtId="43" fontId="1"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3" borderId="0" applyNumberFormat="0" applyBorder="0" applyAlignment="0" applyProtection="0"/>
    <xf numFmtId="0" fontId="14" fillId="7" borderId="0" applyNumberFormat="0" applyBorder="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6" fillId="25" borderId="3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1" fillId="0" borderId="0" applyFont="0" applyFill="0" applyBorder="0" applyAlignment="0" applyProtection="0"/>
    <xf numFmtId="0" fontId="17" fillId="0" borderId="0" applyNumberFormat="0" applyFill="0" applyBorder="0" applyAlignment="0" applyProtection="0"/>
    <xf numFmtId="0" fontId="18" fillId="8" borderId="0" applyNumberFormat="0" applyBorder="0" applyAlignment="0" applyProtection="0"/>
    <xf numFmtId="0" fontId="19" fillId="0" borderId="34" applyNumberFormat="0" applyFill="0" applyAlignment="0" applyProtection="0"/>
    <xf numFmtId="0" fontId="20" fillId="0" borderId="35"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3" fillId="0" borderId="37" applyNumberFormat="0" applyFill="0" applyAlignment="0" applyProtection="0"/>
    <xf numFmtId="0" fontId="24" fillId="26" borderId="0" applyNumberFormat="0" applyBorder="0" applyAlignment="0" applyProtection="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50" fillId="0" borderId="0"/>
    <xf numFmtId="0" fontId="3" fillId="0" borderId="0"/>
    <xf numFmtId="0" fontId="1" fillId="0" borderId="0"/>
    <xf numFmtId="0" fontId="3" fillId="0" borderId="0"/>
    <xf numFmtId="0" fontId="50" fillId="0" borderId="0"/>
    <xf numFmtId="0" fontId="1" fillId="0" borderId="0"/>
    <xf numFmtId="0" fontId="1" fillId="0" borderId="0"/>
    <xf numFmtId="0" fontId="3" fillId="0" borderId="0"/>
    <xf numFmtId="0" fontId="3"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9" fontId="55"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8" fillId="0" borderId="0" applyNumberFormat="0" applyFill="0" applyBorder="0" applyAlignment="0" applyProtection="0"/>
    <xf numFmtId="0" fontId="51" fillId="0" borderId="0"/>
    <xf numFmtId="44" fontId="50" fillId="0" borderId="0" applyFont="0" applyFill="0" applyBorder="0" applyAlignment="0" applyProtection="0"/>
    <xf numFmtId="0" fontId="1" fillId="0" borderId="0"/>
    <xf numFmtId="0" fontId="3" fillId="0" borderId="0"/>
    <xf numFmtId="43" fontId="55" fillId="0" borderId="0" applyFont="0" applyFill="0" applyBorder="0" applyAlignment="0" applyProtection="0"/>
    <xf numFmtId="44" fontId="3" fillId="0" borderId="0" applyFont="0" applyFill="0" applyBorder="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54" fillId="0" borderId="0" applyNumberFormat="0" applyFill="0" applyBorder="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0" fontId="25" fillId="24" borderId="39" applyNumberFormat="0" applyAlignment="0" applyProtection="0"/>
    <xf numFmtId="9" fontId="1" fillId="0" borderId="0" applyFont="0" applyFill="0" applyBorder="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1" fillId="0" borderId="0"/>
    <xf numFmtId="167" fontId="3" fillId="0" borderId="0" applyFont="0" applyFill="0" applyBorder="0" applyAlignment="0" applyProtection="0"/>
    <xf numFmtId="0" fontId="4" fillId="0" borderId="0"/>
    <xf numFmtId="0" fontId="15" fillId="24" borderId="67" applyNumberFormat="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2" fillId="11" borderId="67" applyNumberFormat="0" applyAlignment="0" applyProtection="0"/>
    <xf numFmtId="0" fontId="1" fillId="0" borderId="0"/>
    <xf numFmtId="0" fontId="3" fillId="0" borderId="0"/>
    <xf numFmtId="0" fontId="1" fillId="0" borderId="0"/>
    <xf numFmtId="0" fontId="43" fillId="0" borderId="0"/>
    <xf numFmtId="0" fontId="1" fillId="0" borderId="0"/>
    <xf numFmtId="0" fontId="1" fillId="0" borderId="0"/>
    <xf numFmtId="0" fontId="3" fillId="0" borderId="0"/>
    <xf numFmtId="0" fontId="12" fillId="27" borderId="68" applyNumberFormat="0" applyFont="0" applyAlignment="0" applyProtection="0"/>
    <xf numFmtId="0" fontId="25" fillId="24" borderId="69"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7" fillId="0" borderId="70" applyNumberFormat="0" applyFill="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80" fillId="0" borderId="0" applyFont="0" applyFill="0" applyBorder="0" applyAlignment="0" applyProtection="0"/>
    <xf numFmtId="43" fontId="45" fillId="0" borderId="0" applyFont="0" applyFill="0" applyBorder="0" applyAlignment="0" applyProtection="0"/>
    <xf numFmtId="167" fontId="3" fillId="0" borderId="0" applyFont="0" applyFill="0" applyBorder="0" applyAlignment="0" applyProtection="0"/>
    <xf numFmtId="0" fontId="44" fillId="0" borderId="0" applyNumberFormat="0" applyFill="0" applyBorder="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3" fillId="0" borderId="0"/>
    <xf numFmtId="0" fontId="51" fillId="0" borderId="0"/>
    <xf numFmtId="0" fontId="3" fillId="0" borderId="0"/>
    <xf numFmtId="0" fontId="3" fillId="0" borderId="0"/>
    <xf numFmtId="0" fontId="1" fillId="0" borderId="0"/>
    <xf numFmtId="0" fontId="45" fillId="0" borderId="0"/>
    <xf numFmtId="0" fontId="3" fillId="0" borderId="0"/>
    <xf numFmtId="0" fontId="1" fillId="0" borderId="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1" fillId="0" borderId="0"/>
    <xf numFmtId="0" fontId="83" fillId="0" borderId="0"/>
    <xf numFmtId="0" fontId="3" fillId="0" borderId="0"/>
    <xf numFmtId="0" fontId="3" fillId="0" borderId="0"/>
    <xf numFmtId="0" fontId="3" fillId="0" borderId="0"/>
    <xf numFmtId="0" fontId="3" fillId="0" borderId="0"/>
    <xf numFmtId="0" fontId="3" fillId="0" borderId="0"/>
    <xf numFmtId="0" fontId="3" fillId="0" borderId="0"/>
    <xf numFmtId="0" fontId="85" fillId="0" borderId="0"/>
    <xf numFmtId="0" fontId="86" fillId="0" borderId="0"/>
    <xf numFmtId="0" fontId="85" fillId="0" borderId="0"/>
    <xf numFmtId="0" fontId="86" fillId="0" borderId="0"/>
    <xf numFmtId="0" fontId="86" fillId="0" borderId="0"/>
    <xf numFmtId="0" fontId="86" fillId="0" borderId="0"/>
    <xf numFmtId="0" fontId="87" fillId="0" borderId="0"/>
    <xf numFmtId="0" fontId="85" fillId="0" borderId="0"/>
    <xf numFmtId="0" fontId="8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7" fillId="0" borderId="0"/>
    <xf numFmtId="0" fontId="87" fillId="0" borderId="0"/>
    <xf numFmtId="0" fontId="85" fillId="0" borderId="0"/>
    <xf numFmtId="0" fontId="8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7" fillId="0" borderId="0"/>
    <xf numFmtId="0" fontId="85" fillId="0" borderId="0"/>
    <xf numFmtId="0" fontId="85" fillId="0" borderId="0"/>
    <xf numFmtId="0" fontId="85" fillId="0" borderId="0"/>
    <xf numFmtId="0" fontId="86" fillId="0" borderId="0"/>
    <xf numFmtId="0" fontId="86" fillId="0" borderId="0"/>
    <xf numFmtId="0" fontId="86" fillId="0" borderId="0"/>
    <xf numFmtId="0" fontId="86" fillId="0" borderId="0"/>
    <xf numFmtId="0" fontId="85" fillId="0" borderId="0"/>
    <xf numFmtId="0" fontId="85" fillId="0" borderId="0"/>
    <xf numFmtId="0" fontId="85" fillId="0" borderId="0"/>
    <xf numFmtId="0" fontId="85" fillId="0" borderId="0"/>
    <xf numFmtId="0" fontId="87" fillId="0" borderId="0"/>
    <xf numFmtId="0" fontId="86" fillId="0" borderId="0"/>
    <xf numFmtId="0" fontId="85" fillId="0" borderId="0"/>
    <xf numFmtId="0" fontId="87" fillId="0" borderId="0"/>
    <xf numFmtId="0" fontId="85" fillId="0" borderId="0"/>
    <xf numFmtId="0" fontId="85" fillId="0" borderId="0"/>
    <xf numFmtId="0" fontId="86" fillId="0" borderId="0"/>
    <xf numFmtId="0" fontId="87"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8" fillId="0" borderId="0"/>
    <xf numFmtId="0" fontId="88" fillId="0" borderId="0"/>
    <xf numFmtId="0" fontId="88" fillId="0" borderId="0"/>
    <xf numFmtId="0" fontId="85" fillId="0" borderId="0"/>
    <xf numFmtId="0" fontId="87" fillId="0" borderId="0"/>
    <xf numFmtId="0" fontId="85" fillId="0" borderId="0"/>
    <xf numFmtId="0" fontId="86" fillId="0" borderId="0"/>
    <xf numFmtId="0" fontId="86" fillId="0" borderId="0"/>
    <xf numFmtId="0" fontId="8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6" fillId="0" borderId="0"/>
    <xf numFmtId="0" fontId="86" fillId="0" borderId="0"/>
    <xf numFmtId="0" fontId="86" fillId="0" borderId="0"/>
    <xf numFmtId="0" fontId="85" fillId="0" borderId="0"/>
    <xf numFmtId="0" fontId="86" fillId="0" borderId="0"/>
    <xf numFmtId="0" fontId="86" fillId="0" borderId="0"/>
    <xf numFmtId="0" fontId="85" fillId="0" borderId="0"/>
    <xf numFmtId="0" fontId="85" fillId="0" borderId="0"/>
    <xf numFmtId="0" fontId="87" fillId="0" borderId="0"/>
    <xf numFmtId="0" fontId="86" fillId="0" borderId="0"/>
    <xf numFmtId="0" fontId="85"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5" fillId="0" borderId="0"/>
    <xf numFmtId="0" fontId="85" fillId="0" borderId="0"/>
    <xf numFmtId="0" fontId="85" fillId="0" borderId="0"/>
    <xf numFmtId="0" fontId="86" fillId="0" borderId="0"/>
    <xf numFmtId="0" fontId="8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5"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85" fillId="0" borderId="0"/>
    <xf numFmtId="0" fontId="87" fillId="0" borderId="0"/>
    <xf numFmtId="0" fontId="87" fillId="0" borderId="0"/>
    <xf numFmtId="0" fontId="87" fillId="0" borderId="0"/>
    <xf numFmtId="0" fontId="3" fillId="0" borderId="0"/>
    <xf numFmtId="0" fontId="58" fillId="0" borderId="0" applyNumberFormat="0" applyFont="0" applyFill="0" applyBorder="0" applyAlignment="0" applyProtection="0"/>
    <xf numFmtId="0" fontId="87" fillId="0" borderId="0"/>
    <xf numFmtId="0" fontId="89" fillId="0" borderId="0"/>
    <xf numFmtId="172" fontId="3" fillId="0" borderId="0" applyNumberFormat="0" applyFont="0" applyAlignment="0" applyProtection="0"/>
    <xf numFmtId="172" fontId="3" fillId="0" borderId="0" applyNumberFormat="0" applyFont="0" applyAlignment="0" applyProtection="0"/>
    <xf numFmtId="0" fontId="90" fillId="0" borderId="149" applyNumberFormat="0" applyAlignment="0" applyProtection="0"/>
    <xf numFmtId="0" fontId="91" fillId="0" borderId="0" applyNumberFormat="0" applyAlignment="0" applyProtection="0"/>
    <xf numFmtId="0" fontId="92" fillId="0" borderId="0" applyNumberFormat="0" applyAlignment="0" applyProtection="0"/>
    <xf numFmtId="0" fontId="91" fillId="0" borderId="150" applyNumberFormat="0" applyAlignment="0" applyProtection="0"/>
    <xf numFmtId="0" fontId="89" fillId="47" borderId="151" applyNumberFormat="0" applyFont="0" applyAlignment="0" applyProtection="0"/>
    <xf numFmtId="0" fontId="89" fillId="11" borderId="151" applyNumberFormat="0" applyFont="0" applyAlignment="0" applyProtection="0"/>
    <xf numFmtId="0" fontId="89" fillId="48" borderId="151" applyNumberFormat="0" applyFont="0" applyAlignment="0" applyProtection="0"/>
    <xf numFmtId="0" fontId="89" fillId="26" borderId="151" applyNumberFormat="0" applyFont="0" applyAlignment="0" applyProtection="0"/>
    <xf numFmtId="0" fontId="89" fillId="47" borderId="151" applyNumberFormat="0" applyFont="0" applyAlignment="0" applyProtection="0"/>
    <xf numFmtId="0" fontId="93" fillId="0" borderId="0" applyNumberFormat="0" applyFill="0" applyBorder="0" applyAlignment="0" applyProtection="0"/>
    <xf numFmtId="0" fontId="89" fillId="8" borderId="151" applyNumberFormat="0" applyFont="0" applyAlignment="0" applyProtection="0"/>
    <xf numFmtId="173" fontId="3" fillId="4" borderId="152" applyNumberFormat="0">
      <alignment vertical="center"/>
    </xf>
    <xf numFmtId="174" fontId="3" fillId="49" borderId="152" applyNumberFormat="0">
      <alignment vertical="center"/>
    </xf>
    <xf numFmtId="1" fontId="3" fillId="50" borderId="152" applyNumberFormat="0">
      <alignment vertical="center"/>
    </xf>
    <xf numFmtId="173" fontId="3" fillId="50" borderId="152" applyNumberFormat="0">
      <alignment vertical="center"/>
    </xf>
    <xf numFmtId="173" fontId="3" fillId="5" borderId="152" applyNumberFormat="0">
      <alignment vertical="center"/>
    </xf>
    <xf numFmtId="3" fontId="3" fillId="0" borderId="152" applyNumberFormat="0">
      <alignment vertical="center"/>
    </xf>
    <xf numFmtId="175" fontId="89" fillId="0" borderId="0"/>
    <xf numFmtId="176" fontId="89" fillId="0" borderId="0"/>
    <xf numFmtId="177" fontId="89" fillId="0" borderId="0"/>
    <xf numFmtId="175"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6"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7"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5" fontId="89" fillId="0" borderId="75"/>
    <xf numFmtId="178" fontId="89" fillId="0" borderId="0"/>
    <xf numFmtId="179" fontId="89" fillId="0" borderId="0"/>
    <xf numFmtId="180" fontId="89" fillId="0" borderId="0"/>
    <xf numFmtId="178"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79"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80"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78" fontId="89" fillId="0" borderId="75"/>
    <xf numFmtId="181" fontId="89" fillId="0" borderId="0">
      <alignment horizontal="right"/>
      <protection locked="0"/>
    </xf>
    <xf numFmtId="182" fontId="89" fillId="0" borderId="0">
      <alignment horizontal="right"/>
      <protection locked="0"/>
    </xf>
    <xf numFmtId="183" fontId="89" fillId="0" borderId="0"/>
    <xf numFmtId="184" fontId="89" fillId="0" borderId="0"/>
    <xf numFmtId="185" fontId="89" fillId="0" borderId="0"/>
    <xf numFmtId="183"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4"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5"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83" fontId="89" fillId="0" borderId="75"/>
    <xf numFmtId="173" fontId="3" fillId="4" borderId="152" applyNumberFormat="0">
      <alignment vertical="center"/>
    </xf>
    <xf numFmtId="0" fontId="3" fillId="4" borderId="152" applyNumberFormat="0">
      <alignment vertical="center"/>
    </xf>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174" fontId="94" fillId="0" borderId="153" applyNumberFormat="0" applyFill="0" applyProtection="0">
      <alignment vertical="center"/>
    </xf>
    <xf numFmtId="174" fontId="94" fillId="0" borderId="153" applyNumberFormat="0" applyFill="0" applyProtection="0">
      <alignment vertical="center"/>
    </xf>
    <xf numFmtId="174" fontId="94" fillId="0" borderId="153" applyNumberFormat="0" applyFill="0" applyProtection="0">
      <alignment vertical="center"/>
    </xf>
    <xf numFmtId="174" fontId="94" fillId="0" borderId="153" applyNumberFormat="0" applyFill="0" applyProtection="0">
      <alignment vertical="center"/>
    </xf>
    <xf numFmtId="174" fontId="95" fillId="51" borderId="0" applyNumberFormat="0" applyBorder="0" applyAlignment="0" applyProtection="0">
      <alignment horizontal="left" vertical="center" wrapText="1" indent="10"/>
    </xf>
    <xf numFmtId="0" fontId="96" fillId="0" borderId="0"/>
    <xf numFmtId="0" fontId="96" fillId="0" borderId="0"/>
    <xf numFmtId="0" fontId="96" fillId="0" borderId="0"/>
    <xf numFmtId="0" fontId="96" fillId="0" borderId="0"/>
    <xf numFmtId="37" fontId="4" fillId="0" borderId="24" applyFill="0" applyBorder="0">
      <alignment horizontal="center" vertical="top" wrapText="1"/>
    </xf>
    <xf numFmtId="0" fontId="58" fillId="3" borderId="91">
      <alignment horizontal="right" wrapText="1"/>
      <protection hidden="1"/>
    </xf>
    <xf numFmtId="0" fontId="58" fillId="3" borderId="91">
      <alignment horizontal="right" wrapText="1"/>
      <protection hidden="1"/>
    </xf>
    <xf numFmtId="0" fontId="58" fillId="3" borderId="91">
      <alignment horizontal="right" wrapText="1"/>
      <protection hidden="1"/>
    </xf>
    <xf numFmtId="0" fontId="58" fillId="3" borderId="91">
      <alignment horizontal="right" wrapText="1"/>
      <protection hidden="1"/>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168" fontId="5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38" borderId="0">
      <alignment vertical="top" wrapText="1"/>
      <protection locked="0"/>
    </xf>
    <xf numFmtId="0" fontId="3" fillId="38" borderId="0">
      <alignment vertical="top" wrapText="1"/>
      <protection locked="0"/>
    </xf>
    <xf numFmtId="44" fontId="1" fillId="0" borderId="0" applyFont="0" applyFill="0" applyBorder="0" applyAlignment="0" applyProtection="0"/>
    <xf numFmtId="44" fontId="3" fillId="0" borderId="0" applyFont="0" applyFill="0" applyBorder="0" applyAlignment="0" applyProtection="0"/>
    <xf numFmtId="186" fontId="3" fillId="0" borderId="0" applyFont="0" applyFill="0" applyBorder="0" applyAlignment="0" applyProtection="0"/>
    <xf numFmtId="175" fontId="89" fillId="38" borderId="44">
      <protection locked="0"/>
    </xf>
    <xf numFmtId="176" fontId="89" fillId="38" borderId="44">
      <protection locked="0"/>
    </xf>
    <xf numFmtId="177" fontId="89" fillId="38" borderId="44">
      <protection locked="0"/>
    </xf>
    <xf numFmtId="178" fontId="89" fillId="38" borderId="44">
      <protection locked="0"/>
    </xf>
    <xf numFmtId="179" fontId="89" fillId="38" borderId="44">
      <protection locked="0"/>
    </xf>
    <xf numFmtId="180" fontId="89" fillId="38" borderId="44">
      <protection locked="0"/>
    </xf>
    <xf numFmtId="181" fontId="89" fillId="52" borderId="44">
      <alignment horizontal="right"/>
      <protection locked="0"/>
    </xf>
    <xf numFmtId="182" fontId="89" fillId="52" borderId="44">
      <alignment horizontal="right"/>
      <protection locked="0"/>
    </xf>
    <xf numFmtId="0" fontId="89" fillId="53" borderId="44">
      <alignment horizontal="left"/>
      <protection locked="0"/>
    </xf>
    <xf numFmtId="49" fontId="89" fillId="54" borderId="44">
      <alignment horizontal="left" vertical="top" wrapText="1"/>
      <protection locked="0"/>
    </xf>
    <xf numFmtId="183" fontId="89" fillId="38" borderId="44">
      <protection locked="0"/>
    </xf>
    <xf numFmtId="184" fontId="89" fillId="38" borderId="44">
      <protection locked="0"/>
    </xf>
    <xf numFmtId="185" fontId="89" fillId="38" borderId="44">
      <protection locked="0"/>
    </xf>
    <xf numFmtId="49" fontId="89" fillId="54" borderId="44">
      <alignment horizontal="left"/>
      <protection locked="0"/>
    </xf>
    <xf numFmtId="187" fontId="89" fillId="38" borderId="44">
      <alignment horizontal="left" indent="1"/>
      <protection locked="0"/>
    </xf>
    <xf numFmtId="188" fontId="46" fillId="38" borderId="91">
      <alignment vertical="center"/>
    </xf>
    <xf numFmtId="188" fontId="46" fillId="38" borderId="91">
      <alignment vertical="center"/>
    </xf>
    <xf numFmtId="188" fontId="46" fillId="38" borderId="91">
      <alignment vertical="center"/>
    </xf>
    <xf numFmtId="188" fontId="46" fillId="38" borderId="91">
      <alignment vertical="center"/>
    </xf>
    <xf numFmtId="189" fontId="98" fillId="5" borderId="69">
      <alignment horizontal="center"/>
    </xf>
    <xf numFmtId="189" fontId="98" fillId="5" borderId="69">
      <alignment horizontal="center"/>
    </xf>
    <xf numFmtId="189" fontId="98" fillId="5" borderId="69">
      <alignment horizontal="center"/>
    </xf>
    <xf numFmtId="189" fontId="98" fillId="5" borderId="69">
      <alignment horizontal="center"/>
    </xf>
    <xf numFmtId="189" fontId="98" fillId="5" borderId="69">
      <alignment horizontal="center"/>
    </xf>
    <xf numFmtId="189" fontId="98" fillId="5" borderId="69">
      <alignment horizontal="center"/>
    </xf>
    <xf numFmtId="190" fontId="70" fillId="0" borderId="0">
      <alignment horizontal="right"/>
    </xf>
    <xf numFmtId="0" fontId="3" fillId="3" borderId="118">
      <alignment horizontal="left" wrapText="1" indent="1"/>
    </xf>
    <xf numFmtId="0" fontId="3" fillId="0" borderId="0" applyNumberFormat="0"/>
    <xf numFmtId="0" fontId="3" fillId="0" borderId="0" applyNumberFormat="0"/>
    <xf numFmtId="0" fontId="3" fillId="55" borderId="154" applyNumberFormat="0"/>
    <xf numFmtId="0" fontId="3" fillId="55" borderId="154" applyNumberFormat="0"/>
    <xf numFmtId="191" fontId="99" fillId="0" borderId="0" applyFont="0" applyFill="0" applyBorder="0" applyAlignment="0" applyProtection="0"/>
    <xf numFmtId="0" fontId="98" fillId="55" borderId="155" applyNumberFormat="0"/>
    <xf numFmtId="37" fontId="4" fillId="0" borderId="72" applyNumberFormat="0">
      <alignment horizontal="centerContinuous" vertical="top" wrapText="1"/>
    </xf>
    <xf numFmtId="192" fontId="100" fillId="0" borderId="0" applyFill="0" applyBorder="0"/>
    <xf numFmtId="15" fontId="101" fillId="0" borderId="0" applyFill="0" applyBorder="0" applyProtection="0">
      <alignment horizontal="center"/>
    </xf>
    <xf numFmtId="193" fontId="102" fillId="24" borderId="153" applyAlignment="0" applyProtection="0"/>
    <xf numFmtId="193" fontId="102" fillId="24" borderId="153" applyAlignment="0" applyProtection="0"/>
    <xf numFmtId="193" fontId="102" fillId="24" borderId="153" applyAlignment="0" applyProtection="0"/>
    <xf numFmtId="193" fontId="102" fillId="24" borderId="153" applyAlignment="0" applyProtection="0"/>
    <xf numFmtId="194" fontId="103" fillId="0" borderId="0" applyNumberFormat="0" applyFill="0" applyBorder="0" applyAlignment="0" applyProtection="0"/>
    <xf numFmtId="194" fontId="104" fillId="26" borderId="44" applyAlignment="0">
      <protection locked="0"/>
    </xf>
    <xf numFmtId="195" fontId="101" fillId="0" borderId="0" applyFill="0" applyBorder="0" applyAlignment="0" applyProtection="0"/>
    <xf numFmtId="0" fontId="98" fillId="5" borderId="69">
      <alignment horizontal="center"/>
    </xf>
    <xf numFmtId="0" fontId="98" fillId="5" borderId="69">
      <alignment horizontal="center"/>
    </xf>
    <xf numFmtId="0" fontId="98" fillId="5" borderId="69">
      <alignment horizontal="center"/>
    </xf>
    <xf numFmtId="0" fontId="98" fillId="5" borderId="69">
      <alignment horizontal="center"/>
    </xf>
    <xf numFmtId="0" fontId="98" fillId="5" borderId="69">
      <alignment horizontal="center"/>
    </xf>
    <xf numFmtId="0" fontId="98" fillId="5" borderId="69">
      <alignment horizontal="center"/>
    </xf>
    <xf numFmtId="196" fontId="3" fillId="0" borderId="0" applyFont="0" applyFill="0" applyBorder="0" applyAlignment="0" applyProtection="0"/>
    <xf numFmtId="196" fontId="3" fillId="0" borderId="0" applyFont="0" applyFill="0" applyBorder="0" applyAlignment="0" applyProtection="0"/>
    <xf numFmtId="0" fontId="105" fillId="46" borderId="0">
      <alignment horizontal="right" vertical="center" wrapText="1"/>
    </xf>
    <xf numFmtId="188" fontId="46" fillId="0" borderId="91">
      <alignment vertical="center"/>
    </xf>
    <xf numFmtId="188" fontId="46" fillId="0" borderId="91">
      <alignment vertical="center"/>
    </xf>
    <xf numFmtId="188" fontId="46" fillId="0" borderId="91">
      <alignment vertical="center"/>
    </xf>
    <xf numFmtId="188" fontId="46" fillId="0" borderId="91">
      <alignment vertical="center"/>
    </xf>
    <xf numFmtId="188" fontId="63" fillId="0" borderId="91">
      <alignment vertical="center"/>
    </xf>
    <xf numFmtId="188" fontId="63" fillId="0" borderId="91">
      <alignment vertical="center"/>
    </xf>
    <xf numFmtId="188" fontId="63" fillId="0" borderId="91">
      <alignment vertical="center"/>
    </xf>
    <xf numFmtId="188" fontId="63" fillId="0" borderId="91">
      <alignment vertical="center"/>
    </xf>
    <xf numFmtId="188" fontId="106" fillId="0" borderId="91">
      <alignment vertical="center"/>
    </xf>
    <xf numFmtId="188" fontId="106" fillId="0" borderId="91">
      <alignment vertical="center"/>
    </xf>
    <xf numFmtId="188" fontId="106" fillId="0" borderId="91">
      <alignment vertical="center"/>
    </xf>
    <xf numFmtId="188" fontId="106" fillId="0" borderId="91">
      <alignment vertical="center"/>
    </xf>
    <xf numFmtId="37" fontId="7" fillId="5" borderId="23" applyBorder="0" applyAlignment="0"/>
    <xf numFmtId="37" fontId="7" fillId="5" borderId="23" applyBorder="0" applyAlignment="0"/>
    <xf numFmtId="37" fontId="7" fillId="5" borderId="23" applyBorder="0" applyAlignment="0"/>
    <xf numFmtId="0" fontId="107" fillId="5" borderId="156" applyNumberFormat="0">
      <alignment vertical="center"/>
    </xf>
    <xf numFmtId="37" fontId="7" fillId="5" borderId="23" applyBorder="0" applyAlignment="0"/>
    <xf numFmtId="0" fontId="108" fillId="0" borderId="0">
      <alignment horizontal="left" vertical="top"/>
    </xf>
    <xf numFmtId="0" fontId="109" fillId="0" borderId="0">
      <alignment horizontal="left" indent="1"/>
    </xf>
    <xf numFmtId="0" fontId="110" fillId="0" borderId="0">
      <alignment horizontal="left" indent="2"/>
    </xf>
    <xf numFmtId="0" fontId="111" fillId="0" borderId="0">
      <alignment horizontal="left" indent="2"/>
    </xf>
    <xf numFmtId="197" fontId="7" fillId="49" borderId="91" applyNumberFormat="0" applyFont="0" applyAlignment="0"/>
    <xf numFmtId="197" fontId="7" fillId="49" borderId="91" applyNumberFormat="0" applyFont="0" applyAlignment="0"/>
    <xf numFmtId="197" fontId="7" fillId="49" borderId="91" applyNumberFormat="0" applyFont="0" applyAlignment="0"/>
    <xf numFmtId="197" fontId="7" fillId="49" borderId="91" applyNumberFormat="0" applyFont="0" applyAlignment="0"/>
    <xf numFmtId="0" fontId="112" fillId="0" borderId="0">
      <alignment vertical="top" wrapText="1"/>
    </xf>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0" fontId="21" fillId="0" borderId="36" applyNumberFormat="0" applyFill="0" applyAlignment="0" applyProtection="0"/>
    <xf numFmtId="198" fontId="3" fillId="0" borderId="0" applyFont="0" applyFill="0" applyBorder="0" applyAlignment="0"/>
    <xf numFmtId="198" fontId="3" fillId="0" borderId="0" applyFont="0" applyFill="0" applyBorder="0" applyAlignment="0"/>
    <xf numFmtId="0" fontId="113" fillId="0" borderId="0" applyNumberFormat="0" applyFill="0" applyBorder="0" applyAlignment="0" applyProtection="0">
      <alignment vertical="top"/>
      <protection locked="0"/>
    </xf>
    <xf numFmtId="0" fontId="54" fillId="0" borderId="0" applyNumberFormat="0" applyFill="0" applyBorder="0" applyAlignment="0" applyProtection="0"/>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53" fillId="0" borderId="0" applyNumberFormat="0" applyFill="0" applyBorder="0" applyAlignment="0" applyProtection="0"/>
    <xf numFmtId="0" fontId="3" fillId="0" borderId="0">
      <alignment horizontal="left" vertical="top" wrapText="1" indent="2"/>
    </xf>
    <xf numFmtId="0" fontId="3" fillId="0" borderId="0">
      <alignment horizontal="left" vertical="top" wrapText="1" indent="2"/>
    </xf>
    <xf numFmtId="173" fontId="115" fillId="38" borderId="157" applyNumberFormat="0">
      <alignment vertical="center"/>
    </xf>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115" fillId="56" borderId="157" applyNumberFormat="0">
      <alignment vertical="center"/>
      <protection locked="0"/>
    </xf>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115" fillId="56" borderId="157" applyNumberFormat="0">
      <alignment vertical="center"/>
      <protection locked="0"/>
    </xf>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115" fillId="56" borderId="157" applyNumberFormat="0">
      <alignment vertical="center"/>
      <protection locked="0"/>
    </xf>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37" fontId="116" fillId="0" borderId="24" applyNumberFormat="0" applyBorder="0" applyAlignment="0">
      <protection locked="0"/>
    </xf>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115" fillId="56" borderId="157" applyNumberFormat="0">
      <alignment vertical="center"/>
      <protection locked="0"/>
    </xf>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115" fillId="56" borderId="157" applyNumberFormat="0">
      <alignment vertical="center"/>
      <protection locked="0"/>
    </xf>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37" fontId="116" fillId="0" borderId="24" applyNumberFormat="0" applyBorder="0" applyAlignment="0">
      <protection locked="0"/>
    </xf>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37" fontId="116" fillId="0" borderId="24" applyNumberFormat="0" applyBorder="0" applyAlignment="0">
      <protection locked="0"/>
    </xf>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115" fillId="56" borderId="157" applyNumberFormat="0">
      <alignment vertical="center"/>
      <protection locked="0"/>
    </xf>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22" fillId="11" borderId="67" applyNumberFormat="0" applyAlignment="0" applyProtection="0"/>
    <xf numFmtId="0" fontId="115" fillId="38" borderId="157" applyNumberFormat="0">
      <alignment vertical="center"/>
    </xf>
    <xf numFmtId="38" fontId="117" fillId="0" borderId="0"/>
    <xf numFmtId="38" fontId="118" fillId="0" borderId="0"/>
    <xf numFmtId="38" fontId="119" fillId="0" borderId="0"/>
    <xf numFmtId="38" fontId="120" fillId="0" borderId="0"/>
    <xf numFmtId="0" fontId="98" fillId="0" borderId="0"/>
    <xf numFmtId="0" fontId="98" fillId="0" borderId="0"/>
    <xf numFmtId="0" fontId="89" fillId="0" borderId="0"/>
    <xf numFmtId="0" fontId="121" fillId="0" borderId="0"/>
    <xf numFmtId="0" fontId="122" fillId="0" borderId="0">
      <alignment horizontal="center"/>
    </xf>
    <xf numFmtId="37" fontId="3" fillId="0" borderId="0" applyBorder="0" applyAlignment="0">
      <alignment horizontal="left"/>
      <protection locked="0"/>
    </xf>
    <xf numFmtId="0" fontId="105" fillId="57" borderId="0">
      <alignment horizontal="right" vertical="center" wrapText="1"/>
    </xf>
    <xf numFmtId="0" fontId="3" fillId="0" borderId="141" applyBorder="0">
      <alignment horizontal="center" vertical="center" wrapText="1"/>
    </xf>
    <xf numFmtId="0" fontId="3" fillId="0" borderId="0"/>
    <xf numFmtId="0" fontId="3" fillId="0" borderId="0"/>
    <xf numFmtId="199" fontId="4" fillId="0" borderId="0" applyFont="0" applyFill="0" applyBorder="0" applyAlignment="0" applyProtection="0"/>
    <xf numFmtId="0" fontId="123" fillId="0" borderId="0" applyFill="0">
      <alignment horizontal="centerContinuous" vertical="center"/>
    </xf>
    <xf numFmtId="0" fontId="115" fillId="4" borderId="158" applyNumberFormat="0">
      <alignment vertical="center"/>
      <protection locked="0"/>
    </xf>
    <xf numFmtId="0" fontId="124" fillId="4" borderId="158" applyFont="0">
      <protection locked="0"/>
    </xf>
    <xf numFmtId="0" fontId="125" fillId="0" borderId="0" applyBorder="0">
      <alignment horizontal="left" vertical="top"/>
    </xf>
    <xf numFmtId="0" fontId="115" fillId="4" borderId="158" applyNumberFormat="0">
      <alignment vertical="center"/>
      <protection locked="0"/>
    </xf>
    <xf numFmtId="0" fontId="46" fillId="0" borderId="0">
      <alignment horizontal="left" wrapText="1"/>
    </xf>
    <xf numFmtId="200" fontId="1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01" fillId="0" borderId="0" applyNumberFormat="0" applyFill="0" applyBorder="0" applyAlignment="0" applyProtection="0"/>
    <xf numFmtId="0" fontId="55" fillId="0" borderId="0"/>
    <xf numFmtId="0" fontId="10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7" fillId="0" borderId="0"/>
    <xf numFmtId="0" fontId="12" fillId="0" borderId="0"/>
    <xf numFmtId="0" fontId="1" fillId="0" borderId="0"/>
    <xf numFmtId="0" fontId="1" fillId="0" borderId="0"/>
    <xf numFmtId="0" fontId="1" fillId="0" borderId="0"/>
    <xf numFmtId="0" fontId="5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01" fillId="0" borderId="0" applyNumberFormat="0" applyFill="0" applyBorder="0" applyAlignment="0" applyProtection="0"/>
    <xf numFmtId="0" fontId="12" fillId="0" borderId="0"/>
    <xf numFmtId="0" fontId="1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3"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3"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12"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3"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12" fillId="27" borderId="68" applyNumberFormat="0" applyFont="0" applyAlignment="0" applyProtection="0"/>
    <xf numFmtId="0" fontId="46" fillId="0" borderId="118">
      <alignment horizontal="left" vertical="center" wrapText="1" indent="1"/>
    </xf>
    <xf numFmtId="49" fontId="128" fillId="0" borderId="0">
      <alignment horizontal="right" vertical="top" indent="1"/>
    </xf>
    <xf numFmtId="0" fontId="129" fillId="0" borderId="0">
      <alignment horizontal="left" vertical="top"/>
    </xf>
    <xf numFmtId="0" fontId="128" fillId="0" borderId="0">
      <alignment vertical="top"/>
    </xf>
    <xf numFmtId="0" fontId="46" fillId="0" borderId="118">
      <alignment horizontal="left" vertical="center" wrapText="1" indent="2"/>
    </xf>
    <xf numFmtId="0" fontId="63" fillId="0" borderId="118">
      <alignment horizontal="left" wrapText="1" indent="2"/>
    </xf>
    <xf numFmtId="0" fontId="63" fillId="0" borderId="118">
      <alignment horizontal="left" wrapText="1" indent="1"/>
    </xf>
    <xf numFmtId="202" fontId="4" fillId="0" borderId="0" applyFont="0" applyFill="0" applyBorder="0" applyProtection="0"/>
    <xf numFmtId="202" fontId="4" fillId="0" borderId="0" applyFont="0" applyFill="0" applyBorder="0" applyProtection="0"/>
    <xf numFmtId="202" fontId="130" fillId="0" borderId="0" applyFont="0" applyFill="0" applyBorder="0" applyProtection="0">
      <alignment vertical="center"/>
    </xf>
    <xf numFmtId="0" fontId="58" fillId="0" borderId="142">
      <alignment horizontal="left" vertical="center" wrapText="1" indent="1"/>
    </xf>
    <xf numFmtId="0" fontId="58" fillId="0" borderId="142">
      <alignment horizontal="left" vertical="center" wrapText="1" indent="1"/>
    </xf>
    <xf numFmtId="0" fontId="58" fillId="0" borderId="142">
      <alignment horizontal="left" vertical="center" wrapText="1" indent="1"/>
    </xf>
    <xf numFmtId="0" fontId="58" fillId="0" borderId="142">
      <alignment horizontal="left" vertical="center" wrapText="1" indent="1"/>
    </xf>
    <xf numFmtId="0" fontId="58" fillId="0" borderId="142">
      <alignment horizontal="left" vertical="center" wrapText="1" indent="1"/>
    </xf>
    <xf numFmtId="0" fontId="58" fillId="0" borderId="142">
      <alignment horizontal="left" vertical="center" wrapText="1" indent="1"/>
    </xf>
    <xf numFmtId="0" fontId="58" fillId="0" borderId="142">
      <alignment horizontal="left" vertical="center" wrapText="1" indent="1"/>
    </xf>
    <xf numFmtId="0" fontId="58" fillId="0" borderId="142">
      <alignment horizontal="left" vertical="center" wrapText="1" indent="1"/>
    </xf>
    <xf numFmtId="0" fontId="58" fillId="0" borderId="142">
      <alignment horizontal="left" vertical="center" wrapText="1" indent="1"/>
    </xf>
    <xf numFmtId="0" fontId="58" fillId="0" borderId="142">
      <alignment horizontal="left" vertical="center" wrapText="1" indent="1"/>
    </xf>
    <xf numFmtId="0" fontId="58" fillId="0" borderId="142">
      <alignment horizontal="left" vertical="center" wrapText="1" indent="1"/>
    </xf>
    <xf numFmtId="0" fontId="58" fillId="0" borderId="142">
      <alignment horizontal="left" vertical="center" wrapText="1" indent="1"/>
    </xf>
    <xf numFmtId="188" fontId="46" fillId="54" borderId="91">
      <alignment vertical="center"/>
    </xf>
    <xf numFmtId="188" fontId="46" fillId="54" borderId="91">
      <alignment vertical="center"/>
    </xf>
    <xf numFmtId="188" fontId="46" fillId="54" borderId="91">
      <alignment vertical="center"/>
    </xf>
    <xf numFmtId="188" fontId="46" fillId="54" borderId="91">
      <alignment vertical="center"/>
    </xf>
    <xf numFmtId="0" fontId="3" fillId="51" borderId="0" applyNumberFormat="0"/>
    <xf numFmtId="0" fontId="3" fillId="51" borderId="0" applyNumberFormat="0"/>
    <xf numFmtId="0" fontId="3" fillId="0" borderId="159" applyBorder="0">
      <alignment horizontal="right" vertical="center" wrapText="1"/>
    </xf>
    <xf numFmtId="0" fontId="3" fillId="0" borderId="159" applyBorder="0">
      <alignment horizontal="right" vertical="center" wrapText="1"/>
    </xf>
    <xf numFmtId="0" fontId="131" fillId="0" borderId="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0" fontId="25" fillId="24" borderId="69" applyNumberFormat="0" applyAlignment="0" applyProtection="0"/>
    <xf numFmtId="40" fontId="132" fillId="2" borderId="0">
      <alignment horizontal="right"/>
    </xf>
    <xf numFmtId="0" fontId="133" fillId="2" borderId="0">
      <alignment horizontal="right"/>
    </xf>
    <xf numFmtId="0" fontId="134" fillId="2" borderId="160"/>
    <xf numFmtId="0" fontId="134" fillId="0" borderId="0" applyBorder="0">
      <alignment horizontal="centerContinuous"/>
    </xf>
    <xf numFmtId="0" fontId="135" fillId="0" borderId="0" applyBorder="0">
      <alignment horizontal="centerContinuous"/>
    </xf>
    <xf numFmtId="203" fontId="136" fillId="0" borderId="0" applyFont="0" applyFill="0" applyBorder="0" applyProtection="0">
      <alignment horizontal="center"/>
      <protection locked="0"/>
    </xf>
    <xf numFmtId="9" fontId="3" fillId="0" borderId="0" applyFont="0" applyFill="0" applyBorder="0" applyAlignment="0" applyProtection="0"/>
    <xf numFmtId="9" fontId="1" fillId="0" borderId="0" applyFont="0" applyFill="0" applyBorder="0" applyAlignment="0" applyProtection="0"/>
    <xf numFmtId="9" fontId="9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alignment horizontal="left" vertical="top" wrapText="1"/>
    </xf>
    <xf numFmtId="0" fontId="3" fillId="0" borderId="0">
      <alignment horizontal="left" vertical="top" wrapText="1"/>
    </xf>
    <xf numFmtId="0" fontId="3" fillId="48" borderId="154" applyNumberFormat="0"/>
    <xf numFmtId="0" fontId="3" fillId="48" borderId="154" applyNumberFormat="0"/>
    <xf numFmtId="0" fontId="3" fillId="53" borderId="69" applyNumberFormat="0" applyProtection="0">
      <alignment horizontal="left" vertical="center" indent="1"/>
    </xf>
    <xf numFmtId="0" fontId="3" fillId="53" borderId="69" applyNumberFormat="0" applyProtection="0">
      <alignment horizontal="left" vertical="center" indent="1"/>
    </xf>
    <xf numFmtId="0" fontId="3" fillId="53" borderId="69" applyNumberFormat="0" applyProtection="0">
      <alignment horizontal="left" vertical="center" indent="1"/>
    </xf>
    <xf numFmtId="0" fontId="3" fillId="53" borderId="69" applyNumberFormat="0" applyProtection="0">
      <alignment horizontal="left" vertical="center" indent="1"/>
    </xf>
    <xf numFmtId="0" fontId="3" fillId="53" borderId="69" applyNumberFormat="0" applyProtection="0">
      <alignment horizontal="left" vertical="center" indent="1"/>
    </xf>
    <xf numFmtId="0" fontId="3" fillId="53" borderId="69" applyNumberFormat="0" applyProtection="0">
      <alignment horizontal="left" vertical="center" indent="1"/>
    </xf>
    <xf numFmtId="4" fontId="137" fillId="0" borderId="0" applyNumberFormat="0" applyProtection="0">
      <alignment horizontal="right" vertical="center"/>
    </xf>
    <xf numFmtId="0" fontId="3" fillId="58" borderId="154" applyNumberFormat="0"/>
    <xf numFmtId="0" fontId="3" fillId="58" borderId="154" applyNumberFormat="0"/>
    <xf numFmtId="0" fontId="138" fillId="0" borderId="0">
      <alignment horizontal="left" vertical="center" indent="1"/>
    </xf>
    <xf numFmtId="0" fontId="63" fillId="0" borderId="0">
      <alignment horizontal="left" vertical="center" wrapText="1"/>
    </xf>
    <xf numFmtId="0" fontId="63" fillId="0" borderId="118">
      <alignment horizontal="left" wrapText="1" indent="1"/>
    </xf>
    <xf numFmtId="0" fontId="139" fillId="0" borderId="0">
      <alignment horizontal="left" indent="1"/>
    </xf>
    <xf numFmtId="0" fontId="63" fillId="0" borderId="118">
      <alignment horizontal="left" wrapText="1" indent="1"/>
    </xf>
    <xf numFmtId="0" fontId="63" fillId="0" borderId="118">
      <alignment horizontal="left" wrapText="1" indent="1"/>
    </xf>
    <xf numFmtId="0" fontId="3" fillId="5" borderId="161" applyBorder="0" applyAlignment="0">
      <alignment horizontal="center" vertical="top"/>
    </xf>
    <xf numFmtId="0" fontId="105" fillId="39" borderId="0">
      <alignment horizontal="right" vertical="center" wrapText="1"/>
    </xf>
    <xf numFmtId="174" fontId="140" fillId="0" borderId="0" applyNumberFormat="0" applyFill="0" applyBorder="0" applyAlignment="0" applyProtection="0"/>
    <xf numFmtId="0" fontId="85" fillId="0" borderId="0"/>
    <xf numFmtId="49" fontId="63" fillId="0" borderId="0">
      <alignment horizontal="right" vertical="top"/>
    </xf>
    <xf numFmtId="0" fontId="63" fillId="0" borderId="0">
      <alignment horizontal="left" vertical="top" wrapText="1"/>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1" fillId="5" borderId="91">
      <protection locked="0"/>
    </xf>
    <xf numFmtId="0" fontId="142" fillId="0" borderId="0">
      <alignment wrapText="1"/>
    </xf>
    <xf numFmtId="0" fontId="143" fillId="0" borderId="0">
      <alignment horizontal="center" wrapText="1"/>
    </xf>
    <xf numFmtId="0" fontId="95" fillId="0" borderId="0" applyBorder="0">
      <alignment horizontal="center" wrapText="1"/>
    </xf>
    <xf numFmtId="0" fontId="7" fillId="59" borderId="0">
      <alignment horizontal="right" vertical="top" wrapText="1"/>
    </xf>
    <xf numFmtId="0" fontId="144" fillId="0" borderId="0" applyBorder="0">
      <alignment horizontal="center" wrapText="1"/>
    </xf>
    <xf numFmtId="0" fontId="95" fillId="0" borderId="0">
      <alignment horizontal="center" wrapText="1"/>
    </xf>
    <xf numFmtId="0" fontId="143" fillId="0" borderId="0">
      <alignment horizontal="center" wrapText="1"/>
    </xf>
    <xf numFmtId="0" fontId="143" fillId="0" borderId="0">
      <alignment wrapText="1"/>
    </xf>
    <xf numFmtId="0" fontId="100" fillId="0" borderId="0"/>
    <xf numFmtId="0" fontId="143" fillId="0" borderId="0">
      <alignment wrapText="1"/>
    </xf>
    <xf numFmtId="0" fontId="145" fillId="0" borderId="0">
      <alignment wrapText="1"/>
    </xf>
    <xf numFmtId="174" fontId="94" fillId="0" borderId="0" applyBorder="0">
      <alignment vertical="top" wrapText="1"/>
    </xf>
    <xf numFmtId="174" fontId="140" fillId="0" borderId="0" applyBorder="0">
      <alignment vertical="top" wrapText="1"/>
    </xf>
    <xf numFmtId="0" fontId="8" fillId="0" borderId="0"/>
    <xf numFmtId="204" fontId="4" fillId="0" borderId="0">
      <alignment wrapText="1"/>
      <protection locked="0"/>
    </xf>
    <xf numFmtId="204" fontId="7" fillId="51" borderId="0">
      <alignment wrapText="1"/>
      <protection locked="0"/>
    </xf>
    <xf numFmtId="204" fontId="4" fillId="0" borderId="0">
      <alignment wrapText="1"/>
      <protection locked="0"/>
    </xf>
    <xf numFmtId="205" fontId="4" fillId="0" borderId="0">
      <alignment wrapText="1"/>
      <protection locked="0"/>
    </xf>
    <xf numFmtId="205" fontId="4" fillId="0" borderId="0">
      <alignment wrapText="1"/>
      <protection locked="0"/>
    </xf>
    <xf numFmtId="205" fontId="7" fillId="51" borderId="0">
      <alignment wrapText="1"/>
      <protection locked="0"/>
    </xf>
    <xf numFmtId="205" fontId="7" fillId="51" borderId="0">
      <alignment wrapText="1"/>
      <protection locked="0"/>
    </xf>
    <xf numFmtId="205" fontId="4" fillId="0" borderId="0">
      <alignment wrapText="1"/>
      <protection locked="0"/>
    </xf>
    <xf numFmtId="0" fontId="146" fillId="0" borderId="0" applyBorder="0">
      <alignment vertical="top" wrapText="1"/>
    </xf>
    <xf numFmtId="0" fontId="147" fillId="0" borderId="0" applyBorder="0">
      <alignment vertical="top" wrapText="1"/>
    </xf>
    <xf numFmtId="0" fontId="142" fillId="0" borderId="0" applyBorder="0">
      <alignment vertical="top" wrapText="1"/>
    </xf>
    <xf numFmtId="206" fontId="4" fillId="0" borderId="0">
      <alignment wrapText="1"/>
      <protection locked="0"/>
    </xf>
    <xf numFmtId="174" fontId="94" fillId="0" borderId="0" applyBorder="0">
      <alignment vertical="top" wrapText="1"/>
    </xf>
    <xf numFmtId="174" fontId="95" fillId="51" borderId="0" applyBorder="0">
      <alignment vertical="top" wrapText="1"/>
    </xf>
    <xf numFmtId="174" fontId="148" fillId="0" borderId="0" applyBorder="0">
      <alignment vertical="top" wrapText="1"/>
    </xf>
    <xf numFmtId="174" fontId="140" fillId="0" borderId="0" applyBorder="0">
      <alignment vertical="top" wrapText="1"/>
    </xf>
    <xf numFmtId="207" fontId="94" fillId="0" borderId="0" applyBorder="0">
      <alignment vertical="top" wrapText="1"/>
    </xf>
    <xf numFmtId="207" fontId="143" fillId="51" borderId="0" applyBorder="0">
      <alignment vertical="top" wrapText="1"/>
    </xf>
    <xf numFmtId="174" fontId="148" fillId="0" borderId="0" applyBorder="0">
      <alignment vertical="top" wrapText="1"/>
    </xf>
    <xf numFmtId="208" fontId="7" fillId="59" borderId="162">
      <alignment wrapText="1"/>
    </xf>
    <xf numFmtId="209" fontId="7" fillId="59" borderId="162">
      <alignment wrapText="1"/>
    </xf>
    <xf numFmtId="209" fontId="7" fillId="59" borderId="162">
      <alignment wrapText="1"/>
    </xf>
    <xf numFmtId="209" fontId="7" fillId="59" borderId="162">
      <alignment wrapText="1"/>
    </xf>
    <xf numFmtId="0" fontId="143" fillId="0" borderId="72">
      <alignment horizontal="right" wrapText="1"/>
    </xf>
    <xf numFmtId="0" fontId="100" fillId="0" borderId="163">
      <alignment horizontal="right"/>
    </xf>
    <xf numFmtId="0" fontId="143" fillId="0" borderId="72">
      <alignment horizontal="right" wrapText="1"/>
    </xf>
    <xf numFmtId="0" fontId="149" fillId="0" borderId="0">
      <alignment horizontal="left"/>
    </xf>
    <xf numFmtId="0" fontId="70" fillId="0" borderId="0">
      <alignment horizontal="left"/>
    </xf>
    <xf numFmtId="0" fontId="70" fillId="0" borderId="0">
      <alignment horizontal="left" indent="1"/>
    </xf>
    <xf numFmtId="0" fontId="70" fillId="0" borderId="0">
      <alignment horizontal="left" indent="2"/>
    </xf>
    <xf numFmtId="0" fontId="46" fillId="38" borderId="44">
      <alignment horizontal="left" vertical="center" wrapText="1"/>
      <protection locked="0"/>
    </xf>
    <xf numFmtId="202" fontId="4" fillId="0" borderId="0" applyFont="0" applyFill="0" applyBorder="0" applyAlignment="0" applyProtection="0"/>
    <xf numFmtId="0" fontId="136" fillId="0" borderId="0">
      <alignment horizontal="center"/>
    </xf>
    <xf numFmtId="15" fontId="136" fillId="0" borderId="0">
      <alignment horizontal="center"/>
    </xf>
    <xf numFmtId="173" fontId="150" fillId="59" borderId="0" applyNumberFormat="0">
      <alignment vertical="center"/>
    </xf>
    <xf numFmtId="49" fontId="58" fillId="49" borderId="164">
      <alignment horizontal="center" vertical="center" wrapText="1"/>
    </xf>
    <xf numFmtId="173" fontId="151" fillId="4" borderId="0">
      <alignment vertical="center"/>
    </xf>
    <xf numFmtId="173" fontId="151" fillId="4" borderId="0">
      <alignment vertical="center"/>
    </xf>
    <xf numFmtId="173" fontId="151" fillId="4" borderId="0">
      <alignment vertical="center"/>
    </xf>
    <xf numFmtId="49" fontId="58" fillId="49" borderId="164">
      <alignment horizontal="center" vertical="center" wrapText="1"/>
    </xf>
    <xf numFmtId="173" fontId="151" fillId="4" borderId="0">
      <alignment vertical="center"/>
    </xf>
    <xf numFmtId="173" fontId="151" fillId="4" borderId="0">
      <alignment vertical="center"/>
    </xf>
    <xf numFmtId="49" fontId="58" fillId="49" borderId="164">
      <alignment horizontal="center" vertical="center" wrapText="1"/>
    </xf>
    <xf numFmtId="49" fontId="58" fillId="49" borderId="164">
      <alignment horizontal="center" vertical="center" wrapText="1"/>
    </xf>
    <xf numFmtId="173" fontId="151" fillId="4" borderId="0">
      <alignment vertical="center"/>
    </xf>
    <xf numFmtId="173" fontId="152" fillId="0" borderId="0"/>
    <xf numFmtId="173" fontId="63" fillId="0" borderId="0"/>
    <xf numFmtId="49" fontId="58" fillId="49" borderId="164">
      <alignment horizontal="center" vertical="center" wrapText="1"/>
    </xf>
    <xf numFmtId="49" fontId="58" fillId="49" borderId="164">
      <alignment horizontal="center" vertical="center" wrapText="1"/>
    </xf>
    <xf numFmtId="0" fontId="3" fillId="0" borderId="141" applyBorder="0">
      <alignment horizontal="center" vertical="top" wrapText="1"/>
    </xf>
    <xf numFmtId="172" fontId="3" fillId="0" borderId="75" applyNumberFormat="0" applyFont="0" applyFill="0" applyAlignment="0"/>
    <xf numFmtId="172" fontId="3" fillId="0" borderId="75" applyNumberFormat="0" applyFont="0" applyFill="0" applyAlignment="0"/>
    <xf numFmtId="172" fontId="3" fillId="0" borderId="75" applyNumberFormat="0" applyFont="0" applyFill="0" applyAlignment="0"/>
    <xf numFmtId="172" fontId="3" fillId="0" borderId="75" applyNumberFormat="0" applyFont="0" applyFill="0" applyAlignment="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27" fillId="0" borderId="70" applyNumberFormat="0" applyFill="0" applyAlignment="0" applyProtection="0"/>
    <xf numFmtId="0" fontId="153" fillId="0" borderId="91">
      <alignment vertical="center" wrapText="1"/>
    </xf>
    <xf numFmtId="0" fontId="153" fillId="0" borderId="91">
      <alignment vertical="center" wrapText="1"/>
    </xf>
    <xf numFmtId="0" fontId="153" fillId="0" borderId="91">
      <alignment vertical="center" wrapText="1"/>
    </xf>
    <xf numFmtId="0" fontId="153" fillId="0" borderId="91">
      <alignment vertical="center" wrapText="1"/>
    </xf>
    <xf numFmtId="210" fontId="58" fillId="0" borderId="31" applyFill="0" applyBorder="0">
      <alignment vertical="top"/>
    </xf>
    <xf numFmtId="41" fontId="3" fillId="0" borderId="0" applyFont="0" applyFill="0" applyBorder="0" applyAlignment="0" applyProtection="0"/>
    <xf numFmtId="41" fontId="3" fillId="0" borderId="0" applyFont="0" applyFill="0" applyBorder="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xf numFmtId="0" fontId="15" fillId="24" borderId="67" applyNumberFormat="0" applyAlignment="0" applyProtection="0"/>
  </cellStyleXfs>
  <cellXfs count="1098">
    <xf numFmtId="0" fontId="0" fillId="0" borderId="0" xfId="0"/>
    <xf numFmtId="0" fontId="4" fillId="2" borderId="0" xfId="3" applyFont="1" applyFill="1" applyAlignment="1">
      <alignment vertical="center"/>
    </xf>
    <xf numFmtId="0" fontId="4" fillId="2" borderId="0" xfId="3" applyFont="1" applyFill="1" applyAlignment="1">
      <alignment horizontal="center" vertical="center"/>
    </xf>
    <xf numFmtId="0" fontId="3" fillId="2" borderId="0" xfId="3" applyFill="1"/>
    <xf numFmtId="0" fontId="3" fillId="2" borderId="1" xfId="3" applyFill="1" applyBorder="1"/>
    <xf numFmtId="164" fontId="4" fillId="0" borderId="2" xfId="3" applyNumberFormat="1" applyFont="1" applyBorder="1" applyAlignment="1">
      <alignment vertical="top"/>
    </xf>
    <xf numFmtId="164" fontId="4" fillId="0" borderId="3" xfId="3" applyNumberFormat="1" applyFont="1" applyFill="1" applyBorder="1"/>
    <xf numFmtId="164" fontId="4" fillId="0" borderId="4" xfId="3" applyNumberFormat="1" applyFont="1" applyFill="1" applyBorder="1" applyAlignment="1">
      <alignment horizontal="center"/>
    </xf>
    <xf numFmtId="164" fontId="4" fillId="0" borderId="5" xfId="3" applyNumberFormat="1" applyFont="1" applyBorder="1" applyAlignment="1">
      <alignment vertical="top"/>
    </xf>
    <xf numFmtId="164" fontId="4" fillId="0" borderId="6" xfId="3" applyNumberFormat="1" applyFont="1" applyFill="1" applyBorder="1"/>
    <xf numFmtId="164" fontId="4" fillId="0" borderId="7" xfId="3" applyNumberFormat="1" applyFont="1" applyFill="1" applyBorder="1" applyAlignment="1">
      <alignment horizontal="center"/>
    </xf>
    <xf numFmtId="164" fontId="4" fillId="0" borderId="8" xfId="3" applyNumberFormat="1" applyFont="1" applyFill="1" applyBorder="1" applyAlignment="1">
      <alignment vertical="top"/>
    </xf>
    <xf numFmtId="164" fontId="4" fillId="3" borderId="9" xfId="3" applyNumberFormat="1" applyFont="1" applyFill="1" applyBorder="1" applyAlignment="1">
      <alignment horizontal="center" vertical="top" wrapText="1"/>
    </xf>
    <xf numFmtId="164" fontId="4" fillId="3" borderId="10" xfId="3" applyNumberFormat="1" applyFont="1" applyFill="1" applyBorder="1" applyAlignment="1">
      <alignment horizontal="center" vertical="center" wrapText="1"/>
    </xf>
    <xf numFmtId="164" fontId="4" fillId="3" borderId="11" xfId="3" applyNumberFormat="1" applyFont="1" applyFill="1" applyBorder="1" applyAlignment="1">
      <alignment horizontal="center" vertical="top" wrapText="1"/>
    </xf>
    <xf numFmtId="0" fontId="3" fillId="2" borderId="0" xfId="3" applyFill="1" applyAlignment="1">
      <alignment horizontal="center"/>
    </xf>
    <xf numFmtId="164" fontId="6" fillId="2" borderId="0" xfId="4" applyNumberFormat="1" applyFont="1" applyFill="1" applyBorder="1" applyAlignment="1" applyProtection="1">
      <alignment horizontal="center" vertical="center" wrapText="1"/>
    </xf>
    <xf numFmtId="164" fontId="7" fillId="2" borderId="0" xfId="3" applyNumberFormat="1" applyFont="1" applyFill="1"/>
    <xf numFmtId="164" fontId="7" fillId="2" borderId="0" xfId="3" applyNumberFormat="1" applyFont="1" applyFill="1" applyAlignment="1">
      <alignment horizontal="center"/>
    </xf>
    <xf numFmtId="164" fontId="4" fillId="0" borderId="12" xfId="3" applyNumberFormat="1" applyFont="1" applyFill="1" applyBorder="1" applyAlignment="1">
      <alignment vertical="top"/>
    </xf>
    <xf numFmtId="164" fontId="4" fillId="0" borderId="13" xfId="3" applyNumberFormat="1" applyFont="1" applyFill="1" applyBorder="1" applyAlignment="1">
      <alignment vertical="top"/>
    </xf>
    <xf numFmtId="164" fontId="4" fillId="0" borderId="3" xfId="3" applyNumberFormat="1" applyFont="1" applyBorder="1" applyAlignment="1">
      <alignment vertical="top"/>
    </xf>
    <xf numFmtId="164" fontId="4" fillId="0" borderId="14" xfId="3" applyNumberFormat="1" applyFont="1" applyBorder="1" applyAlignment="1">
      <alignment vertical="top"/>
    </xf>
    <xf numFmtId="164" fontId="4" fillId="0" borderId="4" xfId="3" applyNumberFormat="1" applyFont="1" applyBorder="1" applyAlignment="1">
      <alignment vertical="top"/>
    </xf>
    <xf numFmtId="164" fontId="4" fillId="0" borderId="3" xfId="3" applyNumberFormat="1" applyFont="1" applyFill="1" applyBorder="1" applyAlignment="1">
      <alignment vertical="top"/>
    </xf>
    <xf numFmtId="164" fontId="4" fillId="0" borderId="4" xfId="3" applyNumberFormat="1" applyFont="1" applyFill="1" applyBorder="1" applyAlignment="1">
      <alignment horizontal="center" vertical="top"/>
    </xf>
    <xf numFmtId="164" fontId="4" fillId="0" borderId="15" xfId="3" applyNumberFormat="1" applyFont="1" applyBorder="1" applyAlignment="1">
      <alignment vertical="top"/>
    </xf>
    <xf numFmtId="164" fontId="4" fillId="0" borderId="16" xfId="3" applyNumberFormat="1" applyFont="1" applyBorder="1" applyAlignment="1">
      <alignment vertical="top"/>
    </xf>
    <xf numFmtId="164" fontId="4" fillId="0" borderId="17" xfId="3" applyNumberFormat="1" applyFont="1" applyBorder="1" applyAlignment="1">
      <alignment vertical="top"/>
    </xf>
    <xf numFmtId="164" fontId="4" fillId="0" borderId="15" xfId="3" applyNumberFormat="1" applyFont="1" applyFill="1" applyBorder="1" applyAlignment="1">
      <alignment vertical="top"/>
    </xf>
    <xf numFmtId="164" fontId="4" fillId="0" borderId="17" xfId="3" applyNumberFormat="1" applyFont="1" applyFill="1" applyBorder="1" applyAlignment="1">
      <alignment horizontal="center" vertical="top"/>
    </xf>
    <xf numFmtId="164" fontId="4" fillId="3" borderId="18" xfId="3" applyNumberFormat="1" applyFont="1" applyFill="1" applyBorder="1" applyAlignment="1">
      <alignment horizontal="center" vertical="center" wrapText="1"/>
    </xf>
    <xf numFmtId="164" fontId="4" fillId="3" borderId="19" xfId="3" applyNumberFormat="1" applyFont="1" applyFill="1" applyBorder="1" applyAlignment="1">
      <alignment horizontal="center" vertical="center" wrapText="1"/>
    </xf>
    <xf numFmtId="164" fontId="4" fillId="3" borderId="11" xfId="3" applyNumberFormat="1" applyFont="1" applyFill="1" applyBorder="1" applyAlignment="1">
      <alignment horizontal="center" vertical="center" wrapText="1"/>
    </xf>
    <xf numFmtId="164" fontId="4" fillId="2" borderId="0" xfId="3" applyNumberFormat="1" applyFont="1" applyFill="1" applyAlignment="1">
      <alignment vertical="top"/>
    </xf>
    <xf numFmtId="164" fontId="4" fillId="2" borderId="0" xfId="3" applyNumberFormat="1" applyFont="1" applyFill="1" applyAlignment="1">
      <alignment horizontal="center" vertical="top"/>
    </xf>
    <xf numFmtId="0" fontId="3" fillId="2" borderId="20" xfId="3" applyFill="1" applyBorder="1"/>
    <xf numFmtId="0" fontId="3" fillId="2" borderId="20" xfId="3" applyFill="1" applyBorder="1" applyAlignment="1">
      <alignment horizontal="center"/>
    </xf>
    <xf numFmtId="164" fontId="4" fillId="0" borderId="3" xfId="3" quotePrefix="1" applyNumberFormat="1" applyFont="1" applyFill="1" applyBorder="1" applyAlignment="1">
      <alignment horizontal="right" vertical="top"/>
    </xf>
    <xf numFmtId="9" fontId="4" fillId="0" borderId="14" xfId="3" quotePrefix="1" applyNumberFormat="1" applyFont="1" applyFill="1" applyBorder="1" applyAlignment="1">
      <alignment horizontal="right" vertical="top"/>
    </xf>
    <xf numFmtId="164" fontId="4" fillId="0" borderId="14" xfId="3" applyNumberFormat="1" applyFont="1" applyFill="1" applyBorder="1" applyAlignment="1">
      <alignment horizontal="center" vertical="top"/>
    </xf>
    <xf numFmtId="164" fontId="4" fillId="0" borderId="14" xfId="3" applyNumberFormat="1" applyFont="1" applyFill="1" applyBorder="1" applyAlignment="1">
      <alignment vertical="top"/>
    </xf>
    <xf numFmtId="164" fontId="4" fillId="0" borderId="14" xfId="3" applyNumberFormat="1" applyFont="1" applyFill="1" applyBorder="1" applyAlignment="1">
      <alignment horizontal="right" vertical="top"/>
    </xf>
    <xf numFmtId="164" fontId="4" fillId="0" borderId="4" xfId="3" applyNumberFormat="1" applyFont="1" applyFill="1" applyBorder="1" applyAlignment="1">
      <alignment horizontal="right" vertical="top"/>
    </xf>
    <xf numFmtId="164" fontId="4" fillId="0" borderId="22" xfId="3" applyNumberFormat="1" applyFont="1" applyFill="1" applyBorder="1" applyAlignment="1">
      <alignment vertical="top"/>
    </xf>
    <xf numFmtId="164" fontId="4" fillId="0" borderId="4" xfId="3" applyNumberFormat="1" applyFont="1" applyFill="1" applyBorder="1" applyAlignment="1">
      <alignment horizontal="left" vertical="top"/>
    </xf>
    <xf numFmtId="164" fontId="4" fillId="0" borderId="6" xfId="3" quotePrefix="1" applyNumberFormat="1" applyFont="1" applyFill="1" applyBorder="1" applyAlignment="1">
      <alignment horizontal="right" vertical="top"/>
    </xf>
    <xf numFmtId="9" fontId="4" fillId="0" borderId="23" xfId="3" quotePrefix="1" applyNumberFormat="1" applyFont="1" applyFill="1" applyBorder="1" applyAlignment="1">
      <alignment horizontal="right" vertical="top"/>
    </xf>
    <xf numFmtId="164" fontId="4" fillId="0" borderId="23" xfId="3" applyNumberFormat="1" applyFont="1" applyFill="1" applyBorder="1" applyAlignment="1">
      <alignment horizontal="center" vertical="top"/>
    </xf>
    <xf numFmtId="164" fontId="4" fillId="0" borderId="23" xfId="3" applyNumberFormat="1" applyFont="1" applyFill="1" applyBorder="1" applyAlignment="1">
      <alignment vertical="top"/>
    </xf>
    <xf numFmtId="164" fontId="4" fillId="0" borderId="23" xfId="3" applyNumberFormat="1" applyFont="1" applyFill="1" applyBorder="1" applyAlignment="1">
      <alignment horizontal="right" vertical="top"/>
    </xf>
    <xf numFmtId="164" fontId="4" fillId="0" borderId="7" xfId="3" quotePrefix="1" applyNumberFormat="1" applyFont="1" applyFill="1" applyBorder="1" applyAlignment="1">
      <alignment horizontal="right" vertical="top"/>
    </xf>
    <xf numFmtId="164" fontId="4" fillId="0" borderId="24" xfId="3" applyNumberFormat="1" applyFont="1" applyFill="1" applyBorder="1" applyAlignment="1">
      <alignment vertical="top"/>
    </xf>
    <xf numFmtId="164" fontId="4" fillId="0" borderId="7" xfId="3" applyNumberFormat="1" applyFont="1" applyFill="1" applyBorder="1" applyAlignment="1">
      <alignment horizontal="left" vertical="top"/>
    </xf>
    <xf numFmtId="164" fontId="4" fillId="0" borderId="6" xfId="3" applyNumberFormat="1" applyFont="1" applyFill="1" applyBorder="1" applyAlignment="1">
      <alignment horizontal="right" vertical="top"/>
    </xf>
    <xf numFmtId="9" fontId="4" fillId="0" borderId="23" xfId="3" applyNumberFormat="1" applyFont="1" applyFill="1" applyBorder="1" applyAlignment="1">
      <alignment horizontal="right" vertical="top"/>
    </xf>
    <xf numFmtId="164" fontId="4" fillId="0" borderId="7" xfId="3" applyNumberFormat="1" applyFont="1" applyFill="1" applyBorder="1" applyAlignment="1">
      <alignment horizontal="right" vertical="top"/>
    </xf>
    <xf numFmtId="164" fontId="4" fillId="3" borderId="25" xfId="3" applyNumberFormat="1" applyFont="1" applyFill="1" applyBorder="1" applyAlignment="1">
      <alignment horizontal="center" vertical="center" wrapText="1"/>
    </xf>
    <xf numFmtId="164" fontId="4" fillId="3" borderId="26" xfId="3" applyNumberFormat="1" applyFont="1" applyFill="1" applyBorder="1" applyAlignment="1">
      <alignment horizontal="center" vertical="center" wrapText="1"/>
    </xf>
    <xf numFmtId="0" fontId="3" fillId="2" borderId="27" xfId="3" applyFill="1" applyBorder="1"/>
    <xf numFmtId="0" fontId="3" fillId="2" borderId="27" xfId="3" applyFill="1" applyBorder="1" applyAlignment="1">
      <alignment horizontal="center"/>
    </xf>
    <xf numFmtId="0" fontId="4" fillId="2" borderId="1" xfId="3" applyFont="1" applyFill="1" applyBorder="1" applyAlignment="1">
      <alignment vertical="center"/>
    </xf>
    <xf numFmtId="164" fontId="4" fillId="2" borderId="1" xfId="3" applyNumberFormat="1" applyFont="1" applyFill="1" applyBorder="1" applyAlignment="1">
      <alignment vertical="center"/>
    </xf>
    <xf numFmtId="164" fontId="4" fillId="2" borderId="1" xfId="3" applyNumberFormat="1" applyFont="1" applyFill="1" applyBorder="1" applyAlignment="1">
      <alignment horizontal="center" vertical="center"/>
    </xf>
    <xf numFmtId="0" fontId="4" fillId="2" borderId="1" xfId="3" applyFont="1" applyFill="1" applyBorder="1" applyAlignment="1">
      <alignment horizontal="center" vertical="center"/>
    </xf>
    <xf numFmtId="165" fontId="4" fillId="0" borderId="3" xfId="1" applyNumberFormat="1" applyFont="1" applyFill="1" applyBorder="1" applyAlignment="1">
      <alignment horizontal="right" vertical="center"/>
    </xf>
    <xf numFmtId="165" fontId="4" fillId="0" borderId="14" xfId="1" applyNumberFormat="1" applyFont="1" applyFill="1" applyBorder="1" applyAlignment="1">
      <alignment horizontal="right" vertical="center"/>
    </xf>
    <xf numFmtId="165" fontId="4" fillId="0" borderId="4" xfId="1" applyNumberFormat="1" applyFont="1" applyFill="1" applyBorder="1" applyAlignment="1">
      <alignment horizontal="right" vertical="center"/>
    </xf>
    <xf numFmtId="0" fontId="4" fillId="0" borderId="2" xfId="3" applyFont="1" applyFill="1" applyBorder="1" applyAlignment="1">
      <alignment vertical="center"/>
    </xf>
    <xf numFmtId="0" fontId="4" fillId="2" borderId="0" xfId="3" applyFont="1" applyFill="1" applyBorder="1" applyAlignment="1">
      <alignment vertical="center"/>
    </xf>
    <xf numFmtId="165" fontId="4" fillId="0" borderId="6" xfId="1" applyNumberFormat="1" applyFont="1" applyFill="1" applyBorder="1" applyAlignment="1">
      <alignment horizontal="right" vertical="center"/>
    </xf>
    <xf numFmtId="165" fontId="4" fillId="0" borderId="23" xfId="1" applyNumberFormat="1" applyFont="1" applyFill="1" applyBorder="1" applyAlignment="1">
      <alignment horizontal="right" vertical="center"/>
    </xf>
    <xf numFmtId="165" fontId="4" fillId="0" borderId="7" xfId="1" applyNumberFormat="1" applyFont="1" applyFill="1" applyBorder="1" applyAlignment="1">
      <alignment horizontal="right" vertical="center"/>
    </xf>
    <xf numFmtId="0" fontId="4" fillId="0" borderId="5" xfId="3" applyFont="1" applyFill="1" applyBorder="1" applyAlignment="1">
      <alignment vertical="center"/>
    </xf>
    <xf numFmtId="165" fontId="4" fillId="0" borderId="15" xfId="1" applyNumberFormat="1" applyFont="1" applyFill="1" applyBorder="1" applyAlignment="1">
      <alignment horizontal="right" vertical="center"/>
    </xf>
    <xf numFmtId="165" fontId="4" fillId="0" borderId="16" xfId="1" applyNumberFormat="1" applyFont="1" applyFill="1" applyBorder="1" applyAlignment="1">
      <alignment horizontal="right" vertical="center"/>
    </xf>
    <xf numFmtId="165" fontId="4" fillId="0" borderId="17" xfId="1" applyNumberFormat="1" applyFont="1" applyFill="1" applyBorder="1" applyAlignment="1">
      <alignment horizontal="right" vertical="center"/>
    </xf>
    <xf numFmtId="0" fontId="4" fillId="0" borderId="8" xfId="3" applyFont="1" applyFill="1" applyBorder="1" applyAlignment="1">
      <alignment vertical="center"/>
    </xf>
    <xf numFmtId="9" fontId="4" fillId="3" borderId="18" xfId="3" applyNumberFormat="1" applyFont="1" applyFill="1" applyBorder="1" applyAlignment="1">
      <alignment horizontal="center" vertical="center" wrapText="1"/>
    </xf>
    <xf numFmtId="9" fontId="4" fillId="3" borderId="19" xfId="3" applyNumberFormat="1" applyFont="1" applyFill="1" applyBorder="1" applyAlignment="1">
      <alignment horizontal="center" vertical="center" wrapText="1"/>
    </xf>
    <xf numFmtId="0" fontId="4" fillId="3" borderId="19" xfId="3" applyFont="1" applyFill="1" applyBorder="1" applyAlignment="1">
      <alignment horizontal="center" vertical="center"/>
    </xf>
    <xf numFmtId="0" fontId="4" fillId="3" borderId="11" xfId="3" applyFont="1" applyFill="1" applyBorder="1" applyAlignment="1">
      <alignment horizontal="center" vertical="center"/>
    </xf>
    <xf numFmtId="164" fontId="4" fillId="3" borderId="8" xfId="3" applyNumberFormat="1" applyFont="1" applyFill="1" applyBorder="1" applyAlignment="1">
      <alignment vertical="center" wrapText="1"/>
    </xf>
    <xf numFmtId="9" fontId="4" fillId="2" borderId="0" xfId="3" applyNumberFormat="1" applyFont="1" applyFill="1" applyBorder="1" applyAlignment="1">
      <alignment horizontal="center" vertical="center" wrapText="1"/>
    </xf>
    <xf numFmtId="3" fontId="4" fillId="2" borderId="0" xfId="3" applyNumberFormat="1" applyFont="1" applyFill="1" applyBorder="1" applyAlignment="1">
      <alignment horizontal="center" vertical="center"/>
    </xf>
    <xf numFmtId="0" fontId="4" fillId="2" borderId="0" xfId="3" applyFont="1" applyFill="1" applyBorder="1" applyAlignment="1">
      <alignment horizontal="center" vertical="center"/>
    </xf>
    <xf numFmtId="0" fontId="7" fillId="2" borderId="0" xfId="3" applyFont="1" applyFill="1" applyBorder="1" applyAlignment="1">
      <alignment horizontal="left" vertical="center" wrapText="1"/>
    </xf>
    <xf numFmtId="0" fontId="7" fillId="2" borderId="0" xfId="3" applyFont="1" applyFill="1" applyAlignment="1">
      <alignment horizontal="center" vertical="center"/>
    </xf>
    <xf numFmtId="0" fontId="4" fillId="2" borderId="27" xfId="3" applyFont="1" applyFill="1" applyBorder="1" applyAlignment="1">
      <alignment vertical="center"/>
    </xf>
    <xf numFmtId="6" fontId="7" fillId="2" borderId="1" xfId="3" applyNumberFormat="1" applyFont="1" applyFill="1" applyBorder="1" applyAlignment="1">
      <alignment horizontal="center" vertical="center"/>
    </xf>
    <xf numFmtId="0" fontId="9" fillId="2" borderId="1" xfId="3" applyFont="1" applyFill="1" applyBorder="1" applyAlignment="1">
      <alignment vertical="center"/>
    </xf>
    <xf numFmtId="165" fontId="4" fillId="0" borderId="9" xfId="1" applyNumberFormat="1" applyFont="1" applyFill="1" applyBorder="1" applyAlignment="1">
      <alignment horizontal="right" vertical="center"/>
    </xf>
    <xf numFmtId="0" fontId="4" fillId="2" borderId="28" xfId="3" applyFont="1" applyFill="1" applyBorder="1" applyAlignment="1">
      <alignment vertical="center"/>
    </xf>
    <xf numFmtId="0" fontId="7" fillId="2" borderId="0" xfId="3" applyFont="1" applyFill="1" applyAlignment="1">
      <alignment vertical="center"/>
    </xf>
    <xf numFmtId="0" fontId="4" fillId="3" borderId="9" xfId="3" applyFont="1" applyFill="1" applyBorder="1" applyAlignment="1">
      <alignment horizontal="center" vertical="center"/>
    </xf>
    <xf numFmtId="164" fontId="4" fillId="3" borderId="21" xfId="3" applyNumberFormat="1" applyFont="1" applyFill="1" applyBorder="1" applyAlignment="1">
      <alignment horizontal="center" vertical="center" wrapText="1"/>
    </xf>
    <xf numFmtId="6" fontId="7" fillId="2" borderId="0" xfId="3" applyNumberFormat="1" applyFont="1" applyFill="1" applyBorder="1" applyAlignment="1">
      <alignment horizontal="center" vertical="center"/>
    </xf>
    <xf numFmtId="0" fontId="9" fillId="2" borderId="0" xfId="3" applyFont="1" applyFill="1" applyBorder="1" applyAlignment="1">
      <alignment vertical="center"/>
    </xf>
    <xf numFmtId="0" fontId="10" fillId="2" borderId="1" xfId="3" applyFont="1" applyFill="1" applyBorder="1" applyAlignment="1">
      <alignment horizontal="left" vertical="center" wrapText="1"/>
    </xf>
    <xf numFmtId="164" fontId="4" fillId="0" borderId="22" xfId="3" applyNumberFormat="1" applyFont="1" applyFill="1" applyBorder="1" applyAlignment="1">
      <alignment horizontal="left" vertical="center"/>
    </xf>
    <xf numFmtId="164" fontId="4" fillId="0" borderId="4" xfId="3" applyNumberFormat="1" applyFont="1" applyFill="1" applyBorder="1" applyAlignment="1">
      <alignment horizontal="left" vertical="center"/>
    </xf>
    <xf numFmtId="164" fontId="4" fillId="0" borderId="24" xfId="3" applyNumberFormat="1" applyFont="1" applyFill="1" applyBorder="1" applyAlignment="1">
      <alignment vertical="center"/>
    </xf>
    <xf numFmtId="164" fontId="4" fillId="0" borderId="7" xfId="3" applyNumberFormat="1" applyFont="1" applyFill="1" applyBorder="1" applyAlignment="1">
      <alignment horizontal="left" vertical="center"/>
    </xf>
    <xf numFmtId="164" fontId="4" fillId="0" borderId="29" xfId="3" applyNumberFormat="1" applyFont="1" applyFill="1" applyBorder="1" applyAlignment="1">
      <alignment vertical="center"/>
    </xf>
    <xf numFmtId="164" fontId="4" fillId="0" borderId="17" xfId="3" applyNumberFormat="1" applyFont="1" applyFill="1" applyBorder="1" applyAlignment="1">
      <alignment horizontal="left" vertical="center"/>
    </xf>
    <xf numFmtId="0" fontId="4" fillId="4" borderId="11" xfId="3" applyFont="1" applyFill="1" applyBorder="1" applyAlignment="1">
      <alignment horizontal="center" vertical="center" wrapText="1"/>
    </xf>
    <xf numFmtId="164" fontId="7" fillId="2" borderId="0" xfId="3" applyNumberFormat="1" applyFont="1" applyFill="1" applyAlignment="1">
      <alignment vertical="center"/>
    </xf>
    <xf numFmtId="0" fontId="7" fillId="2" borderId="0" xfId="3" applyFont="1" applyFill="1" applyBorder="1" applyAlignment="1">
      <alignment horizontal="left" vertical="center"/>
    </xf>
    <xf numFmtId="0" fontId="7" fillId="2" borderId="0" xfId="3" applyFont="1" applyFill="1" applyBorder="1" applyAlignment="1">
      <alignment horizontal="center" vertical="center"/>
    </xf>
    <xf numFmtId="164" fontId="4" fillId="2" borderId="0" xfId="3" applyNumberFormat="1" applyFont="1" applyFill="1" applyBorder="1" applyAlignment="1">
      <alignment vertical="center"/>
    </xf>
    <xf numFmtId="164" fontId="4" fillId="2" borderId="0" xfId="3" applyNumberFormat="1" applyFont="1" applyFill="1" applyBorder="1" applyAlignment="1">
      <alignment horizontal="center" vertical="center"/>
    </xf>
    <xf numFmtId="165" fontId="4" fillId="0" borderId="18" xfId="1" applyNumberFormat="1" applyFont="1" applyFill="1" applyBorder="1" applyAlignment="1">
      <alignment horizontal="right" vertical="center"/>
    </xf>
    <xf numFmtId="165" fontId="4" fillId="0" borderId="19" xfId="1" applyNumberFormat="1" applyFont="1" applyFill="1" applyBorder="1" applyAlignment="1">
      <alignment horizontal="right" vertical="center"/>
    </xf>
    <xf numFmtId="165" fontId="4" fillId="0" borderId="11" xfId="1" applyNumberFormat="1" applyFont="1" applyFill="1" applyBorder="1" applyAlignment="1">
      <alignment horizontal="right" vertical="center"/>
    </xf>
    <xf numFmtId="164" fontId="4" fillId="2" borderId="26" xfId="3" applyNumberFormat="1" applyFont="1" applyFill="1" applyBorder="1" applyAlignment="1">
      <alignment vertical="center"/>
    </xf>
    <xf numFmtId="164" fontId="4" fillId="2" borderId="11" xfId="3" applyNumberFormat="1" applyFont="1" applyFill="1" applyBorder="1" applyAlignment="1">
      <alignment horizontal="left" vertical="center"/>
    </xf>
    <xf numFmtId="165" fontId="4" fillId="0" borderId="9" xfId="1" applyNumberFormat="1" applyFont="1" applyFill="1" applyBorder="1" applyAlignment="1">
      <alignment horizontal="center" vertical="center"/>
    </xf>
    <xf numFmtId="164" fontId="4" fillId="2" borderId="20" xfId="3" applyNumberFormat="1" applyFont="1" applyFill="1" applyBorder="1" applyAlignment="1">
      <alignment vertical="center"/>
    </xf>
    <xf numFmtId="164" fontId="4" fillId="2" borderId="13" xfId="3" applyNumberFormat="1" applyFont="1" applyFill="1" applyBorder="1" applyAlignment="1">
      <alignment horizontal="left" vertical="center"/>
    </xf>
    <xf numFmtId="0" fontId="4" fillId="3" borderId="9" xfId="3" applyFont="1" applyFill="1" applyBorder="1" applyAlignment="1">
      <alignment horizontal="center" vertical="center" wrapText="1"/>
    </xf>
    <xf numFmtId="0" fontId="4" fillId="2" borderId="13" xfId="3" applyFont="1" applyFill="1" applyBorder="1" applyAlignment="1">
      <alignment horizontal="center" vertical="center" wrapText="1"/>
    </xf>
    <xf numFmtId="9" fontId="4" fillId="2" borderId="1" xfId="3"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xf>
    <xf numFmtId="165" fontId="4" fillId="0" borderId="2" xfId="1" applyNumberFormat="1" applyFont="1" applyFill="1" applyBorder="1" applyAlignment="1">
      <alignment horizontal="center" vertical="center"/>
    </xf>
    <xf numFmtId="0" fontId="4" fillId="0" borderId="22" xfId="3" applyFont="1" applyFill="1" applyBorder="1" applyAlignment="1">
      <alignment vertical="center"/>
    </xf>
    <xf numFmtId="0" fontId="4" fillId="0" borderId="4" xfId="3" applyFont="1" applyFill="1" applyBorder="1" applyAlignment="1">
      <alignment vertical="center"/>
    </xf>
    <xf numFmtId="165" fontId="4" fillId="0" borderId="8" xfId="1" applyNumberFormat="1" applyFont="1" applyFill="1" applyBorder="1" applyAlignment="1">
      <alignment horizontal="center" vertical="center"/>
    </xf>
    <xf numFmtId="0" fontId="4" fillId="0" borderId="29" xfId="3" applyFont="1" applyFill="1" applyBorder="1" applyAlignment="1">
      <alignment vertical="center" wrapText="1"/>
    </xf>
    <xf numFmtId="0" fontId="4" fillId="0" borderId="17" xfId="3" applyFont="1" applyFill="1" applyBorder="1" applyAlignment="1">
      <alignment vertical="center" wrapText="1"/>
    </xf>
    <xf numFmtId="0" fontId="4" fillId="4" borderId="26" xfId="3" applyFont="1" applyFill="1" applyBorder="1" applyAlignment="1">
      <alignment horizontal="center" vertical="center"/>
    </xf>
    <xf numFmtId="0" fontId="4" fillId="4" borderId="11" xfId="3" applyFont="1" applyFill="1" applyBorder="1" applyAlignment="1">
      <alignment horizontal="center" vertical="center"/>
    </xf>
    <xf numFmtId="9" fontId="4" fillId="2" borderId="27" xfId="3" applyNumberFormat="1" applyFont="1" applyFill="1" applyBorder="1" applyAlignment="1">
      <alignment horizontal="center" vertical="center" wrapText="1"/>
    </xf>
    <xf numFmtId="3" fontId="4" fillId="2" borderId="27" xfId="3" applyNumberFormat="1" applyFont="1" applyFill="1" applyBorder="1" applyAlignment="1">
      <alignment horizontal="center" vertical="center"/>
    </xf>
    <xf numFmtId="0" fontId="4" fillId="2" borderId="27" xfId="3" applyFont="1" applyFill="1" applyBorder="1" applyAlignment="1">
      <alignment horizontal="center" vertical="center"/>
    </xf>
    <xf numFmtId="165" fontId="4" fillId="0" borderId="3" xfId="1" applyNumberFormat="1" applyFont="1" applyFill="1" applyBorder="1" applyAlignment="1">
      <alignment horizontal="center" vertical="center"/>
    </xf>
    <xf numFmtId="165" fontId="4" fillId="0" borderId="28" xfId="1" applyNumberFormat="1" applyFont="1" applyFill="1" applyBorder="1" applyAlignment="1">
      <alignment horizontal="center" vertical="center"/>
    </xf>
    <xf numFmtId="165" fontId="4" fillId="0" borderId="15" xfId="1" applyNumberFormat="1" applyFont="1" applyFill="1" applyBorder="1" applyAlignment="1">
      <alignment horizontal="center" vertical="center"/>
    </xf>
    <xf numFmtId="165" fontId="4" fillId="0" borderId="30" xfId="1" applyNumberFormat="1" applyFont="1" applyFill="1" applyBorder="1" applyAlignment="1">
      <alignment horizontal="center" vertical="center"/>
    </xf>
    <xf numFmtId="165" fontId="4" fillId="0" borderId="2" xfId="1" applyNumberFormat="1" applyFont="1" applyFill="1" applyBorder="1" applyAlignment="1">
      <alignment horizontal="right" vertical="center"/>
    </xf>
    <xf numFmtId="0" fontId="4" fillId="0" borderId="28" xfId="3" applyFont="1" applyFill="1" applyBorder="1" applyAlignment="1">
      <alignment vertical="center" wrapText="1"/>
    </xf>
    <xf numFmtId="165" fontId="4" fillId="0" borderId="5" xfId="1" applyNumberFormat="1" applyFont="1" applyFill="1" applyBorder="1" applyAlignment="1">
      <alignment horizontal="right" vertical="center"/>
    </xf>
    <xf numFmtId="0" fontId="4" fillId="0" borderId="31" xfId="3" applyFont="1" applyFill="1" applyBorder="1" applyAlignment="1">
      <alignment vertical="center" wrapText="1"/>
    </xf>
    <xf numFmtId="165" fontId="4" fillId="0" borderId="8" xfId="1" applyNumberFormat="1" applyFont="1" applyFill="1" applyBorder="1" applyAlignment="1">
      <alignment horizontal="right" vertical="center"/>
    </xf>
    <xf numFmtId="0" fontId="10" fillId="0" borderId="30" xfId="3" applyFont="1" applyFill="1" applyBorder="1" applyAlignment="1">
      <alignment vertical="center" wrapText="1"/>
    </xf>
    <xf numFmtId="0" fontId="10" fillId="3" borderId="21" xfId="3" applyFont="1" applyFill="1" applyBorder="1" applyAlignment="1">
      <alignment horizontal="center" vertical="center"/>
    </xf>
    <xf numFmtId="0" fontId="9" fillId="2" borderId="0" xfId="3" applyFont="1" applyFill="1" applyBorder="1" applyAlignment="1">
      <alignment horizontal="left" vertical="center" wrapText="1"/>
    </xf>
    <xf numFmtId="0" fontId="10" fillId="2" borderId="0" xfId="3" applyFont="1" applyFill="1" applyBorder="1" applyAlignment="1">
      <alignment horizontal="left" vertical="center" wrapText="1"/>
    </xf>
    <xf numFmtId="9" fontId="4" fillId="0" borderId="3" xfId="3" applyNumberFormat="1" applyFont="1" applyFill="1" applyBorder="1" applyAlignment="1">
      <alignment horizontal="center" vertical="center" wrapText="1"/>
    </xf>
    <xf numFmtId="165" fontId="3" fillId="5" borderId="14" xfId="1" applyNumberFormat="1" applyFont="1" applyFill="1" applyBorder="1" applyAlignment="1">
      <alignment vertical="center"/>
    </xf>
    <xf numFmtId="0" fontId="4" fillId="0" borderId="22" xfId="3" applyFont="1" applyFill="1" applyBorder="1" applyAlignment="1">
      <alignment vertical="center" wrapText="1"/>
    </xf>
    <xf numFmtId="0" fontId="4" fillId="0" borderId="4" xfId="3" applyFont="1" applyFill="1" applyBorder="1" applyAlignment="1">
      <alignment vertical="center" wrapText="1"/>
    </xf>
    <xf numFmtId="9" fontId="4" fillId="0" borderId="6" xfId="3" applyNumberFormat="1" applyFont="1" applyFill="1" applyBorder="1" applyAlignment="1">
      <alignment horizontal="center" vertical="center" wrapText="1"/>
    </xf>
    <xf numFmtId="165" fontId="3" fillId="5" borderId="23" xfId="1" applyNumberFormat="1" applyFont="1" applyFill="1" applyBorder="1" applyAlignment="1">
      <alignment vertical="center"/>
    </xf>
    <xf numFmtId="0" fontId="4" fillId="0" borderId="24" xfId="3" applyFont="1" applyFill="1" applyBorder="1" applyAlignment="1">
      <alignment vertical="center" wrapText="1"/>
    </xf>
    <xf numFmtId="0" fontId="4" fillId="0" borderId="7" xfId="3" applyFont="1" applyFill="1" applyBorder="1" applyAlignment="1">
      <alignment vertical="center" wrapText="1"/>
    </xf>
    <xf numFmtId="9" fontId="4" fillId="0" borderId="15" xfId="3" applyNumberFormat="1" applyFont="1" applyFill="1" applyBorder="1" applyAlignment="1">
      <alignment horizontal="center" vertical="center" wrapText="1"/>
    </xf>
    <xf numFmtId="165" fontId="3" fillId="5" borderId="16" xfId="1" applyNumberFormat="1" applyFont="1" applyFill="1" applyBorder="1" applyAlignment="1">
      <alignment vertical="center"/>
    </xf>
    <xf numFmtId="0" fontId="4" fillId="0" borderId="29" xfId="3" applyFont="1" applyFill="1" applyBorder="1" applyAlignment="1">
      <alignment vertical="center"/>
    </xf>
    <xf numFmtId="165" fontId="3" fillId="5" borderId="4" xfId="1" applyNumberFormat="1" applyFont="1" applyFill="1" applyBorder="1" applyAlignment="1">
      <alignment horizontal="center" vertical="center"/>
    </xf>
    <xf numFmtId="165" fontId="3" fillId="5" borderId="7" xfId="1" applyNumberFormat="1" applyFont="1" applyFill="1" applyBorder="1" applyAlignment="1">
      <alignment horizontal="center" vertical="center"/>
    </xf>
    <xf numFmtId="0" fontId="4" fillId="0" borderId="24" xfId="3" applyFont="1" applyFill="1" applyBorder="1" applyAlignment="1">
      <alignment vertical="center"/>
    </xf>
    <xf numFmtId="0" fontId="4" fillId="0" borderId="7" xfId="3" applyFont="1" applyFill="1" applyBorder="1" applyAlignment="1">
      <alignment vertical="center"/>
    </xf>
    <xf numFmtId="165" fontId="3" fillId="5" borderId="17" xfId="1" applyNumberFormat="1" applyFont="1" applyFill="1" applyBorder="1" applyAlignment="1">
      <alignment horizontal="center" vertical="center"/>
    </xf>
    <xf numFmtId="0" fontId="4" fillId="0" borderId="17" xfId="3" applyFont="1" applyFill="1" applyBorder="1" applyAlignment="1">
      <alignment vertical="center"/>
    </xf>
    <xf numFmtId="0" fontId="4" fillId="3" borderId="18" xfId="3" applyFont="1" applyFill="1" applyBorder="1" applyAlignment="1">
      <alignment horizontal="center" vertical="center" wrapText="1"/>
    </xf>
    <xf numFmtId="0" fontId="4" fillId="3" borderId="19" xfId="3" applyFont="1" applyFill="1" applyBorder="1" applyAlignment="1">
      <alignment horizontal="center" vertical="center" wrapText="1"/>
    </xf>
    <xf numFmtId="0" fontId="4" fillId="3" borderId="11"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10" fillId="2" borderId="0" xfId="3" applyFont="1" applyFill="1" applyAlignment="1">
      <alignment vertical="center"/>
    </xf>
    <xf numFmtId="164" fontId="10" fillId="2" borderId="1" xfId="3" applyNumberFormat="1" applyFont="1" applyFill="1" applyBorder="1" applyAlignment="1">
      <alignment horizontal="left" vertical="center" wrapText="1"/>
    </xf>
    <xf numFmtId="10" fontId="4" fillId="2" borderId="0" xfId="3" applyNumberFormat="1" applyFont="1" applyFill="1" applyAlignment="1">
      <alignment vertical="center"/>
    </xf>
    <xf numFmtId="164" fontId="4" fillId="2" borderId="0" xfId="3" applyNumberFormat="1" applyFont="1" applyFill="1" applyAlignment="1">
      <alignment vertical="center"/>
    </xf>
    <xf numFmtId="166" fontId="4" fillId="2" borderId="0" xfId="3" applyNumberFormat="1" applyFont="1" applyFill="1" applyAlignment="1">
      <alignment vertical="center"/>
    </xf>
    <xf numFmtId="0" fontId="4" fillId="2" borderId="0" xfId="3" applyFont="1" applyFill="1" applyAlignment="1">
      <alignment horizontal="left" vertical="center"/>
    </xf>
    <xf numFmtId="0" fontId="11" fillId="2" borderId="0" xfId="3" applyFont="1" applyFill="1" applyAlignment="1">
      <alignment horizontal="left" vertical="center"/>
    </xf>
    <xf numFmtId="0" fontId="11" fillId="2" borderId="0" xfId="3" applyFont="1" applyFill="1" applyAlignment="1">
      <alignment vertical="center"/>
    </xf>
    <xf numFmtId="164" fontId="32" fillId="28" borderId="11" xfId="0" applyNumberFormat="1" applyFont="1" applyFill="1" applyBorder="1" applyAlignment="1">
      <alignment horizontal="center" vertical="center" wrapText="1"/>
    </xf>
    <xf numFmtId="164" fontId="32" fillId="28" borderId="18" xfId="0" applyNumberFormat="1" applyFont="1" applyFill="1" applyBorder="1" applyAlignment="1">
      <alignment horizontal="center" vertical="center" wrapText="1"/>
    </xf>
    <xf numFmtId="164" fontId="32" fillId="28" borderId="9" xfId="0" applyNumberFormat="1" applyFont="1" applyFill="1" applyBorder="1" applyAlignment="1">
      <alignment horizontal="center" vertical="center" wrapText="1"/>
    </xf>
    <xf numFmtId="164" fontId="32" fillId="28" borderId="8" xfId="0" applyNumberFormat="1" applyFont="1" applyFill="1" applyBorder="1" applyAlignment="1">
      <alignment horizontal="center" vertical="center" wrapText="1"/>
    </xf>
    <xf numFmtId="164" fontId="34" fillId="28" borderId="8" xfId="0" applyNumberFormat="1" applyFont="1" applyFill="1" applyBorder="1" applyAlignment="1">
      <alignment horizontal="center" vertical="center" wrapText="1"/>
    </xf>
    <xf numFmtId="1" fontId="35" fillId="30" borderId="45" xfId="0" applyNumberFormat="1" applyFont="1" applyFill="1" applyBorder="1" applyAlignment="1">
      <alignment horizontal="center" vertical="top"/>
    </xf>
    <xf numFmtId="10" fontId="33" fillId="0" borderId="45" xfId="2" applyNumberFormat="1" applyFont="1" applyFill="1" applyBorder="1"/>
    <xf numFmtId="1" fontId="35" fillId="30" borderId="47" xfId="0" applyNumberFormat="1" applyFont="1" applyFill="1" applyBorder="1" applyAlignment="1">
      <alignment horizontal="center" vertical="top"/>
    </xf>
    <xf numFmtId="10" fontId="33" fillId="0" borderId="46" xfId="2" applyNumberFormat="1" applyFont="1" applyFill="1" applyBorder="1"/>
    <xf numFmtId="1" fontId="35" fillId="30" borderId="48" xfId="0" applyNumberFormat="1" applyFont="1" applyFill="1" applyBorder="1" applyAlignment="1">
      <alignment horizontal="center" vertical="top"/>
    </xf>
    <xf numFmtId="0" fontId="33" fillId="29" borderId="52" xfId="0" applyFont="1" applyFill="1" applyBorder="1" applyAlignment="1">
      <alignment vertical="center"/>
    </xf>
    <xf numFmtId="0" fontId="4" fillId="29" borderId="49" xfId="0" applyFont="1" applyFill="1" applyBorder="1" applyAlignment="1">
      <alignment vertical="center"/>
    </xf>
    <xf numFmtId="0" fontId="33" fillId="29" borderId="53" xfId="0" applyFont="1" applyFill="1" applyBorder="1" applyAlignment="1">
      <alignment vertical="center"/>
    </xf>
    <xf numFmtId="0" fontId="4" fillId="29" borderId="50" xfId="0" applyFont="1" applyFill="1" applyBorder="1" applyAlignment="1">
      <alignment vertical="center"/>
    </xf>
    <xf numFmtId="0" fontId="33" fillId="29" borderId="54" xfId="0" applyFont="1" applyFill="1" applyBorder="1" applyAlignment="1">
      <alignment vertical="center"/>
    </xf>
    <xf numFmtId="0" fontId="4" fillId="29" borderId="51" xfId="0" applyFont="1" applyFill="1" applyBorder="1" applyAlignment="1">
      <alignment vertical="center"/>
    </xf>
    <xf numFmtId="0" fontId="39" fillId="0" borderId="0" xfId="0" applyFont="1" applyAlignment="1"/>
    <xf numFmtId="10" fontId="33" fillId="0" borderId="47" xfId="2" applyNumberFormat="1" applyFont="1" applyFill="1" applyBorder="1"/>
    <xf numFmtId="10" fontId="33" fillId="0" borderId="2" xfId="2" applyNumberFormat="1" applyFont="1" applyFill="1" applyBorder="1"/>
    <xf numFmtId="0" fontId="11" fillId="2" borderId="0" xfId="3" applyFont="1" applyFill="1" applyAlignment="1">
      <alignment horizontal="left" vertical="center"/>
    </xf>
    <xf numFmtId="0" fontId="38" fillId="31" borderId="11" xfId="0" applyFont="1" applyFill="1" applyBorder="1" applyAlignment="1">
      <alignment horizontal="center" vertical="center" wrapText="1"/>
    </xf>
    <xf numFmtId="0" fontId="38" fillId="31" borderId="19" xfId="0" applyFont="1" applyFill="1" applyBorder="1" applyAlignment="1">
      <alignment horizontal="center" vertical="center" wrapText="1"/>
    </xf>
    <xf numFmtId="164" fontId="32" fillId="31" borderId="19" xfId="0" applyNumberFormat="1" applyFont="1" applyFill="1" applyBorder="1" applyAlignment="1">
      <alignment horizontal="center" vertical="center" wrapText="1"/>
    </xf>
    <xf numFmtId="0" fontId="38" fillId="31" borderId="18" xfId="0" applyFont="1" applyFill="1" applyBorder="1" applyAlignment="1">
      <alignment horizontal="center" vertical="center" wrapText="1"/>
    </xf>
    <xf numFmtId="0" fontId="41" fillId="2" borderId="0" xfId="3" applyFont="1" applyFill="1" applyAlignment="1">
      <alignment vertical="center"/>
    </xf>
    <xf numFmtId="10" fontId="33" fillId="0" borderId="42" xfId="2" applyNumberFormat="1" applyFont="1" applyFill="1" applyBorder="1"/>
    <xf numFmtId="0" fontId="3" fillId="2" borderId="0" xfId="3" applyFill="1" applyBorder="1"/>
    <xf numFmtId="10" fontId="42" fillId="2" borderId="44" xfId="2" applyNumberFormat="1" applyFont="1" applyFill="1" applyBorder="1" applyAlignment="1">
      <alignment vertical="center"/>
    </xf>
    <xf numFmtId="165" fontId="4" fillId="2" borderId="41" xfId="3" applyNumberFormat="1" applyFont="1" applyFill="1" applyBorder="1" applyAlignment="1">
      <alignment vertical="center"/>
    </xf>
    <xf numFmtId="165" fontId="4" fillId="2" borderId="42" xfId="3" applyNumberFormat="1" applyFont="1" applyFill="1" applyBorder="1" applyAlignment="1">
      <alignment vertical="center"/>
    </xf>
    <xf numFmtId="165" fontId="4" fillId="2" borderId="43" xfId="3" applyNumberFormat="1" applyFont="1" applyFill="1" applyBorder="1" applyAlignment="1">
      <alignment vertical="center"/>
    </xf>
    <xf numFmtId="165" fontId="4" fillId="2" borderId="44" xfId="3" applyNumberFormat="1" applyFont="1" applyFill="1" applyBorder="1" applyAlignment="1">
      <alignment vertical="center"/>
    </xf>
    <xf numFmtId="0" fontId="38" fillId="28" borderId="9" xfId="0" applyFont="1" applyFill="1" applyBorder="1" applyAlignment="1">
      <alignment horizontal="center" vertical="center" wrapText="1"/>
    </xf>
    <xf numFmtId="165" fontId="33" fillId="0" borderId="45" xfId="49" applyNumberFormat="1" applyFont="1" applyFill="1" applyBorder="1"/>
    <xf numFmtId="165" fontId="33" fillId="0" borderId="47" xfId="49" applyNumberFormat="1" applyFont="1" applyFill="1" applyBorder="1"/>
    <xf numFmtId="165" fontId="33" fillId="0" borderId="48" xfId="49" applyNumberFormat="1" applyFont="1" applyFill="1" applyBorder="1"/>
    <xf numFmtId="0" fontId="38" fillId="31" borderId="9" xfId="0" applyFont="1" applyFill="1" applyBorder="1" applyAlignment="1">
      <alignment horizontal="center" vertical="center" wrapText="1"/>
    </xf>
    <xf numFmtId="164" fontId="32" fillId="31" borderId="10" xfId="0" applyNumberFormat="1" applyFont="1" applyFill="1" applyBorder="1" applyAlignment="1">
      <alignment horizontal="center" vertical="center" wrapText="1"/>
    </xf>
    <xf numFmtId="10" fontId="33" fillId="0" borderId="48" xfId="2" applyNumberFormat="1" applyFont="1" applyFill="1" applyBorder="1"/>
    <xf numFmtId="10" fontId="33" fillId="0" borderId="45" xfId="2" applyNumberFormat="1" applyFont="1" applyFill="1" applyBorder="1" applyAlignment="1">
      <alignment vertical="center"/>
    </xf>
    <xf numFmtId="10" fontId="42" fillId="2" borderId="47" xfId="2" applyNumberFormat="1" applyFont="1" applyFill="1" applyBorder="1" applyAlignment="1">
      <alignment vertical="center"/>
    </xf>
    <xf numFmtId="10" fontId="42" fillId="2" borderId="48" xfId="2" applyNumberFormat="1" applyFont="1" applyFill="1" applyBorder="1" applyAlignment="1">
      <alignment vertical="center"/>
    </xf>
    <xf numFmtId="164" fontId="32" fillId="31" borderId="9" xfId="0" applyNumberFormat="1" applyFont="1" applyFill="1" applyBorder="1" applyAlignment="1">
      <alignment horizontal="center" vertical="center" wrapText="1"/>
    </xf>
    <xf numFmtId="1" fontId="33" fillId="0" borderId="45" xfId="2" applyNumberFormat="1" applyFont="1" applyFill="1" applyBorder="1" applyAlignment="1">
      <alignment vertical="center"/>
    </xf>
    <xf numFmtId="1" fontId="33" fillId="0" borderId="47" xfId="2" applyNumberFormat="1" applyFont="1" applyFill="1" applyBorder="1" applyAlignment="1">
      <alignment vertical="center"/>
    </xf>
    <xf numFmtId="1" fontId="33" fillId="0" borderId="48" xfId="2" applyNumberFormat="1" applyFont="1" applyFill="1" applyBorder="1" applyAlignment="1">
      <alignment vertical="center"/>
    </xf>
    <xf numFmtId="10" fontId="33" fillId="0" borderId="55" xfId="2" applyNumberFormat="1" applyFont="1" applyFill="1" applyBorder="1"/>
    <xf numFmtId="1" fontId="33" fillId="0" borderId="56" xfId="2" applyNumberFormat="1" applyFont="1" applyFill="1" applyBorder="1" applyAlignment="1">
      <alignment vertical="center"/>
    </xf>
    <xf numFmtId="10" fontId="33" fillId="0" borderId="57" xfId="2" applyNumberFormat="1" applyFont="1" applyFill="1" applyBorder="1"/>
    <xf numFmtId="1" fontId="33" fillId="0" borderId="58" xfId="2" applyNumberFormat="1" applyFont="1" applyFill="1" applyBorder="1" applyAlignment="1">
      <alignment vertical="center"/>
    </xf>
    <xf numFmtId="10" fontId="33" fillId="0" borderId="59" xfId="2" applyNumberFormat="1" applyFont="1" applyFill="1" applyBorder="1"/>
    <xf numFmtId="10" fontId="42" fillId="2" borderId="60" xfId="2" applyNumberFormat="1" applyFont="1" applyFill="1" applyBorder="1" applyAlignment="1">
      <alignment vertical="center"/>
    </xf>
    <xf numFmtId="1" fontId="33" fillId="0" borderId="61" xfId="2" applyNumberFormat="1" applyFont="1" applyFill="1" applyBorder="1" applyAlignment="1">
      <alignment vertical="center"/>
    </xf>
    <xf numFmtId="165" fontId="33" fillId="0" borderId="2" xfId="49" applyNumberFormat="1" applyFont="1" applyFill="1" applyBorder="1"/>
    <xf numFmtId="165" fontId="4" fillId="2" borderId="62" xfId="3" applyNumberFormat="1" applyFont="1" applyFill="1" applyBorder="1" applyAlignment="1">
      <alignment vertical="center"/>
    </xf>
    <xf numFmtId="165" fontId="4" fillId="2" borderId="63" xfId="3" applyNumberFormat="1" applyFont="1" applyFill="1" applyBorder="1" applyAlignment="1">
      <alignment vertical="center"/>
    </xf>
    <xf numFmtId="165" fontId="4" fillId="2" borderId="64" xfId="3" applyNumberFormat="1" applyFont="1" applyFill="1" applyBorder="1" applyAlignment="1">
      <alignment vertical="center"/>
    </xf>
    <xf numFmtId="10" fontId="4" fillId="2" borderId="62" xfId="2" applyNumberFormat="1" applyFont="1" applyFill="1" applyBorder="1" applyAlignment="1">
      <alignment vertical="center"/>
    </xf>
    <xf numFmtId="10" fontId="4" fillId="2" borderId="64" xfId="2" applyNumberFormat="1" applyFont="1" applyFill="1" applyBorder="1" applyAlignment="1">
      <alignment vertical="center"/>
    </xf>
    <xf numFmtId="10" fontId="4" fillId="2" borderId="55" xfId="2" applyNumberFormat="1" applyFont="1" applyFill="1" applyBorder="1" applyAlignment="1">
      <alignment vertical="center"/>
    </xf>
    <xf numFmtId="10" fontId="4" fillId="2" borderId="56" xfId="2" applyNumberFormat="1" applyFont="1" applyFill="1" applyBorder="1" applyAlignment="1">
      <alignment vertical="center"/>
    </xf>
    <xf numFmtId="10" fontId="4" fillId="2" borderId="57" xfId="2" applyNumberFormat="1" applyFont="1" applyFill="1" applyBorder="1" applyAlignment="1">
      <alignment vertical="center"/>
    </xf>
    <xf numFmtId="10" fontId="4" fillId="2" borderId="58" xfId="2" applyNumberFormat="1" applyFont="1" applyFill="1" applyBorder="1" applyAlignment="1">
      <alignment vertical="center"/>
    </xf>
    <xf numFmtId="10" fontId="4" fillId="2" borderId="59" xfId="2" applyNumberFormat="1" applyFont="1" applyFill="1" applyBorder="1" applyAlignment="1">
      <alignment vertical="center"/>
    </xf>
    <xf numFmtId="10" fontId="4" fillId="2" borderId="61" xfId="2" applyNumberFormat="1" applyFont="1" applyFill="1" applyBorder="1" applyAlignment="1">
      <alignment vertical="center"/>
    </xf>
    <xf numFmtId="10" fontId="33" fillId="0" borderId="65" xfId="2" applyNumberFormat="1" applyFont="1" applyFill="1" applyBorder="1"/>
    <xf numFmtId="10" fontId="42" fillId="2" borderId="66" xfId="2" applyNumberFormat="1" applyFont="1" applyFill="1" applyBorder="1" applyAlignment="1">
      <alignment vertical="center"/>
    </xf>
    <xf numFmtId="165" fontId="4" fillId="2" borderId="55" xfId="3" applyNumberFormat="1" applyFont="1" applyFill="1" applyBorder="1" applyAlignment="1">
      <alignment vertical="center"/>
    </xf>
    <xf numFmtId="0" fontId="4" fillId="2" borderId="56" xfId="3" applyFont="1" applyFill="1" applyBorder="1" applyAlignment="1">
      <alignment vertical="center"/>
    </xf>
    <xf numFmtId="165" fontId="4" fillId="2" borderId="57" xfId="3" applyNumberFormat="1" applyFont="1" applyFill="1" applyBorder="1" applyAlignment="1">
      <alignment vertical="center"/>
    </xf>
    <xf numFmtId="0" fontId="4" fillId="2" borderId="58" xfId="3" applyFont="1" applyFill="1" applyBorder="1" applyAlignment="1">
      <alignment vertical="center"/>
    </xf>
    <xf numFmtId="165" fontId="4" fillId="2" borderId="59" xfId="3" applyNumberFormat="1" applyFont="1" applyFill="1" applyBorder="1" applyAlignment="1">
      <alignment vertical="center"/>
    </xf>
    <xf numFmtId="165" fontId="4" fillId="2" borderId="60" xfId="3" applyNumberFormat="1" applyFont="1" applyFill="1" applyBorder="1" applyAlignment="1">
      <alignment vertical="center"/>
    </xf>
    <xf numFmtId="0" fontId="4" fillId="2" borderId="61" xfId="3" applyFont="1" applyFill="1" applyBorder="1" applyAlignment="1">
      <alignment vertical="center"/>
    </xf>
    <xf numFmtId="3" fontId="36" fillId="0" borderId="46" xfId="0" applyNumberFormat="1" applyFont="1" applyBorder="1" applyAlignment="1">
      <alignment horizontal="center" vertical="center"/>
    </xf>
    <xf numFmtId="3" fontId="36" fillId="0" borderId="47" xfId="0" applyNumberFormat="1" applyFont="1" applyBorder="1" applyAlignment="1">
      <alignment horizontal="center" vertical="center"/>
    </xf>
    <xf numFmtId="3" fontId="36" fillId="0" borderId="48" xfId="0" applyNumberFormat="1" applyFont="1" applyBorder="1" applyAlignment="1">
      <alignment horizontal="center" vertical="center"/>
    </xf>
    <xf numFmtId="3" fontId="37" fillId="30" borderId="45" xfId="0" applyNumberFormat="1" applyFont="1" applyFill="1" applyBorder="1" applyAlignment="1">
      <alignment horizontal="center" vertical="top"/>
    </xf>
    <xf numFmtId="3" fontId="37" fillId="30" borderId="47" xfId="0" applyNumberFormat="1" applyFont="1" applyFill="1" applyBorder="1" applyAlignment="1">
      <alignment horizontal="center" vertical="top"/>
    </xf>
    <xf numFmtId="3" fontId="37" fillId="30" borderId="48" xfId="0" applyNumberFormat="1" applyFont="1" applyFill="1" applyBorder="1" applyAlignment="1">
      <alignment horizontal="center" vertical="top"/>
    </xf>
    <xf numFmtId="1" fontId="33" fillId="0" borderId="45" xfId="2" applyNumberFormat="1" applyFont="1" applyFill="1" applyBorder="1"/>
    <xf numFmtId="1" fontId="33" fillId="0" borderId="46" xfId="2" applyNumberFormat="1" applyFont="1" applyFill="1" applyBorder="1"/>
    <xf numFmtId="1" fontId="33" fillId="0" borderId="47" xfId="2" applyNumberFormat="1" applyFont="1" applyFill="1" applyBorder="1"/>
    <xf numFmtId="1" fontId="33" fillId="0" borderId="2" xfId="2" applyNumberFormat="1" applyFont="1" applyFill="1" applyBorder="1"/>
    <xf numFmtId="3" fontId="33" fillId="0" borderId="45" xfId="2" applyNumberFormat="1" applyFont="1" applyFill="1" applyBorder="1"/>
    <xf numFmtId="3" fontId="33" fillId="0" borderId="47" xfId="2" applyNumberFormat="1" applyFont="1" applyFill="1" applyBorder="1"/>
    <xf numFmtId="3" fontId="33" fillId="0" borderId="48" xfId="2" applyNumberFormat="1" applyFont="1" applyFill="1" applyBorder="1"/>
    <xf numFmtId="1" fontId="33" fillId="0" borderId="48" xfId="2" applyNumberFormat="1" applyFont="1" applyFill="1" applyBorder="1"/>
    <xf numFmtId="165" fontId="33" fillId="0" borderId="9" xfId="49" applyNumberFormat="1" applyFont="1" applyFill="1" applyBorder="1"/>
    <xf numFmtId="10" fontId="33" fillId="0" borderId="9" xfId="2" applyNumberFormat="1" applyFont="1" applyFill="1" applyBorder="1"/>
    <xf numFmtId="1" fontId="33" fillId="0" borderId="9" xfId="2" applyNumberFormat="1" applyFont="1" applyFill="1" applyBorder="1"/>
    <xf numFmtId="3" fontId="37" fillId="30" borderId="55" xfId="0" applyNumberFormat="1" applyFont="1" applyFill="1" applyBorder="1" applyAlignment="1">
      <alignment horizontal="center" vertical="top"/>
    </xf>
    <xf numFmtId="1" fontId="35" fillId="30" borderId="9" xfId="0" applyNumberFormat="1" applyFont="1" applyFill="1" applyBorder="1" applyAlignment="1">
      <alignment horizontal="center" vertical="top"/>
    </xf>
    <xf numFmtId="1" fontId="33" fillId="0" borderId="44" xfId="2" applyNumberFormat="1" applyFont="1" applyFill="1" applyBorder="1" applyAlignment="1">
      <alignment horizontal="center" vertical="center"/>
    </xf>
    <xf numFmtId="165" fontId="4" fillId="0" borderId="59" xfId="1" applyNumberFormat="1" applyFont="1" applyFill="1" applyBorder="1" applyAlignment="1">
      <alignment horizontal="right" vertical="center"/>
    </xf>
    <xf numFmtId="165" fontId="4" fillId="0" borderId="55" xfId="1" applyNumberFormat="1" applyFont="1" applyFill="1" applyBorder="1" applyAlignment="1">
      <alignment horizontal="right" vertical="center"/>
    </xf>
    <xf numFmtId="10" fontId="33" fillId="0" borderId="56" xfId="2" applyNumberFormat="1" applyFont="1" applyFill="1" applyBorder="1"/>
    <xf numFmtId="10" fontId="33" fillId="0" borderId="58" xfId="2" applyNumberFormat="1" applyFont="1" applyFill="1" applyBorder="1"/>
    <xf numFmtId="10" fontId="33" fillId="0" borderId="61" xfId="2" applyNumberFormat="1" applyFont="1" applyFill="1" applyBorder="1"/>
    <xf numFmtId="165" fontId="4" fillId="0" borderId="42" xfId="1" applyNumberFormat="1" applyFont="1" applyFill="1" applyBorder="1" applyAlignment="1">
      <alignment horizontal="right" vertical="center"/>
    </xf>
    <xf numFmtId="165" fontId="4" fillId="0" borderId="56" xfId="1" applyNumberFormat="1" applyFont="1" applyFill="1" applyBorder="1" applyAlignment="1">
      <alignment horizontal="right" vertical="center"/>
    </xf>
    <xf numFmtId="165" fontId="4" fillId="0" borderId="61" xfId="1" applyNumberFormat="1" applyFont="1" applyFill="1" applyBorder="1" applyAlignment="1">
      <alignment horizontal="right" vertical="center"/>
    </xf>
    <xf numFmtId="0" fontId="0" fillId="2" borderId="45" xfId="0" applyFill="1" applyBorder="1"/>
    <xf numFmtId="0" fontId="0" fillId="2" borderId="47" xfId="0" applyFill="1" applyBorder="1"/>
    <xf numFmtId="0" fontId="0" fillId="2" borderId="48" xfId="0" applyFill="1" applyBorder="1"/>
    <xf numFmtId="3" fontId="36" fillId="0" borderId="9" xfId="0" applyNumberFormat="1" applyFont="1" applyBorder="1" applyAlignment="1">
      <alignment horizontal="center" vertical="center"/>
    </xf>
    <xf numFmtId="0" fontId="33" fillId="29" borderId="21" xfId="0" applyFont="1" applyFill="1" applyBorder="1" applyAlignment="1">
      <alignment vertical="center"/>
    </xf>
    <xf numFmtId="0" fontId="4" fillId="29" borderId="10" xfId="0" applyFont="1" applyFill="1" applyBorder="1" applyAlignment="1">
      <alignment vertical="center"/>
    </xf>
    <xf numFmtId="1" fontId="33" fillId="0" borderId="9" xfId="2" applyNumberFormat="1" applyFont="1" applyFill="1" applyBorder="1" applyAlignment="1">
      <alignment horizontal="center" vertical="center"/>
    </xf>
    <xf numFmtId="1" fontId="33" fillId="0" borderId="55" xfId="2" applyNumberFormat="1" applyFont="1" applyFill="1" applyBorder="1" applyAlignment="1">
      <alignment horizontal="center" vertical="center"/>
    </xf>
    <xf numFmtId="1" fontId="33" fillId="0" borderId="42" xfId="2" applyNumberFormat="1" applyFont="1" applyFill="1" applyBorder="1" applyAlignment="1">
      <alignment horizontal="center" vertical="center"/>
    </xf>
    <xf numFmtId="1" fontId="33" fillId="0" borderId="56" xfId="2" applyNumberFormat="1" applyFont="1" applyFill="1" applyBorder="1" applyAlignment="1">
      <alignment horizontal="center" vertical="center"/>
    </xf>
    <xf numFmtId="1" fontId="33" fillId="0" borderId="57" xfId="2" applyNumberFormat="1" applyFont="1" applyFill="1" applyBorder="1" applyAlignment="1">
      <alignment horizontal="center" vertical="center"/>
    </xf>
    <xf numFmtId="1" fontId="33" fillId="0" borderId="59" xfId="2" applyNumberFormat="1" applyFont="1" applyFill="1" applyBorder="1" applyAlignment="1">
      <alignment horizontal="center" vertical="center"/>
    </xf>
    <xf numFmtId="1" fontId="33" fillId="0" borderId="60" xfId="2" applyNumberFormat="1" applyFont="1" applyFill="1" applyBorder="1" applyAlignment="1">
      <alignment horizontal="center" vertical="center"/>
    </xf>
    <xf numFmtId="1" fontId="33" fillId="0" borderId="61" xfId="2" applyNumberFormat="1" applyFont="1" applyFill="1" applyBorder="1" applyAlignment="1">
      <alignment horizontal="center" vertical="center"/>
    </xf>
    <xf numFmtId="3" fontId="37" fillId="30" borderId="42" xfId="0" applyNumberFormat="1" applyFont="1" applyFill="1" applyBorder="1" applyAlignment="1">
      <alignment horizontal="center" vertical="top"/>
    </xf>
    <xf numFmtId="165" fontId="4" fillId="0" borderId="58" xfId="1" applyNumberFormat="1" applyFont="1" applyFill="1" applyBorder="1" applyAlignment="1">
      <alignment horizontal="right" vertical="center"/>
    </xf>
    <xf numFmtId="3" fontId="37" fillId="30" borderId="56" xfId="0" applyNumberFormat="1" applyFont="1" applyFill="1" applyBorder="1" applyAlignment="1">
      <alignment horizontal="center" vertical="top"/>
    </xf>
    <xf numFmtId="0" fontId="0" fillId="2" borderId="9" xfId="0" applyFill="1" applyBorder="1"/>
    <xf numFmtId="3" fontId="33" fillId="0" borderId="9" xfId="2" applyNumberFormat="1" applyFont="1" applyFill="1" applyBorder="1"/>
    <xf numFmtId="1" fontId="33" fillId="0" borderId="58" xfId="2" applyNumberFormat="1" applyFont="1" applyFill="1" applyBorder="1" applyAlignment="1">
      <alignment horizontal="center" vertical="center"/>
    </xf>
    <xf numFmtId="3" fontId="37" fillId="30" borderId="9" xfId="0" applyNumberFormat="1" applyFont="1" applyFill="1" applyBorder="1" applyAlignment="1">
      <alignment horizontal="center" vertical="top"/>
    </xf>
    <xf numFmtId="3" fontId="37" fillId="30" borderId="57" xfId="0" applyNumberFormat="1" applyFont="1" applyFill="1" applyBorder="1" applyAlignment="1">
      <alignment horizontal="center" vertical="top"/>
    </xf>
    <xf numFmtId="165" fontId="4" fillId="0" borderId="60" xfId="1" applyNumberFormat="1" applyFont="1" applyFill="1" applyBorder="1" applyAlignment="1">
      <alignment horizontal="right" vertical="center"/>
    </xf>
    <xf numFmtId="165" fontId="4" fillId="0" borderId="44" xfId="1" applyNumberFormat="1" applyFont="1" applyFill="1" applyBorder="1" applyAlignment="1">
      <alignment horizontal="right" vertical="center"/>
    </xf>
    <xf numFmtId="165" fontId="4" fillId="0" borderId="57" xfId="1" applyNumberFormat="1" applyFont="1" applyFill="1" applyBorder="1" applyAlignment="1">
      <alignment horizontal="right" vertical="center"/>
    </xf>
    <xf numFmtId="165" fontId="4" fillId="0" borderId="16" xfId="1" applyNumberFormat="1" applyFont="1" applyFill="1" applyBorder="1" applyAlignment="1">
      <alignment horizontal="right" vertical="center"/>
    </xf>
    <xf numFmtId="165" fontId="4" fillId="0" borderId="23" xfId="1" applyNumberFormat="1" applyFont="1" applyFill="1" applyBorder="1" applyAlignment="1">
      <alignment horizontal="right" vertical="center"/>
    </xf>
    <xf numFmtId="165" fontId="4" fillId="0" borderId="14" xfId="1" applyNumberFormat="1" applyFont="1" applyFill="1" applyBorder="1" applyAlignment="1">
      <alignment horizontal="right" vertical="center"/>
    </xf>
    <xf numFmtId="165" fontId="4" fillId="0" borderId="17" xfId="1" applyNumberFormat="1" applyFont="1" applyFill="1" applyBorder="1" applyAlignment="1">
      <alignment horizontal="right" vertical="center"/>
    </xf>
    <xf numFmtId="165" fontId="4" fillId="0" borderId="7" xfId="1" applyNumberFormat="1" applyFont="1" applyFill="1" applyBorder="1" applyAlignment="1">
      <alignment horizontal="right" vertical="center"/>
    </xf>
    <xf numFmtId="165" fontId="4" fillId="0" borderId="4" xfId="1" applyNumberFormat="1" applyFont="1" applyFill="1" applyBorder="1" applyAlignment="1">
      <alignment horizontal="right" vertical="center"/>
    </xf>
    <xf numFmtId="165" fontId="4" fillId="0" borderId="11" xfId="1" applyNumberFormat="1" applyFont="1" applyFill="1" applyBorder="1" applyAlignment="1">
      <alignment horizontal="right" vertical="center"/>
    </xf>
    <xf numFmtId="165" fontId="4" fillId="0" borderId="19" xfId="1" applyNumberFormat="1" applyFont="1" applyFill="1" applyBorder="1" applyAlignment="1">
      <alignment horizontal="right" vertical="center"/>
    </xf>
    <xf numFmtId="165" fontId="4" fillId="0" borderId="18" xfId="1" applyNumberFormat="1" applyFont="1" applyFill="1" applyBorder="1" applyAlignment="1">
      <alignment horizontal="right" vertical="center"/>
    </xf>
    <xf numFmtId="165" fontId="4" fillId="0" borderId="15" xfId="1" applyNumberFormat="1" applyFont="1" applyFill="1" applyBorder="1" applyAlignment="1">
      <alignment horizontal="right" vertical="center"/>
    </xf>
    <xf numFmtId="165" fontId="4" fillId="0" borderId="6" xfId="1" applyNumberFormat="1" applyFont="1" applyFill="1" applyBorder="1" applyAlignment="1">
      <alignment horizontal="right" vertical="center"/>
    </xf>
    <xf numFmtId="165" fontId="4" fillId="0" borderId="3" xfId="1" applyNumberFormat="1" applyFont="1" applyFill="1" applyBorder="1" applyAlignment="1">
      <alignment horizontal="right" vertical="center"/>
    </xf>
    <xf numFmtId="3" fontId="37" fillId="30" borderId="44" xfId="0" applyNumberFormat="1" applyFont="1" applyFill="1" applyBorder="1" applyAlignment="1">
      <alignment horizontal="center" vertical="top"/>
    </xf>
    <xf numFmtId="3" fontId="37" fillId="30" borderId="58" xfId="0" applyNumberFormat="1" applyFont="1" applyFill="1" applyBorder="1" applyAlignment="1">
      <alignment horizontal="center" vertical="top"/>
    </xf>
    <xf numFmtId="3" fontId="37" fillId="30" borderId="59" xfId="0" applyNumberFormat="1" applyFont="1" applyFill="1" applyBorder="1" applyAlignment="1">
      <alignment horizontal="center" vertical="top"/>
    </xf>
    <xf numFmtId="3" fontId="37" fillId="30" borderId="60" xfId="0" applyNumberFormat="1" applyFont="1" applyFill="1" applyBorder="1" applyAlignment="1">
      <alignment horizontal="center" vertical="top"/>
    </xf>
    <xf numFmtId="3" fontId="37" fillId="30" borderId="61" xfId="0" applyNumberFormat="1" applyFont="1" applyFill="1" applyBorder="1" applyAlignment="1">
      <alignment horizontal="center" vertical="top"/>
    </xf>
    <xf numFmtId="0" fontId="4" fillId="2" borderId="55" xfId="3" applyFont="1" applyFill="1" applyBorder="1" applyAlignment="1">
      <alignment vertical="center"/>
    </xf>
    <xf numFmtId="0" fontId="4" fillId="2" borderId="42" xfId="3" applyFont="1" applyFill="1" applyBorder="1" applyAlignment="1">
      <alignment vertical="center"/>
    </xf>
    <xf numFmtId="0" fontId="4" fillId="2" borderId="57" xfId="3" applyFont="1" applyFill="1" applyBorder="1" applyAlignment="1">
      <alignment vertical="center"/>
    </xf>
    <xf numFmtId="0" fontId="4" fillId="2" borderId="44" xfId="3" applyFont="1" applyFill="1" applyBorder="1" applyAlignment="1">
      <alignment vertical="center"/>
    </xf>
    <xf numFmtId="0" fontId="4" fillId="2" borderId="59" xfId="3" applyFont="1" applyFill="1" applyBorder="1" applyAlignment="1">
      <alignment vertical="center"/>
    </xf>
    <xf numFmtId="0" fontId="4" fillId="2" borderId="60" xfId="3" applyFont="1" applyFill="1" applyBorder="1" applyAlignment="1">
      <alignment vertical="center"/>
    </xf>
    <xf numFmtId="0" fontId="9" fillId="2" borderId="27" xfId="3" applyFont="1" applyFill="1" applyBorder="1" applyAlignment="1">
      <alignment vertical="center"/>
    </xf>
    <xf numFmtId="6" fontId="7" fillId="2" borderId="27" xfId="3" applyNumberFormat="1" applyFont="1" applyFill="1" applyBorder="1" applyAlignment="1">
      <alignment horizontal="center" vertical="center"/>
    </xf>
    <xf numFmtId="0" fontId="46" fillId="2" borderId="0" xfId="3" applyFont="1" applyFill="1" applyAlignment="1">
      <alignment vertical="center"/>
    </xf>
    <xf numFmtId="0" fontId="46" fillId="32" borderId="0" xfId="3" applyFont="1" applyFill="1" applyAlignment="1">
      <alignment vertical="center"/>
    </xf>
    <xf numFmtId="169" fontId="47" fillId="0" borderId="0" xfId="0" applyNumberFormat="1" applyFont="1" applyAlignment="1">
      <alignment horizontal="right"/>
    </xf>
    <xf numFmtId="164" fontId="47" fillId="0" borderId="0" xfId="0" applyNumberFormat="1" applyFont="1" applyAlignment="1">
      <alignment horizontal="right"/>
    </xf>
    <xf numFmtId="1" fontId="47" fillId="0" borderId="0" xfId="0" applyNumberFormat="1" applyFont="1" applyFill="1" applyAlignment="1">
      <alignment horizontal="right"/>
    </xf>
    <xf numFmtId="164" fontId="48" fillId="2" borderId="0" xfId="0" applyNumberFormat="1" applyFont="1" applyFill="1" applyAlignment="1">
      <alignment horizontal="center"/>
    </xf>
    <xf numFmtId="0" fontId="0" fillId="0" borderId="0" xfId="0" applyAlignment="1">
      <alignment horizontal="center"/>
    </xf>
    <xf numFmtId="170" fontId="0" fillId="35" borderId="0" xfId="0" applyNumberFormat="1" applyFill="1" applyBorder="1" applyAlignment="1">
      <alignment horizontal="right"/>
    </xf>
    <xf numFmtId="170" fontId="0" fillId="35" borderId="31" xfId="0" applyNumberFormat="1" applyFill="1" applyBorder="1" applyAlignment="1">
      <alignment horizontal="right"/>
    </xf>
    <xf numFmtId="170" fontId="0" fillId="35" borderId="13" xfId="0" applyNumberFormat="1" applyFill="1" applyBorder="1" applyAlignment="1">
      <alignment horizontal="right"/>
    </xf>
    <xf numFmtId="0" fontId="0" fillId="0" borderId="75" xfId="0" applyBorder="1" applyAlignment="1">
      <alignment horizontal="center"/>
    </xf>
    <xf numFmtId="170" fontId="0" fillId="35" borderId="75" xfId="0" applyNumberFormat="1" applyFill="1" applyBorder="1" applyAlignment="1">
      <alignment horizontal="right"/>
    </xf>
    <xf numFmtId="170" fontId="0" fillId="35" borderId="77" xfId="0" applyNumberFormat="1" applyFill="1" applyBorder="1" applyAlignment="1">
      <alignment horizontal="right"/>
    </xf>
    <xf numFmtId="170" fontId="0" fillId="35" borderId="76" xfId="0" applyNumberFormat="1" applyFill="1" applyBorder="1" applyAlignment="1">
      <alignment horizontal="right"/>
    </xf>
    <xf numFmtId="170" fontId="0" fillId="35" borderId="1" xfId="0" applyNumberFormat="1" applyFill="1" applyBorder="1" applyAlignment="1">
      <alignment horizontal="right"/>
    </xf>
    <xf numFmtId="170" fontId="0" fillId="35" borderId="28" xfId="0" applyNumberFormat="1" applyFill="1" applyBorder="1" applyAlignment="1">
      <alignment horizontal="right"/>
    </xf>
    <xf numFmtId="170" fontId="0" fillId="35" borderId="12" xfId="0" applyNumberFormat="1" applyFill="1" applyBorder="1" applyAlignment="1">
      <alignment horizontal="right"/>
    </xf>
    <xf numFmtId="0" fontId="2" fillId="0" borderId="9" xfId="0" applyFont="1" applyFill="1" applyBorder="1" applyAlignment="1">
      <alignment horizontal="center" vertical="center"/>
    </xf>
    <xf numFmtId="0" fontId="29" fillId="0" borderId="85" xfId="0" applyFont="1" applyBorder="1" applyAlignment="1">
      <alignment horizontal="left"/>
    </xf>
    <xf numFmtId="10" fontId="30" fillId="36" borderId="84" xfId="0" applyNumberFormat="1" applyFont="1" applyFill="1" applyBorder="1" applyAlignment="1">
      <alignment horizontal="center" vertical="center"/>
    </xf>
    <xf numFmtId="10" fontId="30" fillId="36" borderId="83" xfId="0" applyNumberFormat="1" applyFont="1" applyFill="1" applyBorder="1" applyAlignment="1">
      <alignment horizontal="center" vertical="center"/>
    </xf>
    <xf numFmtId="0" fontId="29" fillId="0" borderId="86" xfId="0" applyFont="1" applyFill="1" applyBorder="1" applyAlignment="1">
      <alignment horizontal="left"/>
    </xf>
    <xf numFmtId="0" fontId="29" fillId="0" borderId="86" xfId="0" applyFont="1" applyBorder="1" applyAlignment="1">
      <alignment horizontal="left" indent="1"/>
    </xf>
    <xf numFmtId="0" fontId="2" fillId="0" borderId="18" xfId="0" applyFont="1" applyFill="1" applyBorder="1" applyAlignment="1">
      <alignment horizontal="left" vertical="center"/>
    </xf>
    <xf numFmtId="0" fontId="2" fillId="0" borderId="10" xfId="0" applyFont="1" applyFill="1" applyBorder="1" applyAlignment="1">
      <alignment horizontal="center" vertical="center"/>
    </xf>
    <xf numFmtId="1" fontId="35" fillId="30" borderId="88" xfId="0" applyNumberFormat="1" applyFont="1" applyFill="1" applyBorder="1" applyAlignment="1">
      <alignment horizontal="center" vertical="top"/>
    </xf>
    <xf numFmtId="1" fontId="35" fillId="30" borderId="89" xfId="0" applyNumberFormat="1" applyFont="1" applyFill="1" applyBorder="1" applyAlignment="1">
      <alignment horizontal="center" vertical="top"/>
    </xf>
    <xf numFmtId="1" fontId="35" fillId="30" borderId="90" xfId="0" applyNumberFormat="1" applyFont="1" applyFill="1" applyBorder="1" applyAlignment="1">
      <alignment horizontal="center" vertical="top"/>
    </xf>
    <xf numFmtId="0" fontId="38" fillId="31" borderId="18" xfId="0" applyFont="1" applyFill="1" applyBorder="1" applyAlignment="1">
      <alignment horizontal="center" wrapText="1"/>
    </xf>
    <xf numFmtId="164" fontId="4" fillId="3" borderId="11" xfId="42" applyNumberFormat="1" applyFont="1" applyFill="1" applyBorder="1" applyAlignment="1">
      <alignment horizontal="center" vertical="center" wrapText="1"/>
    </xf>
    <xf numFmtId="164" fontId="4" fillId="3" borderId="26" xfId="42" applyNumberFormat="1" applyFont="1" applyFill="1" applyBorder="1" applyAlignment="1">
      <alignment horizontal="center" vertical="center" wrapText="1"/>
    </xf>
    <xf numFmtId="0" fontId="38" fillId="28" borderId="11" xfId="0" applyFont="1" applyFill="1" applyBorder="1" applyAlignment="1">
      <alignment horizontal="left" vertical="center" wrapText="1"/>
    </xf>
    <xf numFmtId="0" fontId="38" fillId="28" borderId="19" xfId="0" applyFont="1" applyFill="1" applyBorder="1" applyAlignment="1">
      <alignment horizontal="left" vertical="center" wrapText="1"/>
    </xf>
    <xf numFmtId="0" fontId="38" fillId="28" borderId="18" xfId="0" applyFont="1" applyFill="1" applyBorder="1" applyAlignment="1">
      <alignment horizontal="left" vertical="center" wrapText="1"/>
    </xf>
    <xf numFmtId="164" fontId="42" fillId="29" borderId="55" xfId="0" applyNumberFormat="1" applyFont="1" applyFill="1" applyBorder="1" applyAlignment="1">
      <alignment horizontal="left" vertical="center"/>
    </xf>
    <xf numFmtId="164" fontId="42" fillId="29" borderId="42" xfId="0" applyNumberFormat="1" applyFont="1" applyFill="1" applyBorder="1" applyAlignment="1">
      <alignment horizontal="left" vertical="center"/>
    </xf>
    <xf numFmtId="164" fontId="42" fillId="29" borderId="57" xfId="0" applyNumberFormat="1" applyFont="1" applyFill="1" applyBorder="1" applyAlignment="1">
      <alignment horizontal="left" vertical="center"/>
    </xf>
    <xf numFmtId="164" fontId="42" fillId="29" borderId="44" xfId="0" applyNumberFormat="1" applyFont="1" applyFill="1" applyBorder="1" applyAlignment="1">
      <alignment horizontal="left" vertical="center"/>
    </xf>
    <xf numFmtId="164" fontId="42" fillId="29" borderId="59" xfId="0" applyNumberFormat="1" applyFont="1" applyFill="1" applyBorder="1" applyAlignment="1">
      <alignment horizontal="left" vertical="center"/>
    </xf>
    <xf numFmtId="164" fontId="42" fillId="29" borderId="60" xfId="0" applyNumberFormat="1" applyFont="1" applyFill="1" applyBorder="1" applyAlignment="1">
      <alignment horizontal="left" vertical="center"/>
    </xf>
    <xf numFmtId="164" fontId="0" fillId="0" borderId="92" xfId="0" applyNumberFormat="1" applyBorder="1"/>
    <xf numFmtId="164" fontId="0" fillId="0" borderId="93" xfId="0" applyNumberFormat="1" applyBorder="1"/>
    <xf numFmtId="0" fontId="0" fillId="0" borderId="94" xfId="0" applyBorder="1"/>
    <xf numFmtId="164" fontId="0" fillId="0" borderId="96" xfId="0" applyNumberFormat="1" applyBorder="1"/>
    <xf numFmtId="164" fontId="0" fillId="0" borderId="91" xfId="0" applyNumberFormat="1" applyBorder="1"/>
    <xf numFmtId="0" fontId="0" fillId="0" borderId="95" xfId="0" applyBorder="1"/>
    <xf numFmtId="164" fontId="0" fillId="0" borderId="97" xfId="0" applyNumberFormat="1" applyBorder="1"/>
    <xf numFmtId="164" fontId="0" fillId="0" borderId="98" xfId="0" applyNumberFormat="1" applyBorder="1"/>
    <xf numFmtId="0" fontId="0" fillId="0" borderId="99" xfId="0" applyBorder="1"/>
    <xf numFmtId="164" fontId="4" fillId="3" borderId="9" xfId="42" applyNumberFormat="1" applyFont="1" applyFill="1" applyBorder="1" applyAlignment="1">
      <alignment horizontal="center" vertical="center" wrapText="1"/>
    </xf>
    <xf numFmtId="166" fontId="0" fillId="0" borderId="99" xfId="0" applyNumberFormat="1" applyFill="1" applyBorder="1"/>
    <xf numFmtId="166" fontId="0" fillId="0" borderId="95" xfId="0" applyNumberFormat="1" applyFill="1" applyBorder="1"/>
    <xf numFmtId="0" fontId="38" fillId="28" borderId="94" xfId="0" applyFont="1" applyFill="1" applyBorder="1" applyAlignment="1">
      <alignment horizontal="center" vertical="center" wrapText="1"/>
    </xf>
    <xf numFmtId="0" fontId="38" fillId="28" borderId="93" xfId="0" applyFont="1" applyFill="1" applyBorder="1" applyAlignment="1">
      <alignment horizontal="center" vertical="center" wrapText="1"/>
    </xf>
    <xf numFmtId="0" fontId="38" fillId="28" borderId="92" xfId="0" applyFont="1" applyFill="1" applyBorder="1" applyAlignment="1">
      <alignment horizontal="center" vertical="center" wrapText="1"/>
    </xf>
    <xf numFmtId="0" fontId="0" fillId="0" borderId="0" xfId="0"/>
    <xf numFmtId="0" fontId="0" fillId="0" borderId="0" xfId="0"/>
    <xf numFmtId="0" fontId="57" fillId="0" borderId="0" xfId="0" applyFont="1"/>
    <xf numFmtId="0" fontId="59" fillId="0" borderId="0" xfId="0" applyFont="1"/>
    <xf numFmtId="165" fontId="4" fillId="0" borderId="92" xfId="1" applyNumberFormat="1" applyFont="1" applyFill="1" applyBorder="1" applyAlignment="1">
      <alignment horizontal="right" vertical="center"/>
    </xf>
    <xf numFmtId="165" fontId="4" fillId="0" borderId="93" xfId="1" applyNumberFormat="1" applyFont="1" applyFill="1" applyBorder="1" applyAlignment="1">
      <alignment horizontal="right" vertical="center"/>
    </xf>
    <xf numFmtId="165" fontId="4" fillId="0" borderId="96" xfId="1" applyNumberFormat="1" applyFont="1" applyFill="1" applyBorder="1" applyAlignment="1">
      <alignment horizontal="right" vertical="center"/>
    </xf>
    <xf numFmtId="165" fontId="4" fillId="0" borderId="91" xfId="1" applyNumberFormat="1" applyFont="1" applyFill="1" applyBorder="1" applyAlignment="1">
      <alignment horizontal="right" vertical="center"/>
    </xf>
    <xf numFmtId="165" fontId="4" fillId="0" borderId="97" xfId="1" applyNumberFormat="1" applyFont="1" applyFill="1" applyBorder="1" applyAlignment="1">
      <alignment horizontal="right" vertical="center"/>
    </xf>
    <xf numFmtId="165" fontId="4" fillId="0" borderId="98" xfId="1" applyNumberFormat="1" applyFont="1" applyFill="1" applyBorder="1" applyAlignment="1">
      <alignment horizontal="right" vertical="center"/>
    </xf>
    <xf numFmtId="164" fontId="4" fillId="2" borderId="0" xfId="349" applyNumberFormat="1" applyFont="1" applyFill="1"/>
    <xf numFmtId="164" fontId="4" fillId="2" borderId="0" xfId="349" applyNumberFormat="1" applyFont="1" applyFill="1" applyAlignment="1">
      <alignment horizontal="center"/>
    </xf>
    <xf numFmtId="10" fontId="30" fillId="36" borderId="82" xfId="0" applyNumberFormat="1" applyFont="1" applyFill="1" applyBorder="1" applyAlignment="1">
      <alignment horizontal="center" vertical="center"/>
    </xf>
    <xf numFmtId="10" fontId="30" fillId="36" borderId="79" xfId="0" applyNumberFormat="1" applyFont="1" applyFill="1" applyBorder="1" applyAlignment="1">
      <alignment horizontal="center" vertical="center"/>
    </xf>
    <xf numFmtId="0" fontId="0" fillId="0" borderId="21"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0" fillId="0" borderId="28" xfId="0" applyBorder="1" applyAlignment="1">
      <alignment horizontal="center"/>
    </xf>
    <xf numFmtId="0" fontId="0" fillId="0" borderId="1" xfId="0"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0" fontId="0" fillId="33" borderId="10" xfId="0" applyFill="1" applyBorder="1" applyAlignment="1">
      <alignment horizontal="center"/>
    </xf>
    <xf numFmtId="0" fontId="0" fillId="34" borderId="21" xfId="0" applyFill="1" applyBorder="1" applyAlignment="1">
      <alignment horizontal="center"/>
    </xf>
    <xf numFmtId="0" fontId="0" fillId="34" borderId="20" xfId="0" applyFill="1" applyBorder="1" applyAlignment="1">
      <alignment horizontal="center"/>
    </xf>
    <xf numFmtId="0" fontId="0" fillId="34" borderId="10" xfId="0" applyFill="1" applyBorder="1" applyAlignment="1">
      <alignment horizontal="center"/>
    </xf>
    <xf numFmtId="0" fontId="0" fillId="35" borderId="21" xfId="0" applyFill="1" applyBorder="1" applyAlignment="1">
      <alignment horizontal="center"/>
    </xf>
    <xf numFmtId="0" fontId="0" fillId="35" borderId="20" xfId="0" applyFill="1" applyBorder="1" applyAlignment="1">
      <alignment horizontal="center"/>
    </xf>
    <xf numFmtId="0" fontId="0" fillId="35" borderId="10" xfId="0" applyFill="1" applyBorder="1" applyAlignment="1">
      <alignment horizontal="center"/>
    </xf>
    <xf numFmtId="0" fontId="4" fillId="2" borderId="48" xfId="3" applyFont="1" applyFill="1" applyBorder="1" applyAlignment="1">
      <alignment vertical="center"/>
    </xf>
    <xf numFmtId="0" fontId="0" fillId="0" borderId="0" xfId="0" applyAlignment="1"/>
    <xf numFmtId="0" fontId="57" fillId="0" borderId="0" xfId="0" applyFont="1" applyAlignment="1"/>
    <xf numFmtId="0" fontId="0" fillId="0" borderId="0" xfId="0" applyBorder="1" applyAlignment="1"/>
    <xf numFmtId="169" fontId="47" fillId="0" borderId="0" xfId="0" applyNumberFormat="1" applyFont="1" applyBorder="1" applyAlignment="1"/>
    <xf numFmtId="169" fontId="47" fillId="0" borderId="0" xfId="0" applyNumberFormat="1" applyFont="1" applyAlignment="1"/>
    <xf numFmtId="10" fontId="47" fillId="0" borderId="0" xfId="0" applyNumberFormat="1" applyFont="1" applyAlignment="1"/>
    <xf numFmtId="0" fontId="47" fillId="0" borderId="0" xfId="0" applyFont="1" applyAlignment="1"/>
    <xf numFmtId="164" fontId="47" fillId="0" borderId="0" xfId="0" applyNumberFormat="1" applyFont="1" applyAlignment="1"/>
    <xf numFmtId="164" fontId="47" fillId="0" borderId="0" xfId="0" applyNumberFormat="1" applyFont="1" applyBorder="1" applyAlignment="1"/>
    <xf numFmtId="0" fontId="0" fillId="0" borderId="0" xfId="0" applyFill="1" applyAlignment="1"/>
    <xf numFmtId="164" fontId="47" fillId="0" borderId="0" xfId="0" applyNumberFormat="1" applyFont="1" applyFill="1" applyAlignment="1"/>
    <xf numFmtId="166" fontId="47" fillId="0" borderId="0" xfId="0" applyNumberFormat="1" applyFont="1" applyFill="1" applyBorder="1" applyAlignment="1"/>
    <xf numFmtId="1" fontId="47" fillId="0" borderId="0" xfId="0" applyNumberFormat="1" applyFont="1" applyFill="1" applyBorder="1" applyAlignment="1"/>
    <xf numFmtId="166" fontId="47" fillId="0" borderId="0" xfId="0" applyNumberFormat="1" applyFont="1" applyFill="1" applyAlignment="1"/>
    <xf numFmtId="1" fontId="47" fillId="0" borderId="0" xfId="0" applyNumberFormat="1" applyFont="1" applyFill="1" applyAlignment="1"/>
    <xf numFmtId="10" fontId="47" fillId="0" borderId="0" xfId="0" applyNumberFormat="1" applyFont="1" applyFill="1" applyAlignment="1"/>
    <xf numFmtId="3" fontId="0" fillId="0" borderId="0" xfId="0" applyNumberFormat="1" applyAlignment="1"/>
    <xf numFmtId="166" fontId="0" fillId="0" borderId="0" xfId="0" applyNumberFormat="1" applyFill="1" applyBorder="1" applyAlignment="1"/>
    <xf numFmtId="164" fontId="0" fillId="0" borderId="0" xfId="66" applyNumberFormat="1" applyFont="1" applyFill="1" applyAlignment="1"/>
    <xf numFmtId="164" fontId="0" fillId="0" borderId="9" xfId="0" applyNumberFormat="1" applyBorder="1" applyAlignment="1"/>
    <xf numFmtId="164" fontId="0" fillId="0" borderId="0" xfId="0" applyNumberFormat="1" applyFill="1" applyBorder="1" applyAlignment="1"/>
    <xf numFmtId="164" fontId="0" fillId="0" borderId="9" xfId="0" applyNumberFormat="1" applyFill="1" applyBorder="1" applyAlignment="1"/>
    <xf numFmtId="10" fontId="0" fillId="0" borderId="9" xfId="0" applyNumberFormat="1" applyFill="1" applyBorder="1" applyAlignment="1"/>
    <xf numFmtId="3" fontId="0" fillId="0" borderId="9" xfId="0" applyNumberFormat="1" applyBorder="1" applyAlignment="1"/>
    <xf numFmtId="1" fontId="0" fillId="0" borderId="0" xfId="0" applyNumberFormat="1" applyAlignment="1"/>
    <xf numFmtId="10" fontId="0" fillId="0" borderId="0" xfId="0" applyNumberFormat="1" applyAlignment="1"/>
    <xf numFmtId="0" fontId="0" fillId="0" borderId="21" xfId="0" applyBorder="1" applyAlignment="1"/>
    <xf numFmtId="0" fontId="0" fillId="0" borderId="10" xfId="0" applyBorder="1" applyAlignment="1"/>
    <xf numFmtId="0" fontId="0" fillId="0" borderId="20" xfId="0" applyBorder="1" applyAlignment="1"/>
    <xf numFmtId="0" fontId="0" fillId="33" borderId="21" xfId="0" applyFill="1" applyBorder="1" applyAlignment="1"/>
    <xf numFmtId="0" fontId="0" fillId="33" borderId="20" xfId="0" applyFill="1" applyBorder="1" applyAlignment="1"/>
    <xf numFmtId="0" fontId="0" fillId="33" borderId="10" xfId="0" applyFill="1" applyBorder="1" applyAlignment="1"/>
    <xf numFmtId="0" fontId="0" fillId="34" borderId="21" xfId="0" applyFill="1" applyBorder="1" applyAlignment="1"/>
    <xf numFmtId="0" fontId="0" fillId="34" borderId="20" xfId="0" applyFill="1" applyBorder="1" applyAlignment="1"/>
    <xf numFmtId="0" fontId="0" fillId="34" borderId="10" xfId="0" applyFill="1" applyBorder="1" applyAlignment="1"/>
    <xf numFmtId="0" fontId="0" fillId="35" borderId="21" xfId="0" applyFill="1" applyBorder="1" applyAlignment="1"/>
    <xf numFmtId="0" fontId="0" fillId="35" borderId="20" xfId="0" applyFill="1" applyBorder="1" applyAlignment="1"/>
    <xf numFmtId="0" fontId="0" fillId="35" borderId="10" xfId="0" applyFill="1" applyBorder="1" applyAlignment="1"/>
    <xf numFmtId="0" fontId="0" fillId="0" borderId="13" xfId="0" applyBorder="1" applyAlignment="1"/>
    <xf numFmtId="164" fontId="0" fillId="33" borderId="31" xfId="0" applyNumberFormat="1" applyFill="1" applyBorder="1" applyAlignment="1"/>
    <xf numFmtId="164" fontId="0" fillId="33" borderId="0" xfId="0" applyNumberFormat="1" applyFill="1" applyBorder="1" applyAlignment="1"/>
    <xf numFmtId="164" fontId="0" fillId="33" borderId="13" xfId="0" applyNumberFormat="1" applyFill="1" applyBorder="1" applyAlignment="1"/>
    <xf numFmtId="170" fontId="0" fillId="33" borderId="31" xfId="0" applyNumberFormat="1" applyFill="1" applyBorder="1" applyAlignment="1"/>
    <xf numFmtId="170" fontId="0" fillId="33" borderId="0" xfId="0" applyNumberFormat="1" applyFill="1" applyBorder="1" applyAlignment="1"/>
    <xf numFmtId="170" fontId="0" fillId="33" borderId="13" xfId="0" applyNumberFormat="1" applyFill="1" applyBorder="1" applyAlignment="1"/>
    <xf numFmtId="1" fontId="49" fillId="34" borderId="31" xfId="0" applyNumberFormat="1" applyFont="1" applyFill="1" applyBorder="1" applyAlignment="1"/>
    <xf numFmtId="1" fontId="49" fillId="34" borderId="0" xfId="0" applyNumberFormat="1" applyFont="1" applyFill="1" applyBorder="1" applyAlignment="1"/>
    <xf numFmtId="1" fontId="49" fillId="34" borderId="27" xfId="0" applyNumberFormat="1" applyFont="1" applyFill="1" applyBorder="1" applyAlignment="1"/>
    <xf numFmtId="1" fontId="0" fillId="34" borderId="30" xfId="0" applyNumberFormat="1" applyFill="1" applyBorder="1" applyAlignment="1"/>
    <xf numFmtId="1" fontId="0" fillId="34" borderId="27" xfId="0" applyNumberFormat="1" applyFill="1" applyBorder="1" applyAlignment="1"/>
    <xf numFmtId="164" fontId="0" fillId="34" borderId="30" xfId="0" applyNumberFormat="1" applyFill="1" applyBorder="1" applyAlignment="1"/>
    <xf numFmtId="164" fontId="0" fillId="34" borderId="27" xfId="0" applyNumberFormat="1" applyFill="1" applyBorder="1" applyAlignment="1"/>
    <xf numFmtId="164" fontId="0" fillId="34" borderId="71" xfId="0" applyNumberFormat="1" applyFill="1" applyBorder="1" applyAlignment="1"/>
    <xf numFmtId="170" fontId="0" fillId="35" borderId="31" xfId="0" applyNumberFormat="1" applyFill="1" applyBorder="1" applyAlignment="1"/>
    <xf numFmtId="170" fontId="0" fillId="35" borderId="0" xfId="0" applyNumberFormat="1" applyFill="1" applyBorder="1" applyAlignment="1"/>
    <xf numFmtId="170" fontId="0" fillId="35" borderId="13" xfId="0" applyNumberFormat="1" applyFill="1" applyBorder="1" applyAlignment="1"/>
    <xf numFmtId="164" fontId="0" fillId="0" borderId="0" xfId="0" applyNumberFormat="1" applyAlignment="1"/>
    <xf numFmtId="2" fontId="0" fillId="0" borderId="0" xfId="0" applyNumberFormat="1" applyAlignment="1"/>
    <xf numFmtId="1" fontId="49" fillId="34" borderId="72" xfId="0" applyNumberFormat="1" applyFont="1" applyFill="1" applyBorder="1" applyAlignment="1"/>
    <xf numFmtId="1" fontId="0" fillId="34" borderId="73" xfId="0" applyNumberFormat="1" applyFill="1" applyBorder="1" applyAlignment="1"/>
    <xf numFmtId="1" fontId="0" fillId="34" borderId="72" xfId="0" applyNumberFormat="1" applyFill="1" applyBorder="1" applyAlignment="1"/>
    <xf numFmtId="164" fontId="0" fillId="34" borderId="73" xfId="0" applyNumberFormat="1" applyFill="1" applyBorder="1" applyAlignment="1"/>
    <xf numFmtId="164" fontId="0" fillId="34" borderId="72" xfId="0" applyNumberFormat="1" applyFill="1" applyBorder="1" applyAlignment="1"/>
    <xf numFmtId="164" fontId="0" fillId="34" borderId="74" xfId="0" applyNumberFormat="1" applyFill="1" applyBorder="1" applyAlignment="1"/>
    <xf numFmtId="0" fontId="0" fillId="0" borderId="75" xfId="0" applyBorder="1" applyAlignment="1"/>
    <xf numFmtId="0" fontId="0" fillId="0" borderId="76" xfId="0" applyBorder="1" applyAlignment="1"/>
    <xf numFmtId="164" fontId="0" fillId="33" borderId="77" xfId="0" applyNumberFormat="1" applyFill="1" applyBorder="1" applyAlignment="1"/>
    <xf numFmtId="164" fontId="0" fillId="33" borderId="75" xfId="0" applyNumberFormat="1" applyFill="1" applyBorder="1" applyAlignment="1"/>
    <xf numFmtId="164" fontId="0" fillId="33" borderId="76" xfId="0" applyNumberFormat="1" applyFill="1" applyBorder="1" applyAlignment="1"/>
    <xf numFmtId="170" fontId="0" fillId="33" borderId="77" xfId="0" applyNumberFormat="1" applyFill="1" applyBorder="1" applyAlignment="1"/>
    <xf numFmtId="170" fontId="0" fillId="33" borderId="75" xfId="0" applyNumberFormat="1" applyFill="1" applyBorder="1" applyAlignment="1"/>
    <xf numFmtId="170" fontId="0" fillId="33" borderId="76" xfId="0" applyNumberFormat="1" applyFill="1" applyBorder="1" applyAlignment="1"/>
    <xf numFmtId="1" fontId="49" fillId="34" borderId="77" xfId="0" applyNumberFormat="1" applyFont="1" applyFill="1" applyBorder="1" applyAlignment="1"/>
    <xf numFmtId="1" fontId="49" fillId="34" borderId="75" xfId="0" applyNumberFormat="1" applyFont="1" applyFill="1" applyBorder="1" applyAlignment="1"/>
    <xf numFmtId="1" fontId="0" fillId="34" borderId="31" xfId="0" applyNumberFormat="1" applyFill="1" applyBorder="1" applyAlignment="1"/>
    <xf numFmtId="1" fontId="0" fillId="34" borderId="0" xfId="0" applyNumberFormat="1" applyFill="1" applyBorder="1" applyAlignment="1"/>
    <xf numFmtId="164" fontId="0" fillId="34" borderId="31" xfId="0" applyNumberFormat="1" applyFill="1" applyBorder="1" applyAlignment="1"/>
    <xf numFmtId="164" fontId="0" fillId="34" borderId="0" xfId="0" applyNumberFormat="1" applyFill="1" applyBorder="1" applyAlignment="1"/>
    <xf numFmtId="164" fontId="0" fillId="34" borderId="13" xfId="0" applyNumberFormat="1" applyFill="1" applyBorder="1" applyAlignment="1"/>
    <xf numFmtId="170" fontId="0" fillId="35" borderId="77" xfId="0" applyNumberFormat="1" applyFill="1" applyBorder="1" applyAlignment="1"/>
    <xf numFmtId="170" fontId="0" fillId="35" borderId="75" xfId="0" applyNumberFormat="1" applyFill="1" applyBorder="1" applyAlignment="1"/>
    <xf numFmtId="170" fontId="0" fillId="35" borderId="76" xfId="0" applyNumberFormat="1" applyFill="1" applyBorder="1" applyAlignment="1"/>
    <xf numFmtId="0" fontId="0" fillId="0" borderId="72" xfId="0" applyBorder="1" applyAlignment="1"/>
    <xf numFmtId="0" fontId="0" fillId="0" borderId="1" xfId="0" applyBorder="1" applyAlignment="1"/>
    <xf numFmtId="0" fontId="0" fillId="0" borderId="12" xfId="0" applyBorder="1" applyAlignment="1"/>
    <xf numFmtId="0" fontId="0" fillId="0" borderId="28" xfId="0" applyBorder="1" applyAlignment="1"/>
    <xf numFmtId="164" fontId="0" fillId="33" borderId="28" xfId="0" applyNumberFormat="1" applyFill="1" applyBorder="1" applyAlignment="1"/>
    <xf numFmtId="164" fontId="0" fillId="33" borderId="1" xfId="0" applyNumberFormat="1" applyFill="1" applyBorder="1" applyAlignment="1"/>
    <xf numFmtId="164" fontId="0" fillId="33" borderId="12" xfId="0" applyNumberFormat="1" applyFill="1" applyBorder="1" applyAlignment="1"/>
    <xf numFmtId="170" fontId="0" fillId="33" borderId="28" xfId="0" applyNumberFormat="1" applyFill="1" applyBorder="1" applyAlignment="1"/>
    <xf numFmtId="170" fontId="0" fillId="33" borderId="1" xfId="0" applyNumberFormat="1" applyFill="1" applyBorder="1" applyAlignment="1"/>
    <xf numFmtId="170" fontId="0" fillId="33" borderId="12" xfId="0" applyNumberFormat="1" applyFill="1" applyBorder="1" applyAlignment="1"/>
    <xf numFmtId="1" fontId="49" fillId="34" borderId="28" xfId="0" applyNumberFormat="1" applyFont="1" applyFill="1" applyBorder="1" applyAlignment="1"/>
    <xf numFmtId="1" fontId="49" fillId="34" borderId="1" xfId="0" applyNumberFormat="1" applyFont="1" applyFill="1" applyBorder="1" applyAlignment="1"/>
    <xf numFmtId="1" fontId="0" fillId="34" borderId="28" xfId="0" applyNumberFormat="1" applyFill="1" applyBorder="1" applyAlignment="1"/>
    <xf numFmtId="1" fontId="0" fillId="34" borderId="1" xfId="0" applyNumberFormat="1" applyFill="1" applyBorder="1" applyAlignment="1"/>
    <xf numFmtId="164" fontId="0" fillId="34" borderId="28" xfId="0" applyNumberFormat="1" applyFill="1" applyBorder="1" applyAlignment="1"/>
    <xf numFmtId="164" fontId="0" fillId="34" borderId="1" xfId="0" applyNumberFormat="1" applyFill="1" applyBorder="1" applyAlignment="1"/>
    <xf numFmtId="164" fontId="0" fillId="34" borderId="12" xfId="0" applyNumberFormat="1" applyFill="1" applyBorder="1" applyAlignment="1"/>
    <xf numFmtId="170" fontId="0" fillId="35" borderId="28" xfId="0" applyNumberFormat="1" applyFill="1" applyBorder="1" applyAlignment="1"/>
    <xf numFmtId="170" fontId="0" fillId="35" borderId="1" xfId="0" applyNumberFormat="1" applyFill="1" applyBorder="1" applyAlignment="1"/>
    <xf numFmtId="0" fontId="3" fillId="0" borderId="0" xfId="42"/>
    <xf numFmtId="0" fontId="3" fillId="0" borderId="0" xfId="42" applyAlignment="1">
      <alignment horizontal="left" vertical="center"/>
    </xf>
    <xf numFmtId="0" fontId="3" fillId="0" borderId="0" xfId="42" applyFill="1" applyBorder="1"/>
    <xf numFmtId="0" fontId="0" fillId="0" borderId="101" xfId="0" applyBorder="1" applyAlignment="1">
      <alignment vertical="top"/>
    </xf>
    <xf numFmtId="0" fontId="54" fillId="0" borderId="0" xfId="235"/>
    <xf numFmtId="164" fontId="0" fillId="0" borderId="96" xfId="0" applyNumberFormat="1" applyBorder="1" applyAlignment="1">
      <alignment horizontal="left"/>
    </xf>
    <xf numFmtId="0" fontId="62" fillId="2" borderId="0" xfId="3" applyFont="1" applyFill="1" applyAlignment="1">
      <alignment vertical="center"/>
    </xf>
    <xf numFmtId="0" fontId="62" fillId="37" borderId="0" xfId="3" applyFont="1" applyFill="1" applyAlignment="1">
      <alignment vertical="center"/>
    </xf>
    <xf numFmtId="0" fontId="63" fillId="32" borderId="0" xfId="3" applyFont="1" applyFill="1" applyAlignment="1">
      <alignment vertical="center"/>
    </xf>
    <xf numFmtId="0" fontId="7" fillId="2" borderId="0" xfId="3" applyFont="1" applyFill="1" applyBorder="1" applyAlignment="1">
      <alignment vertical="center"/>
    </xf>
    <xf numFmtId="0" fontId="7" fillId="2" borderId="27" xfId="3" applyFont="1" applyFill="1" applyBorder="1" applyAlignment="1">
      <alignment vertical="center"/>
    </xf>
    <xf numFmtId="0" fontId="7" fillId="2" borderId="1" xfId="3" applyFont="1" applyFill="1" applyBorder="1" applyAlignment="1">
      <alignment vertical="center"/>
    </xf>
    <xf numFmtId="10" fontId="42" fillId="37" borderId="49" xfId="2" applyNumberFormat="1" applyFont="1" applyFill="1" applyBorder="1"/>
    <xf numFmtId="10" fontId="42" fillId="37" borderId="50" xfId="2" applyNumberFormat="1" applyFont="1" applyFill="1" applyBorder="1"/>
    <xf numFmtId="10" fontId="42" fillId="37" borderId="51" xfId="2" applyNumberFormat="1" applyFont="1" applyFill="1" applyBorder="1"/>
    <xf numFmtId="0" fontId="41" fillId="2" borderId="0" xfId="3" applyFont="1" applyFill="1" applyAlignment="1">
      <alignment horizontal="center"/>
    </xf>
    <xf numFmtId="0" fontId="41" fillId="2" borderId="0" xfId="3" applyFont="1" applyFill="1" applyAlignment="1">
      <alignment horizontal="center" vertical="center"/>
    </xf>
    <xf numFmtId="0" fontId="4" fillId="2" borderId="21" xfId="3" applyFont="1" applyFill="1" applyBorder="1" applyAlignment="1">
      <alignment vertical="center"/>
    </xf>
    <xf numFmtId="0" fontId="40" fillId="2" borderId="20" xfId="3" applyFont="1" applyFill="1" applyBorder="1" applyAlignment="1">
      <alignment horizontal="left" vertical="center" indent="2"/>
    </xf>
    <xf numFmtId="0" fontId="4" fillId="2" borderId="20" xfId="3" applyFont="1" applyFill="1" applyBorder="1" applyAlignment="1">
      <alignment vertical="center"/>
    </xf>
    <xf numFmtId="164" fontId="4" fillId="37" borderId="10" xfId="3" applyNumberFormat="1" applyFont="1" applyFill="1" applyBorder="1" applyAlignment="1">
      <alignment horizontal="center" vertical="top"/>
    </xf>
    <xf numFmtId="165" fontId="33" fillId="0" borderId="45" xfId="49" applyNumberFormat="1" applyFont="1" applyFill="1" applyBorder="1" applyAlignment="1">
      <alignment horizontal="center"/>
    </xf>
    <xf numFmtId="10" fontId="33" fillId="0" borderId="55" xfId="2" applyNumberFormat="1" applyFont="1" applyFill="1" applyBorder="1" applyAlignment="1">
      <alignment horizontal="center"/>
    </xf>
    <xf numFmtId="10" fontId="42" fillId="2" borderId="42" xfId="2" applyNumberFormat="1" applyFont="1" applyFill="1" applyBorder="1" applyAlignment="1">
      <alignment horizontal="center" vertical="center"/>
    </xf>
    <xf numFmtId="165" fontId="33" fillId="0" borderId="48" xfId="49" applyNumberFormat="1" applyFont="1" applyFill="1" applyBorder="1" applyAlignment="1">
      <alignment horizontal="center"/>
    </xf>
    <xf numFmtId="10" fontId="33" fillId="0" borderId="59" xfId="2" applyNumberFormat="1" applyFont="1" applyFill="1" applyBorder="1" applyAlignment="1">
      <alignment horizontal="center"/>
    </xf>
    <xf numFmtId="10" fontId="42" fillId="2" borderId="60" xfId="2" applyNumberFormat="1" applyFont="1" applyFill="1" applyBorder="1" applyAlignment="1">
      <alignment horizontal="center" vertical="center"/>
    </xf>
    <xf numFmtId="0" fontId="40" fillId="2" borderId="10" xfId="3" applyFont="1" applyFill="1" applyBorder="1" applyAlignment="1">
      <alignment horizontal="center" vertical="center"/>
    </xf>
    <xf numFmtId="0" fontId="40" fillId="2" borderId="20" xfId="3" applyFont="1" applyFill="1" applyBorder="1" applyAlignment="1">
      <alignment horizontal="center" vertical="center"/>
    </xf>
    <xf numFmtId="0" fontId="4" fillId="2" borderId="10" xfId="3" applyFont="1" applyFill="1" applyBorder="1" applyAlignment="1">
      <alignment vertical="center"/>
    </xf>
    <xf numFmtId="164" fontId="4" fillId="37" borderId="26" xfId="3" applyNumberFormat="1" applyFont="1" applyFill="1" applyBorder="1" applyAlignment="1">
      <alignment horizontal="center" vertical="top"/>
    </xf>
    <xf numFmtId="0" fontId="4" fillId="0" borderId="0" xfId="3" applyFont="1" applyFill="1" applyAlignment="1">
      <alignment vertical="center"/>
    </xf>
    <xf numFmtId="0" fontId="40" fillId="2" borderId="20" xfId="3" applyFont="1" applyFill="1" applyBorder="1" applyAlignment="1">
      <alignment horizontal="left" vertical="center"/>
    </xf>
    <xf numFmtId="164" fontId="4" fillId="0" borderId="21" xfId="3" applyNumberFormat="1" applyFont="1" applyFill="1" applyBorder="1" applyAlignment="1">
      <alignment horizontal="center" vertical="top"/>
    </xf>
    <xf numFmtId="0" fontId="40" fillId="0" borderId="20" xfId="3" applyFont="1" applyFill="1" applyBorder="1" applyAlignment="1">
      <alignment horizontal="left" vertical="center" indent="6"/>
    </xf>
    <xf numFmtId="164" fontId="4" fillId="0" borderId="20" xfId="3" applyNumberFormat="1" applyFont="1" applyFill="1" applyBorder="1" applyAlignment="1">
      <alignment horizontal="center" vertical="top"/>
    </xf>
    <xf numFmtId="164" fontId="4" fillId="0" borderId="10" xfId="3" applyNumberFormat="1" applyFont="1" applyFill="1" applyBorder="1" applyAlignment="1">
      <alignment horizontal="center" vertical="top"/>
    </xf>
    <xf numFmtId="0" fontId="40" fillId="2" borderId="21" xfId="3" applyFont="1" applyFill="1" applyBorder="1" applyAlignment="1">
      <alignment horizontal="left" vertical="center" indent="6"/>
    </xf>
    <xf numFmtId="0" fontId="4" fillId="2" borderId="25" xfId="3" applyFont="1" applyFill="1" applyBorder="1" applyAlignment="1">
      <alignment vertical="center"/>
    </xf>
    <xf numFmtId="0" fontId="4" fillId="2" borderId="26" xfId="3" applyFont="1" applyFill="1" applyBorder="1" applyAlignment="1">
      <alignment vertical="center"/>
    </xf>
    <xf numFmtId="0" fontId="40" fillId="2" borderId="20" xfId="3" applyFont="1" applyFill="1" applyBorder="1" applyAlignment="1">
      <alignment horizontal="left" vertical="center" indent="3"/>
    </xf>
    <xf numFmtId="165" fontId="4" fillId="2" borderId="56" xfId="3" applyNumberFormat="1" applyFont="1" applyFill="1" applyBorder="1" applyAlignment="1">
      <alignment vertical="center"/>
    </xf>
    <xf numFmtId="165" fontId="4" fillId="2" borderId="58" xfId="3" applyNumberFormat="1" applyFont="1" applyFill="1" applyBorder="1" applyAlignment="1">
      <alignment vertical="center"/>
    </xf>
    <xf numFmtId="165" fontId="4" fillId="2" borderId="102" xfId="3" applyNumberFormat="1" applyFont="1" applyFill="1" applyBorder="1" applyAlignment="1">
      <alignment vertical="center"/>
    </xf>
    <xf numFmtId="165" fontId="4" fillId="2" borderId="61" xfId="3" applyNumberFormat="1" applyFont="1" applyFill="1" applyBorder="1" applyAlignment="1">
      <alignment vertical="center"/>
    </xf>
    <xf numFmtId="0" fontId="4" fillId="0" borderId="0" xfId="3" applyFont="1" applyFill="1" applyBorder="1" applyAlignment="1">
      <alignment horizontal="left" vertical="center" wrapText="1"/>
    </xf>
    <xf numFmtId="0" fontId="0" fillId="0" borderId="27" xfId="0" applyBorder="1"/>
    <xf numFmtId="0" fontId="0" fillId="0" borderId="0" xfId="0" applyBorder="1"/>
    <xf numFmtId="0" fontId="0" fillId="0" borderId="1" xfId="0" applyBorder="1"/>
    <xf numFmtId="0" fontId="4" fillId="41" borderId="0" xfId="3" applyFont="1" applyFill="1" applyAlignment="1">
      <alignment vertical="center"/>
    </xf>
    <xf numFmtId="0" fontId="7" fillId="41" borderId="0" xfId="3" applyFont="1" applyFill="1" applyAlignment="1">
      <alignment vertical="center"/>
    </xf>
    <xf numFmtId="0" fontId="4" fillId="41" borderId="0" xfId="3" applyFont="1" applyFill="1" applyBorder="1" applyAlignment="1">
      <alignment vertical="center"/>
    </xf>
    <xf numFmtId="164" fontId="34" fillId="41" borderId="0" xfId="0" applyNumberFormat="1" applyFont="1" applyFill="1" applyBorder="1" applyAlignment="1">
      <alignment horizontal="center" vertical="center" wrapText="1"/>
    </xf>
    <xf numFmtId="0" fontId="7" fillId="41" borderId="0" xfId="3" applyFont="1" applyFill="1" applyBorder="1" applyAlignment="1">
      <alignment vertical="center"/>
    </xf>
    <xf numFmtId="0" fontId="40" fillId="2" borderId="20" xfId="3" applyFont="1" applyFill="1" applyBorder="1" applyAlignment="1">
      <alignment horizontal="left" vertical="center" indent="1"/>
    </xf>
    <xf numFmtId="0" fontId="3" fillId="0" borderId="103" xfId="42" applyBorder="1" applyAlignment="1">
      <alignment horizontal="left" vertical="top" wrapText="1"/>
    </xf>
    <xf numFmtId="14" fontId="61" fillId="0" borderId="104" xfId="42" applyNumberFormat="1" applyFont="1" applyBorder="1" applyAlignment="1">
      <alignment vertical="center"/>
    </xf>
    <xf numFmtId="0" fontId="0" fillId="0" borderId="100" xfId="0" applyBorder="1" applyAlignment="1">
      <alignment vertical="top"/>
    </xf>
    <xf numFmtId="0" fontId="0" fillId="0" borderId="105" xfId="0" applyBorder="1" applyAlignment="1">
      <alignment vertical="top"/>
    </xf>
    <xf numFmtId="0" fontId="0" fillId="0" borderId="106" xfId="0" applyBorder="1" applyAlignment="1">
      <alignment vertical="top"/>
    </xf>
    <xf numFmtId="0" fontId="0" fillId="0" borderId="107" xfId="0" applyBorder="1" applyAlignment="1">
      <alignment vertical="top"/>
    </xf>
    <xf numFmtId="0" fontId="54" fillId="40" borderId="0" xfId="235" applyFill="1" applyBorder="1" applyAlignment="1">
      <alignment vertical="top"/>
    </xf>
    <xf numFmtId="15" fontId="0" fillId="0" borderId="100" xfId="0" applyNumberFormat="1" applyBorder="1" applyAlignment="1">
      <alignment vertical="top"/>
    </xf>
    <xf numFmtId="0" fontId="0" fillId="39" borderId="0" xfId="0" applyFill="1" applyBorder="1"/>
    <xf numFmtId="0" fontId="3" fillId="0" borderId="9" xfId="42" applyBorder="1" applyAlignment="1">
      <alignment horizontal="left" vertical="center" wrapText="1"/>
    </xf>
    <xf numFmtId="164" fontId="64" fillId="2" borderId="0" xfId="349" applyNumberFormat="1" applyFont="1" applyFill="1"/>
    <xf numFmtId="164" fontId="4" fillId="2" borderId="0" xfId="349" applyNumberFormat="1" applyFont="1" applyFill="1" applyBorder="1"/>
    <xf numFmtId="164" fontId="65" fillId="2" borderId="0" xfId="349" applyNumberFormat="1" applyFont="1" applyFill="1"/>
    <xf numFmtId="164" fontId="66" fillId="2" borderId="0" xfId="349" applyNumberFormat="1" applyFont="1" applyFill="1"/>
    <xf numFmtId="0" fontId="38" fillId="28" borderId="9" xfId="58" applyFont="1" applyFill="1" applyBorder="1" applyAlignment="1">
      <alignment horizontal="left" vertical="center" wrapText="1"/>
    </xf>
    <xf numFmtId="0" fontId="38" fillId="28" borderId="9" xfId="58" applyFont="1" applyFill="1" applyBorder="1" applyAlignment="1">
      <alignment horizontal="center" vertical="center" wrapText="1"/>
    </xf>
    <xf numFmtId="0" fontId="38" fillId="28" borderId="11" xfId="58" applyFont="1" applyFill="1" applyBorder="1" applyAlignment="1">
      <alignment horizontal="center" vertical="center" wrapText="1"/>
    </xf>
    <xf numFmtId="0" fontId="38" fillId="28" borderId="18" xfId="58" applyFont="1" applyFill="1" applyBorder="1" applyAlignment="1">
      <alignment horizontal="center" vertical="center" wrapText="1"/>
    </xf>
    <xf numFmtId="164" fontId="42" fillId="29" borderId="45" xfId="58" applyNumberFormat="1" applyFont="1" applyFill="1" applyBorder="1" applyAlignment="1">
      <alignment horizontal="left" vertical="center"/>
    </xf>
    <xf numFmtId="164" fontId="4" fillId="2" borderId="0" xfId="349" applyNumberFormat="1" applyFont="1" applyFill="1" applyBorder="1" applyAlignment="1">
      <alignment horizontal="center"/>
    </xf>
    <xf numFmtId="164" fontId="42" fillId="29" borderId="109" xfId="58" applyNumberFormat="1" applyFont="1" applyFill="1" applyBorder="1" applyAlignment="1">
      <alignment horizontal="center" vertical="center"/>
    </xf>
    <xf numFmtId="164" fontId="42" fillId="29" borderId="110" xfId="58" applyNumberFormat="1" applyFont="1" applyFill="1" applyBorder="1" applyAlignment="1">
      <alignment horizontal="center" vertical="center"/>
    </xf>
    <xf numFmtId="164" fontId="42" fillId="29" borderId="111" xfId="58" applyNumberFormat="1" applyFont="1" applyFill="1" applyBorder="1" applyAlignment="1">
      <alignment horizontal="center" vertical="center"/>
    </xf>
    <xf numFmtId="164" fontId="42" fillId="29" borderId="46" xfId="58" applyNumberFormat="1" applyFont="1" applyFill="1" applyBorder="1" applyAlignment="1">
      <alignment horizontal="left" vertical="center"/>
    </xf>
    <xf numFmtId="164" fontId="42" fillId="29" borderId="112" xfId="58" applyNumberFormat="1" applyFont="1" applyFill="1" applyBorder="1" applyAlignment="1">
      <alignment horizontal="center" vertical="center"/>
    </xf>
    <xf numFmtId="164" fontId="42" fillId="29" borderId="113" xfId="58" applyNumberFormat="1" applyFont="1" applyFill="1" applyBorder="1" applyAlignment="1">
      <alignment horizontal="center" vertical="center"/>
    </xf>
    <xf numFmtId="164" fontId="42" fillId="29" borderId="114" xfId="58" applyNumberFormat="1" applyFont="1" applyFill="1" applyBorder="1" applyAlignment="1">
      <alignment horizontal="center" vertical="center"/>
    </xf>
    <xf numFmtId="164" fontId="42" fillId="29" borderId="2" xfId="58" applyNumberFormat="1" applyFont="1" applyFill="1" applyBorder="1" applyAlignment="1">
      <alignment horizontal="left" vertical="center"/>
    </xf>
    <xf numFmtId="164" fontId="4" fillId="2" borderId="1" xfId="349" applyNumberFormat="1" applyFont="1" applyFill="1" applyBorder="1" applyAlignment="1">
      <alignment horizontal="center"/>
    </xf>
    <xf numFmtId="164" fontId="42" fillId="29" borderId="14" xfId="58" applyNumberFormat="1" applyFont="1" applyFill="1" applyBorder="1" applyAlignment="1">
      <alignment horizontal="center" vertical="center"/>
    </xf>
    <xf numFmtId="164" fontId="42" fillId="29" borderId="116" xfId="58" applyNumberFormat="1" applyFont="1" applyFill="1" applyBorder="1" applyAlignment="1">
      <alignment horizontal="center" vertical="center"/>
    </xf>
    <xf numFmtId="0" fontId="39" fillId="0" borderId="0" xfId="349" applyFont="1" applyAlignment="1"/>
    <xf numFmtId="164" fontId="67" fillId="2" borderId="9" xfId="349" applyNumberFormat="1" applyFont="1" applyFill="1" applyBorder="1" applyAlignment="1">
      <alignment horizontal="center" vertical="center"/>
    </xf>
    <xf numFmtId="0" fontId="7" fillId="2" borderId="0" xfId="14427" applyFont="1" applyFill="1" applyAlignment="1">
      <alignment vertical="center"/>
    </xf>
    <xf numFmtId="0" fontId="40" fillId="2" borderId="21" xfId="14427" applyFont="1" applyFill="1" applyBorder="1" applyAlignment="1">
      <alignment horizontal="left" indent="6"/>
    </xf>
    <xf numFmtId="0" fontId="7" fillId="2" borderId="20" xfId="14427" applyFont="1" applyFill="1" applyBorder="1" applyAlignment="1">
      <alignment vertical="center"/>
    </xf>
    <xf numFmtId="0" fontId="7" fillId="2" borderId="10" xfId="14427" applyFont="1" applyFill="1" applyBorder="1" applyAlignment="1">
      <alignment horizontal="center" vertical="center"/>
    </xf>
    <xf numFmtId="164" fontId="4" fillId="0" borderId="20" xfId="349" applyNumberFormat="1" applyFont="1" applyBorder="1" applyAlignment="1">
      <alignment wrapText="1"/>
    </xf>
    <xf numFmtId="0" fontId="7" fillId="2" borderId="31" xfId="14427" applyFont="1" applyFill="1" applyBorder="1" applyAlignment="1">
      <alignment horizontal="center" vertical="center"/>
    </xf>
    <xf numFmtId="0" fontId="68" fillId="43" borderId="9" xfId="58" applyFont="1" applyFill="1" applyBorder="1" applyAlignment="1">
      <alignment horizontal="center" vertical="center" wrapText="1"/>
    </xf>
    <xf numFmtId="164" fontId="32" fillId="28" borderId="11" xfId="349" applyNumberFormat="1" applyFont="1" applyFill="1" applyBorder="1" applyAlignment="1">
      <alignment horizontal="center" vertical="center" wrapText="1"/>
    </xf>
    <xf numFmtId="164" fontId="32" fillId="28" borderId="18" xfId="349" applyNumberFormat="1" applyFont="1" applyFill="1" applyBorder="1" applyAlignment="1">
      <alignment horizontal="center" vertical="center" wrapText="1"/>
    </xf>
    <xf numFmtId="0" fontId="3" fillId="0" borderId="0" xfId="349"/>
    <xf numFmtId="164" fontId="32" fillId="28" borderId="2" xfId="349" applyNumberFormat="1" applyFont="1" applyFill="1" applyBorder="1" applyAlignment="1">
      <alignment horizontal="center" vertical="center" wrapText="1"/>
    </xf>
    <xf numFmtId="164" fontId="32" fillId="28" borderId="9" xfId="349" applyNumberFormat="1" applyFont="1" applyFill="1" applyBorder="1" applyAlignment="1">
      <alignment horizontal="center" vertical="center" wrapText="1"/>
    </xf>
    <xf numFmtId="164" fontId="32" fillId="28" borderId="8" xfId="349" applyNumberFormat="1" applyFont="1" applyFill="1" applyBorder="1" applyAlignment="1">
      <alignment horizontal="center" vertical="center" wrapText="1"/>
    </xf>
    <xf numFmtId="164" fontId="4" fillId="0" borderId="55" xfId="349" applyNumberFormat="1" applyFont="1" applyFill="1" applyBorder="1"/>
    <xf numFmtId="164" fontId="4" fillId="0" borderId="42" xfId="349" applyNumberFormat="1" applyFont="1" applyFill="1" applyBorder="1"/>
    <xf numFmtId="164" fontId="4" fillId="0" borderId="56" xfId="349" applyNumberFormat="1" applyFont="1" applyFill="1" applyBorder="1"/>
    <xf numFmtId="171" fontId="33" fillId="0" borderId="109" xfId="14428" applyNumberFormat="1" applyFont="1" applyFill="1" applyBorder="1"/>
    <xf numFmtId="171" fontId="33" fillId="0" borderId="111" xfId="14428" applyNumberFormat="1" applyFont="1" applyFill="1" applyBorder="1"/>
    <xf numFmtId="165" fontId="33" fillId="29" borderId="55" xfId="349" applyNumberFormat="1" applyFont="1" applyFill="1" applyBorder="1" applyAlignment="1">
      <alignment vertical="center"/>
    </xf>
    <xf numFmtId="165" fontId="33" fillId="29" borderId="117" xfId="349" applyNumberFormat="1" applyFont="1" applyFill="1" applyBorder="1" applyAlignment="1">
      <alignment vertical="center"/>
    </xf>
    <xf numFmtId="1" fontId="35" fillId="30" borderId="45" xfId="349" applyNumberFormat="1" applyFont="1" applyFill="1" applyBorder="1" applyAlignment="1">
      <alignment horizontal="center" vertical="top"/>
    </xf>
    <xf numFmtId="0" fontId="3" fillId="2" borderId="45" xfId="349" applyFill="1" applyBorder="1"/>
    <xf numFmtId="3" fontId="36" fillId="0" borderId="45" xfId="349" applyNumberFormat="1" applyFont="1" applyBorder="1" applyAlignment="1">
      <alignment horizontal="center" vertical="center"/>
    </xf>
    <xf numFmtId="10" fontId="33" fillId="0" borderId="45" xfId="614" applyNumberFormat="1" applyFont="1" applyFill="1" applyBorder="1"/>
    <xf numFmtId="1" fontId="33" fillId="0" borderId="45" xfId="614" applyNumberFormat="1" applyFont="1" applyFill="1" applyBorder="1"/>
    <xf numFmtId="3" fontId="37" fillId="30" borderId="45" xfId="349" applyNumberFormat="1" applyFont="1" applyFill="1" applyBorder="1" applyAlignment="1">
      <alignment horizontal="center" vertical="top"/>
    </xf>
    <xf numFmtId="164" fontId="4" fillId="0" borderId="0" xfId="349" applyNumberFormat="1" applyFont="1" applyAlignment="1">
      <alignment wrapText="1"/>
    </xf>
    <xf numFmtId="164" fontId="4" fillId="0" borderId="59" xfId="349" applyNumberFormat="1" applyFont="1" applyFill="1" applyBorder="1"/>
    <xf numFmtId="164" fontId="4" fillId="0" borderId="60" xfId="349" applyNumberFormat="1" applyFont="1" applyFill="1" applyBorder="1"/>
    <xf numFmtId="164" fontId="4" fillId="0" borderId="61" xfId="349" applyNumberFormat="1" applyFont="1" applyFill="1" applyBorder="1"/>
    <xf numFmtId="171" fontId="33" fillId="0" borderId="115" xfId="14428" applyNumberFormat="1" applyFont="1" applyFill="1" applyBorder="1"/>
    <xf numFmtId="171" fontId="33" fillId="0" borderId="116" xfId="14428" applyNumberFormat="1" applyFont="1" applyFill="1" applyBorder="1"/>
    <xf numFmtId="165" fontId="33" fillId="29" borderId="57" xfId="349" applyNumberFormat="1" applyFont="1" applyFill="1" applyBorder="1" applyAlignment="1">
      <alignment vertical="center"/>
    </xf>
    <xf numFmtId="165" fontId="33" fillId="29" borderId="118" xfId="349" applyNumberFormat="1" applyFont="1" applyFill="1" applyBorder="1" applyAlignment="1">
      <alignment vertical="center"/>
    </xf>
    <xf numFmtId="1" fontId="35" fillId="30" borderId="47" xfId="349" applyNumberFormat="1" applyFont="1" applyFill="1" applyBorder="1" applyAlignment="1">
      <alignment horizontal="center" vertical="top"/>
    </xf>
    <xf numFmtId="0" fontId="3" fillId="2" borderId="47" xfId="349" applyFill="1" applyBorder="1"/>
    <xf numFmtId="3" fontId="36" fillId="0" borderId="47" xfId="349" applyNumberFormat="1" applyFont="1" applyBorder="1" applyAlignment="1">
      <alignment horizontal="center" vertical="center"/>
    </xf>
    <xf numFmtId="10" fontId="33" fillId="0" borderId="47" xfId="614" applyNumberFormat="1" applyFont="1" applyFill="1" applyBorder="1"/>
    <xf numFmtId="1" fontId="33" fillId="0" borderId="47" xfId="614" applyNumberFormat="1" applyFont="1" applyFill="1" applyBorder="1"/>
    <xf numFmtId="3" fontId="37" fillId="30" borderId="47" xfId="349" applyNumberFormat="1" applyFont="1" applyFill="1" applyBorder="1" applyAlignment="1">
      <alignment horizontal="center" vertical="top"/>
    </xf>
    <xf numFmtId="165" fontId="33" fillId="29" borderId="59" xfId="349" applyNumberFormat="1" applyFont="1" applyFill="1" applyBorder="1" applyAlignment="1">
      <alignment vertical="center"/>
    </xf>
    <xf numFmtId="165" fontId="33" fillId="29" borderId="119" xfId="349" applyNumberFormat="1" applyFont="1" applyFill="1" applyBorder="1" applyAlignment="1">
      <alignment vertical="center"/>
    </xf>
    <xf numFmtId="1" fontId="35" fillId="30" borderId="48" xfId="349" applyNumberFormat="1" applyFont="1" applyFill="1" applyBorder="1" applyAlignment="1">
      <alignment horizontal="center" vertical="top"/>
    </xf>
    <xf numFmtId="0" fontId="3" fillId="2" borderId="48" xfId="349" applyFill="1" applyBorder="1"/>
    <xf numFmtId="3" fontId="36" fillId="0" borderId="48" xfId="349" applyNumberFormat="1" applyFont="1" applyBorder="1" applyAlignment="1">
      <alignment horizontal="center" vertical="center"/>
    </xf>
    <xf numFmtId="10" fontId="33" fillId="0" borderId="48" xfId="614" applyNumberFormat="1" applyFont="1" applyFill="1" applyBorder="1"/>
    <xf numFmtId="1" fontId="33" fillId="0" borderId="48" xfId="614" applyNumberFormat="1" applyFont="1" applyFill="1" applyBorder="1"/>
    <xf numFmtId="3" fontId="37" fillId="30" borderId="48" xfId="349" applyNumberFormat="1" applyFont="1" applyFill="1" applyBorder="1" applyAlignment="1">
      <alignment horizontal="center" vertical="top"/>
    </xf>
    <xf numFmtId="164" fontId="4" fillId="0" borderId="0" xfId="349" applyNumberFormat="1" applyFont="1" applyFill="1" applyBorder="1"/>
    <xf numFmtId="164" fontId="4" fillId="3" borderId="19" xfId="42" applyNumberFormat="1" applyFont="1" applyFill="1" applyBorder="1" applyAlignment="1">
      <alignment horizontal="center" vertical="center" wrapText="1"/>
    </xf>
    <xf numFmtId="164" fontId="4" fillId="3" borderId="18" xfId="42" applyNumberFormat="1" applyFont="1" applyFill="1" applyBorder="1" applyAlignment="1">
      <alignment horizontal="center" vertical="center" wrapText="1"/>
    </xf>
    <xf numFmtId="164" fontId="11" fillId="2" borderId="0" xfId="42" applyNumberFormat="1" applyFont="1" applyFill="1" applyAlignment="1">
      <alignment vertical="top"/>
    </xf>
    <xf numFmtId="164" fontId="3" fillId="2" borderId="0" xfId="42" applyNumberFormat="1" applyFont="1" applyFill="1" applyAlignment="1">
      <alignment vertical="top"/>
    </xf>
    <xf numFmtId="164" fontId="60" fillId="2" borderId="0" xfId="42" applyNumberFormat="1" applyFont="1" applyFill="1" applyAlignment="1">
      <alignment vertical="top"/>
    </xf>
    <xf numFmtId="164" fontId="4" fillId="2" borderId="0" xfId="42" applyNumberFormat="1" applyFont="1" applyFill="1" applyAlignment="1">
      <alignment vertical="top"/>
    </xf>
    <xf numFmtId="164" fontId="4" fillId="2" borderId="0" xfId="42" applyNumberFormat="1" applyFont="1" applyFill="1" applyAlignment="1">
      <alignment vertical="center"/>
    </xf>
    <xf numFmtId="164" fontId="4" fillId="0" borderId="17" xfId="42" applyNumberFormat="1" applyFont="1" applyFill="1" applyBorder="1" applyAlignment="1">
      <alignment horizontal="center" vertical="top"/>
    </xf>
    <xf numFmtId="164" fontId="4" fillId="0" borderId="15" xfId="42" applyNumberFormat="1" applyFont="1" applyFill="1" applyBorder="1" applyAlignment="1">
      <alignment vertical="top"/>
    </xf>
    <xf numFmtId="164" fontId="4" fillId="0" borderId="17" xfId="42" applyNumberFormat="1" applyFont="1" applyFill="1" applyBorder="1" applyAlignment="1">
      <alignment vertical="top"/>
    </xf>
    <xf numFmtId="164" fontId="4" fillId="0" borderId="16" xfId="42" applyNumberFormat="1" applyFont="1" applyFill="1" applyBorder="1" applyAlignment="1">
      <alignment vertical="top"/>
    </xf>
    <xf numFmtId="164" fontId="4" fillId="0" borderId="16" xfId="42" applyNumberFormat="1" applyFont="1" applyFill="1" applyBorder="1" applyAlignment="1">
      <alignment horizontal="center" vertical="top"/>
    </xf>
    <xf numFmtId="164" fontId="4" fillId="0" borderId="15" xfId="42" applyNumberFormat="1" applyFont="1" applyFill="1" applyBorder="1" applyAlignment="1">
      <alignment horizontal="center" vertical="top"/>
    </xf>
    <xf numFmtId="166" fontId="4" fillId="0" borderId="17" xfId="42" applyNumberFormat="1" applyFont="1" applyFill="1" applyBorder="1" applyAlignment="1">
      <alignment vertical="top"/>
    </xf>
    <xf numFmtId="166" fontId="4" fillId="0" borderId="16" xfId="42" applyNumberFormat="1" applyFont="1" applyFill="1" applyBorder="1" applyAlignment="1">
      <alignment vertical="top"/>
    </xf>
    <xf numFmtId="166" fontId="4" fillId="0" borderId="15" xfId="42" applyNumberFormat="1" applyFont="1" applyFill="1" applyBorder="1" applyAlignment="1">
      <alignment vertical="top"/>
    </xf>
    <xf numFmtId="164" fontId="4" fillId="0" borderId="7" xfId="42" applyNumberFormat="1" applyFont="1" applyFill="1" applyBorder="1" applyAlignment="1">
      <alignment horizontal="center" vertical="top"/>
    </xf>
    <xf numFmtId="164" fontId="4" fillId="0" borderId="6" xfId="42" applyNumberFormat="1" applyFont="1" applyFill="1" applyBorder="1" applyAlignment="1">
      <alignment vertical="top"/>
    </xf>
    <xf numFmtId="164" fontId="4" fillId="0" borderId="7" xfId="42" applyNumberFormat="1" applyFont="1" applyFill="1" applyBorder="1" applyAlignment="1">
      <alignment vertical="top"/>
    </xf>
    <xf numFmtId="164" fontId="4" fillId="0" borderId="23" xfId="42" applyNumberFormat="1" applyFont="1" applyFill="1" applyBorder="1" applyAlignment="1">
      <alignment vertical="top"/>
    </xf>
    <xf numFmtId="164" fontId="4" fillId="0" borderId="23" xfId="42" applyNumberFormat="1" applyFont="1" applyFill="1" applyBorder="1" applyAlignment="1">
      <alignment horizontal="center" vertical="top"/>
    </xf>
    <xf numFmtId="164" fontId="4" fillId="0" borderId="6" xfId="42" applyNumberFormat="1" applyFont="1" applyFill="1" applyBorder="1" applyAlignment="1">
      <alignment horizontal="center" vertical="top"/>
    </xf>
    <xf numFmtId="166" fontId="4" fillId="0" borderId="7" xfId="42" applyNumberFormat="1" applyFont="1" applyFill="1" applyBorder="1" applyAlignment="1">
      <alignment vertical="top"/>
    </xf>
    <xf numFmtId="166" fontId="4" fillId="0" borderId="23" xfId="42" applyNumberFormat="1" applyFont="1" applyFill="1" applyBorder="1" applyAlignment="1">
      <alignment vertical="top"/>
    </xf>
    <xf numFmtId="166" fontId="4" fillId="0" borderId="6" xfId="42" applyNumberFormat="1" applyFont="1" applyFill="1" applyBorder="1" applyAlignment="1">
      <alignment vertical="top"/>
    </xf>
    <xf numFmtId="164" fontId="4" fillId="0" borderId="7" xfId="42" applyNumberFormat="1" applyFont="1" applyFill="1" applyBorder="1" applyAlignment="1">
      <alignment horizontal="right" vertical="top"/>
    </xf>
    <xf numFmtId="164" fontId="4" fillId="0" borderId="23" xfId="42" applyNumberFormat="1" applyFont="1" applyFill="1" applyBorder="1" applyAlignment="1">
      <alignment horizontal="right" vertical="top"/>
    </xf>
    <xf numFmtId="164" fontId="4" fillId="0" borderId="6" xfId="42" applyNumberFormat="1" applyFont="1" applyFill="1" applyBorder="1" applyAlignment="1">
      <alignment horizontal="right" vertical="top"/>
    </xf>
    <xf numFmtId="166" fontId="4" fillId="0" borderId="7" xfId="42" applyNumberFormat="1" applyFont="1" applyFill="1" applyBorder="1" applyAlignment="1">
      <alignment horizontal="right" vertical="top"/>
    </xf>
    <xf numFmtId="166" fontId="4" fillId="0" borderId="23" xfId="42" applyNumberFormat="1" applyFont="1" applyFill="1" applyBorder="1" applyAlignment="1">
      <alignment horizontal="right" vertical="top"/>
    </xf>
    <xf numFmtId="166" fontId="4" fillId="0" borderId="6" xfId="42" applyNumberFormat="1" applyFont="1" applyFill="1" applyBorder="1" applyAlignment="1">
      <alignment horizontal="right" vertical="top"/>
    </xf>
    <xf numFmtId="164" fontId="4" fillId="0" borderId="23" xfId="42" quotePrefix="1" applyNumberFormat="1" applyFont="1" applyFill="1" applyBorder="1" applyAlignment="1">
      <alignment horizontal="right" vertical="top"/>
    </xf>
    <xf numFmtId="164" fontId="4" fillId="0" borderId="6" xfId="42" quotePrefix="1" applyNumberFormat="1" applyFont="1" applyFill="1" applyBorder="1" applyAlignment="1">
      <alignment horizontal="right" vertical="top"/>
    </xf>
    <xf numFmtId="166" fontId="4" fillId="0" borderId="23" xfId="42" quotePrefix="1" applyNumberFormat="1" applyFont="1" applyFill="1" applyBorder="1" applyAlignment="1">
      <alignment horizontal="right" vertical="top"/>
    </xf>
    <xf numFmtId="166" fontId="4" fillId="0" borderId="6" xfId="42" quotePrefix="1" applyNumberFormat="1" applyFont="1" applyFill="1" applyBorder="1" applyAlignment="1">
      <alignment horizontal="right" vertical="top"/>
    </xf>
    <xf numFmtId="164" fontId="4" fillId="0" borderId="4" xfId="42" applyNumberFormat="1" applyFont="1" applyFill="1" applyBorder="1" applyAlignment="1">
      <alignment horizontal="center" vertical="top"/>
    </xf>
    <xf numFmtId="164" fontId="4" fillId="0" borderId="3" xfId="42" applyNumberFormat="1" applyFont="1" applyFill="1" applyBorder="1" applyAlignment="1">
      <alignment vertical="top"/>
    </xf>
    <xf numFmtId="164" fontId="4" fillId="0" borderId="4" xfId="42" applyNumberFormat="1" applyFont="1" applyFill="1" applyBorder="1" applyAlignment="1">
      <alignment horizontal="right" vertical="top"/>
    </xf>
    <xf numFmtId="164" fontId="4" fillId="0" borderId="14" xfId="42" applyNumberFormat="1" applyFont="1" applyFill="1" applyBorder="1" applyAlignment="1">
      <alignment horizontal="right" vertical="top"/>
    </xf>
    <xf numFmtId="164" fontId="4" fillId="0" borderId="3" xfId="42" applyNumberFormat="1" applyFont="1" applyFill="1" applyBorder="1" applyAlignment="1">
      <alignment horizontal="right" vertical="top"/>
    </xf>
    <xf numFmtId="164" fontId="4" fillId="0" borderId="14" xfId="42" applyNumberFormat="1" applyFont="1" applyFill="1" applyBorder="1" applyAlignment="1">
      <alignment horizontal="center" vertical="top"/>
    </xf>
    <xf numFmtId="164" fontId="4" fillId="0" borderId="3" xfId="42" applyNumberFormat="1" applyFont="1" applyFill="1" applyBorder="1" applyAlignment="1">
      <alignment horizontal="center" vertical="top"/>
    </xf>
    <xf numFmtId="166" fontId="4" fillId="0" borderId="4" xfId="42" applyNumberFormat="1" applyFont="1" applyFill="1" applyBorder="1" applyAlignment="1">
      <alignment horizontal="right" vertical="top"/>
    </xf>
    <xf numFmtId="166" fontId="4" fillId="0" borderId="14" xfId="42" applyNumberFormat="1" applyFont="1" applyFill="1" applyBorder="1" applyAlignment="1">
      <alignment horizontal="right" vertical="top"/>
    </xf>
    <xf numFmtId="166" fontId="4" fillId="0" borderId="3" xfId="42" applyNumberFormat="1" applyFont="1" applyFill="1" applyBorder="1" applyAlignment="1">
      <alignment horizontal="right" vertical="top"/>
    </xf>
    <xf numFmtId="0" fontId="0" fillId="0" borderId="0" xfId="0" applyFill="1" applyBorder="1"/>
    <xf numFmtId="0" fontId="56" fillId="0" borderId="0" xfId="0" applyFont="1" applyBorder="1" applyAlignment="1">
      <alignment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9" fillId="0" borderId="120" xfId="0" applyFont="1" applyBorder="1" applyAlignment="1">
      <alignment horizontal="left" indent="1"/>
    </xf>
    <xf numFmtId="10" fontId="30" fillId="36" borderId="27" xfId="0" applyNumberFormat="1" applyFont="1" applyFill="1" applyBorder="1" applyAlignment="1">
      <alignment horizontal="center" vertical="center"/>
    </xf>
    <xf numFmtId="10" fontId="30" fillId="36" borderId="27" xfId="0" applyNumberFormat="1" applyFont="1" applyFill="1" applyBorder="1" applyAlignment="1">
      <alignment horizontal="center"/>
    </xf>
    <xf numFmtId="10" fontId="71" fillId="44" borderId="27" xfId="0" applyNumberFormat="1" applyFont="1" applyFill="1" applyBorder="1" applyAlignment="1">
      <alignment horizontal="center" vertical="center"/>
    </xf>
    <xf numFmtId="0" fontId="29" fillId="0" borderId="121" xfId="0" applyFont="1" applyBorder="1" applyAlignment="1">
      <alignment horizontal="left" indent="1"/>
    </xf>
    <xf numFmtId="10" fontId="30" fillId="36" borderId="0" xfId="0" applyNumberFormat="1" applyFont="1" applyFill="1" applyBorder="1" applyAlignment="1">
      <alignment horizontal="center" vertical="center"/>
    </xf>
    <xf numFmtId="10" fontId="30" fillId="36" borderId="0" xfId="0" applyNumberFormat="1" applyFont="1" applyFill="1" applyBorder="1" applyAlignment="1">
      <alignment horizontal="center"/>
    </xf>
    <xf numFmtId="10" fontId="71" fillId="44" borderId="0" xfId="0" applyNumberFormat="1" applyFont="1" applyFill="1" applyBorder="1" applyAlignment="1">
      <alignment horizontal="center" vertical="center"/>
    </xf>
    <xf numFmtId="0" fontId="29" fillId="0" borderId="122" xfId="0" applyFont="1" applyFill="1" applyBorder="1" applyAlignment="1">
      <alignment horizontal="left" wrapText="1"/>
    </xf>
    <xf numFmtId="0" fontId="29" fillId="0" borderId="122" xfId="0" applyFont="1" applyFill="1" applyBorder="1" applyAlignment="1">
      <alignment horizontal="left"/>
    </xf>
    <xf numFmtId="0" fontId="29" fillId="0" borderId="28" xfId="0" applyFont="1" applyFill="1" applyBorder="1" applyAlignment="1">
      <alignment horizontal="left"/>
    </xf>
    <xf numFmtId="10" fontId="72" fillId="36" borderId="1" xfId="0" applyNumberFormat="1" applyFont="1" applyFill="1" applyBorder="1" applyAlignment="1">
      <alignment horizontal="center" vertical="center"/>
    </xf>
    <xf numFmtId="10" fontId="71" fillId="44" borderId="1" xfId="0" applyNumberFormat="1" applyFont="1" applyFill="1" applyBorder="1" applyAlignment="1">
      <alignment horizontal="center" vertical="center"/>
    </xf>
    <xf numFmtId="0" fontId="29" fillId="0" borderId="0" xfId="0" applyFont="1" applyFill="1" applyBorder="1" applyAlignment="1">
      <alignment horizontal="left"/>
    </xf>
    <xf numFmtId="9" fontId="29" fillId="0" borderId="0" xfId="2"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xf>
    <xf numFmtId="9" fontId="29" fillId="0" borderId="0" xfId="2" applyFont="1" applyFill="1" applyBorder="1" applyAlignment="1">
      <alignment horizontal="left"/>
    </xf>
    <xf numFmtId="0" fontId="0" fillId="0" borderId="0" xfId="0" applyFill="1" applyBorder="1" applyAlignment="1">
      <alignment horizontal="center"/>
    </xf>
    <xf numFmtId="0" fontId="31" fillId="0" borderId="0" xfId="0" applyFont="1"/>
    <xf numFmtId="0" fontId="2" fillId="0" borderId="18" xfId="0" applyFont="1" applyFill="1" applyBorder="1" applyAlignment="1">
      <alignment horizontal="center" vertical="center"/>
    </xf>
    <xf numFmtId="0" fontId="0" fillId="0" borderId="0" xfId="0" applyAlignment="1">
      <alignment horizontal="center" vertical="center" wrapText="1"/>
    </xf>
    <xf numFmtId="166" fontId="30" fillId="0" borderId="123" xfId="0" applyNumberFormat="1" applyFont="1" applyFill="1" applyBorder="1" applyAlignment="1">
      <alignment horizontal="center" vertical="center"/>
    </xf>
    <xf numFmtId="10" fontId="73" fillId="0" borderId="124" xfId="0" applyNumberFormat="1" applyFont="1" applyFill="1" applyBorder="1" applyAlignment="1">
      <alignment horizontal="center" vertical="center"/>
    </xf>
    <xf numFmtId="10" fontId="73" fillId="0" borderId="125" xfId="0" applyNumberFormat="1" applyFont="1" applyFill="1" applyBorder="1" applyAlignment="1">
      <alignment horizontal="center" vertical="center"/>
    </xf>
    <xf numFmtId="10" fontId="73" fillId="0" borderId="126" xfId="0" applyNumberFormat="1" applyFont="1" applyFill="1" applyBorder="1" applyAlignment="1">
      <alignment horizontal="center" vertical="center"/>
    </xf>
    <xf numFmtId="10" fontId="0" fillId="0" borderId="0" xfId="0" applyNumberFormat="1" applyAlignment="1">
      <alignment horizontal="center"/>
    </xf>
    <xf numFmtId="10" fontId="0" fillId="0" borderId="0" xfId="0" applyNumberFormat="1"/>
    <xf numFmtId="10" fontId="30" fillId="0" borderId="86" xfId="0" applyNumberFormat="1" applyFont="1" applyFill="1" applyBorder="1" applyAlignment="1">
      <alignment horizontal="center" vertical="center"/>
    </xf>
    <xf numFmtId="10" fontId="73" fillId="0" borderId="127" xfId="0" applyNumberFormat="1" applyFont="1" applyFill="1" applyBorder="1" applyAlignment="1">
      <alignment horizontal="center" vertical="center"/>
    </xf>
    <xf numFmtId="10" fontId="73" fillId="0" borderId="128" xfId="0" applyNumberFormat="1" applyFont="1" applyFill="1" applyBorder="1" applyAlignment="1">
      <alignment horizontal="center" vertical="center"/>
    </xf>
    <xf numFmtId="10" fontId="73" fillId="0" borderId="129" xfId="0" applyNumberFormat="1" applyFont="1" applyFill="1" applyBorder="1" applyAlignment="1">
      <alignment horizontal="center" vertical="center"/>
    </xf>
    <xf numFmtId="166" fontId="30" fillId="0" borderId="86" xfId="0" applyNumberFormat="1" applyFont="1" applyFill="1" applyBorder="1" applyAlignment="1">
      <alignment horizontal="center" vertical="center"/>
    </xf>
    <xf numFmtId="10" fontId="30" fillId="0" borderId="85" xfId="0" applyNumberFormat="1" applyFont="1" applyFill="1" applyBorder="1" applyAlignment="1">
      <alignment horizontal="center" vertical="center"/>
    </xf>
    <xf numFmtId="10" fontId="73" fillId="0" borderId="130" xfId="0" applyNumberFormat="1" applyFont="1" applyFill="1" applyBorder="1" applyAlignment="1">
      <alignment horizontal="center" vertical="center"/>
    </xf>
    <xf numFmtId="10" fontId="73" fillId="0" borderId="131" xfId="0" applyNumberFormat="1" applyFont="1" applyFill="1" applyBorder="1" applyAlignment="1">
      <alignment horizontal="center" vertical="center"/>
    </xf>
    <xf numFmtId="10" fontId="73" fillId="0" borderId="132" xfId="0" applyNumberFormat="1" applyFont="1" applyFill="1" applyBorder="1" applyAlignment="1">
      <alignment horizontal="center" vertical="center"/>
    </xf>
    <xf numFmtId="10" fontId="30" fillId="0" borderId="0" xfId="0" applyNumberFormat="1" applyFont="1" applyFill="1" applyBorder="1" applyAlignment="1">
      <alignment horizontal="center" vertical="center"/>
    </xf>
    <xf numFmtId="10" fontId="74" fillId="0" borderId="0" xfId="0" applyNumberFormat="1" applyFont="1" applyFill="1" applyBorder="1" applyAlignment="1">
      <alignment horizontal="center" vertical="center"/>
    </xf>
    <xf numFmtId="0" fontId="56" fillId="0" borderId="0" xfId="0" applyFont="1" applyAlignment="1">
      <alignment vertical="center"/>
    </xf>
    <xf numFmtId="164" fontId="7" fillId="2" borderId="9" xfId="730" applyNumberFormat="1" applyFont="1" applyFill="1" applyBorder="1" applyAlignment="1">
      <alignment horizontal="center" vertical="center"/>
    </xf>
    <xf numFmtId="164" fontId="7" fillId="2" borderId="10" xfId="730" applyNumberFormat="1" applyFont="1" applyFill="1" applyBorder="1" applyAlignment="1">
      <alignment horizontal="center" vertical="center"/>
    </xf>
    <xf numFmtId="169" fontId="0" fillId="0" borderId="0" xfId="2" applyNumberFormat="1" applyFont="1"/>
    <xf numFmtId="10" fontId="30" fillId="0" borderId="123" xfId="0" applyNumberFormat="1" applyFont="1" applyFill="1" applyBorder="1" applyAlignment="1">
      <alignment horizontal="left" vertical="center"/>
    </xf>
    <xf numFmtId="10" fontId="30" fillId="0" borderId="123" xfId="0" applyNumberFormat="1" applyFont="1" applyFill="1" applyBorder="1" applyAlignment="1">
      <alignment horizontal="center" vertical="center"/>
    </xf>
    <xf numFmtId="10" fontId="0" fillId="0" borderId="0" xfId="2" applyNumberFormat="1" applyFont="1"/>
    <xf numFmtId="10" fontId="30" fillId="0" borderId="133" xfId="0" applyNumberFormat="1" applyFont="1" applyFill="1" applyBorder="1" applyAlignment="1">
      <alignment horizontal="left" vertical="center"/>
    </xf>
    <xf numFmtId="10" fontId="30" fillId="0" borderId="86" xfId="0" applyNumberFormat="1" applyFont="1" applyFill="1" applyBorder="1" applyAlignment="1">
      <alignment horizontal="left" vertical="center"/>
    </xf>
    <xf numFmtId="10" fontId="30" fillId="0" borderId="5" xfId="0" applyNumberFormat="1" applyFont="1" applyFill="1" applyBorder="1" applyAlignment="1">
      <alignment horizontal="left" vertical="center"/>
    </xf>
    <xf numFmtId="10" fontId="74" fillId="35" borderId="86" xfId="0" applyNumberFormat="1" applyFont="1" applyFill="1" applyBorder="1" applyAlignment="1">
      <alignment horizontal="center"/>
    </xf>
    <xf numFmtId="10" fontId="30" fillId="0" borderId="85" xfId="0" applyNumberFormat="1" applyFont="1" applyFill="1" applyBorder="1" applyAlignment="1">
      <alignment horizontal="left" vertical="center"/>
    </xf>
    <xf numFmtId="10" fontId="74" fillId="35" borderId="85" xfId="0" applyNumberFormat="1" applyFont="1" applyFill="1" applyBorder="1" applyAlignment="1">
      <alignment horizontal="center"/>
    </xf>
    <xf numFmtId="0" fontId="29" fillId="0" borderId="123" xfId="0" applyFont="1" applyBorder="1" applyAlignment="1">
      <alignment horizontal="left"/>
    </xf>
    <xf numFmtId="10" fontId="30" fillId="35" borderId="134" xfId="0" applyNumberFormat="1" applyFont="1" applyFill="1" applyBorder="1" applyAlignment="1">
      <alignment horizontal="center" vertical="center"/>
    </xf>
    <xf numFmtId="10" fontId="30" fillId="35" borderId="135" xfId="0" applyNumberFormat="1" applyFont="1" applyFill="1" applyBorder="1" applyAlignment="1">
      <alignment horizontal="center" vertical="center"/>
    </xf>
    <xf numFmtId="10" fontId="30" fillId="35" borderId="135" xfId="0" applyNumberFormat="1" applyFont="1" applyFill="1" applyBorder="1" applyAlignment="1">
      <alignment horizontal="center"/>
    </xf>
    <xf numFmtId="166" fontId="30" fillId="35" borderId="136" xfId="2" applyNumberFormat="1" applyFont="1" applyFill="1" applyBorder="1" applyAlignment="1">
      <alignment horizontal="center"/>
    </xf>
    <xf numFmtId="0" fontId="29" fillId="0" borderId="86" xfId="0" applyFont="1" applyFill="1" applyBorder="1" applyAlignment="1">
      <alignment horizontal="left" indent="1"/>
    </xf>
    <xf numFmtId="10" fontId="75" fillId="35" borderId="81" xfId="0" applyNumberFormat="1" applyFont="1" applyFill="1" applyBorder="1" applyAlignment="1">
      <alignment horizontal="center" vertical="center"/>
    </xf>
    <xf numFmtId="10" fontId="74" fillId="35" borderId="84" xfId="0" applyNumberFormat="1" applyFont="1" applyFill="1" applyBorder="1" applyAlignment="1">
      <alignment horizontal="center" vertical="center"/>
    </xf>
    <xf numFmtId="10" fontId="30" fillId="35" borderId="84" xfId="0" applyNumberFormat="1" applyFont="1" applyFill="1" applyBorder="1" applyAlignment="1">
      <alignment horizontal="center" vertical="center"/>
    </xf>
    <xf numFmtId="10" fontId="30" fillId="35" borderId="84" xfId="0" applyNumberFormat="1" applyFont="1" applyFill="1" applyBorder="1" applyAlignment="1">
      <alignment horizontal="center"/>
    </xf>
    <xf numFmtId="166" fontId="30" fillId="35" borderId="137" xfId="2" applyNumberFormat="1" applyFont="1" applyFill="1" applyBorder="1" applyAlignment="1">
      <alignment horizontal="center"/>
    </xf>
    <xf numFmtId="0" fontId="76" fillId="0" borderId="0" xfId="0" applyFont="1" applyAlignment="1">
      <alignment horizontal="center"/>
    </xf>
    <xf numFmtId="10" fontId="74" fillId="35" borderId="84" xfId="0" applyNumberFormat="1" applyFont="1" applyFill="1" applyBorder="1" applyAlignment="1">
      <alignment horizontal="center"/>
    </xf>
    <xf numFmtId="10" fontId="30" fillId="35" borderId="81" xfId="0" applyNumberFormat="1" applyFont="1" applyFill="1" applyBorder="1" applyAlignment="1">
      <alignment horizontal="center" vertical="center"/>
    </xf>
    <xf numFmtId="10" fontId="74" fillId="35" borderId="137" xfId="2" applyNumberFormat="1" applyFont="1" applyFill="1" applyBorder="1" applyAlignment="1">
      <alignment horizontal="center"/>
    </xf>
    <xf numFmtId="0" fontId="29" fillId="0" borderId="86" xfId="0" applyFont="1" applyBorder="1" applyAlignment="1">
      <alignment horizontal="left"/>
    </xf>
    <xf numFmtId="10" fontId="74" fillId="35" borderId="81" xfId="0" applyNumberFormat="1" applyFont="1" applyFill="1" applyBorder="1" applyAlignment="1">
      <alignment horizontal="center" vertical="center"/>
    </xf>
    <xf numFmtId="10" fontId="75" fillId="35" borderId="84" xfId="0" applyNumberFormat="1" applyFont="1" applyFill="1" applyBorder="1" applyAlignment="1">
      <alignment horizontal="center" vertical="center"/>
    </xf>
    <xf numFmtId="0" fontId="77" fillId="0" borderId="86" xfId="0" applyFont="1" applyBorder="1" applyAlignment="1">
      <alignment horizontal="left" indent="1"/>
    </xf>
    <xf numFmtId="164" fontId="0" fillId="0" borderId="0" xfId="0" applyNumberFormat="1"/>
    <xf numFmtId="166" fontId="29" fillId="35" borderId="137" xfId="2" applyNumberFormat="1" applyFont="1" applyFill="1" applyBorder="1" applyAlignment="1">
      <alignment horizontal="center"/>
    </xf>
    <xf numFmtId="0" fontId="30" fillId="0" borderId="79" xfId="0" applyFont="1" applyFill="1" applyBorder="1" applyAlignment="1">
      <alignment horizontal="center" vertical="center"/>
    </xf>
    <xf numFmtId="0" fontId="30" fillId="0" borderId="82" xfId="0" applyFont="1" applyFill="1" applyBorder="1" applyAlignment="1">
      <alignment horizontal="center" vertical="center"/>
    </xf>
    <xf numFmtId="0" fontId="30" fillId="0" borderId="82" xfId="0" applyFont="1" applyFill="1" applyBorder="1" applyAlignment="1">
      <alignment horizontal="center"/>
    </xf>
    <xf numFmtId="9" fontId="29" fillId="0" borderId="78" xfId="2" applyFont="1" applyFill="1" applyBorder="1" applyAlignment="1">
      <alignment horizontal="center"/>
    </xf>
    <xf numFmtId="10" fontId="30" fillId="36" borderId="87" xfId="0" applyNumberFormat="1" applyFont="1" applyFill="1" applyBorder="1" applyAlignment="1">
      <alignment horizontal="center" vertical="center"/>
    </xf>
    <xf numFmtId="10" fontId="30" fillId="36" borderId="80" xfId="0" applyNumberFormat="1" applyFont="1" applyFill="1" applyBorder="1" applyAlignment="1">
      <alignment horizontal="center" vertical="center"/>
    </xf>
    <xf numFmtId="10" fontId="30" fillId="36" borderId="78" xfId="0" applyNumberFormat="1" applyFont="1" applyFill="1" applyBorder="1" applyAlignment="1">
      <alignment horizontal="center" vertical="center"/>
    </xf>
    <xf numFmtId="0" fontId="0" fillId="0" borderId="138" xfId="0" applyBorder="1" applyAlignment="1">
      <alignment vertical="top"/>
    </xf>
    <xf numFmtId="0" fontId="3" fillId="0" borderId="108" xfId="42" applyBorder="1" applyAlignment="1">
      <alignment vertical="top" wrapText="1"/>
    </xf>
    <xf numFmtId="164" fontId="4" fillId="2" borderId="0" xfId="349" applyNumberFormat="1" applyFont="1" applyFill="1" applyBorder="1" applyAlignment="1">
      <alignment horizontal="left"/>
    </xf>
    <xf numFmtId="164" fontId="81" fillId="2" borderId="0" xfId="349" applyNumberFormat="1" applyFont="1" applyFill="1"/>
    <xf numFmtId="164" fontId="4" fillId="37" borderId="0" xfId="349" applyNumberFormat="1" applyFont="1" applyFill="1" applyAlignment="1">
      <alignment horizontal="center"/>
    </xf>
    <xf numFmtId="164" fontId="4" fillId="37" borderId="0" xfId="349" applyNumberFormat="1" applyFont="1" applyFill="1"/>
    <xf numFmtId="164" fontId="7" fillId="37" borderId="0" xfId="349" applyNumberFormat="1" applyFont="1" applyFill="1" applyAlignment="1">
      <alignment horizontal="left"/>
    </xf>
    <xf numFmtId="164" fontId="7" fillId="37" borderId="0" xfId="349" applyNumberFormat="1" applyFont="1" applyFill="1" applyAlignment="1">
      <alignment horizontal="center"/>
    </xf>
    <xf numFmtId="164" fontId="4" fillId="37" borderId="0" xfId="349" applyNumberFormat="1" applyFont="1" applyFill="1" applyBorder="1"/>
    <xf numFmtId="0" fontId="7" fillId="37" borderId="0" xfId="14427" applyFont="1" applyFill="1" applyBorder="1" applyAlignment="1">
      <alignment vertical="center"/>
    </xf>
    <xf numFmtId="164" fontId="4" fillId="37" borderId="0" xfId="349" applyNumberFormat="1" applyFont="1" applyFill="1" applyBorder="1" applyAlignment="1">
      <alignment horizontal="center"/>
    </xf>
    <xf numFmtId="164" fontId="34" fillId="37" borderId="0" xfId="349" applyNumberFormat="1" applyFont="1" applyFill="1" applyBorder="1" applyAlignment="1">
      <alignment horizontal="center" vertical="center" wrapText="1"/>
    </xf>
    <xf numFmtId="164" fontId="66" fillId="37" borderId="0" xfId="349" applyNumberFormat="1" applyFont="1" applyFill="1" applyBorder="1"/>
    <xf numFmtId="164" fontId="67" fillId="37" borderId="0" xfId="349" applyNumberFormat="1" applyFont="1" applyFill="1" applyBorder="1" applyAlignment="1">
      <alignment horizontal="center" vertical="center"/>
    </xf>
    <xf numFmtId="0" fontId="38" fillId="37" borderId="0" xfId="58" applyFont="1" applyFill="1" applyBorder="1" applyAlignment="1">
      <alignment horizontal="left" vertical="center" wrapText="1"/>
    </xf>
    <xf numFmtId="0" fontId="38" fillId="37" borderId="0" xfId="58" applyFont="1" applyFill="1" applyBorder="1" applyAlignment="1">
      <alignment horizontal="center" vertical="center" wrapText="1"/>
    </xf>
    <xf numFmtId="0" fontId="68" fillId="37" borderId="0" xfId="58" applyFont="1" applyFill="1" applyBorder="1" applyAlignment="1">
      <alignment horizontal="center" vertical="center" wrapText="1"/>
    </xf>
    <xf numFmtId="164" fontId="42" fillId="37" borderId="0" xfId="58" applyNumberFormat="1" applyFont="1" applyFill="1" applyBorder="1" applyAlignment="1">
      <alignment horizontal="left" vertical="center"/>
    </xf>
    <xf numFmtId="171" fontId="33" fillId="37" borderId="0" xfId="14428" applyNumberFormat="1" applyFont="1" applyFill="1" applyBorder="1"/>
    <xf numFmtId="0" fontId="54" fillId="45" borderId="0" xfId="235" applyFill="1" applyBorder="1" applyAlignment="1">
      <alignment vertical="top"/>
    </xf>
    <xf numFmtId="0" fontId="2" fillId="0" borderId="0" xfId="0" applyFont="1" applyFill="1" applyBorder="1" applyAlignment="1">
      <alignment horizontal="left" vertical="center"/>
    </xf>
    <xf numFmtId="10" fontId="29" fillId="36" borderId="71" xfId="2" applyNumberFormat="1" applyFont="1" applyFill="1" applyBorder="1" applyAlignment="1">
      <alignment horizontal="center"/>
    </xf>
    <xf numFmtId="10" fontId="29" fillId="36" borderId="13" xfId="2" applyNumberFormat="1" applyFont="1" applyFill="1" applyBorder="1" applyAlignment="1">
      <alignment horizontal="center"/>
    </xf>
    <xf numFmtId="10" fontId="72" fillId="36" borderId="13" xfId="0" applyNumberFormat="1" applyFont="1" applyFill="1" applyBorder="1" applyAlignment="1">
      <alignment horizontal="center" vertical="center"/>
    </xf>
    <xf numFmtId="10" fontId="72" fillId="36" borderId="12" xfId="0" applyNumberFormat="1" applyFont="1" applyFill="1" applyBorder="1" applyAlignment="1">
      <alignment horizontal="center" vertical="center"/>
    </xf>
    <xf numFmtId="10" fontId="71" fillId="44" borderId="71" xfId="0" applyNumberFormat="1" applyFont="1" applyFill="1" applyBorder="1" applyAlignment="1">
      <alignment horizontal="center" vertical="center"/>
    </xf>
    <xf numFmtId="10" fontId="71" fillId="44" borderId="13" xfId="0" applyNumberFormat="1" applyFont="1" applyFill="1" applyBorder="1" applyAlignment="1">
      <alignment horizontal="center" vertical="center"/>
    </xf>
    <xf numFmtId="10" fontId="71" fillId="44" borderId="12" xfId="0" applyNumberFormat="1" applyFont="1" applyFill="1" applyBorder="1" applyAlignment="1">
      <alignment horizontal="center" vertical="center"/>
    </xf>
    <xf numFmtId="0" fontId="5" fillId="0" borderId="0" xfId="4" applyFill="1" applyBorder="1" applyAlignment="1" applyProtection="1"/>
    <xf numFmtId="0" fontId="11" fillId="2" borderId="0" xfId="3" applyFont="1" applyFill="1" applyAlignment="1">
      <alignment horizontal="left" vertical="center"/>
    </xf>
    <xf numFmtId="0" fontId="82" fillId="2" borderId="0" xfId="3" applyFont="1" applyFill="1" applyAlignment="1">
      <alignment vertical="center"/>
    </xf>
    <xf numFmtId="0" fontId="10" fillId="0" borderId="31" xfId="3" applyFont="1" applyFill="1" applyBorder="1" applyAlignment="1">
      <alignment vertical="center" wrapText="1"/>
    </xf>
    <xf numFmtId="0" fontId="10" fillId="0" borderId="28" xfId="3" applyFont="1" applyFill="1" applyBorder="1" applyAlignment="1">
      <alignment vertical="center" wrapText="1"/>
    </xf>
    <xf numFmtId="0" fontId="4" fillId="0" borderId="8" xfId="3" applyFont="1" applyFill="1" applyBorder="1" applyAlignment="1">
      <alignment vertical="center" wrapText="1"/>
    </xf>
    <xf numFmtId="0" fontId="4" fillId="0" borderId="2" xfId="3" applyFont="1" applyFill="1" applyBorder="1" applyAlignment="1">
      <alignment vertical="center" wrapText="1"/>
    </xf>
    <xf numFmtId="164" fontId="7" fillId="2" borderId="0" xfId="14484" applyNumberFormat="1" applyFont="1" applyFill="1" applyAlignment="1">
      <alignment horizontal="center"/>
    </xf>
    <xf numFmtId="164" fontId="7" fillId="2" borderId="0" xfId="14484" applyNumberFormat="1" applyFont="1" applyFill="1"/>
    <xf numFmtId="0" fontId="83" fillId="2" borderId="0" xfId="14485" applyFill="1"/>
    <xf numFmtId="0" fontId="84" fillId="0" borderId="0" xfId="14485" applyFont="1"/>
    <xf numFmtId="164" fontId="4" fillId="3" borderId="11" xfId="14486" applyNumberFormat="1" applyFont="1" applyFill="1" applyBorder="1" applyAlignment="1">
      <alignment horizontal="center" vertical="center" wrapText="1"/>
    </xf>
    <xf numFmtId="164" fontId="4" fillId="3" borderId="26" xfId="14486" applyNumberFormat="1" applyFont="1" applyFill="1" applyBorder="1" applyAlignment="1">
      <alignment horizontal="center" vertical="center" wrapText="1"/>
    </xf>
    <xf numFmtId="164" fontId="4" fillId="0" borderId="92" xfId="14484" applyNumberFormat="1" applyFont="1" applyFill="1" applyBorder="1" applyAlignment="1">
      <alignment vertical="top"/>
    </xf>
    <xf numFmtId="164" fontId="4" fillId="0" borderId="140" xfId="14484" applyNumberFormat="1" applyFont="1" applyFill="1" applyBorder="1" applyAlignment="1">
      <alignment vertical="top"/>
    </xf>
    <xf numFmtId="164" fontId="4" fillId="0" borderId="96" xfId="14484" applyNumberFormat="1" applyFont="1" applyFill="1" applyBorder="1" applyAlignment="1">
      <alignment vertical="top"/>
    </xf>
    <xf numFmtId="164" fontId="4" fillId="0" borderId="141" xfId="14484" applyNumberFormat="1" applyFont="1" applyFill="1" applyBorder="1" applyAlignment="1">
      <alignment vertical="top"/>
    </xf>
    <xf numFmtId="164" fontId="4" fillId="0" borderId="97" xfId="14484" applyNumberFormat="1" applyFont="1" applyFill="1" applyBorder="1" applyAlignment="1">
      <alignment vertical="top"/>
    </xf>
    <xf numFmtId="164" fontId="4" fillId="0" borderId="144" xfId="14484" applyNumberFormat="1" applyFont="1" applyFill="1" applyBorder="1" applyAlignment="1">
      <alignment vertical="top"/>
    </xf>
    <xf numFmtId="164" fontId="4" fillId="37" borderId="0" xfId="14484" applyNumberFormat="1" applyFont="1" applyFill="1" applyBorder="1" applyAlignment="1">
      <alignment vertical="top"/>
    </xf>
    <xf numFmtId="0" fontId="83" fillId="2" borderId="0" xfId="14485" applyFill="1" applyBorder="1"/>
    <xf numFmtId="0" fontId="83" fillId="37" borderId="0" xfId="14485" applyFill="1" applyBorder="1"/>
    <xf numFmtId="0" fontId="4" fillId="37" borderId="0" xfId="3" applyFont="1" applyFill="1" applyBorder="1" applyAlignment="1">
      <alignment vertical="center"/>
    </xf>
    <xf numFmtId="164" fontId="4" fillId="2" borderId="0" xfId="14485" applyNumberFormat="1" applyFont="1" applyFill="1" applyAlignment="1">
      <alignment vertical="top"/>
    </xf>
    <xf numFmtId="164" fontId="4" fillId="3" borderId="11" xfId="14485" applyNumberFormat="1" applyFont="1" applyFill="1" applyBorder="1" applyAlignment="1">
      <alignment horizontal="center" vertical="center" wrapText="1"/>
    </xf>
    <xf numFmtId="164" fontId="4" fillId="3" borderId="19" xfId="14485" applyNumberFormat="1" applyFont="1" applyFill="1" applyBorder="1" applyAlignment="1">
      <alignment horizontal="center" vertical="center" wrapText="1"/>
    </xf>
    <xf numFmtId="164" fontId="4" fillId="37" borderId="92" xfId="14484" applyNumberFormat="1" applyFont="1" applyFill="1" applyBorder="1" applyAlignment="1">
      <alignment vertical="top"/>
    </xf>
    <xf numFmtId="164" fontId="4" fillId="37" borderId="96" xfId="14484" applyNumberFormat="1" applyFont="1" applyFill="1" applyBorder="1" applyAlignment="1">
      <alignment vertical="top"/>
    </xf>
    <xf numFmtId="164" fontId="4" fillId="37" borderId="97" xfId="14484" applyNumberFormat="1" applyFont="1" applyFill="1" applyBorder="1" applyAlignment="1">
      <alignment vertical="top"/>
    </xf>
    <xf numFmtId="0" fontId="83" fillId="2" borderId="1" xfId="14485" applyFill="1" applyBorder="1"/>
    <xf numFmtId="0" fontId="83" fillId="37" borderId="0" xfId="14485" applyFill="1"/>
    <xf numFmtId="164" fontId="7" fillId="37" borderId="0" xfId="14484" applyNumberFormat="1" applyFont="1" applyFill="1" applyAlignment="1">
      <alignment horizontal="center"/>
    </xf>
    <xf numFmtId="164" fontId="7" fillId="37" borderId="0" xfId="14484" applyNumberFormat="1" applyFont="1" applyFill="1" applyAlignment="1"/>
    <xf numFmtId="0" fontId="1" fillId="37" borderId="0" xfId="14484" applyFill="1"/>
    <xf numFmtId="164" fontId="4" fillId="37" borderId="0" xfId="14484" applyNumberFormat="1" applyFont="1" applyFill="1" applyAlignment="1">
      <alignment horizontal="center" vertical="top"/>
    </xf>
    <xf numFmtId="164" fontId="4" fillId="37" borderId="0" xfId="14484" applyNumberFormat="1" applyFont="1" applyFill="1" applyAlignment="1">
      <alignment vertical="top"/>
    </xf>
    <xf numFmtId="164" fontId="4" fillId="0" borderId="92" xfId="14484" applyNumberFormat="1" applyFont="1" applyFill="1" applyBorder="1" applyAlignment="1">
      <alignment horizontal="center" vertical="top"/>
    </xf>
    <xf numFmtId="164" fontId="4" fillId="0" borderId="93" xfId="14484" applyNumberFormat="1" applyFont="1" applyFill="1" applyBorder="1" applyAlignment="1">
      <alignment horizontal="center" vertical="top"/>
    </xf>
    <xf numFmtId="164" fontId="4" fillId="0" borderId="97" xfId="14484" applyNumberFormat="1" applyFont="1" applyFill="1" applyBorder="1" applyAlignment="1">
      <alignment horizontal="center" vertical="top"/>
    </xf>
    <xf numFmtId="164" fontId="4" fillId="0" borderId="98" xfId="14484" applyNumberFormat="1" applyFont="1" applyFill="1" applyBorder="1" applyAlignment="1">
      <alignment horizontal="center" vertical="top"/>
    </xf>
    <xf numFmtId="0" fontId="83" fillId="37" borderId="1" xfId="14485" applyFill="1" applyBorder="1"/>
    <xf numFmtId="164" fontId="7" fillId="37" borderId="0" xfId="14484" applyNumberFormat="1" applyFont="1" applyFill="1" applyBorder="1"/>
    <xf numFmtId="0" fontId="1" fillId="37" borderId="0" xfId="14484" applyFill="1" applyAlignment="1">
      <alignment horizontal="center"/>
    </xf>
    <xf numFmtId="1" fontId="63" fillId="37" borderId="0" xfId="14484" applyNumberFormat="1" applyFont="1" applyFill="1" applyBorder="1" applyAlignment="1">
      <alignment horizontal="center"/>
    </xf>
    <xf numFmtId="164" fontId="4" fillId="37" borderId="92" xfId="14484" applyNumberFormat="1" applyFont="1" applyFill="1" applyBorder="1" applyAlignment="1">
      <alignment horizontal="center"/>
    </xf>
    <xf numFmtId="164" fontId="4" fillId="37" borderId="148" xfId="14484" applyNumberFormat="1" applyFont="1" applyFill="1" applyBorder="1" applyAlignment="1">
      <alignment horizontal="center"/>
    </xf>
    <xf numFmtId="164" fontId="4" fillId="37" borderId="88" xfId="14484" applyNumberFormat="1" applyFont="1" applyFill="1" applyBorder="1" applyAlignment="1">
      <alignment horizontal="center"/>
    </xf>
    <xf numFmtId="164" fontId="4" fillId="37" borderId="4" xfId="14484" applyNumberFormat="1" applyFont="1" applyFill="1" applyBorder="1" applyAlignment="1">
      <alignment horizontal="center"/>
    </xf>
    <xf numFmtId="164" fontId="4" fillId="37" borderId="1" xfId="14484" applyNumberFormat="1" applyFont="1" applyFill="1" applyBorder="1" applyAlignment="1">
      <alignment horizontal="center"/>
    </xf>
    <xf numFmtId="0" fontId="1" fillId="37" borderId="0" xfId="14484" applyFill="1" applyBorder="1"/>
    <xf numFmtId="0" fontId="1" fillId="37" borderId="1" xfId="14484" applyFill="1" applyBorder="1" applyAlignment="1">
      <alignment horizontal="center"/>
    </xf>
    <xf numFmtId="0" fontId="1" fillId="37" borderId="1" xfId="14484" applyFill="1" applyBorder="1"/>
    <xf numFmtId="0" fontId="1" fillId="37" borderId="0" xfId="14484" applyFill="1" applyBorder="1" applyAlignment="1">
      <alignment horizontal="center"/>
    </xf>
    <xf numFmtId="164" fontId="7" fillId="37" borderId="0" xfId="14484" applyNumberFormat="1" applyFont="1" applyFill="1"/>
    <xf numFmtId="164" fontId="4" fillId="37" borderId="140" xfId="14484" applyNumberFormat="1" applyFont="1" applyFill="1" applyBorder="1" applyAlignment="1">
      <alignment horizontal="center"/>
    </xf>
    <xf numFmtId="164" fontId="4" fillId="37" borderId="96" xfId="14484" applyNumberFormat="1" applyFont="1" applyFill="1" applyBorder="1" applyAlignment="1">
      <alignment horizontal="center"/>
    </xf>
    <xf numFmtId="164" fontId="4" fillId="37" borderId="141" xfId="14484" applyNumberFormat="1" applyFont="1" applyFill="1" applyBorder="1" applyAlignment="1">
      <alignment horizontal="center"/>
    </xf>
    <xf numFmtId="164" fontId="4" fillId="37" borderId="89" xfId="14484" applyNumberFormat="1" applyFont="1" applyFill="1" applyBorder="1" applyAlignment="1">
      <alignment horizontal="center"/>
    </xf>
    <xf numFmtId="164" fontId="4" fillId="37" borderId="22" xfId="14484" applyNumberFormat="1" applyFont="1" applyFill="1" applyBorder="1" applyAlignment="1">
      <alignment horizontal="center"/>
    </xf>
    <xf numFmtId="0" fontId="3" fillId="0" borderId="165" xfId="42" applyBorder="1" applyAlignment="1">
      <alignment vertical="top" wrapText="1"/>
    </xf>
    <xf numFmtId="0" fontId="0" fillId="0" borderId="166" xfId="0" applyBorder="1" applyAlignment="1">
      <alignment vertical="top"/>
    </xf>
    <xf numFmtId="0" fontId="3" fillId="0" borderId="167" xfId="42" applyBorder="1" applyAlignment="1">
      <alignment horizontal="left" vertical="top" wrapText="1"/>
    </xf>
    <xf numFmtId="14" fontId="61" fillId="0" borderId="168" xfId="42" applyNumberFormat="1" applyFont="1" applyBorder="1" applyAlignment="1">
      <alignment vertical="center"/>
    </xf>
    <xf numFmtId="0" fontId="58" fillId="0" borderId="0" xfId="42" applyFont="1" applyBorder="1" applyAlignment="1">
      <alignment horizontal="center"/>
    </xf>
    <xf numFmtId="0" fontId="58" fillId="0" borderId="0" xfId="42" applyFont="1" applyBorder="1" applyAlignment="1">
      <alignment horizontal="center" vertical="center"/>
    </xf>
    <xf numFmtId="0" fontId="3" fillId="42" borderId="0" xfId="42" applyFill="1"/>
    <xf numFmtId="0" fontId="3" fillId="0" borderId="91" xfId="42" applyBorder="1"/>
    <xf numFmtId="0" fontId="4" fillId="37" borderId="0" xfId="3" applyFont="1" applyFill="1" applyAlignment="1">
      <alignment vertical="center"/>
    </xf>
    <xf numFmtId="164" fontId="4" fillId="37" borderId="0" xfId="0" quotePrefix="1" applyNumberFormat="1" applyFont="1" applyFill="1" applyBorder="1" applyAlignment="1">
      <alignment horizontal="center" vertical="center"/>
    </xf>
    <xf numFmtId="1" fontId="35" fillId="30" borderId="0" xfId="0" applyNumberFormat="1" applyFont="1" applyFill="1" applyBorder="1" applyAlignment="1">
      <alignment horizontal="center" vertical="top"/>
    </xf>
    <xf numFmtId="0" fontId="0" fillId="2" borderId="0" xfId="0" applyFill="1" applyBorder="1"/>
    <xf numFmtId="0" fontId="33" fillId="37" borderId="0" xfId="0" applyFont="1" applyFill="1" applyBorder="1" applyAlignment="1">
      <alignment vertical="center"/>
    </xf>
    <xf numFmtId="0" fontId="4" fillId="37" borderId="0" xfId="0" applyFont="1" applyFill="1" applyBorder="1" applyAlignment="1">
      <alignment vertical="center"/>
    </xf>
    <xf numFmtId="1" fontId="35" fillId="37" borderId="0" xfId="0" applyNumberFormat="1" applyFont="1" applyFill="1" applyBorder="1" applyAlignment="1">
      <alignment horizontal="center" vertical="top"/>
    </xf>
    <xf numFmtId="0" fontId="0" fillId="37" borderId="0" xfId="0" applyFill="1" applyBorder="1"/>
    <xf numFmtId="0" fontId="33" fillId="29" borderId="45" xfId="0" applyFont="1" applyFill="1" applyBorder="1" applyAlignment="1">
      <alignment horizontal="left" vertical="center"/>
    </xf>
    <xf numFmtId="0" fontId="33" fillId="29" borderId="48" xfId="0" applyFont="1" applyFill="1" applyBorder="1" applyAlignment="1">
      <alignment horizontal="left" vertical="center"/>
    </xf>
    <xf numFmtId="165" fontId="4" fillId="37" borderId="0" xfId="1" applyNumberFormat="1" applyFont="1" applyFill="1" applyBorder="1" applyAlignment="1">
      <alignment horizontal="right" vertical="center"/>
    </xf>
    <xf numFmtId="0" fontId="7" fillId="37" borderId="0" xfId="3" applyFont="1" applyFill="1" applyBorder="1" applyAlignment="1">
      <alignment vertical="center"/>
    </xf>
    <xf numFmtId="165" fontId="4" fillId="37" borderId="0" xfId="3" applyNumberFormat="1" applyFont="1" applyFill="1" applyBorder="1" applyAlignment="1">
      <alignment vertical="center"/>
    </xf>
    <xf numFmtId="0" fontId="0" fillId="2" borderId="0" xfId="0" applyFill="1"/>
    <xf numFmtId="0" fontId="0" fillId="37" borderId="0" xfId="0" applyFill="1"/>
    <xf numFmtId="0" fontId="58" fillId="37" borderId="0" xfId="0" applyFont="1" applyFill="1"/>
    <xf numFmtId="166" fontId="4" fillId="37" borderId="0" xfId="0" applyNumberFormat="1" applyFont="1" applyFill="1" applyBorder="1" applyAlignment="1">
      <alignment horizontal="center" vertical="center"/>
    </xf>
    <xf numFmtId="0" fontId="38" fillId="31" borderId="88" xfId="0" applyFont="1" applyFill="1" applyBorder="1" applyAlignment="1">
      <alignment horizontal="center" vertical="center" wrapText="1"/>
    </xf>
    <xf numFmtId="164" fontId="4" fillId="0" borderId="89" xfId="0" quotePrefix="1" applyNumberFormat="1" applyFont="1" applyFill="1" applyBorder="1" applyAlignment="1">
      <alignment horizontal="center" vertical="center"/>
    </xf>
    <xf numFmtId="164" fontId="4" fillId="0" borderId="90" xfId="0" quotePrefix="1" applyNumberFormat="1" applyFont="1" applyFill="1" applyBorder="1" applyAlignment="1">
      <alignment horizontal="center" vertical="center"/>
    </xf>
    <xf numFmtId="0" fontId="38" fillId="37" borderId="27" xfId="0" applyFont="1" applyFill="1" applyBorder="1" applyAlignment="1">
      <alignment horizontal="center" vertical="center" wrapText="1"/>
    </xf>
    <xf numFmtId="0" fontId="38" fillId="37" borderId="71" xfId="0" applyFont="1" applyFill="1" applyBorder="1" applyAlignment="1">
      <alignment horizontal="center" vertical="center" wrapText="1"/>
    </xf>
    <xf numFmtId="166" fontId="4" fillId="37" borderId="13" xfId="0" applyNumberFormat="1" applyFont="1" applyFill="1" applyBorder="1" applyAlignment="1">
      <alignment horizontal="center" vertical="center"/>
    </xf>
    <xf numFmtId="166" fontId="4" fillId="37" borderId="1" xfId="0" applyNumberFormat="1" applyFont="1" applyFill="1" applyBorder="1" applyAlignment="1">
      <alignment horizontal="center" vertical="center"/>
    </xf>
    <xf numFmtId="166" fontId="4" fillId="37" borderId="12" xfId="0" applyNumberFormat="1" applyFont="1" applyFill="1" applyBorder="1" applyAlignment="1">
      <alignment horizontal="center" vertical="center"/>
    </xf>
    <xf numFmtId="164" fontId="4" fillId="0" borderId="88" xfId="0" quotePrefix="1" applyNumberFormat="1" applyFont="1" applyFill="1" applyBorder="1" applyAlignment="1">
      <alignment horizontal="center" vertical="center"/>
    </xf>
    <xf numFmtId="0" fontId="4" fillId="2" borderId="30" xfId="3" applyFont="1" applyFill="1" applyBorder="1" applyAlignment="1">
      <alignment vertical="center"/>
    </xf>
    <xf numFmtId="0" fontId="4" fillId="2" borderId="31" xfId="3" applyFont="1" applyFill="1" applyBorder="1" applyAlignment="1">
      <alignment vertical="center"/>
    </xf>
    <xf numFmtId="164" fontId="32" fillId="28" borderId="17" xfId="0" applyNumberFormat="1" applyFont="1" applyFill="1" applyBorder="1" applyAlignment="1">
      <alignment horizontal="center" vertical="center" wrapText="1"/>
    </xf>
    <xf numFmtId="164" fontId="32" fillId="28" borderId="15" xfId="0" applyNumberFormat="1" applyFont="1" applyFill="1" applyBorder="1" applyAlignment="1">
      <alignment horizontal="center" vertical="center" wrapText="1"/>
    </xf>
    <xf numFmtId="0" fontId="4" fillId="29" borderId="0" xfId="0" applyFont="1" applyFill="1" applyBorder="1" applyAlignment="1">
      <alignment vertical="center"/>
    </xf>
    <xf numFmtId="0" fontId="33" fillId="29" borderId="30" xfId="0" applyFont="1" applyFill="1" applyBorder="1" applyAlignment="1">
      <alignment horizontal="left" vertical="center"/>
    </xf>
    <xf numFmtId="0" fontId="4" fillId="29" borderId="27" xfId="0" applyFont="1" applyFill="1" applyBorder="1" applyAlignment="1">
      <alignment vertical="center"/>
    </xf>
    <xf numFmtId="1" fontId="35" fillId="30" borderId="27" xfId="0" applyNumberFormat="1" applyFont="1" applyFill="1" applyBorder="1" applyAlignment="1">
      <alignment horizontal="center" vertical="top"/>
    </xf>
    <xf numFmtId="0" fontId="33" fillId="29" borderId="31" xfId="0" applyFont="1" applyFill="1" applyBorder="1" applyAlignment="1">
      <alignment horizontal="left" vertical="center"/>
    </xf>
    <xf numFmtId="0" fontId="33" fillId="29" borderId="28" xfId="0" applyFont="1" applyFill="1" applyBorder="1" applyAlignment="1">
      <alignment horizontal="left" vertical="center"/>
    </xf>
    <xf numFmtId="0" fontId="4" fillId="29" borderId="1" xfId="0" applyFont="1" applyFill="1" applyBorder="1" applyAlignment="1">
      <alignment vertical="center"/>
    </xf>
    <xf numFmtId="1" fontId="35" fillId="30" borderId="1" xfId="0" applyNumberFormat="1" applyFont="1" applyFill="1" applyBorder="1" applyAlignment="1">
      <alignment horizontal="center" vertical="top"/>
    </xf>
    <xf numFmtId="9" fontId="4" fillId="0" borderId="15" xfId="2" applyFont="1" applyFill="1" applyBorder="1" applyAlignment="1">
      <alignment horizontal="right" vertical="center"/>
    </xf>
    <xf numFmtId="9" fontId="4" fillId="0" borderId="6" xfId="2" applyFont="1" applyFill="1" applyBorder="1" applyAlignment="1">
      <alignment horizontal="right" vertical="center"/>
    </xf>
    <xf numFmtId="9" fontId="4" fillId="0" borderId="3" xfId="2" applyFont="1" applyFill="1" applyBorder="1" applyAlignment="1">
      <alignment horizontal="right" vertical="center"/>
    </xf>
    <xf numFmtId="164" fontId="42" fillId="29" borderId="117" xfId="0" applyNumberFormat="1" applyFont="1" applyFill="1" applyBorder="1" applyAlignment="1">
      <alignment horizontal="left" vertical="center"/>
    </xf>
    <xf numFmtId="164" fontId="42" fillId="29" borderId="118" xfId="0" applyNumberFormat="1" applyFont="1" applyFill="1" applyBorder="1" applyAlignment="1">
      <alignment horizontal="left" vertical="center"/>
    </xf>
    <xf numFmtId="0" fontId="38" fillId="28" borderId="15" xfId="0" applyFont="1" applyFill="1" applyBorder="1" applyAlignment="1">
      <alignment horizontal="left" vertical="center" wrapText="1"/>
    </xf>
    <xf numFmtId="164" fontId="42" fillId="29" borderId="47" xfId="0" applyNumberFormat="1" applyFont="1" applyFill="1" applyBorder="1" applyAlignment="1">
      <alignment horizontal="left" vertical="center"/>
    </xf>
    <xf numFmtId="9" fontId="42" fillId="29" borderId="47" xfId="2" applyFont="1" applyFill="1" applyBorder="1" applyAlignment="1">
      <alignment horizontal="right" vertical="center"/>
    </xf>
    <xf numFmtId="0" fontId="154" fillId="32" borderId="91" xfId="0" applyFont="1" applyFill="1" applyBorder="1" applyAlignment="1">
      <alignment vertical="center"/>
    </xf>
    <xf numFmtId="0" fontId="73" fillId="0" borderId="91" xfId="0" applyFont="1" applyBorder="1" applyAlignment="1">
      <alignment horizontal="left" vertical="center" wrapText="1"/>
    </xf>
    <xf numFmtId="0" fontId="5" fillId="39" borderId="145" xfId="4" applyFill="1" applyBorder="1" applyAlignment="1" applyProtection="1">
      <alignment vertical="top"/>
    </xf>
    <xf numFmtId="0" fontId="5" fillId="39" borderId="96" xfId="4" applyFill="1" applyBorder="1" applyAlignment="1" applyProtection="1">
      <alignment vertical="top"/>
    </xf>
    <xf numFmtId="0" fontId="5" fillId="39" borderId="139" xfId="4" applyFill="1" applyBorder="1" applyAlignment="1" applyProtection="1">
      <alignment vertical="top"/>
    </xf>
    <xf numFmtId="0" fontId="5" fillId="45" borderId="4" xfId="4" applyFill="1" applyBorder="1" applyAlignment="1" applyProtection="1">
      <alignment vertical="top"/>
    </xf>
    <xf numFmtId="0" fontId="5" fillId="42" borderId="147" xfId="4" applyFill="1" applyBorder="1" applyAlignment="1" applyProtection="1"/>
    <xf numFmtId="0" fontId="5" fillId="40" borderId="96" xfId="4" applyFill="1" applyBorder="1" applyAlignment="1" applyProtection="1">
      <alignment vertical="top"/>
    </xf>
    <xf numFmtId="0" fontId="70" fillId="0" borderId="0" xfId="0" applyFont="1"/>
    <xf numFmtId="9" fontId="32" fillId="31" borderId="10" xfId="2" applyFont="1" applyFill="1" applyBorder="1" applyAlignment="1">
      <alignment horizontal="center" vertical="center" wrapText="1"/>
    </xf>
    <xf numFmtId="9" fontId="42" fillId="37" borderId="49" xfId="2" applyFont="1" applyFill="1" applyBorder="1" applyAlignment="1">
      <alignment horizontal="center"/>
    </xf>
    <xf numFmtId="9" fontId="42" fillId="37" borderId="50" xfId="2" applyFont="1" applyFill="1" applyBorder="1" applyAlignment="1">
      <alignment horizontal="center"/>
    </xf>
    <xf numFmtId="9" fontId="42" fillId="37" borderId="51" xfId="2" applyFont="1" applyFill="1" applyBorder="1" applyAlignment="1">
      <alignment horizontal="center"/>
    </xf>
    <xf numFmtId="9" fontId="37" fillId="30" borderId="45" xfId="2" applyFont="1" applyFill="1" applyBorder="1" applyAlignment="1">
      <alignment horizontal="center" vertical="top"/>
    </xf>
    <xf numFmtId="9" fontId="37" fillId="30" borderId="47" xfId="2" applyFont="1" applyFill="1" applyBorder="1" applyAlignment="1">
      <alignment horizontal="center" vertical="top"/>
    </xf>
    <xf numFmtId="9" fontId="37" fillId="30" borderId="48" xfId="2" applyFont="1" applyFill="1" applyBorder="1" applyAlignment="1">
      <alignment horizontal="center" vertical="top"/>
    </xf>
    <xf numFmtId="164" fontId="42" fillId="29" borderId="170" xfId="0" applyNumberFormat="1" applyFont="1" applyFill="1" applyBorder="1" applyAlignment="1">
      <alignment horizontal="left" vertical="center"/>
    </xf>
    <xf numFmtId="164" fontId="42" fillId="29" borderId="171" xfId="0" applyNumberFormat="1" applyFont="1" applyFill="1" applyBorder="1" applyAlignment="1">
      <alignment horizontal="left" vertical="center"/>
    </xf>
    <xf numFmtId="164" fontId="42" fillId="29" borderId="172" xfId="0" applyNumberFormat="1" applyFont="1" applyFill="1" applyBorder="1" applyAlignment="1">
      <alignment horizontal="left" vertical="center"/>
    </xf>
    <xf numFmtId="164" fontId="42" fillId="29" borderId="173" xfId="0" applyNumberFormat="1" applyFont="1" applyFill="1" applyBorder="1" applyAlignment="1">
      <alignment horizontal="left" vertical="center"/>
    </xf>
    <xf numFmtId="164" fontId="42" fillId="29" borderId="58" xfId="0" applyNumberFormat="1" applyFont="1" applyFill="1" applyBorder="1" applyAlignment="1">
      <alignment horizontal="left" vertical="center"/>
    </xf>
    <xf numFmtId="164" fontId="42" fillId="29" borderId="61" xfId="0" applyNumberFormat="1" applyFont="1" applyFill="1" applyBorder="1" applyAlignment="1">
      <alignment horizontal="left" vertical="center"/>
    </xf>
    <xf numFmtId="164" fontId="42" fillId="29" borderId="50" xfId="0" applyNumberFormat="1" applyFont="1" applyFill="1" applyBorder="1" applyAlignment="1">
      <alignment horizontal="left" vertical="center"/>
    </xf>
    <xf numFmtId="164" fontId="42" fillId="29" borderId="51" xfId="0" applyNumberFormat="1" applyFont="1" applyFill="1" applyBorder="1" applyAlignment="1">
      <alignment horizontal="left" vertical="center"/>
    </xf>
    <xf numFmtId="164" fontId="42" fillId="29" borderId="174" xfId="0" applyNumberFormat="1" applyFont="1" applyFill="1" applyBorder="1" applyAlignment="1">
      <alignment horizontal="left" vertical="center"/>
    </xf>
    <xf numFmtId="164" fontId="42" fillId="29" borderId="175" xfId="0" applyNumberFormat="1" applyFont="1" applyFill="1" applyBorder="1" applyAlignment="1">
      <alignment horizontal="left" vertical="center"/>
    </xf>
    <xf numFmtId="164" fontId="42" fillId="29" borderId="176" xfId="0" applyNumberFormat="1" applyFont="1" applyFill="1" applyBorder="1" applyAlignment="1">
      <alignment horizontal="left" vertical="center"/>
    </xf>
    <xf numFmtId="164" fontId="42" fillId="29" borderId="177" xfId="0" applyNumberFormat="1" applyFont="1" applyFill="1" applyBorder="1" applyAlignment="1">
      <alignment horizontal="left" vertical="center"/>
    </xf>
    <xf numFmtId="164" fontId="42" fillId="29" borderId="178" xfId="0" applyNumberFormat="1" applyFont="1" applyFill="1" applyBorder="1" applyAlignment="1">
      <alignment horizontal="left" vertical="center"/>
    </xf>
    <xf numFmtId="0" fontId="3" fillId="60" borderId="0" xfId="3" applyFill="1"/>
    <xf numFmtId="0" fontId="4" fillId="60" borderId="0" xfId="3" applyFont="1" applyFill="1" applyAlignment="1">
      <alignment vertical="center"/>
    </xf>
    <xf numFmtId="164" fontId="4" fillId="0" borderId="94" xfId="14484" applyNumberFormat="1" applyFont="1" applyFill="1" applyBorder="1" applyAlignment="1">
      <alignment horizontal="center" vertical="top"/>
    </xf>
    <xf numFmtId="164" fontId="4" fillId="0" borderId="99" xfId="14484" applyNumberFormat="1" applyFont="1" applyFill="1" applyBorder="1" applyAlignment="1">
      <alignment horizontal="center" vertical="top"/>
    </xf>
    <xf numFmtId="164" fontId="0" fillId="0" borderId="96" xfId="0" applyNumberFormat="1" applyFill="1" applyBorder="1"/>
    <xf numFmtId="0" fontId="0" fillId="0" borderId="96" xfId="0" applyNumberFormat="1" applyFill="1" applyBorder="1" applyAlignment="1">
      <alignment horizontal="left"/>
    </xf>
    <xf numFmtId="164" fontId="0" fillId="0" borderId="96" xfId="0" applyNumberFormat="1" applyFill="1" applyBorder="1" applyAlignment="1">
      <alignment horizontal="left"/>
    </xf>
    <xf numFmtId="164" fontId="0" fillId="0" borderId="97" xfId="0" applyNumberFormat="1" applyFill="1" applyBorder="1" applyAlignment="1">
      <alignment horizontal="left"/>
    </xf>
    <xf numFmtId="164" fontId="0" fillId="0" borderId="139" xfId="0" applyNumberFormat="1" applyBorder="1"/>
    <xf numFmtId="164" fontId="0" fillId="0" borderId="142" xfId="0" applyNumberFormat="1" applyBorder="1"/>
    <xf numFmtId="0" fontId="0" fillId="0" borderId="143" xfId="0" applyBorder="1"/>
    <xf numFmtId="0" fontId="0" fillId="0" borderId="97" xfId="0" applyNumberFormat="1" applyBorder="1" applyAlignment="1">
      <alignment horizontal="left"/>
    </xf>
    <xf numFmtId="164" fontId="38" fillId="31" borderId="11" xfId="0" applyNumberFormat="1" applyFont="1" applyFill="1" applyBorder="1" applyAlignment="1">
      <alignment horizontal="center" vertical="center" wrapText="1"/>
    </xf>
    <xf numFmtId="164" fontId="155" fillId="0" borderId="91" xfId="0" applyNumberFormat="1" applyFont="1" applyFill="1" applyBorder="1" applyAlignment="1">
      <alignment horizontal="center" vertical="center" wrapText="1"/>
    </xf>
    <xf numFmtId="164" fontId="155" fillId="0" borderId="169" xfId="0" applyNumberFormat="1" applyFont="1" applyFill="1" applyBorder="1" applyAlignment="1">
      <alignment horizontal="center" vertical="center" wrapText="1"/>
    </xf>
    <xf numFmtId="164" fontId="38" fillId="31" borderId="9" xfId="0" applyNumberFormat="1" applyFont="1" applyFill="1" applyBorder="1" applyAlignment="1">
      <alignment horizontal="center" vertical="center" wrapText="1"/>
    </xf>
    <xf numFmtId="164" fontId="155" fillId="0" borderId="146" xfId="0" applyNumberFormat="1" applyFont="1" applyFill="1" applyBorder="1" applyAlignment="1">
      <alignment horizontal="center" vertical="center" wrapText="1"/>
    </xf>
    <xf numFmtId="164" fontId="155" fillId="0" borderId="147" xfId="0" applyNumberFormat="1" applyFont="1" applyFill="1" applyBorder="1" applyAlignment="1">
      <alignment horizontal="center" vertical="center" wrapText="1"/>
    </xf>
    <xf numFmtId="0" fontId="38" fillId="31" borderId="17" xfId="0" applyFont="1" applyFill="1" applyBorder="1" applyAlignment="1">
      <alignment horizontal="center" vertical="center" wrapText="1"/>
    </xf>
    <xf numFmtId="10" fontId="33" fillId="61" borderId="92" xfId="2" applyNumberFormat="1" applyFont="1" applyFill="1" applyBorder="1"/>
    <xf numFmtId="10" fontId="33" fillId="61" borderId="93" xfId="2" applyNumberFormat="1" applyFont="1" applyFill="1" applyBorder="1" applyAlignment="1">
      <alignment vertical="center"/>
    </xf>
    <xf numFmtId="10" fontId="42" fillId="61" borderId="94" xfId="2" applyNumberFormat="1" applyFont="1" applyFill="1" applyBorder="1"/>
    <xf numFmtId="10" fontId="33" fillId="61" borderId="96" xfId="2" applyNumberFormat="1" applyFont="1" applyFill="1" applyBorder="1"/>
    <xf numFmtId="10" fontId="42" fillId="61" borderId="91" xfId="2" applyNumberFormat="1" applyFont="1" applyFill="1" applyBorder="1" applyAlignment="1">
      <alignment vertical="center"/>
    </xf>
    <xf numFmtId="10" fontId="42" fillId="61" borderId="95" xfId="2" applyNumberFormat="1" applyFont="1" applyFill="1" applyBorder="1"/>
    <xf numFmtId="10" fontId="33" fillId="61" borderId="91" xfId="2" applyNumberFormat="1" applyFont="1" applyFill="1" applyBorder="1" applyAlignment="1">
      <alignment vertical="center"/>
    </xf>
    <xf numFmtId="10" fontId="33" fillId="61" borderId="97" xfId="2" applyNumberFormat="1" applyFont="1" applyFill="1" applyBorder="1"/>
    <xf numFmtId="10" fontId="42" fillId="61" borderId="98" xfId="2" applyNumberFormat="1" applyFont="1" applyFill="1" applyBorder="1" applyAlignment="1">
      <alignment vertical="center"/>
    </xf>
    <xf numFmtId="10" fontId="42" fillId="61" borderId="99" xfId="2" applyNumberFormat="1" applyFont="1" applyFill="1" applyBorder="1"/>
    <xf numFmtId="9" fontId="36" fillId="0" borderId="92" xfId="2" applyFont="1" applyBorder="1" applyAlignment="1">
      <alignment horizontal="center" vertical="center"/>
    </xf>
    <xf numFmtId="9" fontId="36" fillId="0" borderId="96" xfId="2" applyFont="1" applyBorder="1" applyAlignment="1">
      <alignment horizontal="center" vertical="center"/>
    </xf>
    <xf numFmtId="9" fontId="36" fillId="0" borderId="97" xfId="2" applyFont="1" applyBorder="1" applyAlignment="1">
      <alignment horizontal="center" vertical="center"/>
    </xf>
    <xf numFmtId="3" fontId="156" fillId="30" borderId="45" xfId="0" applyNumberFormat="1" applyFont="1" applyFill="1" applyBorder="1" applyAlignment="1">
      <alignment horizontal="center" vertical="center"/>
    </xf>
    <xf numFmtId="164" fontId="32" fillId="31" borderId="8" xfId="0" applyNumberFormat="1" applyFont="1" applyFill="1" applyBorder="1" applyAlignment="1">
      <alignment horizontal="center" vertical="center" wrapText="1"/>
    </xf>
    <xf numFmtId="0" fontId="38" fillId="31" borderId="16" xfId="0" applyFont="1" applyFill="1" applyBorder="1" applyAlignment="1">
      <alignment horizontal="center" vertical="center" wrapText="1"/>
    </xf>
    <xf numFmtId="0" fontId="38" fillId="31" borderId="15" xfId="0" applyFont="1" applyFill="1" applyBorder="1" applyAlignment="1">
      <alignment horizontal="center" vertical="center" wrapText="1"/>
    </xf>
    <xf numFmtId="165" fontId="4" fillId="2" borderId="92" xfId="3" applyNumberFormat="1" applyFont="1" applyFill="1" applyBorder="1" applyAlignment="1">
      <alignment vertical="center"/>
    </xf>
    <xf numFmtId="165" fontId="4" fillId="2" borderId="93" xfId="3" applyNumberFormat="1" applyFont="1" applyFill="1" applyBorder="1" applyAlignment="1">
      <alignment vertical="center"/>
    </xf>
    <xf numFmtId="165" fontId="4" fillId="2" borderId="94" xfId="3" applyNumberFormat="1" applyFont="1" applyFill="1" applyBorder="1" applyAlignment="1">
      <alignment vertical="center"/>
    </xf>
    <xf numFmtId="165" fontId="4" fillId="2" borderId="97" xfId="3" applyNumberFormat="1" applyFont="1" applyFill="1" applyBorder="1" applyAlignment="1">
      <alignment vertical="center"/>
    </xf>
    <xf numFmtId="165" fontId="4" fillId="2" borderId="98" xfId="3" applyNumberFormat="1" applyFont="1" applyFill="1" applyBorder="1" applyAlignment="1">
      <alignment vertical="center"/>
    </xf>
    <xf numFmtId="165" fontId="4" fillId="2" borderId="99" xfId="3" applyNumberFormat="1" applyFont="1" applyFill="1" applyBorder="1" applyAlignment="1">
      <alignment vertical="center"/>
    </xf>
    <xf numFmtId="3" fontId="36" fillId="0" borderId="91" xfId="0" applyNumberFormat="1" applyFont="1" applyBorder="1" applyAlignment="1">
      <alignment horizontal="center" vertical="center"/>
    </xf>
    <xf numFmtId="3" fontId="36" fillId="0" borderId="92" xfId="0" applyNumberFormat="1" applyFont="1" applyBorder="1" applyAlignment="1">
      <alignment horizontal="center" vertical="center"/>
    </xf>
    <xf numFmtId="3" fontId="36" fillId="0" borderId="93" xfId="0" applyNumberFormat="1" applyFont="1" applyBorder="1" applyAlignment="1">
      <alignment horizontal="center" vertical="center"/>
    </xf>
    <xf numFmtId="3" fontId="36" fillId="0" borderId="94" xfId="0" applyNumberFormat="1" applyFont="1" applyBorder="1" applyAlignment="1">
      <alignment horizontal="center" vertical="center"/>
    </xf>
    <xf numFmtId="3" fontId="36" fillId="0" borderId="97" xfId="0" applyNumberFormat="1" applyFont="1" applyBorder="1" applyAlignment="1">
      <alignment horizontal="center" vertical="center"/>
    </xf>
    <xf numFmtId="3" fontId="36" fillId="0" borderId="98" xfId="0" applyNumberFormat="1" applyFont="1" applyBorder="1" applyAlignment="1">
      <alignment horizontal="center" vertical="center"/>
    </xf>
    <xf numFmtId="3" fontId="36" fillId="0" borderId="99" xfId="0" applyNumberFormat="1" applyFont="1" applyBorder="1" applyAlignment="1">
      <alignment horizontal="center" vertical="center"/>
    </xf>
    <xf numFmtId="0" fontId="38" fillId="31" borderId="8" xfId="0" applyFont="1" applyFill="1" applyBorder="1" applyAlignment="1">
      <alignment horizontal="center" vertical="center" wrapText="1"/>
    </xf>
    <xf numFmtId="3" fontId="156" fillId="30" borderId="91" xfId="0" applyNumberFormat="1" applyFont="1" applyFill="1" applyBorder="1" applyAlignment="1">
      <alignment horizontal="center" vertical="center"/>
    </xf>
    <xf numFmtId="164" fontId="4" fillId="0" borderId="140" xfId="14485" applyNumberFormat="1" applyFont="1" applyFill="1" applyBorder="1" applyAlignment="1">
      <alignment horizontal="left" vertical="top"/>
    </xf>
    <xf numFmtId="164" fontId="4" fillId="0" borderId="141" xfId="14485" applyNumberFormat="1" applyFont="1" applyFill="1" applyBorder="1" applyAlignment="1">
      <alignment horizontal="left" vertical="top"/>
    </xf>
    <xf numFmtId="164" fontId="4" fillId="0" borderId="144" xfId="14485" applyNumberFormat="1" applyFont="1" applyFill="1" applyBorder="1" applyAlignment="1">
      <alignment horizontal="left" vertical="top"/>
    </xf>
    <xf numFmtId="164" fontId="4" fillId="3" borderId="16" xfId="14485" applyNumberFormat="1" applyFont="1" applyFill="1" applyBorder="1" applyAlignment="1">
      <alignment horizontal="center" vertical="center" wrapText="1"/>
    </xf>
    <xf numFmtId="164" fontId="4" fillId="37" borderId="91" xfId="14484" applyNumberFormat="1" applyFont="1" applyFill="1" applyBorder="1" applyAlignment="1">
      <alignment horizontal="right" vertical="top"/>
    </xf>
    <xf numFmtId="164" fontId="4" fillId="37" borderId="0" xfId="14484" applyNumberFormat="1" applyFont="1" applyFill="1" applyBorder="1" applyAlignment="1">
      <alignment horizontal="right" vertical="top"/>
    </xf>
    <xf numFmtId="0" fontId="83" fillId="2" borderId="0" xfId="14485" applyFill="1" applyAlignment="1">
      <alignment horizontal="right"/>
    </xf>
    <xf numFmtId="0" fontId="4" fillId="2" borderId="0" xfId="3" applyFont="1" applyFill="1" applyAlignment="1">
      <alignment horizontal="right" vertical="center"/>
    </xf>
    <xf numFmtId="164" fontId="4" fillId="3" borderId="8" xfId="14484" applyNumberFormat="1" applyFont="1" applyFill="1" applyBorder="1" applyAlignment="1">
      <alignment horizontal="center" vertical="center" wrapText="1"/>
    </xf>
    <xf numFmtId="164" fontId="4" fillId="3" borderId="71" xfId="14484" applyNumberFormat="1" applyFont="1" applyFill="1" applyBorder="1" applyAlignment="1">
      <alignment horizontal="center" vertical="center" wrapText="1"/>
    </xf>
    <xf numFmtId="164" fontId="4" fillId="0" borderId="91" xfId="14484" applyNumberFormat="1" applyFont="1" applyFill="1" applyBorder="1" applyAlignment="1">
      <alignment horizontal="right" vertical="top"/>
    </xf>
    <xf numFmtId="9" fontId="4" fillId="0" borderId="91" xfId="2" applyFont="1" applyFill="1" applyBorder="1" applyAlignment="1">
      <alignment horizontal="right" vertical="top"/>
    </xf>
    <xf numFmtId="164" fontId="4" fillId="0" borderId="93" xfId="14484" applyNumberFormat="1" applyFont="1" applyFill="1" applyBorder="1" applyAlignment="1">
      <alignment horizontal="right" vertical="top"/>
    </xf>
    <xf numFmtId="9" fontId="4" fillId="0" borderId="93" xfId="2" applyFont="1" applyFill="1" applyBorder="1" applyAlignment="1">
      <alignment horizontal="right" vertical="top"/>
    </xf>
    <xf numFmtId="164" fontId="4" fillId="0" borderId="98" xfId="14484" applyNumberFormat="1" applyFont="1" applyFill="1" applyBorder="1" applyAlignment="1">
      <alignment horizontal="right" vertical="top"/>
    </xf>
    <xf numFmtId="9" fontId="4" fillId="0" borderId="98" xfId="2" applyFont="1" applyFill="1" applyBorder="1" applyAlignment="1">
      <alignment horizontal="right" vertical="top"/>
    </xf>
    <xf numFmtId="164" fontId="4" fillId="0" borderId="180" xfId="14484" applyNumberFormat="1" applyFont="1" applyFill="1" applyBorder="1" applyAlignment="1">
      <alignment horizontal="center" vertical="top"/>
    </xf>
    <xf numFmtId="164" fontId="4" fillId="0" borderId="181" xfId="14484" applyNumberFormat="1" applyFont="1" applyFill="1" applyBorder="1" applyAlignment="1">
      <alignment horizontal="center" vertical="top"/>
    </xf>
    <xf numFmtId="164" fontId="4" fillId="3" borderId="30" xfId="14486" applyNumberFormat="1" applyFont="1" applyFill="1" applyBorder="1" applyAlignment="1">
      <alignment horizontal="center" vertical="center" wrapText="1"/>
    </xf>
    <xf numFmtId="164" fontId="4" fillId="3" borderId="29" xfId="14486" applyNumberFormat="1" applyFont="1" applyFill="1" applyBorder="1" applyAlignment="1">
      <alignment horizontal="center" vertical="center" wrapText="1"/>
    </xf>
    <xf numFmtId="164" fontId="4" fillId="3" borderId="15" xfId="14486" applyNumberFormat="1" applyFont="1" applyFill="1" applyBorder="1" applyAlignment="1">
      <alignment horizontal="center" vertical="center" wrapText="1"/>
    </xf>
    <xf numFmtId="164" fontId="4" fillId="3" borderId="8" xfId="14486" applyNumberFormat="1" applyFont="1" applyFill="1" applyBorder="1" applyAlignment="1">
      <alignment horizontal="center" vertical="center" wrapText="1"/>
    </xf>
    <xf numFmtId="164" fontId="4" fillId="37" borderId="90" xfId="14484" applyNumberFormat="1" applyFont="1" applyFill="1" applyBorder="1" applyAlignment="1">
      <alignment horizontal="center"/>
    </xf>
    <xf numFmtId="206" fontId="4" fillId="37" borderId="91" xfId="14484" applyNumberFormat="1" applyFont="1" applyFill="1" applyBorder="1" applyAlignment="1">
      <alignment horizontal="right" vertical="top"/>
    </xf>
    <xf numFmtId="211" fontId="4" fillId="37" borderId="91" xfId="14484" applyNumberFormat="1" applyFont="1" applyFill="1" applyBorder="1" applyAlignment="1">
      <alignment horizontal="right" vertical="top"/>
    </xf>
    <xf numFmtId="212" fontId="155" fillId="0" borderId="169" xfId="0" applyNumberFormat="1" applyFont="1" applyFill="1" applyBorder="1" applyAlignment="1">
      <alignment horizontal="center" vertical="center" wrapText="1"/>
    </xf>
    <xf numFmtId="212" fontId="155" fillId="0" borderId="91" xfId="0" applyNumberFormat="1" applyFont="1" applyFill="1" applyBorder="1" applyAlignment="1">
      <alignment horizontal="center" vertical="center" wrapText="1"/>
    </xf>
    <xf numFmtId="211" fontId="4" fillId="0" borderId="145" xfId="0" applyNumberFormat="1" applyFont="1" applyFill="1" applyBorder="1" applyAlignment="1">
      <alignment horizontal="center" vertical="center"/>
    </xf>
    <xf numFmtId="211" fontId="4" fillId="0" borderId="179" xfId="0" applyNumberFormat="1" applyFont="1" applyFill="1" applyBorder="1" applyAlignment="1">
      <alignment horizontal="center" vertical="center"/>
    </xf>
    <xf numFmtId="211" fontId="4" fillId="0" borderId="4" xfId="0" applyNumberFormat="1" applyFont="1" applyFill="1" applyBorder="1" applyAlignment="1">
      <alignment horizontal="center" vertical="center"/>
    </xf>
    <xf numFmtId="211" fontId="4" fillId="0" borderId="2" xfId="0" applyNumberFormat="1" applyFont="1" applyFill="1" applyBorder="1" applyAlignment="1">
      <alignment horizontal="center" vertical="center"/>
    </xf>
    <xf numFmtId="211" fontId="36" fillId="0" borderId="45" xfId="0" applyNumberFormat="1" applyFont="1" applyBorder="1" applyAlignment="1">
      <alignment horizontal="center" vertical="center"/>
    </xf>
    <xf numFmtId="211" fontId="36" fillId="0" borderId="46" xfId="0" applyNumberFormat="1" applyFont="1" applyBorder="1" applyAlignment="1">
      <alignment horizontal="center" vertical="center"/>
    </xf>
    <xf numFmtId="211" fontId="36" fillId="0" borderId="2" xfId="0" applyNumberFormat="1" applyFont="1" applyBorder="1" applyAlignment="1">
      <alignment horizontal="center" vertical="center"/>
    </xf>
    <xf numFmtId="212" fontId="4" fillId="2" borderId="0" xfId="3" applyNumberFormat="1" applyFont="1" applyFill="1" applyAlignment="1">
      <alignment vertical="center"/>
    </xf>
    <xf numFmtId="212" fontId="36" fillId="0" borderId="45" xfId="0" applyNumberFormat="1" applyFont="1" applyBorder="1" applyAlignment="1">
      <alignment horizontal="center" vertical="center"/>
    </xf>
    <xf numFmtId="211" fontId="4" fillId="0" borderId="94" xfId="14484" applyNumberFormat="1" applyFont="1" applyFill="1" applyBorder="1" applyAlignment="1">
      <alignment horizontal="right" vertical="top"/>
    </xf>
    <xf numFmtId="211" fontId="4" fillId="0" borderId="95" xfId="14484" applyNumberFormat="1" applyFont="1" applyFill="1" applyBorder="1" applyAlignment="1">
      <alignment horizontal="right" vertical="top"/>
    </xf>
    <xf numFmtId="211" fontId="4" fillId="0" borderId="99" xfId="14484" applyNumberFormat="1" applyFont="1" applyFill="1" applyBorder="1" applyAlignment="1">
      <alignment horizontal="right" vertical="top"/>
    </xf>
    <xf numFmtId="188" fontId="4" fillId="37" borderId="0" xfId="349" applyNumberFormat="1" applyFont="1" applyFill="1" applyBorder="1"/>
    <xf numFmtId="0" fontId="155" fillId="37" borderId="0" xfId="0" applyFont="1" applyFill="1"/>
    <xf numFmtId="164" fontId="73" fillId="62" borderId="91" xfId="0" applyNumberFormat="1" applyFont="1" applyFill="1" applyBorder="1" applyAlignment="1">
      <alignment horizontal="left" vertical="center" wrapText="1"/>
    </xf>
    <xf numFmtId="164" fontId="73" fillId="0" borderId="0" xfId="0" applyNumberFormat="1" applyFont="1" applyAlignment="1">
      <alignment wrapText="1"/>
    </xf>
    <xf numFmtId="0" fontId="73" fillId="0" borderId="0" xfId="0" applyFont="1" applyAlignment="1">
      <alignment wrapText="1"/>
    </xf>
    <xf numFmtId="0" fontId="73" fillId="0" borderId="91" xfId="0" applyFont="1" applyBorder="1"/>
    <xf numFmtId="3" fontId="73" fillId="0" borderId="91" xfId="0" applyNumberFormat="1" applyFont="1" applyBorder="1"/>
    <xf numFmtId="1" fontId="73" fillId="0" borderId="91" xfId="0" applyNumberFormat="1" applyFont="1" applyBorder="1"/>
    <xf numFmtId="9" fontId="73" fillId="0" borderId="91" xfId="55521" applyFont="1" applyBorder="1"/>
    <xf numFmtId="0" fontId="73" fillId="0" borderId="0" xfId="0" applyFont="1"/>
    <xf numFmtId="213" fontId="73" fillId="0" borderId="0" xfId="0" applyNumberFormat="1" applyFont="1"/>
    <xf numFmtId="211" fontId="4" fillId="0" borderId="92" xfId="14484" applyNumberFormat="1" applyFont="1" applyFill="1" applyBorder="1" applyAlignment="1">
      <alignment horizontal="right" vertical="top"/>
    </xf>
    <xf numFmtId="211" fontId="4" fillId="0" borderId="96" xfId="14484" applyNumberFormat="1" applyFont="1" applyFill="1" applyBorder="1" applyAlignment="1">
      <alignment horizontal="right" vertical="top"/>
    </xf>
    <xf numFmtId="211" fontId="4" fillId="0" borderId="97" xfId="14484" applyNumberFormat="1" applyFont="1" applyFill="1" applyBorder="1" applyAlignment="1">
      <alignment horizontal="right" vertical="top"/>
    </xf>
    <xf numFmtId="9" fontId="156" fillId="30" borderId="45" xfId="2" applyFont="1" applyFill="1" applyBorder="1" applyAlignment="1">
      <alignment horizontal="center" vertical="center"/>
    </xf>
    <xf numFmtId="164" fontId="62" fillId="2" borderId="0" xfId="14485" applyNumberFormat="1" applyFont="1" applyFill="1" applyAlignment="1">
      <alignment vertical="top"/>
    </xf>
    <xf numFmtId="0" fontId="3" fillId="0" borderId="8" xfId="42" applyBorder="1" applyAlignment="1">
      <alignment horizontal="left" vertical="center" wrapText="1"/>
    </xf>
    <xf numFmtId="0" fontId="3" fillId="0" borderId="5" xfId="42" applyBorder="1" applyAlignment="1">
      <alignment horizontal="left" vertical="center" wrapText="1"/>
    </xf>
    <xf numFmtId="0" fontId="3" fillId="0" borderId="2" xfId="42" applyBorder="1" applyAlignment="1">
      <alignment horizontal="left" vertical="center" wrapText="1"/>
    </xf>
    <xf numFmtId="164" fontId="4" fillId="37" borderId="21" xfId="14484" applyNumberFormat="1" applyFont="1" applyFill="1" applyBorder="1" applyAlignment="1">
      <alignment horizontal="center" vertical="center"/>
    </xf>
    <xf numFmtId="164" fontId="4" fillId="37" borderId="20" xfId="14484" applyNumberFormat="1" applyFont="1" applyFill="1" applyBorder="1" applyAlignment="1">
      <alignment horizontal="center" vertical="center"/>
    </xf>
    <xf numFmtId="164" fontId="4" fillId="37" borderId="10" xfId="14484" applyNumberFormat="1" applyFont="1" applyFill="1" applyBorder="1" applyAlignment="1">
      <alignment horizontal="center" vertical="center"/>
    </xf>
    <xf numFmtId="0" fontId="11" fillId="2" borderId="0" xfId="3" applyFont="1" applyFill="1" applyAlignment="1">
      <alignment horizontal="left" vertical="center"/>
    </xf>
    <xf numFmtId="164" fontId="4" fillId="2" borderId="0" xfId="3" applyNumberFormat="1" applyFont="1" applyFill="1" applyAlignment="1">
      <alignment horizontal="left" vertical="center"/>
    </xf>
    <xf numFmtId="164" fontId="4" fillId="2" borderId="0" xfId="3" applyNumberFormat="1" applyFont="1" applyFill="1" applyAlignment="1">
      <alignment horizontal="left" vertical="center" wrapText="1"/>
    </xf>
    <xf numFmtId="164" fontId="4" fillId="3" borderId="21" xfId="3" applyNumberFormat="1" applyFont="1" applyFill="1" applyBorder="1" applyAlignment="1">
      <alignment horizontal="center" vertical="top"/>
    </xf>
    <xf numFmtId="164" fontId="4" fillId="3" borderId="20" xfId="3" applyNumberFormat="1" applyFont="1" applyFill="1" applyBorder="1" applyAlignment="1">
      <alignment horizontal="center" vertical="top"/>
    </xf>
    <xf numFmtId="164" fontId="4" fillId="3" borderId="10" xfId="3" applyNumberFormat="1" applyFont="1" applyFill="1" applyBorder="1" applyAlignment="1">
      <alignment horizontal="center" vertical="top"/>
    </xf>
    <xf numFmtId="164" fontId="58" fillId="2" borderId="30" xfId="42" applyNumberFormat="1" applyFont="1" applyFill="1" applyBorder="1" applyAlignment="1">
      <alignment horizontal="center" vertical="center" wrapText="1"/>
    </xf>
    <xf numFmtId="0" fontId="0" fillId="0" borderId="27" xfId="0" applyBorder="1" applyAlignment="1">
      <alignment vertical="center" wrapText="1"/>
    </xf>
    <xf numFmtId="0" fontId="0" fillId="0" borderId="71" xfId="0" applyBorder="1" applyAlignment="1">
      <alignment vertical="center" wrapText="1"/>
    </xf>
    <xf numFmtId="0" fontId="0" fillId="0" borderId="28" xfId="0"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0" fontId="40" fillId="2" borderId="21" xfId="3" applyFont="1" applyFill="1" applyBorder="1" applyAlignment="1">
      <alignment horizontal="center" vertical="center"/>
    </xf>
    <xf numFmtId="0" fontId="40" fillId="2" borderId="10" xfId="3" applyFont="1" applyFill="1" applyBorder="1" applyAlignment="1">
      <alignment horizontal="center" vertical="center"/>
    </xf>
    <xf numFmtId="0" fontId="40" fillId="2" borderId="20" xfId="3" applyFont="1" applyFill="1" applyBorder="1" applyAlignment="1">
      <alignment horizontal="center" vertical="center"/>
    </xf>
    <xf numFmtId="0" fontId="56" fillId="0" borderId="30"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30" xfId="0" applyFont="1" applyBorder="1" applyAlignment="1">
      <alignment horizontal="center" vertical="center"/>
    </xf>
    <xf numFmtId="0" fontId="56" fillId="0" borderId="27" xfId="0" applyFont="1" applyBorder="1" applyAlignment="1">
      <alignment horizontal="center" vertical="center"/>
    </xf>
    <xf numFmtId="0" fontId="56" fillId="0" borderId="71" xfId="0" applyFont="1" applyBorder="1" applyAlignment="1">
      <alignment horizontal="center" vertical="center"/>
    </xf>
    <xf numFmtId="0" fontId="56" fillId="0" borderId="28" xfId="0" applyFont="1" applyBorder="1" applyAlignment="1">
      <alignment horizontal="center" vertical="center"/>
    </xf>
    <xf numFmtId="0" fontId="56" fillId="0" borderId="1" xfId="0" applyFont="1" applyBorder="1" applyAlignment="1">
      <alignment horizontal="center" vertical="center"/>
    </xf>
    <xf numFmtId="0" fontId="56" fillId="0" borderId="12" xfId="0" applyFont="1" applyBorder="1" applyAlignment="1">
      <alignment horizontal="center" vertical="center"/>
    </xf>
    <xf numFmtId="164" fontId="67" fillId="2" borderId="21" xfId="349" applyNumberFormat="1" applyFont="1" applyFill="1" applyBorder="1" applyAlignment="1">
      <alignment horizontal="center" vertical="center"/>
    </xf>
    <xf numFmtId="164" fontId="67" fillId="2" borderId="20" xfId="349" applyNumberFormat="1" applyFont="1" applyFill="1" applyBorder="1" applyAlignment="1">
      <alignment horizontal="center" vertical="center"/>
    </xf>
    <xf numFmtId="164" fontId="67" fillId="2" borderId="10" xfId="349" applyNumberFormat="1" applyFont="1" applyFill="1" applyBorder="1" applyAlignment="1">
      <alignment horizontal="center" vertical="center"/>
    </xf>
    <xf numFmtId="0" fontId="3" fillId="0" borderId="20" xfId="349" applyBorder="1" applyAlignment="1"/>
    <xf numFmtId="0" fontId="3" fillId="0" borderId="10" xfId="349" applyBorder="1" applyAlignment="1"/>
    <xf numFmtId="0" fontId="3" fillId="0" borderId="10" xfId="349" applyBorder="1" applyAlignment="1">
      <alignment horizontal="center" vertical="center"/>
    </xf>
    <xf numFmtId="164" fontId="67" fillId="37" borderId="0" xfId="349" applyNumberFormat="1" applyFont="1" applyFill="1" applyBorder="1" applyAlignment="1">
      <alignment horizontal="center" vertical="center"/>
    </xf>
    <xf numFmtId="0" fontId="3" fillId="37" borderId="0" xfId="349" applyFill="1" applyBorder="1" applyAlignment="1">
      <alignment horizontal="center" vertical="center"/>
    </xf>
    <xf numFmtId="164" fontId="4" fillId="3" borderId="28" xfId="42" applyNumberFormat="1" applyFont="1" applyFill="1" applyBorder="1" applyAlignment="1">
      <alignment horizontal="center" vertical="top"/>
    </xf>
    <xf numFmtId="164" fontId="4" fillId="3" borderId="1" xfId="42" applyNumberFormat="1" applyFont="1" applyFill="1" applyBorder="1" applyAlignment="1">
      <alignment horizontal="center" vertical="top"/>
    </xf>
  </cellXfs>
  <cellStyles count="63983">
    <cellStyle name="%" xfId="59"/>
    <cellStyle name="% 2" xfId="14487"/>
    <cellStyle name="%_11.12 NHS Capital Conversion Table v1.00 (M4)" xfId="14488"/>
    <cellStyle name="%_2011-12 Capital Dispo - v4.00 (M4)" xfId="14489"/>
    <cellStyle name="%_2011-12 Capital Dispo - v4.00 (M4) 2" xfId="14490"/>
    <cellStyle name="%_2011-12 Capital Dispo - v4.00 (M4) 2_20130306_ DISPO from 1112 acctsv24" xfId="14491"/>
    <cellStyle name="_~1545858" xfId="14492"/>
    <cellStyle name="_~1974357" xfId="14493"/>
    <cellStyle name="_~3035405" xfId="14494"/>
    <cellStyle name="_~6692659" xfId="14495"/>
    <cellStyle name="_~6811784" xfId="14496"/>
    <cellStyle name="_~7977317" xfId="14497"/>
    <cellStyle name="_~8521057" xfId="14498"/>
    <cellStyle name="_~9959608" xfId="14499"/>
    <cellStyle name="_11.12 Bottom Line Dispo v3.03 (Q1)" xfId="14500"/>
    <cellStyle name="_11.12 NHS Capital Conversion Table v1.00 (M4)" xfId="14501"/>
    <cellStyle name="_11.12 NHS Capital Conversion Table v1.00 (M4) 2" xfId="14502"/>
    <cellStyle name="_11.12 NHS Capital Conversion Table v1.00 (M4) 2_20130306_ DISPO from 1112 acctsv24" xfId="14503"/>
    <cellStyle name="_11.12 Q2 AM Sign Off Tables v3.00" xfId="14504"/>
    <cellStyle name="_12.13 OSCAR - Sign Off Tables - v6.05" xfId="14505"/>
    <cellStyle name="_20100518_alb mapping" xfId="14506"/>
    <cellStyle name="_20100525_ALBOverhead_readyreckoner" xfId="14507"/>
    <cellStyle name="_2010-11 Capital Dispo - v13.04 (RA)" xfId="14508"/>
    <cellStyle name="_2010-11 Capital Dispo - v13.04 (RA) 2" xfId="14509"/>
    <cellStyle name="_2010-11 Capital Dispo - v13.04 (RA) 2_20130306_ DISPO from 1112 acctsv24" xfId="14510"/>
    <cellStyle name="_2010-11 Capital Dispo - v13.06 (RA)" xfId="14511"/>
    <cellStyle name="_2010-11 Capital Dispo - v13.06 (RA) 2" xfId="14512"/>
    <cellStyle name="_2010-11 Capital Dispo - v13.06 (RA) 2_20130306_ DISPO from 1112 acctsv24" xfId="14513"/>
    <cellStyle name="_2010-11 Capital Dispo - v13.08 (RA) SG" xfId="14514"/>
    <cellStyle name="_2010-11 Capital Dispo - v13.08 (RA) SG 2" xfId="14515"/>
    <cellStyle name="_2010-11 Capital Dispo - v13.08 (RA) SG 2_20130306_ DISPO from 1112 acctsv24" xfId="14516"/>
    <cellStyle name="_2010-11 Capital Updates Post Feb C Budget Review" xfId="14517"/>
    <cellStyle name="_2010-11 Monthly Forecasts - August Outturn  (10 September COINS return) V2" xfId="14518"/>
    <cellStyle name="_20101124_PWeare09_10And10_11DispoOutturn" xfId="14519"/>
    <cellStyle name="_20101210_NewDispo_ForHMTWorkInProgressV20" xfId="14520"/>
    <cellStyle name="_20110311 Reconciliation FIMS and position statement" xfId="14521"/>
    <cellStyle name="_20110520 Public Schemes Reconciliation FIMS vs CIB" xfId="14522"/>
    <cellStyle name="_20110601_EWAD 09.05.11 V6" xfId="14523"/>
    <cellStyle name="_20110601_EWAD 09.05.11 V7" xfId="14524"/>
    <cellStyle name="_20110628FundsFlow_V47" xfId="14525"/>
    <cellStyle name="_2011-12 Capital Dispo - v4.00 (M4)" xfId="14526"/>
    <cellStyle name="_2011-12 Cash Dispo PWv1.1" xfId="14527"/>
    <cellStyle name="_2011-12 COINS FIMS HMT Forms Q1 FT Plan v1.0 BJE" xfId="14528"/>
    <cellStyle name="_2011-12 M7 post SofS meeting (V1)" xfId="14529"/>
    <cellStyle name="_20120427Source and Apps v3.00" xfId="14530"/>
    <cellStyle name="_20120608_DB ready reckonerV10_V2a TN edits 42" xfId="14531"/>
    <cellStyle name="_201211070_Key data updated 11 January 2013" xfId="14532"/>
    <cellStyle name="_2012-13 budgets summary V1 Start - April 2012" xfId="14533"/>
    <cellStyle name="_Admin back-tallying model" xfId="14534"/>
    <cellStyle name="_ALB Q4 V1 rec with schedules (V2)" xfId="14535"/>
    <cellStyle name="_Appendix C - Overall Revised Admin Sept 12" xfId="14536"/>
    <cellStyle name="_Bottom Up vs Top Down v3" xfId="14537"/>
    <cellStyle name="_Cap Comm Detail" xfId="14538"/>
    <cellStyle name="_Cap Comm Detail 2" xfId="14539"/>
    <cellStyle name="_Cap Comm Detail 3" xfId="14540"/>
    <cellStyle name="_Cap Comm Detail 4" xfId="14541"/>
    <cellStyle name="_Cap Comm Detail 4 2" xfId="14542"/>
    <cellStyle name="_Cap Comm Detail 5" xfId="14543"/>
    <cellStyle name="_Cap Comm Detail 5 2" xfId="14544"/>
    <cellStyle name="_Cap Comm Detail 6" xfId="14545"/>
    <cellStyle name="_Cap Comm Detail 6 2" xfId="14546"/>
    <cellStyle name="_Cap Comm Detail 6 2_20130306_ DISPO from 1112 acctsv24" xfId="14547"/>
    <cellStyle name="_Cap Comm Detail 7" xfId="14548"/>
    <cellStyle name="_Cap Comm Detail 7_20130306_ DISPO from 1112 acctsv24" xfId="14549"/>
    <cellStyle name="_capital commitments workings for Mar07 accounts" xfId="14550"/>
    <cellStyle name="_capital commitments workings for Mar07 accounts 2" xfId="14551"/>
    <cellStyle name="_capital commitments workings for Mar07 accounts 2 2" xfId="14552"/>
    <cellStyle name="_Capital Review 12.01.09 v2" xfId="14553"/>
    <cellStyle name="_Capital SR2010 - Dispo Breakdown - Post13th JulySofSMeet 100913 JS SofS-CST Meeting Scenario cuts NOMINAL" xfId="14554"/>
    <cellStyle name="_CapitalDispoJun09 cut 15-07-10" xfId="14555"/>
    <cellStyle name="_DBEB Finance Update v3.01 (M5) SG" xfId="14556"/>
    <cellStyle name="_DH Cascade V1" xfId="14557"/>
    <cellStyle name="_FOT review 09.03.09" xfId="14558"/>
    <cellStyle name="_Future destination of SHA Bundle lines" xfId="14559"/>
    <cellStyle name="_Future destination of SHA Bundle lines_12-13 Central Budgets Spreadsheet v18" xfId="14560"/>
    <cellStyle name="_Future destination of SHA Bundle lines_12-13 Central Budgets Spreadsheet v18 2" xfId="14561"/>
    <cellStyle name="_Future destination of SHA Bundle lines_12-13 Central Budgets Spreadsheet v18_~4471745" xfId="14562"/>
    <cellStyle name="_Future destination of SHA Bundle lines_12-13 Central Budgets Spreadsheet v18_~7857524" xfId="14563"/>
    <cellStyle name="_Future destination of SHA Bundle lines_12-13 Central Budgets Spreadsheet v18_130417 DISPO from 1112 accts v17" xfId="14564"/>
    <cellStyle name="_Future destination of SHA Bundle lines_12-13 Central Budgets Spreadsheet v18_20130205_Split of Budgets Dispo v9d" xfId="14565"/>
    <cellStyle name="_Future destination of SHA Bundle lines_12-13 Central Budgets Spreadsheet v18_20130205_Split of Budgets Dispo v9d 2" xfId="14566"/>
    <cellStyle name="_Future destination of SHA Bundle lines_12-13 Central Budgets Spreadsheet v18_20130205_Split of Budgets Dispo v9d_130417 DISPO from 1112 accts v17" xfId="14567"/>
    <cellStyle name="_Future destination of SHA Bundle lines_12-13 Central Budgets Spreadsheet v18_20130205_Split of Budgets Dispo v9d_20130306 DISPO from 1112 accts v14 for NHSE" xfId="14568"/>
    <cellStyle name="_Future destination of SHA Bundle lines_12-13 Central Budgets Spreadsheet v18_20130205_Split of Budgets Dispo v9d_20130306 DISPO from 1112 accts v14 for NHSE - with tariff" xfId="14569"/>
    <cellStyle name="_Future destination of SHA Bundle lines_12-13 Central Budgets Spreadsheet v18_20130205_Split of Budgets Dispo v9d_20130306 DISPO from 1112 accts v14 for NHSE TN edits 2" xfId="14570"/>
    <cellStyle name="_Future destination of SHA Bundle lines_12-13 Central Budgets Spreadsheet v18_20130205_Split of Budgets Dispo v9d_20130306_ DISPO from 1112 acctsv10" xfId="14571"/>
    <cellStyle name="_Future destination of SHA Bundle lines_12-13 Central Budgets Spreadsheet v18_20130205_Split of Budgets Dispo v9d_20130306_ DISPO from 1112 acctsv12" xfId="14572"/>
    <cellStyle name="_Future destination of SHA Bundle lines_12-13 Central Budgets Spreadsheet v18_20130205_Split of Budgets Dispo v9d_20130306_ DISPO from 1112 acctsv24" xfId="14573"/>
    <cellStyle name="_Future destination of SHA Bundle lines_12-13 Central Budgets Spreadsheet v18_20130205_Split of Budgets Dispo v9d_20130402_SR15 fct settlement" xfId="14574"/>
    <cellStyle name="_Future destination of SHA Bundle lines_12-13 Central Budgets Spreadsheet v18_20130301_ DISPO from 1112 acctsv4 + new Budgets Dispo" xfId="14575"/>
    <cellStyle name="_Future destination of SHA Bundle lines_12-13 Central Budgets Spreadsheet v18_20130306 DISPO from 1112 accts v14 for NHSE" xfId="14576"/>
    <cellStyle name="_Future destination of SHA Bundle lines_12-13 Central Budgets Spreadsheet v18_20130306 DISPO from 1112 accts v14 for NHSE - with tariff" xfId="14577"/>
    <cellStyle name="_Future destination of SHA Bundle lines_12-13 Central Budgets Spreadsheet v18_20130306 DISPO from 1112 accts v14 for NHSE TN edits 2" xfId="14578"/>
    <cellStyle name="_Future destination of SHA Bundle lines_12-13 Central Budgets Spreadsheet v18_20130306_ DISPO from 1112 acctsv10" xfId="14579"/>
    <cellStyle name="_Future destination of SHA Bundle lines_12-13 Central Budgets Spreadsheet v18_20130306_ DISPO from 1112 acctsv12" xfId="14580"/>
    <cellStyle name="_Future destination of SHA Bundle lines_12-13 Central Budgets Spreadsheet v18_20130306_ DISPO from 1112 acctsv24" xfId="14581"/>
    <cellStyle name="_Future destination of SHA Bundle lines_12-13 Central Budgets Spreadsheet v18_20130402_SR15 fct settlement" xfId="14582"/>
    <cellStyle name="_Future destination of SHA Bundle lines_12-13 Central Budgets Spreadsheet v18_live doc - DH central budgets - provisional SR numbers" xfId="14583"/>
    <cellStyle name="_Future destination of SHA Bundle lines_12-13 Central Budgets Spreadsheet v18_live doc - DH central budgets - provisional SR numbers 2" xfId="14584"/>
    <cellStyle name="_Future destination of SHA Bundle lines_12-13 Central Budgets Spreadsheet v18_live doc - DH central budgets - provisional SR numbers_130417 DISPO from 1112 accts v17" xfId="14585"/>
    <cellStyle name="_Future destination of SHA Bundle lines_12-13 Central Budgets Spreadsheet v18_live doc - DH central budgets - provisional SR numbers_20130306 DISPO from 1112 accts v14 for NHSE" xfId="14586"/>
    <cellStyle name="_Future destination of SHA Bundle lines_12-13 Central Budgets Spreadsheet v18_live doc - DH central budgets - provisional SR numbers_20130306 DISPO from 1112 accts v14 for NHSE - with tariff" xfId="14587"/>
    <cellStyle name="_Future destination of SHA Bundle lines_12-13 Central Budgets Spreadsheet v18_live doc - DH central budgets - provisional SR numbers_20130306 DISPO from 1112 accts v14 for NHSE TN edits 2" xfId="14588"/>
    <cellStyle name="_Future destination of SHA Bundle lines_12-13 Central Budgets Spreadsheet v18_live doc - DH central budgets - provisional SR numbers_20130306_ DISPO from 1112 acctsv10" xfId="14589"/>
    <cellStyle name="_Future destination of SHA Bundle lines_12-13 Central Budgets Spreadsheet v18_live doc - DH central budgets - provisional SR numbers_20130306_ DISPO from 1112 acctsv12" xfId="14590"/>
    <cellStyle name="_Future destination of SHA Bundle lines_12-13 Central Budgets Spreadsheet v18_live doc - DH central budgets - provisional SR numbers_20130306_ DISPO from 1112 acctsv24" xfId="14591"/>
    <cellStyle name="_Future destination of SHA Bundle lines_12-13 Central Budgets Spreadsheet v18_live doc - DH central budgets - provisional SR numbers_20130402_SR15 fct settlement" xfId="14592"/>
    <cellStyle name="_Future destination of SHA Bundle lines_12-13 Central Budgets Spreadsheet v18_ME 2013-14 mock up V2 19.11.12" xfId="14593"/>
    <cellStyle name="_Future destination of SHA Bundle lines_12-13 Central Budgets Spreadsheet v18_SS edit  DISPO with central policy pressures - TN edits" xfId="14594"/>
    <cellStyle name="_Future destination of SHA Bundle lines_12-13 Central Budgets Spreadsheet v20" xfId="14595"/>
    <cellStyle name="_Future destination of SHA Bundle lines_12-13 Central Budgets Spreadsheet v20 2" xfId="14596"/>
    <cellStyle name="_Future destination of SHA Bundle lines_12-13 Central Budgets Spreadsheet v20_~4471745" xfId="14597"/>
    <cellStyle name="_Future destination of SHA Bundle lines_12-13 Central Budgets Spreadsheet v20_~7857524" xfId="14598"/>
    <cellStyle name="_Future destination of SHA Bundle lines_12-13 Central Budgets Spreadsheet v20_130417 DISPO from 1112 accts v17" xfId="14599"/>
    <cellStyle name="_Future destination of SHA Bundle lines_12-13 Central Budgets Spreadsheet v20_20130205_Split of Budgets Dispo v9d" xfId="14600"/>
    <cellStyle name="_Future destination of SHA Bundle lines_12-13 Central Budgets Spreadsheet v20_20130205_Split of Budgets Dispo v9d 2" xfId="14601"/>
    <cellStyle name="_Future destination of SHA Bundle lines_12-13 Central Budgets Spreadsheet v20_20130205_Split of Budgets Dispo v9d_130417 DISPO from 1112 accts v17" xfId="14602"/>
    <cellStyle name="_Future destination of SHA Bundle lines_12-13 Central Budgets Spreadsheet v20_20130205_Split of Budgets Dispo v9d_20130306 DISPO from 1112 accts v14 for NHSE" xfId="14603"/>
    <cellStyle name="_Future destination of SHA Bundle lines_12-13 Central Budgets Spreadsheet v20_20130205_Split of Budgets Dispo v9d_20130306 DISPO from 1112 accts v14 for NHSE - with tariff" xfId="14604"/>
    <cellStyle name="_Future destination of SHA Bundle lines_12-13 Central Budgets Spreadsheet v20_20130205_Split of Budgets Dispo v9d_20130306 DISPO from 1112 accts v14 for NHSE TN edits 2" xfId="14605"/>
    <cellStyle name="_Future destination of SHA Bundle lines_12-13 Central Budgets Spreadsheet v20_20130205_Split of Budgets Dispo v9d_20130306_ DISPO from 1112 acctsv10" xfId="14606"/>
    <cellStyle name="_Future destination of SHA Bundle lines_12-13 Central Budgets Spreadsheet v20_20130205_Split of Budgets Dispo v9d_20130306_ DISPO from 1112 acctsv12" xfId="14607"/>
    <cellStyle name="_Future destination of SHA Bundle lines_12-13 Central Budgets Spreadsheet v20_20130205_Split of Budgets Dispo v9d_20130306_ DISPO from 1112 acctsv24" xfId="14608"/>
    <cellStyle name="_Future destination of SHA Bundle lines_12-13 Central Budgets Spreadsheet v20_20130205_Split of Budgets Dispo v9d_20130402_SR15 fct settlement" xfId="14609"/>
    <cellStyle name="_Future destination of SHA Bundle lines_12-13 Central Budgets Spreadsheet v20_20130301_ DISPO from 1112 acctsv4 + new Budgets Dispo" xfId="14610"/>
    <cellStyle name="_Future destination of SHA Bundle lines_12-13 Central Budgets Spreadsheet v20_20130306 DISPO from 1112 accts v14 for NHSE" xfId="14611"/>
    <cellStyle name="_Future destination of SHA Bundle lines_12-13 Central Budgets Spreadsheet v20_20130306 DISPO from 1112 accts v14 for NHSE - with tariff" xfId="14612"/>
    <cellStyle name="_Future destination of SHA Bundle lines_12-13 Central Budgets Spreadsheet v20_20130306 DISPO from 1112 accts v14 for NHSE TN edits 2" xfId="14613"/>
    <cellStyle name="_Future destination of SHA Bundle lines_12-13 Central Budgets Spreadsheet v20_20130306_ DISPO from 1112 acctsv10" xfId="14614"/>
    <cellStyle name="_Future destination of SHA Bundle lines_12-13 Central Budgets Spreadsheet v20_20130306_ DISPO from 1112 acctsv12" xfId="14615"/>
    <cellStyle name="_Future destination of SHA Bundle lines_12-13 Central Budgets Spreadsheet v20_20130306_ DISPO from 1112 acctsv24" xfId="14616"/>
    <cellStyle name="_Future destination of SHA Bundle lines_12-13 Central Budgets Spreadsheet v20_20130402_SR15 fct settlement" xfId="14617"/>
    <cellStyle name="_Future destination of SHA Bundle lines_12-13 Central Budgets Spreadsheet v20_live doc - DH central budgets - provisional SR numbers" xfId="14618"/>
    <cellStyle name="_Future destination of SHA Bundle lines_12-13 Central Budgets Spreadsheet v20_live doc - DH central budgets - provisional SR numbers 2" xfId="14619"/>
    <cellStyle name="_Future destination of SHA Bundle lines_12-13 Central Budgets Spreadsheet v20_live doc - DH central budgets - provisional SR numbers_130417 DISPO from 1112 accts v17" xfId="14620"/>
    <cellStyle name="_Future destination of SHA Bundle lines_12-13 Central Budgets Spreadsheet v20_live doc - DH central budgets - provisional SR numbers_20130306 DISPO from 1112 accts v14 for NHSE" xfId="14621"/>
    <cellStyle name="_Future destination of SHA Bundle lines_12-13 Central Budgets Spreadsheet v20_live doc - DH central budgets - provisional SR numbers_20130306 DISPO from 1112 accts v14 for NHSE - with tariff" xfId="14622"/>
    <cellStyle name="_Future destination of SHA Bundle lines_12-13 Central Budgets Spreadsheet v20_live doc - DH central budgets - provisional SR numbers_20130306 DISPO from 1112 accts v14 for NHSE TN edits 2" xfId="14623"/>
    <cellStyle name="_Future destination of SHA Bundle lines_12-13 Central Budgets Spreadsheet v20_live doc - DH central budgets - provisional SR numbers_20130306_ DISPO from 1112 acctsv10" xfId="14624"/>
    <cellStyle name="_Future destination of SHA Bundle lines_12-13 Central Budgets Spreadsheet v20_live doc - DH central budgets - provisional SR numbers_20130306_ DISPO from 1112 acctsv12" xfId="14625"/>
    <cellStyle name="_Future destination of SHA Bundle lines_12-13 Central Budgets Spreadsheet v20_live doc - DH central budgets - provisional SR numbers_20130306_ DISPO from 1112 acctsv24" xfId="14626"/>
    <cellStyle name="_Future destination of SHA Bundle lines_12-13 Central Budgets Spreadsheet v20_live doc - DH central budgets - provisional SR numbers_20130402_SR15 fct settlement" xfId="14627"/>
    <cellStyle name="_Future destination of SHA Bundle lines_12-13 Central Budgets Spreadsheet v20_ME 2013-14 mock up V2 19.11.12" xfId="14628"/>
    <cellStyle name="_Future destination of SHA Bundle lines_12-13 Central Budgets Spreadsheet v20_SS edit  DISPO with central policy pressures - TN edits" xfId="14629"/>
    <cellStyle name="_Future destination of SHA Bundle lines_20110628FundsFlow_V42 TN" xfId="14630"/>
    <cellStyle name="_Future destination of SHA Bundle lines_20120117 Central local split sent by Tom Nixon" xfId="14631"/>
    <cellStyle name="_Future destination of SHA Bundle lines_20120117 Central local split sent by Tom Nixon 2" xfId="14632"/>
    <cellStyle name="_Future destination of SHA Bundle lines_20120117 Central local split sent by Tom Nixon_~4471745" xfId="14633"/>
    <cellStyle name="_Future destination of SHA Bundle lines_20120117 Central local split sent by Tom Nixon_~7857524" xfId="14634"/>
    <cellStyle name="_Future destination of SHA Bundle lines_20120117 Central local split sent by Tom Nixon_130417 DISPO from 1112 accts v17" xfId="14635"/>
    <cellStyle name="_Future destination of SHA Bundle lines_20120117 Central local split sent by Tom Nixon_20130205_Split of Budgets Dispo v9d" xfId="14636"/>
    <cellStyle name="_Future destination of SHA Bundle lines_20120117 Central local split sent by Tom Nixon_20130205_Split of Budgets Dispo v9d 2" xfId="14637"/>
    <cellStyle name="_Future destination of SHA Bundle lines_20120117 Central local split sent by Tom Nixon_20130205_Split of Budgets Dispo v9d_130417 DISPO from 1112 accts v17" xfId="14638"/>
    <cellStyle name="_Future destination of SHA Bundle lines_20120117 Central local split sent by Tom Nixon_20130205_Split of Budgets Dispo v9d_20130306 DISPO from 1112 accts v14 for NHSE" xfId="14639"/>
    <cellStyle name="_Future destination of SHA Bundle lines_20120117 Central local split sent by Tom Nixon_20130205_Split of Budgets Dispo v9d_20130306 DISPO from 1112 accts v14 for NHSE - with tariff" xfId="14640"/>
    <cellStyle name="_Future destination of SHA Bundle lines_20120117 Central local split sent by Tom Nixon_20130205_Split of Budgets Dispo v9d_20130306 DISPO from 1112 accts v14 for NHSE TN edits 2" xfId="14641"/>
    <cellStyle name="_Future destination of SHA Bundle lines_20120117 Central local split sent by Tom Nixon_20130205_Split of Budgets Dispo v9d_20130306_ DISPO from 1112 acctsv10" xfId="14642"/>
    <cellStyle name="_Future destination of SHA Bundle lines_20120117 Central local split sent by Tom Nixon_20130205_Split of Budgets Dispo v9d_20130306_ DISPO from 1112 acctsv12" xfId="14643"/>
    <cellStyle name="_Future destination of SHA Bundle lines_20120117 Central local split sent by Tom Nixon_20130205_Split of Budgets Dispo v9d_20130306_ DISPO from 1112 acctsv24" xfId="14644"/>
    <cellStyle name="_Future destination of SHA Bundle lines_20120117 Central local split sent by Tom Nixon_20130205_Split of Budgets Dispo v9d_20130402_SR15 fct settlement" xfId="14645"/>
    <cellStyle name="_Future destination of SHA Bundle lines_20120117 Central local split sent by Tom Nixon_20130301_ DISPO from 1112 acctsv4 + new Budgets Dispo" xfId="14646"/>
    <cellStyle name="_Future destination of SHA Bundle lines_20120117 Central local split sent by Tom Nixon_20130306 DISPO from 1112 accts v14 for NHSE" xfId="14647"/>
    <cellStyle name="_Future destination of SHA Bundle lines_20120117 Central local split sent by Tom Nixon_20130306 DISPO from 1112 accts v14 for NHSE - with tariff" xfId="14648"/>
    <cellStyle name="_Future destination of SHA Bundle lines_20120117 Central local split sent by Tom Nixon_20130306 DISPO from 1112 accts v14 for NHSE TN edits 2" xfId="14649"/>
    <cellStyle name="_Future destination of SHA Bundle lines_20120117 Central local split sent by Tom Nixon_20130306_ DISPO from 1112 acctsv10" xfId="14650"/>
    <cellStyle name="_Future destination of SHA Bundle lines_20120117 Central local split sent by Tom Nixon_20130306_ DISPO from 1112 acctsv12" xfId="14651"/>
    <cellStyle name="_Future destination of SHA Bundle lines_20120117 Central local split sent by Tom Nixon_20130306_ DISPO from 1112 acctsv24" xfId="14652"/>
    <cellStyle name="_Future destination of SHA Bundle lines_20120117 Central local split sent by Tom Nixon_20130402_SR15 fct settlement" xfId="14653"/>
    <cellStyle name="_Future destination of SHA Bundle lines_20120117 Central local split sent by Tom Nixon_live doc - DH central budgets - provisional SR numbers" xfId="14654"/>
    <cellStyle name="_Future destination of SHA Bundle lines_20120117 Central local split sent by Tom Nixon_live doc - DH central budgets - provisional SR numbers 2" xfId="14655"/>
    <cellStyle name="_Future destination of SHA Bundle lines_20120117 Central local split sent by Tom Nixon_live doc - DH central budgets - provisional SR numbers_130417 DISPO from 1112 accts v17" xfId="14656"/>
    <cellStyle name="_Future destination of SHA Bundle lines_20120117 Central local split sent by Tom Nixon_live doc - DH central budgets - provisional SR numbers_20130306 DISPO from 1112 accts v14 for NHSE" xfId="14657"/>
    <cellStyle name="_Future destination of SHA Bundle lines_20120117 Central local split sent by Tom Nixon_live doc - DH central budgets - provisional SR numbers_20130306 DISPO from 1112 accts v14 for NHSE - with tariff" xfId="14658"/>
    <cellStyle name="_Future destination of SHA Bundle lines_20120117 Central local split sent by Tom Nixon_live doc - DH central budgets - provisional SR numbers_20130306 DISPO from 1112 accts v14 for NHSE TN edits 2" xfId="14659"/>
    <cellStyle name="_Future destination of SHA Bundle lines_20120117 Central local split sent by Tom Nixon_live doc - DH central budgets - provisional SR numbers_20130306_ DISPO from 1112 acctsv10" xfId="14660"/>
    <cellStyle name="_Future destination of SHA Bundle lines_20120117 Central local split sent by Tom Nixon_live doc - DH central budgets - provisional SR numbers_20130306_ DISPO from 1112 acctsv12" xfId="14661"/>
    <cellStyle name="_Future destination of SHA Bundle lines_20120117 Central local split sent by Tom Nixon_live doc - DH central budgets - provisional SR numbers_20130306_ DISPO from 1112 acctsv24" xfId="14662"/>
    <cellStyle name="_Future destination of SHA Bundle lines_20120117 Central local split sent by Tom Nixon_live doc - DH central budgets - provisional SR numbers_20130402_SR15 fct settlement" xfId="14663"/>
    <cellStyle name="_Future destination of SHA Bundle lines_20120117 Central local split sent by Tom Nixon_ME 2013-14 mock up V2 19.11.12" xfId="14664"/>
    <cellStyle name="_Future destination of SHA Bundle lines_20120117 Central local split sent by Tom Nixon_SS edit  DISPO with central policy pressures - TN edits" xfId="14665"/>
    <cellStyle name="_Future destination of SHA Bundle lines_20120424_Central budgets Backing Sheet 240412" xfId="14666"/>
    <cellStyle name="_Future destination of SHA Bundle lines_20120424_Central budgets Backing Sheet 240412 2" xfId="14667"/>
    <cellStyle name="_Future destination of SHA Bundle lines_20120424_Central budgets Backing Sheet 240412_~4471745" xfId="14668"/>
    <cellStyle name="_Future destination of SHA Bundle lines_20120424_Central budgets Backing Sheet 240412_~7857524" xfId="14669"/>
    <cellStyle name="_Future destination of SHA Bundle lines_20120424_Central budgets Backing Sheet 240412_130417 DISPO from 1112 accts v17" xfId="14670"/>
    <cellStyle name="_Future destination of SHA Bundle lines_20120424_Central budgets Backing Sheet 240412_20130205_Split of Budgets Dispo v9d" xfId="14671"/>
    <cellStyle name="_Future destination of SHA Bundle lines_20120424_Central budgets Backing Sheet 240412_20130205_Split of Budgets Dispo v9d 2" xfId="14672"/>
    <cellStyle name="_Future destination of SHA Bundle lines_20120424_Central budgets Backing Sheet 240412_20130205_Split of Budgets Dispo v9d_130417 DISPO from 1112 accts v17" xfId="14673"/>
    <cellStyle name="_Future destination of SHA Bundle lines_20120424_Central budgets Backing Sheet 240412_20130205_Split of Budgets Dispo v9d_20130306 DISPO from 1112 accts v14 for NHSE" xfId="14674"/>
    <cellStyle name="_Future destination of SHA Bundle lines_20120424_Central budgets Backing Sheet 240412_20130205_Split of Budgets Dispo v9d_20130306 DISPO from 1112 accts v14 for NHSE - with tariff" xfId="14675"/>
    <cellStyle name="_Future destination of SHA Bundle lines_20120424_Central budgets Backing Sheet 240412_20130205_Split of Budgets Dispo v9d_20130306 DISPO from 1112 accts v14 for NHSE TN edits 2" xfId="14676"/>
    <cellStyle name="_Future destination of SHA Bundle lines_20120424_Central budgets Backing Sheet 240412_20130205_Split of Budgets Dispo v9d_20130306_ DISPO from 1112 acctsv10" xfId="14677"/>
    <cellStyle name="_Future destination of SHA Bundle lines_20120424_Central budgets Backing Sheet 240412_20130205_Split of Budgets Dispo v9d_20130306_ DISPO from 1112 acctsv12" xfId="14678"/>
    <cellStyle name="_Future destination of SHA Bundle lines_20120424_Central budgets Backing Sheet 240412_20130205_Split of Budgets Dispo v9d_20130306_ DISPO from 1112 acctsv24" xfId="14679"/>
    <cellStyle name="_Future destination of SHA Bundle lines_20120424_Central budgets Backing Sheet 240412_20130205_Split of Budgets Dispo v9d_20130402_SR15 fct settlement" xfId="14680"/>
    <cellStyle name="_Future destination of SHA Bundle lines_20120424_Central budgets Backing Sheet 240412_20130301_ DISPO from 1112 acctsv4 + new Budgets Dispo" xfId="14681"/>
    <cellStyle name="_Future destination of SHA Bundle lines_20120424_Central budgets Backing Sheet 240412_20130306 DISPO from 1112 accts v14 for NHSE" xfId="14682"/>
    <cellStyle name="_Future destination of SHA Bundle lines_20120424_Central budgets Backing Sheet 240412_20130306 DISPO from 1112 accts v14 for NHSE - with tariff" xfId="14683"/>
    <cellStyle name="_Future destination of SHA Bundle lines_20120424_Central budgets Backing Sheet 240412_20130306 DISPO from 1112 accts v14 for NHSE TN edits 2" xfId="14684"/>
    <cellStyle name="_Future destination of SHA Bundle lines_20120424_Central budgets Backing Sheet 240412_20130306_ DISPO from 1112 acctsv10" xfId="14685"/>
    <cellStyle name="_Future destination of SHA Bundle lines_20120424_Central budgets Backing Sheet 240412_20130306_ DISPO from 1112 acctsv12" xfId="14686"/>
    <cellStyle name="_Future destination of SHA Bundle lines_20120424_Central budgets Backing Sheet 240412_20130306_ DISPO from 1112 acctsv24" xfId="14687"/>
    <cellStyle name="_Future destination of SHA Bundle lines_20120424_Central budgets Backing Sheet 240412_20130402_SR15 fct settlement" xfId="14688"/>
    <cellStyle name="_Future destination of SHA Bundle lines_20120424_Central budgets Backing Sheet 240412_live doc - DH central budgets - provisional SR numbers" xfId="14689"/>
    <cellStyle name="_Future destination of SHA Bundle lines_20120424_Central budgets Backing Sheet 240412_live doc - DH central budgets - provisional SR numbers 2" xfId="14690"/>
    <cellStyle name="_Future destination of SHA Bundle lines_20120424_Central budgets Backing Sheet 240412_live doc - DH central budgets - provisional SR numbers_130417 DISPO from 1112 accts v17" xfId="14691"/>
    <cellStyle name="_Future destination of SHA Bundle lines_20120424_Central budgets Backing Sheet 240412_live doc - DH central budgets - provisional SR numbers_20130306 DISPO from 1112 accts v14 for NHSE" xfId="14692"/>
    <cellStyle name="_Future destination of SHA Bundle lines_20120424_Central budgets Backing Sheet 240412_live doc - DH central budgets - provisional SR numbers_20130306 DISPO from 1112 accts v14 for NHSE - with tariff" xfId="14693"/>
    <cellStyle name="_Future destination of SHA Bundle lines_20120424_Central budgets Backing Sheet 240412_live doc - DH central budgets - provisional SR numbers_20130306 DISPO from 1112 accts v14 for NHSE TN edits 2" xfId="14694"/>
    <cellStyle name="_Future destination of SHA Bundle lines_20120424_Central budgets Backing Sheet 240412_live doc - DH central budgets - provisional SR numbers_20130306_ DISPO from 1112 acctsv10" xfId="14695"/>
    <cellStyle name="_Future destination of SHA Bundle lines_20120424_Central budgets Backing Sheet 240412_live doc - DH central budgets - provisional SR numbers_20130306_ DISPO from 1112 acctsv12" xfId="14696"/>
    <cellStyle name="_Future destination of SHA Bundle lines_20120424_Central budgets Backing Sheet 240412_live doc - DH central budgets - provisional SR numbers_20130306_ DISPO from 1112 acctsv24" xfId="14697"/>
    <cellStyle name="_Future destination of SHA Bundle lines_20120424_Central budgets Backing Sheet 240412_live doc - DH central budgets - provisional SR numbers_20130402_SR15 fct settlement" xfId="14698"/>
    <cellStyle name="_Future destination of SHA Bundle lines_20120424_Central budgets Backing Sheet 240412_ME 2013-14 mock up V2 19.11.12" xfId="14699"/>
    <cellStyle name="_Future destination of SHA Bundle lines_20120424_Central budgets Backing Sheet 240412_SS edit  DISPO with central policy pressures - TN edits" xfId="14700"/>
    <cellStyle name="_GR 11.12 Limits Report Rec August 11 at 14.09.11 AB" xfId="14701"/>
    <cellStyle name="_GR 11.12 Limits Report Rec June 11 at 13.07.11 AB" xfId="14702"/>
    <cellStyle name="_GR 11.12 Limits Report Rec September 11 at 14.09.11 AB" xfId="14703"/>
    <cellStyle name="_HCS Annex B (final)" xfId="14704"/>
    <cellStyle name="_HMT reporting In Year &amp; Early Warning (Q3) V2" xfId="14705"/>
    <cellStyle name="_John H PCT Op Costs 10-11" xfId="14706"/>
    <cellStyle name="_Main Estimates Admin V3" xfId="14707"/>
    <cellStyle name="_MAIN ESTIMATES DH V3" xfId="14708"/>
    <cellStyle name="_Master File - Mapping SR to new model v2" xfId="14709"/>
    <cellStyle name="_NDPB and SHA depreciation model 6.2.12" xfId="14710"/>
    <cellStyle name="_NHS" xfId="14711"/>
    <cellStyle name="_Potential Year-end analysis (V6)" xfId="14712"/>
    <cellStyle name="_Programme Board report based on 110309 (2)" xfId="14713"/>
    <cellStyle name="_Programme Board report based on 110309 (2) 2" xfId="14714"/>
    <cellStyle name="_Programme Board report based on 110309 (2) 3" xfId="14715"/>
    <cellStyle name="_Programme Board report based on 110309 (2) 4" xfId="14716"/>
    <cellStyle name="_Programme Board report based on 110309 (2) 4 2" xfId="14717"/>
    <cellStyle name="_Programme Board report based on 110309 (2) 5" xfId="14718"/>
    <cellStyle name="_Programme Board report based on 110309 (2) 5 2" xfId="14719"/>
    <cellStyle name="_Programme Board report based on 110309 (2) 6" xfId="14720"/>
    <cellStyle name="_Programme Board report based on 110309 (2) 6 2" xfId="14721"/>
    <cellStyle name="_Programme Board report based on 110309 (2) 6 2_20130306_ DISPO from 1112 acctsv24" xfId="14722"/>
    <cellStyle name="_Programme Board report based on 110309 (2) 7" xfId="14723"/>
    <cellStyle name="_Programme Board report based on 110309 (2) 7_20130306_ DISPO from 1112 acctsv24" xfId="14724"/>
    <cellStyle name="_PW 2009-10 Income Analysis (SL with PW additions)" xfId="14725"/>
    <cellStyle name="_PW Growth Calcs V2" xfId="14726"/>
    <cellStyle name="_PW ME V6 (consolidated)" xfId="14727"/>
    <cellStyle name="_PW RA WORK v1.02" xfId="14728"/>
    <cellStyle name="_Q1 COInS - Revenue DEL Summary v1.03" xfId="14729"/>
    <cellStyle name="_Revenue requirements SHA, PCT and Trusts" xfId="14730"/>
    <cellStyle name="_Revenue requirements SHA, PCT and Trusts 2" xfId="14731"/>
    <cellStyle name="_Revenue requirements SHA, PCT and Trusts_~4471745" xfId="14732"/>
    <cellStyle name="_Revenue requirements SHA, PCT and Trusts_~7857524" xfId="14733"/>
    <cellStyle name="_Revenue requirements SHA, PCT and Trusts_130417 DISPO from 1112 accts v17" xfId="14734"/>
    <cellStyle name="_Revenue requirements SHA, PCT and Trusts_20130205_Split of Budgets Dispo v9d" xfId="14735"/>
    <cellStyle name="_Revenue requirements SHA, PCT and Trusts_20130205_Split of Budgets Dispo v9d 2" xfId="14736"/>
    <cellStyle name="_Revenue requirements SHA, PCT and Trusts_20130205_Split of Budgets Dispo v9d_130417 DISPO from 1112 accts v17" xfId="14737"/>
    <cellStyle name="_Revenue requirements SHA, PCT and Trusts_20130205_Split of Budgets Dispo v9d_20130306 DISPO from 1112 accts v14 for NHSE" xfId="14738"/>
    <cellStyle name="_Revenue requirements SHA, PCT and Trusts_20130205_Split of Budgets Dispo v9d_20130306 DISPO from 1112 accts v14 for NHSE - with tariff" xfId="14739"/>
    <cellStyle name="_Revenue requirements SHA, PCT and Trusts_20130205_Split of Budgets Dispo v9d_20130306 DISPO from 1112 accts v14 for NHSE TN edits 2" xfId="14740"/>
    <cellStyle name="_Revenue requirements SHA, PCT and Trusts_20130205_Split of Budgets Dispo v9d_20130306_ DISPO from 1112 acctsv10" xfId="14741"/>
    <cellStyle name="_Revenue requirements SHA, PCT and Trusts_20130205_Split of Budgets Dispo v9d_20130306_ DISPO from 1112 acctsv12" xfId="14742"/>
    <cellStyle name="_Revenue requirements SHA, PCT and Trusts_20130205_Split of Budgets Dispo v9d_20130306_ DISPO from 1112 acctsv24" xfId="14743"/>
    <cellStyle name="_Revenue requirements SHA, PCT and Trusts_20130205_Split of Budgets Dispo v9d_20130402_SR15 fct settlement" xfId="14744"/>
    <cellStyle name="_Revenue requirements SHA, PCT and Trusts_20130301_ DISPO from 1112 acctsv4 + new Budgets Dispo" xfId="14745"/>
    <cellStyle name="_Revenue requirements SHA, PCT and Trusts_20130306 DISPO from 1112 accts v14 for NHSE" xfId="14746"/>
    <cellStyle name="_Revenue requirements SHA, PCT and Trusts_20130306 DISPO from 1112 accts v14 for NHSE - with tariff" xfId="14747"/>
    <cellStyle name="_Revenue requirements SHA, PCT and Trusts_20130306 DISPO from 1112 accts v14 for NHSE TN edits 2" xfId="14748"/>
    <cellStyle name="_Revenue requirements SHA, PCT and Trusts_20130306_ DISPO from 1112 acctsv10" xfId="14749"/>
    <cellStyle name="_Revenue requirements SHA, PCT and Trusts_20130306_ DISPO from 1112 acctsv12" xfId="14750"/>
    <cellStyle name="_Revenue requirements SHA, PCT and Trusts_20130306_ DISPO from 1112 acctsv24" xfId="14751"/>
    <cellStyle name="_Revenue requirements SHA, PCT and Trusts_20130402_SR15 fct settlement" xfId="14752"/>
    <cellStyle name="_Revenue requirements SHA, PCT and Trusts_live doc - DH central budgets - provisional SR numbers" xfId="14753"/>
    <cellStyle name="_Revenue requirements SHA, PCT and Trusts_live doc - DH central budgets - provisional SR numbers 2" xfId="14754"/>
    <cellStyle name="_Revenue requirements SHA, PCT and Trusts_live doc - DH central budgets - provisional SR numbers_130417 DISPO from 1112 accts v17" xfId="14755"/>
    <cellStyle name="_Revenue requirements SHA, PCT and Trusts_live doc - DH central budgets - provisional SR numbers_20130306 DISPO from 1112 accts v14 for NHSE" xfId="14756"/>
    <cellStyle name="_Revenue requirements SHA, PCT and Trusts_live doc - DH central budgets - provisional SR numbers_20130306 DISPO from 1112 accts v14 for NHSE - with tariff" xfId="14757"/>
    <cellStyle name="_Revenue requirements SHA, PCT and Trusts_live doc - DH central budgets - provisional SR numbers_20130306 DISPO from 1112 accts v14 for NHSE TN edits 2" xfId="14758"/>
    <cellStyle name="_Revenue requirements SHA, PCT and Trusts_live doc - DH central budgets - provisional SR numbers_20130306_ DISPO from 1112 acctsv10" xfId="14759"/>
    <cellStyle name="_Revenue requirements SHA, PCT and Trusts_live doc - DH central budgets - provisional SR numbers_20130306_ DISPO from 1112 acctsv12" xfId="14760"/>
    <cellStyle name="_Revenue requirements SHA, PCT and Trusts_live doc - DH central budgets - provisional SR numbers_20130306_ DISPO from 1112 acctsv24" xfId="14761"/>
    <cellStyle name="_Revenue requirements SHA, PCT and Trusts_live doc - DH central budgets - provisional SR numbers_20130402_SR15 fct settlement" xfId="14762"/>
    <cellStyle name="_Revenue requirements SHA, PCT and Trusts_ME 2013-14 mock up V2 19.11.12" xfId="14763"/>
    <cellStyle name="_Revenue requirements SHA, PCT and Trusts_SS edit  DISPO with central policy pressures - TN edits" xfId="14764"/>
    <cellStyle name="_Revenue Review 12.01.09 v2" xfId="14765"/>
    <cellStyle name="_SHA Charge to CRL" xfId="14766"/>
    <cellStyle name="_SHA Charge to CRL 2" xfId="14767"/>
    <cellStyle name="_SHA Charge to CRL 2_20130306_ DISPO from 1112 acctsv24" xfId="14768"/>
    <cellStyle name="_SHA excel master v5" xfId="14769"/>
    <cellStyle name="_SHA_V010 Plan Excel Master" xfId="14770"/>
    <cellStyle name="_SHA_V010 Plan Excel Master 2" xfId="14771"/>
    <cellStyle name="_SHA_V010 Plan Excel Master 2_20130306_ DISPO from 1112 acctsv24" xfId="14772"/>
    <cellStyle name="_SR2010 Admin Baselines NDPBs" xfId="14773"/>
    <cellStyle name="_Trust Investment - M4" xfId="14774"/>
    <cellStyle name="_YEAR END POTENTIAL" xfId="14775"/>
    <cellStyle name="_YEAR END POTENTIAL (V2)" xfId="14776"/>
    <cellStyle name="=C:\WINNT35\SYSTEM32\COMMAND.COM" xfId="14777"/>
    <cellStyle name="0,0" xfId="14778"/>
    <cellStyle name="0,0_x000d__x000a_NA_x000d__x000a_" xfId="14779"/>
    <cellStyle name="20% - Accent1 2" xfId="5"/>
    <cellStyle name="20% - Accent1 2 2" xfId="67"/>
    <cellStyle name="20% - Accent1 3" xfId="68"/>
    <cellStyle name="20% - Accent2 2" xfId="6"/>
    <cellStyle name="20% - Accent2 2 2" xfId="69"/>
    <cellStyle name="20% - Accent2 3" xfId="70"/>
    <cellStyle name="20% - Accent3 2" xfId="7"/>
    <cellStyle name="20% - Accent3 2 2" xfId="71"/>
    <cellStyle name="20% - Accent3 3" xfId="72"/>
    <cellStyle name="20% - Accent4 2" xfId="8"/>
    <cellStyle name="20% - Accent4 2 2" xfId="73"/>
    <cellStyle name="20% - Accent4 3" xfId="74"/>
    <cellStyle name="20% - Accent5 2" xfId="9"/>
    <cellStyle name="20% - Accent5 2 2" xfId="75"/>
    <cellStyle name="20% - Accent5 3" xfId="76"/>
    <cellStyle name="20% - Accent6 2" xfId="10"/>
    <cellStyle name="20% - Accent6 2 2" xfId="77"/>
    <cellStyle name="20% - Accent6 3" xfId="78"/>
    <cellStyle name="40% - Accent1 2" xfId="11"/>
    <cellStyle name="40% - Accent1 2 2" xfId="79"/>
    <cellStyle name="40% - Accent1 3" xfId="80"/>
    <cellStyle name="40% - Accent2 2" xfId="12"/>
    <cellStyle name="40% - Accent2 2 2" xfId="81"/>
    <cellStyle name="40% - Accent2 3" xfId="82"/>
    <cellStyle name="40% - Accent3 2" xfId="13"/>
    <cellStyle name="40% - Accent3 2 2" xfId="83"/>
    <cellStyle name="40% - Accent3 3" xfId="84"/>
    <cellStyle name="40% - Accent4 2" xfId="14"/>
    <cellStyle name="40% - Accent4 2 2" xfId="85"/>
    <cellStyle name="40% - Accent4 3" xfId="86"/>
    <cellStyle name="40% - Accent5 2" xfId="15"/>
    <cellStyle name="40% - Accent5 2 2" xfId="87"/>
    <cellStyle name="40% - Accent5 3" xfId="88"/>
    <cellStyle name="40% - Accent6 2" xfId="16"/>
    <cellStyle name="40% - Accent6 2 2" xfId="89"/>
    <cellStyle name="40% - Accent6 3" xfId="90"/>
    <cellStyle name="60% - Accent1 2" xfId="17"/>
    <cellStyle name="60% - Accent1 3" xfId="91"/>
    <cellStyle name="60% - Accent2 2" xfId="18"/>
    <cellStyle name="60% - Accent2 3" xfId="92"/>
    <cellStyle name="60% - Accent3 2" xfId="19"/>
    <cellStyle name="60% - Accent3 3" xfId="93"/>
    <cellStyle name="60% - Accent4 2" xfId="20"/>
    <cellStyle name="60% - Accent4 3" xfId="94"/>
    <cellStyle name="60% - Accent5 2" xfId="21"/>
    <cellStyle name="60% - Accent5 3" xfId="95"/>
    <cellStyle name="60% - Accent6 2" xfId="22"/>
    <cellStyle name="60% - Accent6 3" xfId="96"/>
    <cellStyle name="aaa" xfId="14780"/>
    <cellStyle name="Accent1 2" xfId="23"/>
    <cellStyle name="Accent1 3" xfId="97"/>
    <cellStyle name="Accent2 2" xfId="24"/>
    <cellStyle name="Accent2 3" xfId="98"/>
    <cellStyle name="Accent3 2" xfId="25"/>
    <cellStyle name="Accent3 3" xfId="99"/>
    <cellStyle name="Accent4 2" xfId="26"/>
    <cellStyle name="Accent4 3" xfId="100"/>
    <cellStyle name="Accent5 2" xfId="27"/>
    <cellStyle name="Accent5 3" xfId="101"/>
    <cellStyle name="Accent6 2" xfId="28"/>
    <cellStyle name="Accent6 3" xfId="102"/>
    <cellStyle name="ariel" xfId="29"/>
    <cellStyle name="ariel 2" xfId="14429"/>
    <cellStyle name="Bad 2" xfId="30"/>
    <cellStyle name="Bad 3" xfId="103"/>
    <cellStyle name="blank" xfId="14781"/>
    <cellStyle name="blank 2" xfId="14782"/>
    <cellStyle name="BM Header Main" xfId="14783"/>
    <cellStyle name="BM Header Non-Underlined" xfId="14784"/>
    <cellStyle name="BM Header Secondary" xfId="14785"/>
    <cellStyle name="BM Header Underlined" xfId="14786"/>
    <cellStyle name="BM Input" xfId="14787"/>
    <cellStyle name="BM Input External Link" xfId="14788"/>
    <cellStyle name="BM Input Modeller" xfId="14789"/>
    <cellStyle name="BM Input Static" xfId="14790"/>
    <cellStyle name="BM Input_PCT_initial_plan_form_template_10.12.20" xfId="14791"/>
    <cellStyle name="BM Label" xfId="14792"/>
    <cellStyle name="BM UF in Col E" xfId="14793"/>
    <cellStyle name="Calc" xfId="14794"/>
    <cellStyle name="Calc - Blue" xfId="14795"/>
    <cellStyle name="Calc - Feed" xfId="14796"/>
    <cellStyle name="Calc - Green" xfId="14797"/>
    <cellStyle name="Calc - Grey" xfId="14798"/>
    <cellStyle name="Calc - White" xfId="14799"/>
    <cellStyle name="CALC Amount" xfId="14800"/>
    <cellStyle name="CALC Amount [1]" xfId="14801"/>
    <cellStyle name="CALC Amount [2]" xfId="14802"/>
    <cellStyle name="CALC Amount Total" xfId="14803"/>
    <cellStyle name="CALC Amount Total [1]" xfId="14804"/>
    <cellStyle name="CALC Amount Total [1] 10" xfId="14805"/>
    <cellStyle name="CALC Amount Total [1] 10 10" xfId="14806"/>
    <cellStyle name="CALC Amount Total [1] 10 10 2" xfId="14807"/>
    <cellStyle name="CALC Amount Total [1] 10 11" xfId="14808"/>
    <cellStyle name="CALC Amount Total [1] 10 12" xfId="14809"/>
    <cellStyle name="CALC Amount Total [1] 10 2" xfId="14810"/>
    <cellStyle name="CALC Amount Total [1] 10 2 2" xfId="14811"/>
    <cellStyle name="CALC Amount Total [1] 10 2 2 2" xfId="14812"/>
    <cellStyle name="CALC Amount Total [1] 10 2 3" xfId="14813"/>
    <cellStyle name="CALC Amount Total [1] 10 2 4" xfId="14814"/>
    <cellStyle name="CALC Amount Total [1] 10 3" xfId="14815"/>
    <cellStyle name="CALC Amount Total [1] 10 3 2" xfId="14816"/>
    <cellStyle name="CALC Amount Total [1] 10 3 2 2" xfId="14817"/>
    <cellStyle name="CALC Amount Total [1] 10 3 3" xfId="14818"/>
    <cellStyle name="CALC Amount Total [1] 10 3 4" xfId="14819"/>
    <cellStyle name="CALC Amount Total [1] 10 4" xfId="14820"/>
    <cellStyle name="CALC Amount Total [1] 10 4 2" xfId="14821"/>
    <cellStyle name="CALC Amount Total [1] 10 4 2 2" xfId="14822"/>
    <cellStyle name="CALC Amount Total [1] 10 4 3" xfId="14823"/>
    <cellStyle name="CALC Amount Total [1] 10 4 4" xfId="14824"/>
    <cellStyle name="CALC Amount Total [1] 10 5" xfId="14825"/>
    <cellStyle name="CALC Amount Total [1] 10 5 2" xfId="14826"/>
    <cellStyle name="CALC Amount Total [1] 10 5 2 2" xfId="14827"/>
    <cellStyle name="CALC Amount Total [1] 10 5 3" xfId="14828"/>
    <cellStyle name="CALC Amount Total [1] 10 5 4" xfId="14829"/>
    <cellStyle name="CALC Amount Total [1] 10 6" xfId="14830"/>
    <cellStyle name="CALC Amount Total [1] 10 6 2" xfId="14831"/>
    <cellStyle name="CALC Amount Total [1] 10 6 2 2" xfId="14832"/>
    <cellStyle name="CALC Amount Total [1] 10 6 3" xfId="14833"/>
    <cellStyle name="CALC Amount Total [1] 10 6 4" xfId="14834"/>
    <cellStyle name="CALC Amount Total [1] 10 7" xfId="14835"/>
    <cellStyle name="CALC Amount Total [1] 10 7 2" xfId="14836"/>
    <cellStyle name="CALC Amount Total [1] 10 7 2 2" xfId="14837"/>
    <cellStyle name="CALC Amount Total [1] 10 7 3" xfId="14838"/>
    <cellStyle name="CALC Amount Total [1] 10 7 4" xfId="14839"/>
    <cellStyle name="CALC Amount Total [1] 10 8" xfId="14840"/>
    <cellStyle name="CALC Amount Total [1] 10 8 2" xfId="14841"/>
    <cellStyle name="CALC Amount Total [1] 10 8 2 2" xfId="14842"/>
    <cellStyle name="CALC Amount Total [1] 10 8 3" xfId="14843"/>
    <cellStyle name="CALC Amount Total [1] 10 8 4" xfId="14844"/>
    <cellStyle name="CALC Amount Total [1] 10 9" xfId="14845"/>
    <cellStyle name="CALC Amount Total [1] 10 9 2" xfId="14846"/>
    <cellStyle name="CALC Amount Total [1] 10 9 2 2" xfId="14847"/>
    <cellStyle name="CALC Amount Total [1] 10 9 3" xfId="14848"/>
    <cellStyle name="CALC Amount Total [1] 10 9 4" xfId="14849"/>
    <cellStyle name="CALC Amount Total [1] 11" xfId="14850"/>
    <cellStyle name="CALC Amount Total [1] 11 10" xfId="14851"/>
    <cellStyle name="CALC Amount Total [1] 11 10 2" xfId="14852"/>
    <cellStyle name="CALC Amount Total [1] 11 11" xfId="14853"/>
    <cellStyle name="CALC Amount Total [1] 11 12" xfId="14854"/>
    <cellStyle name="CALC Amount Total [1] 11 2" xfId="14855"/>
    <cellStyle name="CALC Amount Total [1] 11 2 2" xfId="14856"/>
    <cellStyle name="CALC Amount Total [1] 11 2 2 2" xfId="14857"/>
    <cellStyle name="CALC Amount Total [1] 11 2 3" xfId="14858"/>
    <cellStyle name="CALC Amount Total [1] 11 2 4" xfId="14859"/>
    <cellStyle name="CALC Amount Total [1] 11 3" xfId="14860"/>
    <cellStyle name="CALC Amount Total [1] 11 3 2" xfId="14861"/>
    <cellStyle name="CALC Amount Total [1] 11 3 2 2" xfId="14862"/>
    <cellStyle name="CALC Amount Total [1] 11 3 3" xfId="14863"/>
    <cellStyle name="CALC Amount Total [1] 11 3 4" xfId="14864"/>
    <cellStyle name="CALC Amount Total [1] 11 4" xfId="14865"/>
    <cellStyle name="CALC Amount Total [1] 11 4 2" xfId="14866"/>
    <cellStyle name="CALC Amount Total [1] 11 4 2 2" xfId="14867"/>
    <cellStyle name="CALC Amount Total [1] 11 4 3" xfId="14868"/>
    <cellStyle name="CALC Amount Total [1] 11 4 4" xfId="14869"/>
    <cellStyle name="CALC Amount Total [1] 11 5" xfId="14870"/>
    <cellStyle name="CALC Amount Total [1] 11 5 2" xfId="14871"/>
    <cellStyle name="CALC Amount Total [1] 11 5 2 2" xfId="14872"/>
    <cellStyle name="CALC Amount Total [1] 11 5 3" xfId="14873"/>
    <cellStyle name="CALC Amount Total [1] 11 5 4" xfId="14874"/>
    <cellStyle name="CALC Amount Total [1] 11 6" xfId="14875"/>
    <cellStyle name="CALC Amount Total [1] 11 6 2" xfId="14876"/>
    <cellStyle name="CALC Amount Total [1] 11 6 2 2" xfId="14877"/>
    <cellStyle name="CALC Amount Total [1] 11 6 3" xfId="14878"/>
    <cellStyle name="CALC Amount Total [1] 11 6 4" xfId="14879"/>
    <cellStyle name="CALC Amount Total [1] 11 7" xfId="14880"/>
    <cellStyle name="CALC Amount Total [1] 11 7 2" xfId="14881"/>
    <cellStyle name="CALC Amount Total [1] 11 7 2 2" xfId="14882"/>
    <cellStyle name="CALC Amount Total [1] 11 7 3" xfId="14883"/>
    <cellStyle name="CALC Amount Total [1] 11 7 4" xfId="14884"/>
    <cellStyle name="CALC Amount Total [1] 11 8" xfId="14885"/>
    <cellStyle name="CALC Amount Total [1] 11 8 2" xfId="14886"/>
    <cellStyle name="CALC Amount Total [1] 11 8 2 2" xfId="14887"/>
    <cellStyle name="CALC Amount Total [1] 11 8 3" xfId="14888"/>
    <cellStyle name="CALC Amount Total [1] 11 8 4" xfId="14889"/>
    <cellStyle name="CALC Amount Total [1] 11 9" xfId="14890"/>
    <cellStyle name="CALC Amount Total [1] 11 9 2" xfId="14891"/>
    <cellStyle name="CALC Amount Total [1] 11 9 2 2" xfId="14892"/>
    <cellStyle name="CALC Amount Total [1] 11 9 3" xfId="14893"/>
    <cellStyle name="CALC Amount Total [1] 11 9 4" xfId="14894"/>
    <cellStyle name="CALC Amount Total [1] 12" xfId="14895"/>
    <cellStyle name="CALC Amount Total [1] 12 10" xfId="14896"/>
    <cellStyle name="CALC Amount Total [1] 12 10 2" xfId="14897"/>
    <cellStyle name="CALC Amount Total [1] 12 11" xfId="14898"/>
    <cellStyle name="CALC Amount Total [1] 12 12" xfId="14899"/>
    <cellStyle name="CALC Amount Total [1] 12 2" xfId="14900"/>
    <cellStyle name="CALC Amount Total [1] 12 2 2" xfId="14901"/>
    <cellStyle name="CALC Amount Total [1] 12 2 2 2" xfId="14902"/>
    <cellStyle name="CALC Amount Total [1] 12 2 3" xfId="14903"/>
    <cellStyle name="CALC Amount Total [1] 12 2 4" xfId="14904"/>
    <cellStyle name="CALC Amount Total [1] 12 3" xfId="14905"/>
    <cellStyle name="CALC Amount Total [1] 12 3 2" xfId="14906"/>
    <cellStyle name="CALC Amount Total [1] 12 3 2 2" xfId="14907"/>
    <cellStyle name="CALC Amount Total [1] 12 3 3" xfId="14908"/>
    <cellStyle name="CALC Amount Total [1] 12 3 4" xfId="14909"/>
    <cellStyle name="CALC Amount Total [1] 12 4" xfId="14910"/>
    <cellStyle name="CALC Amount Total [1] 12 4 2" xfId="14911"/>
    <cellStyle name="CALC Amount Total [1] 12 4 2 2" xfId="14912"/>
    <cellStyle name="CALC Amount Total [1] 12 4 3" xfId="14913"/>
    <cellStyle name="CALC Amount Total [1] 12 4 4" xfId="14914"/>
    <cellStyle name="CALC Amount Total [1] 12 5" xfId="14915"/>
    <cellStyle name="CALC Amount Total [1] 12 5 2" xfId="14916"/>
    <cellStyle name="CALC Amount Total [1] 12 5 2 2" xfId="14917"/>
    <cellStyle name="CALC Amount Total [1] 12 5 3" xfId="14918"/>
    <cellStyle name="CALC Amount Total [1] 12 5 4" xfId="14919"/>
    <cellStyle name="CALC Amount Total [1] 12 6" xfId="14920"/>
    <cellStyle name="CALC Amount Total [1] 12 6 2" xfId="14921"/>
    <cellStyle name="CALC Amount Total [1] 12 6 2 2" xfId="14922"/>
    <cellStyle name="CALC Amount Total [1] 12 6 3" xfId="14923"/>
    <cellStyle name="CALC Amount Total [1] 12 6 4" xfId="14924"/>
    <cellStyle name="CALC Amount Total [1] 12 7" xfId="14925"/>
    <cellStyle name="CALC Amount Total [1] 12 7 2" xfId="14926"/>
    <cellStyle name="CALC Amount Total [1] 12 7 2 2" xfId="14927"/>
    <cellStyle name="CALC Amount Total [1] 12 7 3" xfId="14928"/>
    <cellStyle name="CALC Amount Total [1] 12 7 4" xfId="14929"/>
    <cellStyle name="CALC Amount Total [1] 12 8" xfId="14930"/>
    <cellStyle name="CALC Amount Total [1] 12 8 2" xfId="14931"/>
    <cellStyle name="CALC Amount Total [1] 12 8 2 2" xfId="14932"/>
    <cellStyle name="CALC Amount Total [1] 12 8 3" xfId="14933"/>
    <cellStyle name="CALC Amount Total [1] 12 8 4" xfId="14934"/>
    <cellStyle name="CALC Amount Total [1] 12 9" xfId="14935"/>
    <cellStyle name="CALC Amount Total [1] 12 9 2" xfId="14936"/>
    <cellStyle name="CALC Amount Total [1] 12 9 2 2" xfId="14937"/>
    <cellStyle name="CALC Amount Total [1] 12 9 3" xfId="14938"/>
    <cellStyle name="CALC Amount Total [1] 12 9 4" xfId="14939"/>
    <cellStyle name="CALC Amount Total [1] 13" xfId="14940"/>
    <cellStyle name="CALC Amount Total [1] 13 10" xfId="14941"/>
    <cellStyle name="CALC Amount Total [1] 13 10 2" xfId="14942"/>
    <cellStyle name="CALC Amount Total [1] 13 11" xfId="14943"/>
    <cellStyle name="CALC Amount Total [1] 13 12" xfId="14944"/>
    <cellStyle name="CALC Amount Total [1] 13 2" xfId="14945"/>
    <cellStyle name="CALC Amount Total [1] 13 2 2" xfId="14946"/>
    <cellStyle name="CALC Amount Total [1] 13 2 2 2" xfId="14947"/>
    <cellStyle name="CALC Amount Total [1] 13 2 3" xfId="14948"/>
    <cellStyle name="CALC Amount Total [1] 13 2 4" xfId="14949"/>
    <cellStyle name="CALC Amount Total [1] 13 3" xfId="14950"/>
    <cellStyle name="CALC Amount Total [1] 13 3 2" xfId="14951"/>
    <cellStyle name="CALC Amount Total [1] 13 3 2 2" xfId="14952"/>
    <cellStyle name="CALC Amount Total [1] 13 3 3" xfId="14953"/>
    <cellStyle name="CALC Amount Total [1] 13 3 4" xfId="14954"/>
    <cellStyle name="CALC Amount Total [1] 13 4" xfId="14955"/>
    <cellStyle name="CALC Amount Total [1] 13 4 2" xfId="14956"/>
    <cellStyle name="CALC Amount Total [1] 13 4 2 2" xfId="14957"/>
    <cellStyle name="CALC Amount Total [1] 13 4 3" xfId="14958"/>
    <cellStyle name="CALC Amount Total [1] 13 4 4" xfId="14959"/>
    <cellStyle name="CALC Amount Total [1] 13 5" xfId="14960"/>
    <cellStyle name="CALC Amount Total [1] 13 5 2" xfId="14961"/>
    <cellStyle name="CALC Amount Total [1] 13 5 2 2" xfId="14962"/>
    <cellStyle name="CALC Amount Total [1] 13 5 3" xfId="14963"/>
    <cellStyle name="CALC Amount Total [1] 13 5 4" xfId="14964"/>
    <cellStyle name="CALC Amount Total [1] 13 6" xfId="14965"/>
    <cellStyle name="CALC Amount Total [1] 13 6 2" xfId="14966"/>
    <cellStyle name="CALC Amount Total [1] 13 6 2 2" xfId="14967"/>
    <cellStyle name="CALC Amount Total [1] 13 6 3" xfId="14968"/>
    <cellStyle name="CALC Amount Total [1] 13 6 4" xfId="14969"/>
    <cellStyle name="CALC Amount Total [1] 13 7" xfId="14970"/>
    <cellStyle name="CALC Amount Total [1] 13 7 2" xfId="14971"/>
    <cellStyle name="CALC Amount Total [1] 13 7 2 2" xfId="14972"/>
    <cellStyle name="CALC Amount Total [1] 13 7 3" xfId="14973"/>
    <cellStyle name="CALC Amount Total [1] 13 7 4" xfId="14974"/>
    <cellStyle name="CALC Amount Total [1] 13 8" xfId="14975"/>
    <cellStyle name="CALC Amount Total [1] 13 8 2" xfId="14976"/>
    <cellStyle name="CALC Amount Total [1] 13 8 2 2" xfId="14977"/>
    <cellStyle name="CALC Amount Total [1] 13 8 3" xfId="14978"/>
    <cellStyle name="CALC Amount Total [1] 13 8 4" xfId="14979"/>
    <cellStyle name="CALC Amount Total [1] 13 9" xfId="14980"/>
    <cellStyle name="CALC Amount Total [1] 13 9 2" xfId="14981"/>
    <cellStyle name="CALC Amount Total [1] 13 9 2 2" xfId="14982"/>
    <cellStyle name="CALC Amount Total [1] 13 9 3" xfId="14983"/>
    <cellStyle name="CALC Amount Total [1] 13 9 4" xfId="14984"/>
    <cellStyle name="CALC Amount Total [1] 14" xfId="14985"/>
    <cellStyle name="CALC Amount Total [1] 14 10" xfId="14986"/>
    <cellStyle name="CALC Amount Total [1] 14 10 2" xfId="14987"/>
    <cellStyle name="CALC Amount Total [1] 14 11" xfId="14988"/>
    <cellStyle name="CALC Amount Total [1] 14 12" xfId="14989"/>
    <cellStyle name="CALC Amount Total [1] 14 2" xfId="14990"/>
    <cellStyle name="CALC Amount Total [1] 14 2 2" xfId="14991"/>
    <cellStyle name="CALC Amount Total [1] 14 2 2 2" xfId="14992"/>
    <cellStyle name="CALC Amount Total [1] 14 2 3" xfId="14993"/>
    <cellStyle name="CALC Amount Total [1] 14 2 4" xfId="14994"/>
    <cellStyle name="CALC Amount Total [1] 14 3" xfId="14995"/>
    <cellStyle name="CALC Amount Total [1] 14 3 2" xfId="14996"/>
    <cellStyle name="CALC Amount Total [1] 14 3 2 2" xfId="14997"/>
    <cellStyle name="CALC Amount Total [1] 14 3 3" xfId="14998"/>
    <cellStyle name="CALC Amount Total [1] 14 3 4" xfId="14999"/>
    <cellStyle name="CALC Amount Total [1] 14 4" xfId="15000"/>
    <cellStyle name="CALC Amount Total [1] 14 4 2" xfId="15001"/>
    <cellStyle name="CALC Amount Total [1] 14 4 2 2" xfId="15002"/>
    <cellStyle name="CALC Amount Total [1] 14 4 3" xfId="15003"/>
    <cellStyle name="CALC Amount Total [1] 14 4 4" xfId="15004"/>
    <cellStyle name="CALC Amount Total [1] 14 5" xfId="15005"/>
    <cellStyle name="CALC Amount Total [1] 14 5 2" xfId="15006"/>
    <cellStyle name="CALC Amount Total [1] 14 5 2 2" xfId="15007"/>
    <cellStyle name="CALC Amount Total [1] 14 5 3" xfId="15008"/>
    <cellStyle name="CALC Amount Total [1] 14 5 4" xfId="15009"/>
    <cellStyle name="CALC Amount Total [1] 14 6" xfId="15010"/>
    <cellStyle name="CALC Amount Total [1] 14 6 2" xfId="15011"/>
    <cellStyle name="CALC Amount Total [1] 14 6 2 2" xfId="15012"/>
    <cellStyle name="CALC Amount Total [1] 14 6 3" xfId="15013"/>
    <cellStyle name="CALC Amount Total [1] 14 6 4" xfId="15014"/>
    <cellStyle name="CALC Amount Total [1] 14 7" xfId="15015"/>
    <cellStyle name="CALC Amount Total [1] 14 7 2" xfId="15016"/>
    <cellStyle name="CALC Amount Total [1] 14 7 2 2" xfId="15017"/>
    <cellStyle name="CALC Amount Total [1] 14 7 3" xfId="15018"/>
    <cellStyle name="CALC Amount Total [1] 14 7 4" xfId="15019"/>
    <cellStyle name="CALC Amount Total [1] 14 8" xfId="15020"/>
    <cellStyle name="CALC Amount Total [1] 14 8 2" xfId="15021"/>
    <cellStyle name="CALC Amount Total [1] 14 8 2 2" xfId="15022"/>
    <cellStyle name="CALC Amount Total [1] 14 8 3" xfId="15023"/>
    <cellStyle name="CALC Amount Total [1] 14 8 4" xfId="15024"/>
    <cellStyle name="CALC Amount Total [1] 14 9" xfId="15025"/>
    <cellStyle name="CALC Amount Total [1] 14 9 2" xfId="15026"/>
    <cellStyle name="CALC Amount Total [1] 14 9 2 2" xfId="15027"/>
    <cellStyle name="CALC Amount Total [1] 14 9 3" xfId="15028"/>
    <cellStyle name="CALC Amount Total [1] 14 9 4" xfId="15029"/>
    <cellStyle name="CALC Amount Total [1] 15" xfId="15030"/>
    <cellStyle name="CALC Amount Total [1] 15 10" xfId="15031"/>
    <cellStyle name="CALC Amount Total [1] 15 11" xfId="15032"/>
    <cellStyle name="CALC Amount Total [1] 15 2" xfId="15033"/>
    <cellStyle name="CALC Amount Total [1] 15 2 2" xfId="15034"/>
    <cellStyle name="CALC Amount Total [1] 15 2 2 2" xfId="15035"/>
    <cellStyle name="CALC Amount Total [1] 15 2 3" xfId="15036"/>
    <cellStyle name="CALC Amount Total [1] 15 2 4" xfId="15037"/>
    <cellStyle name="CALC Amount Total [1] 15 3" xfId="15038"/>
    <cellStyle name="CALC Amount Total [1] 15 3 2" xfId="15039"/>
    <cellStyle name="CALC Amount Total [1] 15 3 2 2" xfId="15040"/>
    <cellStyle name="CALC Amount Total [1] 15 3 3" xfId="15041"/>
    <cellStyle name="CALC Amount Total [1] 15 3 4" xfId="15042"/>
    <cellStyle name="CALC Amount Total [1] 15 4" xfId="15043"/>
    <cellStyle name="CALC Amount Total [1] 15 4 2" xfId="15044"/>
    <cellStyle name="CALC Amount Total [1] 15 4 2 2" xfId="15045"/>
    <cellStyle name="CALC Amount Total [1] 15 4 3" xfId="15046"/>
    <cellStyle name="CALC Amount Total [1] 15 4 4" xfId="15047"/>
    <cellStyle name="CALC Amount Total [1] 15 5" xfId="15048"/>
    <cellStyle name="CALC Amount Total [1] 15 5 2" xfId="15049"/>
    <cellStyle name="CALC Amount Total [1] 15 5 2 2" xfId="15050"/>
    <cellStyle name="CALC Amount Total [1] 15 5 3" xfId="15051"/>
    <cellStyle name="CALC Amount Total [1] 15 5 4" xfId="15052"/>
    <cellStyle name="CALC Amount Total [1] 15 6" xfId="15053"/>
    <cellStyle name="CALC Amount Total [1] 15 6 2" xfId="15054"/>
    <cellStyle name="CALC Amount Total [1] 15 6 2 2" xfId="15055"/>
    <cellStyle name="CALC Amount Total [1] 15 6 3" xfId="15056"/>
    <cellStyle name="CALC Amount Total [1] 15 6 4" xfId="15057"/>
    <cellStyle name="CALC Amount Total [1] 15 7" xfId="15058"/>
    <cellStyle name="CALC Amount Total [1] 15 7 2" xfId="15059"/>
    <cellStyle name="CALC Amount Total [1] 15 7 2 2" xfId="15060"/>
    <cellStyle name="CALC Amount Total [1] 15 7 3" xfId="15061"/>
    <cellStyle name="CALC Amount Total [1] 15 7 4" xfId="15062"/>
    <cellStyle name="CALC Amount Total [1] 15 8" xfId="15063"/>
    <cellStyle name="CALC Amount Total [1] 15 8 2" xfId="15064"/>
    <cellStyle name="CALC Amount Total [1] 15 8 2 2" xfId="15065"/>
    <cellStyle name="CALC Amount Total [1] 15 8 3" xfId="15066"/>
    <cellStyle name="CALC Amount Total [1] 15 8 4" xfId="15067"/>
    <cellStyle name="CALC Amount Total [1] 15 9" xfId="15068"/>
    <cellStyle name="CALC Amount Total [1] 15 9 2" xfId="15069"/>
    <cellStyle name="CALC Amount Total [1] 16" xfId="15070"/>
    <cellStyle name="CALC Amount Total [1] 16 10" xfId="15071"/>
    <cellStyle name="CALC Amount Total [1] 16 11" xfId="15072"/>
    <cellStyle name="CALC Amount Total [1] 16 2" xfId="15073"/>
    <cellStyle name="CALC Amount Total [1] 16 2 2" xfId="15074"/>
    <cellStyle name="CALC Amount Total [1] 16 2 2 2" xfId="15075"/>
    <cellStyle name="CALC Amount Total [1] 16 2 3" xfId="15076"/>
    <cellStyle name="CALC Amount Total [1] 16 2 4" xfId="15077"/>
    <cellStyle name="CALC Amount Total [1] 16 3" xfId="15078"/>
    <cellStyle name="CALC Amount Total [1] 16 3 2" xfId="15079"/>
    <cellStyle name="CALC Amount Total [1] 16 3 2 2" xfId="15080"/>
    <cellStyle name="CALC Amount Total [1] 16 3 3" xfId="15081"/>
    <cellStyle name="CALC Amount Total [1] 16 3 4" xfId="15082"/>
    <cellStyle name="CALC Amount Total [1] 16 4" xfId="15083"/>
    <cellStyle name="CALC Amount Total [1] 16 4 2" xfId="15084"/>
    <cellStyle name="CALC Amount Total [1] 16 4 2 2" xfId="15085"/>
    <cellStyle name="CALC Amount Total [1] 16 4 3" xfId="15086"/>
    <cellStyle name="CALC Amount Total [1] 16 4 4" xfId="15087"/>
    <cellStyle name="CALC Amount Total [1] 16 5" xfId="15088"/>
    <cellStyle name="CALC Amount Total [1] 16 5 2" xfId="15089"/>
    <cellStyle name="CALC Amount Total [1] 16 5 2 2" xfId="15090"/>
    <cellStyle name="CALC Amount Total [1] 16 5 3" xfId="15091"/>
    <cellStyle name="CALC Amount Total [1] 16 5 4" xfId="15092"/>
    <cellStyle name="CALC Amount Total [1] 16 6" xfId="15093"/>
    <cellStyle name="CALC Amount Total [1] 16 6 2" xfId="15094"/>
    <cellStyle name="CALC Amount Total [1] 16 6 2 2" xfId="15095"/>
    <cellStyle name="CALC Amount Total [1] 16 6 3" xfId="15096"/>
    <cellStyle name="CALC Amount Total [1] 16 6 4" xfId="15097"/>
    <cellStyle name="CALC Amount Total [1] 16 7" xfId="15098"/>
    <cellStyle name="CALC Amount Total [1] 16 7 2" xfId="15099"/>
    <cellStyle name="CALC Amount Total [1] 16 7 2 2" xfId="15100"/>
    <cellStyle name="CALC Amount Total [1] 16 7 3" xfId="15101"/>
    <cellStyle name="CALC Amount Total [1] 16 7 4" xfId="15102"/>
    <cellStyle name="CALC Amount Total [1] 16 8" xfId="15103"/>
    <cellStyle name="CALC Amount Total [1] 16 8 2" xfId="15104"/>
    <cellStyle name="CALC Amount Total [1] 16 8 2 2" xfId="15105"/>
    <cellStyle name="CALC Amount Total [1] 16 8 3" xfId="15106"/>
    <cellStyle name="CALC Amount Total [1] 16 8 4" xfId="15107"/>
    <cellStyle name="CALC Amount Total [1] 16 9" xfId="15108"/>
    <cellStyle name="CALC Amount Total [1] 16 9 2" xfId="15109"/>
    <cellStyle name="CALC Amount Total [1] 17" xfId="15110"/>
    <cellStyle name="CALC Amount Total [1] 17 10" xfId="15111"/>
    <cellStyle name="CALC Amount Total [1] 17 11" xfId="15112"/>
    <cellStyle name="CALC Amount Total [1] 17 2" xfId="15113"/>
    <cellStyle name="CALC Amount Total [1] 17 2 2" xfId="15114"/>
    <cellStyle name="CALC Amount Total [1] 17 2 2 2" xfId="15115"/>
    <cellStyle name="CALC Amount Total [1] 17 2 3" xfId="15116"/>
    <cellStyle name="CALC Amount Total [1] 17 2 4" xfId="15117"/>
    <cellStyle name="CALC Amount Total [1] 17 3" xfId="15118"/>
    <cellStyle name="CALC Amount Total [1] 17 3 2" xfId="15119"/>
    <cellStyle name="CALC Amount Total [1] 17 3 2 2" xfId="15120"/>
    <cellStyle name="CALC Amount Total [1] 17 3 3" xfId="15121"/>
    <cellStyle name="CALC Amount Total [1] 17 3 4" xfId="15122"/>
    <cellStyle name="CALC Amount Total [1] 17 4" xfId="15123"/>
    <cellStyle name="CALC Amount Total [1] 17 4 2" xfId="15124"/>
    <cellStyle name="CALC Amount Total [1] 17 4 2 2" xfId="15125"/>
    <cellStyle name="CALC Amount Total [1] 17 4 3" xfId="15126"/>
    <cellStyle name="CALC Amount Total [1] 17 4 4" xfId="15127"/>
    <cellStyle name="CALC Amount Total [1] 17 5" xfId="15128"/>
    <cellStyle name="CALC Amount Total [1] 17 5 2" xfId="15129"/>
    <cellStyle name="CALC Amount Total [1] 17 5 2 2" xfId="15130"/>
    <cellStyle name="CALC Amount Total [1] 17 5 3" xfId="15131"/>
    <cellStyle name="CALC Amount Total [1] 17 5 4" xfId="15132"/>
    <cellStyle name="CALC Amount Total [1] 17 6" xfId="15133"/>
    <cellStyle name="CALC Amount Total [1] 17 6 2" xfId="15134"/>
    <cellStyle name="CALC Amount Total [1] 17 6 2 2" xfId="15135"/>
    <cellStyle name="CALC Amount Total [1] 17 6 3" xfId="15136"/>
    <cellStyle name="CALC Amount Total [1] 17 6 4" xfId="15137"/>
    <cellStyle name="CALC Amount Total [1] 17 7" xfId="15138"/>
    <cellStyle name="CALC Amount Total [1] 17 7 2" xfId="15139"/>
    <cellStyle name="CALC Amount Total [1] 17 7 2 2" xfId="15140"/>
    <cellStyle name="CALC Amount Total [1] 17 7 3" xfId="15141"/>
    <cellStyle name="CALC Amount Total [1] 17 7 4" xfId="15142"/>
    <cellStyle name="CALC Amount Total [1] 17 8" xfId="15143"/>
    <cellStyle name="CALC Amount Total [1] 17 8 2" xfId="15144"/>
    <cellStyle name="CALC Amount Total [1] 17 8 2 2" xfId="15145"/>
    <cellStyle name="CALC Amount Total [1] 17 8 3" xfId="15146"/>
    <cellStyle name="CALC Amount Total [1] 17 8 4" xfId="15147"/>
    <cellStyle name="CALC Amount Total [1] 17 9" xfId="15148"/>
    <cellStyle name="CALC Amount Total [1] 17 9 2" xfId="15149"/>
    <cellStyle name="CALC Amount Total [1] 18" xfId="15150"/>
    <cellStyle name="CALC Amount Total [1] 18 10" xfId="15151"/>
    <cellStyle name="CALC Amount Total [1] 18 11" xfId="15152"/>
    <cellStyle name="CALC Amount Total [1] 18 2" xfId="15153"/>
    <cellStyle name="CALC Amount Total [1] 18 2 2" xfId="15154"/>
    <cellStyle name="CALC Amount Total [1] 18 2 2 2" xfId="15155"/>
    <cellStyle name="CALC Amount Total [1] 18 2 3" xfId="15156"/>
    <cellStyle name="CALC Amount Total [1] 18 2 4" xfId="15157"/>
    <cellStyle name="CALC Amount Total [1] 18 3" xfId="15158"/>
    <cellStyle name="CALC Amount Total [1] 18 3 2" xfId="15159"/>
    <cellStyle name="CALC Amount Total [1] 18 3 2 2" xfId="15160"/>
    <cellStyle name="CALC Amount Total [1] 18 3 3" xfId="15161"/>
    <cellStyle name="CALC Amount Total [1] 18 3 4" xfId="15162"/>
    <cellStyle name="CALC Amount Total [1] 18 4" xfId="15163"/>
    <cellStyle name="CALC Amount Total [1] 18 4 2" xfId="15164"/>
    <cellStyle name="CALC Amount Total [1] 18 4 2 2" xfId="15165"/>
    <cellStyle name="CALC Amount Total [1] 18 4 3" xfId="15166"/>
    <cellStyle name="CALC Amount Total [1] 18 4 4" xfId="15167"/>
    <cellStyle name="CALC Amount Total [1] 18 5" xfId="15168"/>
    <cellStyle name="CALC Amount Total [1] 18 5 2" xfId="15169"/>
    <cellStyle name="CALC Amount Total [1] 18 5 2 2" xfId="15170"/>
    <cellStyle name="CALC Amount Total [1] 18 5 3" xfId="15171"/>
    <cellStyle name="CALC Amount Total [1] 18 5 4" xfId="15172"/>
    <cellStyle name="CALC Amount Total [1] 18 6" xfId="15173"/>
    <cellStyle name="CALC Amount Total [1] 18 6 2" xfId="15174"/>
    <cellStyle name="CALC Amount Total [1] 18 6 2 2" xfId="15175"/>
    <cellStyle name="CALC Amount Total [1] 18 6 3" xfId="15176"/>
    <cellStyle name="CALC Amount Total [1] 18 6 4" xfId="15177"/>
    <cellStyle name="CALC Amount Total [1] 18 7" xfId="15178"/>
    <cellStyle name="CALC Amount Total [1] 18 7 2" xfId="15179"/>
    <cellStyle name="CALC Amount Total [1] 18 7 2 2" xfId="15180"/>
    <cellStyle name="CALC Amount Total [1] 18 7 3" xfId="15181"/>
    <cellStyle name="CALC Amount Total [1] 18 7 4" xfId="15182"/>
    <cellStyle name="CALC Amount Total [1] 18 8" xfId="15183"/>
    <cellStyle name="CALC Amount Total [1] 18 8 2" xfId="15184"/>
    <cellStyle name="CALC Amount Total [1] 18 8 2 2" xfId="15185"/>
    <cellStyle name="CALC Amount Total [1] 18 8 3" xfId="15186"/>
    <cellStyle name="CALC Amount Total [1] 18 8 4" xfId="15187"/>
    <cellStyle name="CALC Amount Total [1] 18 9" xfId="15188"/>
    <cellStyle name="CALC Amount Total [1] 18 9 2" xfId="15189"/>
    <cellStyle name="CALC Amount Total [1] 19" xfId="15190"/>
    <cellStyle name="CALC Amount Total [1] 19 10" xfId="15191"/>
    <cellStyle name="CALC Amount Total [1] 19 11" xfId="15192"/>
    <cellStyle name="CALC Amount Total [1] 19 2" xfId="15193"/>
    <cellStyle name="CALC Amount Total [1] 19 2 2" xfId="15194"/>
    <cellStyle name="CALC Amount Total [1] 19 2 2 2" xfId="15195"/>
    <cellStyle name="CALC Amount Total [1] 19 2 3" xfId="15196"/>
    <cellStyle name="CALC Amount Total [1] 19 2 4" xfId="15197"/>
    <cellStyle name="CALC Amount Total [1] 19 3" xfId="15198"/>
    <cellStyle name="CALC Amount Total [1] 19 3 2" xfId="15199"/>
    <cellStyle name="CALC Amount Total [1] 19 3 2 2" xfId="15200"/>
    <cellStyle name="CALC Amount Total [1] 19 3 3" xfId="15201"/>
    <cellStyle name="CALC Amount Total [1] 19 3 4" xfId="15202"/>
    <cellStyle name="CALC Amount Total [1] 19 4" xfId="15203"/>
    <cellStyle name="CALC Amount Total [1] 19 4 2" xfId="15204"/>
    <cellStyle name="CALC Amount Total [1] 19 4 2 2" xfId="15205"/>
    <cellStyle name="CALC Amount Total [1] 19 4 3" xfId="15206"/>
    <cellStyle name="CALC Amount Total [1] 19 4 4" xfId="15207"/>
    <cellStyle name="CALC Amount Total [1] 19 5" xfId="15208"/>
    <cellStyle name="CALC Amount Total [1] 19 5 2" xfId="15209"/>
    <cellStyle name="CALC Amount Total [1] 19 5 2 2" xfId="15210"/>
    <cellStyle name="CALC Amount Total [1] 19 5 3" xfId="15211"/>
    <cellStyle name="CALC Amount Total [1] 19 5 4" xfId="15212"/>
    <cellStyle name="CALC Amount Total [1] 19 6" xfId="15213"/>
    <cellStyle name="CALC Amount Total [1] 19 6 2" xfId="15214"/>
    <cellStyle name="CALC Amount Total [1] 19 6 2 2" xfId="15215"/>
    <cellStyle name="CALC Amount Total [1] 19 6 3" xfId="15216"/>
    <cellStyle name="CALC Amount Total [1] 19 6 4" xfId="15217"/>
    <cellStyle name="CALC Amount Total [1] 19 7" xfId="15218"/>
    <cellStyle name="CALC Amount Total [1] 19 7 2" xfId="15219"/>
    <cellStyle name="CALC Amount Total [1] 19 7 2 2" xfId="15220"/>
    <cellStyle name="CALC Amount Total [1] 19 7 3" xfId="15221"/>
    <cellStyle name="CALC Amount Total [1] 19 7 4" xfId="15222"/>
    <cellStyle name="CALC Amount Total [1] 19 8" xfId="15223"/>
    <cellStyle name="CALC Amount Total [1] 19 8 2" xfId="15224"/>
    <cellStyle name="CALC Amount Total [1] 19 8 2 2" xfId="15225"/>
    <cellStyle name="CALC Amount Total [1] 19 8 3" xfId="15226"/>
    <cellStyle name="CALC Amount Total [1] 19 8 4" xfId="15227"/>
    <cellStyle name="CALC Amount Total [1] 19 9" xfId="15228"/>
    <cellStyle name="CALC Amount Total [1] 19 9 2" xfId="15229"/>
    <cellStyle name="CALC Amount Total [1] 2" xfId="15230"/>
    <cellStyle name="CALC Amount Total [1] 2 10" xfId="15231"/>
    <cellStyle name="CALC Amount Total [1] 2 10 10" xfId="15232"/>
    <cellStyle name="CALC Amount Total [1] 2 10 10 2" xfId="15233"/>
    <cellStyle name="CALC Amount Total [1] 2 10 11" xfId="15234"/>
    <cellStyle name="CALC Amount Total [1] 2 10 12" xfId="15235"/>
    <cellStyle name="CALC Amount Total [1] 2 10 2" xfId="15236"/>
    <cellStyle name="CALC Amount Total [1] 2 10 2 2" xfId="15237"/>
    <cellStyle name="CALC Amount Total [1] 2 10 2 2 2" xfId="15238"/>
    <cellStyle name="CALC Amount Total [1] 2 10 2 3" xfId="15239"/>
    <cellStyle name="CALC Amount Total [1] 2 10 2 4" xfId="15240"/>
    <cellStyle name="CALC Amount Total [1] 2 10 3" xfId="15241"/>
    <cellStyle name="CALC Amount Total [1] 2 10 3 2" xfId="15242"/>
    <cellStyle name="CALC Amount Total [1] 2 10 3 2 2" xfId="15243"/>
    <cellStyle name="CALC Amount Total [1] 2 10 3 3" xfId="15244"/>
    <cellStyle name="CALC Amount Total [1] 2 10 3 4" xfId="15245"/>
    <cellStyle name="CALC Amount Total [1] 2 10 4" xfId="15246"/>
    <cellStyle name="CALC Amount Total [1] 2 10 4 2" xfId="15247"/>
    <cellStyle name="CALC Amount Total [1] 2 10 4 2 2" xfId="15248"/>
    <cellStyle name="CALC Amount Total [1] 2 10 4 3" xfId="15249"/>
    <cellStyle name="CALC Amount Total [1] 2 10 4 4" xfId="15250"/>
    <cellStyle name="CALC Amount Total [1] 2 10 5" xfId="15251"/>
    <cellStyle name="CALC Amount Total [1] 2 10 5 2" xfId="15252"/>
    <cellStyle name="CALC Amount Total [1] 2 10 5 2 2" xfId="15253"/>
    <cellStyle name="CALC Amount Total [1] 2 10 5 3" xfId="15254"/>
    <cellStyle name="CALC Amount Total [1] 2 10 5 4" xfId="15255"/>
    <cellStyle name="CALC Amount Total [1] 2 10 6" xfId="15256"/>
    <cellStyle name="CALC Amount Total [1] 2 10 6 2" xfId="15257"/>
    <cellStyle name="CALC Amount Total [1] 2 10 6 2 2" xfId="15258"/>
    <cellStyle name="CALC Amount Total [1] 2 10 6 3" xfId="15259"/>
    <cellStyle name="CALC Amount Total [1] 2 10 6 4" xfId="15260"/>
    <cellStyle name="CALC Amount Total [1] 2 10 7" xfId="15261"/>
    <cellStyle name="CALC Amount Total [1] 2 10 7 2" xfId="15262"/>
    <cellStyle name="CALC Amount Total [1] 2 10 7 2 2" xfId="15263"/>
    <cellStyle name="CALC Amount Total [1] 2 10 7 3" xfId="15264"/>
    <cellStyle name="CALC Amount Total [1] 2 10 7 4" xfId="15265"/>
    <cellStyle name="CALC Amount Total [1] 2 10 8" xfId="15266"/>
    <cellStyle name="CALC Amount Total [1] 2 10 8 2" xfId="15267"/>
    <cellStyle name="CALC Amount Total [1] 2 10 8 2 2" xfId="15268"/>
    <cellStyle name="CALC Amount Total [1] 2 10 8 3" xfId="15269"/>
    <cellStyle name="CALC Amount Total [1] 2 10 8 4" xfId="15270"/>
    <cellStyle name="CALC Amount Total [1] 2 10 9" xfId="15271"/>
    <cellStyle name="CALC Amount Total [1] 2 10 9 2" xfId="15272"/>
    <cellStyle name="CALC Amount Total [1] 2 10 9 2 2" xfId="15273"/>
    <cellStyle name="CALC Amount Total [1] 2 10 9 3" xfId="15274"/>
    <cellStyle name="CALC Amount Total [1] 2 10 9 4" xfId="15275"/>
    <cellStyle name="CALC Amount Total [1] 2 11" xfId="15276"/>
    <cellStyle name="CALC Amount Total [1] 2 11 10" xfId="15277"/>
    <cellStyle name="CALC Amount Total [1] 2 11 10 2" xfId="15278"/>
    <cellStyle name="CALC Amount Total [1] 2 11 11" xfId="15279"/>
    <cellStyle name="CALC Amount Total [1] 2 11 12" xfId="15280"/>
    <cellStyle name="CALC Amount Total [1] 2 11 2" xfId="15281"/>
    <cellStyle name="CALC Amount Total [1] 2 11 2 2" xfId="15282"/>
    <cellStyle name="CALC Amount Total [1] 2 11 2 2 2" xfId="15283"/>
    <cellStyle name="CALC Amount Total [1] 2 11 2 3" xfId="15284"/>
    <cellStyle name="CALC Amount Total [1] 2 11 2 4" xfId="15285"/>
    <cellStyle name="CALC Amount Total [1] 2 11 3" xfId="15286"/>
    <cellStyle name="CALC Amount Total [1] 2 11 3 2" xfId="15287"/>
    <cellStyle name="CALC Amount Total [1] 2 11 3 2 2" xfId="15288"/>
    <cellStyle name="CALC Amount Total [1] 2 11 3 3" xfId="15289"/>
    <cellStyle name="CALC Amount Total [1] 2 11 3 4" xfId="15290"/>
    <cellStyle name="CALC Amount Total [1] 2 11 4" xfId="15291"/>
    <cellStyle name="CALC Amount Total [1] 2 11 4 2" xfId="15292"/>
    <cellStyle name="CALC Amount Total [1] 2 11 4 2 2" xfId="15293"/>
    <cellStyle name="CALC Amount Total [1] 2 11 4 3" xfId="15294"/>
    <cellStyle name="CALC Amount Total [1] 2 11 4 4" xfId="15295"/>
    <cellStyle name="CALC Amount Total [1] 2 11 5" xfId="15296"/>
    <cellStyle name="CALC Amount Total [1] 2 11 5 2" xfId="15297"/>
    <cellStyle name="CALC Amount Total [1] 2 11 5 2 2" xfId="15298"/>
    <cellStyle name="CALC Amount Total [1] 2 11 5 3" xfId="15299"/>
    <cellStyle name="CALC Amount Total [1] 2 11 5 4" xfId="15300"/>
    <cellStyle name="CALC Amount Total [1] 2 11 6" xfId="15301"/>
    <cellStyle name="CALC Amount Total [1] 2 11 6 2" xfId="15302"/>
    <cellStyle name="CALC Amount Total [1] 2 11 6 2 2" xfId="15303"/>
    <cellStyle name="CALC Amount Total [1] 2 11 6 3" xfId="15304"/>
    <cellStyle name="CALC Amount Total [1] 2 11 6 4" xfId="15305"/>
    <cellStyle name="CALC Amount Total [1] 2 11 7" xfId="15306"/>
    <cellStyle name="CALC Amount Total [1] 2 11 7 2" xfId="15307"/>
    <cellStyle name="CALC Amount Total [1] 2 11 7 2 2" xfId="15308"/>
    <cellStyle name="CALC Amount Total [1] 2 11 7 3" xfId="15309"/>
    <cellStyle name="CALC Amount Total [1] 2 11 7 4" xfId="15310"/>
    <cellStyle name="CALC Amount Total [1] 2 11 8" xfId="15311"/>
    <cellStyle name="CALC Amount Total [1] 2 11 8 2" xfId="15312"/>
    <cellStyle name="CALC Amount Total [1] 2 11 8 2 2" xfId="15313"/>
    <cellStyle name="CALC Amount Total [1] 2 11 8 3" xfId="15314"/>
    <cellStyle name="CALC Amount Total [1] 2 11 8 4" xfId="15315"/>
    <cellStyle name="CALC Amount Total [1] 2 11 9" xfId="15316"/>
    <cellStyle name="CALC Amount Total [1] 2 11 9 2" xfId="15317"/>
    <cellStyle name="CALC Amount Total [1] 2 11 9 2 2" xfId="15318"/>
    <cellStyle name="CALC Amount Total [1] 2 11 9 3" xfId="15319"/>
    <cellStyle name="CALC Amount Total [1] 2 11 9 4" xfId="15320"/>
    <cellStyle name="CALC Amount Total [1] 2 12" xfId="15321"/>
    <cellStyle name="CALC Amount Total [1] 2 12 10" xfId="15322"/>
    <cellStyle name="CALC Amount Total [1] 2 12 10 2" xfId="15323"/>
    <cellStyle name="CALC Amount Total [1] 2 12 11" xfId="15324"/>
    <cellStyle name="CALC Amount Total [1] 2 12 12" xfId="15325"/>
    <cellStyle name="CALC Amount Total [1] 2 12 2" xfId="15326"/>
    <cellStyle name="CALC Amount Total [1] 2 12 2 2" xfId="15327"/>
    <cellStyle name="CALC Amount Total [1] 2 12 2 2 2" xfId="15328"/>
    <cellStyle name="CALC Amount Total [1] 2 12 2 3" xfId="15329"/>
    <cellStyle name="CALC Amount Total [1] 2 12 2 4" xfId="15330"/>
    <cellStyle name="CALC Amount Total [1] 2 12 3" xfId="15331"/>
    <cellStyle name="CALC Amount Total [1] 2 12 3 2" xfId="15332"/>
    <cellStyle name="CALC Amount Total [1] 2 12 3 2 2" xfId="15333"/>
    <cellStyle name="CALC Amount Total [1] 2 12 3 3" xfId="15334"/>
    <cellStyle name="CALC Amount Total [1] 2 12 3 4" xfId="15335"/>
    <cellStyle name="CALC Amount Total [1] 2 12 4" xfId="15336"/>
    <cellStyle name="CALC Amount Total [1] 2 12 4 2" xfId="15337"/>
    <cellStyle name="CALC Amount Total [1] 2 12 4 2 2" xfId="15338"/>
    <cellStyle name="CALC Amount Total [1] 2 12 4 3" xfId="15339"/>
    <cellStyle name="CALC Amount Total [1] 2 12 4 4" xfId="15340"/>
    <cellStyle name="CALC Amount Total [1] 2 12 5" xfId="15341"/>
    <cellStyle name="CALC Amount Total [1] 2 12 5 2" xfId="15342"/>
    <cellStyle name="CALC Amount Total [1] 2 12 5 2 2" xfId="15343"/>
    <cellStyle name="CALC Amount Total [1] 2 12 5 3" xfId="15344"/>
    <cellStyle name="CALC Amount Total [1] 2 12 5 4" xfId="15345"/>
    <cellStyle name="CALC Amount Total [1] 2 12 6" xfId="15346"/>
    <cellStyle name="CALC Amount Total [1] 2 12 6 2" xfId="15347"/>
    <cellStyle name="CALC Amount Total [1] 2 12 6 2 2" xfId="15348"/>
    <cellStyle name="CALC Amount Total [1] 2 12 6 3" xfId="15349"/>
    <cellStyle name="CALC Amount Total [1] 2 12 6 4" xfId="15350"/>
    <cellStyle name="CALC Amount Total [1] 2 12 7" xfId="15351"/>
    <cellStyle name="CALC Amount Total [1] 2 12 7 2" xfId="15352"/>
    <cellStyle name="CALC Amount Total [1] 2 12 7 2 2" xfId="15353"/>
    <cellStyle name="CALC Amount Total [1] 2 12 7 3" xfId="15354"/>
    <cellStyle name="CALC Amount Total [1] 2 12 7 4" xfId="15355"/>
    <cellStyle name="CALC Amount Total [1] 2 12 8" xfId="15356"/>
    <cellStyle name="CALC Amount Total [1] 2 12 8 2" xfId="15357"/>
    <cellStyle name="CALC Amount Total [1] 2 12 8 2 2" xfId="15358"/>
    <cellStyle name="CALC Amount Total [1] 2 12 8 3" xfId="15359"/>
    <cellStyle name="CALC Amount Total [1] 2 12 8 4" xfId="15360"/>
    <cellStyle name="CALC Amount Total [1] 2 12 9" xfId="15361"/>
    <cellStyle name="CALC Amount Total [1] 2 12 9 2" xfId="15362"/>
    <cellStyle name="CALC Amount Total [1] 2 12 9 2 2" xfId="15363"/>
    <cellStyle name="CALC Amount Total [1] 2 12 9 3" xfId="15364"/>
    <cellStyle name="CALC Amount Total [1] 2 12 9 4" xfId="15365"/>
    <cellStyle name="CALC Amount Total [1] 2 13" xfId="15366"/>
    <cellStyle name="CALC Amount Total [1] 2 13 10" xfId="15367"/>
    <cellStyle name="CALC Amount Total [1] 2 13 10 2" xfId="15368"/>
    <cellStyle name="CALC Amount Total [1] 2 13 11" xfId="15369"/>
    <cellStyle name="CALC Amount Total [1] 2 13 12" xfId="15370"/>
    <cellStyle name="CALC Amount Total [1] 2 13 2" xfId="15371"/>
    <cellStyle name="CALC Amount Total [1] 2 13 2 2" xfId="15372"/>
    <cellStyle name="CALC Amount Total [1] 2 13 2 2 2" xfId="15373"/>
    <cellStyle name="CALC Amount Total [1] 2 13 2 3" xfId="15374"/>
    <cellStyle name="CALC Amount Total [1] 2 13 2 4" xfId="15375"/>
    <cellStyle name="CALC Amount Total [1] 2 13 3" xfId="15376"/>
    <cellStyle name="CALC Amount Total [1] 2 13 3 2" xfId="15377"/>
    <cellStyle name="CALC Amount Total [1] 2 13 3 2 2" xfId="15378"/>
    <cellStyle name="CALC Amount Total [1] 2 13 3 3" xfId="15379"/>
    <cellStyle name="CALC Amount Total [1] 2 13 3 4" xfId="15380"/>
    <cellStyle name="CALC Amount Total [1] 2 13 4" xfId="15381"/>
    <cellStyle name="CALC Amount Total [1] 2 13 4 2" xfId="15382"/>
    <cellStyle name="CALC Amount Total [1] 2 13 4 2 2" xfId="15383"/>
    <cellStyle name="CALC Amount Total [1] 2 13 4 3" xfId="15384"/>
    <cellStyle name="CALC Amount Total [1] 2 13 4 4" xfId="15385"/>
    <cellStyle name="CALC Amount Total [1] 2 13 5" xfId="15386"/>
    <cellStyle name="CALC Amount Total [1] 2 13 5 2" xfId="15387"/>
    <cellStyle name="CALC Amount Total [1] 2 13 5 2 2" xfId="15388"/>
    <cellStyle name="CALC Amount Total [1] 2 13 5 3" xfId="15389"/>
    <cellStyle name="CALC Amount Total [1] 2 13 5 4" xfId="15390"/>
    <cellStyle name="CALC Amount Total [1] 2 13 6" xfId="15391"/>
    <cellStyle name="CALC Amount Total [1] 2 13 6 2" xfId="15392"/>
    <cellStyle name="CALC Amount Total [1] 2 13 6 2 2" xfId="15393"/>
    <cellStyle name="CALC Amount Total [1] 2 13 6 3" xfId="15394"/>
    <cellStyle name="CALC Amount Total [1] 2 13 6 4" xfId="15395"/>
    <cellStyle name="CALC Amount Total [1] 2 13 7" xfId="15396"/>
    <cellStyle name="CALC Amount Total [1] 2 13 7 2" xfId="15397"/>
    <cellStyle name="CALC Amount Total [1] 2 13 7 2 2" xfId="15398"/>
    <cellStyle name="CALC Amount Total [1] 2 13 7 3" xfId="15399"/>
    <cellStyle name="CALC Amount Total [1] 2 13 7 4" xfId="15400"/>
    <cellStyle name="CALC Amount Total [1] 2 13 8" xfId="15401"/>
    <cellStyle name="CALC Amount Total [1] 2 13 8 2" xfId="15402"/>
    <cellStyle name="CALC Amount Total [1] 2 13 8 2 2" xfId="15403"/>
    <cellStyle name="CALC Amount Total [1] 2 13 8 3" xfId="15404"/>
    <cellStyle name="CALC Amount Total [1] 2 13 8 4" xfId="15405"/>
    <cellStyle name="CALC Amount Total [1] 2 13 9" xfId="15406"/>
    <cellStyle name="CALC Amount Total [1] 2 13 9 2" xfId="15407"/>
    <cellStyle name="CALC Amount Total [1] 2 13 9 2 2" xfId="15408"/>
    <cellStyle name="CALC Amount Total [1] 2 13 9 3" xfId="15409"/>
    <cellStyle name="CALC Amount Total [1] 2 13 9 4" xfId="15410"/>
    <cellStyle name="CALC Amount Total [1] 2 14" xfId="15411"/>
    <cellStyle name="CALC Amount Total [1] 2 14 10" xfId="15412"/>
    <cellStyle name="CALC Amount Total [1] 2 14 10 2" xfId="15413"/>
    <cellStyle name="CALC Amount Total [1] 2 14 11" xfId="15414"/>
    <cellStyle name="CALC Amount Total [1] 2 14 12" xfId="15415"/>
    <cellStyle name="CALC Amount Total [1] 2 14 2" xfId="15416"/>
    <cellStyle name="CALC Amount Total [1] 2 14 2 2" xfId="15417"/>
    <cellStyle name="CALC Amount Total [1] 2 14 2 2 2" xfId="15418"/>
    <cellStyle name="CALC Amount Total [1] 2 14 2 3" xfId="15419"/>
    <cellStyle name="CALC Amount Total [1] 2 14 2 4" xfId="15420"/>
    <cellStyle name="CALC Amount Total [1] 2 14 3" xfId="15421"/>
    <cellStyle name="CALC Amount Total [1] 2 14 3 2" xfId="15422"/>
    <cellStyle name="CALC Amount Total [1] 2 14 3 2 2" xfId="15423"/>
    <cellStyle name="CALC Amount Total [1] 2 14 3 3" xfId="15424"/>
    <cellStyle name="CALC Amount Total [1] 2 14 3 4" xfId="15425"/>
    <cellStyle name="CALC Amount Total [1] 2 14 4" xfId="15426"/>
    <cellStyle name="CALC Amount Total [1] 2 14 4 2" xfId="15427"/>
    <cellStyle name="CALC Amount Total [1] 2 14 4 2 2" xfId="15428"/>
    <cellStyle name="CALC Amount Total [1] 2 14 4 3" xfId="15429"/>
    <cellStyle name="CALC Amount Total [1] 2 14 4 4" xfId="15430"/>
    <cellStyle name="CALC Amount Total [1] 2 14 5" xfId="15431"/>
    <cellStyle name="CALC Amount Total [1] 2 14 5 2" xfId="15432"/>
    <cellStyle name="CALC Amount Total [1] 2 14 5 2 2" xfId="15433"/>
    <cellStyle name="CALC Amount Total [1] 2 14 5 3" xfId="15434"/>
    <cellStyle name="CALC Amount Total [1] 2 14 5 4" xfId="15435"/>
    <cellStyle name="CALC Amount Total [1] 2 14 6" xfId="15436"/>
    <cellStyle name="CALC Amount Total [1] 2 14 6 2" xfId="15437"/>
    <cellStyle name="CALC Amount Total [1] 2 14 6 2 2" xfId="15438"/>
    <cellStyle name="CALC Amount Total [1] 2 14 6 3" xfId="15439"/>
    <cellStyle name="CALC Amount Total [1] 2 14 6 4" xfId="15440"/>
    <cellStyle name="CALC Amount Total [1] 2 14 7" xfId="15441"/>
    <cellStyle name="CALC Amount Total [1] 2 14 7 2" xfId="15442"/>
    <cellStyle name="CALC Amount Total [1] 2 14 7 2 2" xfId="15443"/>
    <cellStyle name="CALC Amount Total [1] 2 14 7 3" xfId="15444"/>
    <cellStyle name="CALC Amount Total [1] 2 14 7 4" xfId="15445"/>
    <cellStyle name="CALC Amount Total [1] 2 14 8" xfId="15446"/>
    <cellStyle name="CALC Amount Total [1] 2 14 8 2" xfId="15447"/>
    <cellStyle name="CALC Amount Total [1] 2 14 8 2 2" xfId="15448"/>
    <cellStyle name="CALC Amount Total [1] 2 14 8 3" xfId="15449"/>
    <cellStyle name="CALC Amount Total [1] 2 14 8 4" xfId="15450"/>
    <cellStyle name="CALC Amount Total [1] 2 14 9" xfId="15451"/>
    <cellStyle name="CALC Amount Total [1] 2 14 9 2" xfId="15452"/>
    <cellStyle name="CALC Amount Total [1] 2 14 9 2 2" xfId="15453"/>
    <cellStyle name="CALC Amount Total [1] 2 14 9 3" xfId="15454"/>
    <cellStyle name="CALC Amount Total [1] 2 14 9 4" xfId="15455"/>
    <cellStyle name="CALC Amount Total [1] 2 15" xfId="15456"/>
    <cellStyle name="CALC Amount Total [1] 2 15 10" xfId="15457"/>
    <cellStyle name="CALC Amount Total [1] 2 15 10 2" xfId="15458"/>
    <cellStyle name="CALC Amount Total [1] 2 15 11" xfId="15459"/>
    <cellStyle name="CALC Amount Total [1] 2 15 12" xfId="15460"/>
    <cellStyle name="CALC Amount Total [1] 2 15 2" xfId="15461"/>
    <cellStyle name="CALC Amount Total [1] 2 15 2 2" xfId="15462"/>
    <cellStyle name="CALC Amount Total [1] 2 15 2 2 2" xfId="15463"/>
    <cellStyle name="CALC Amount Total [1] 2 15 2 3" xfId="15464"/>
    <cellStyle name="CALC Amount Total [1] 2 15 2 4" xfId="15465"/>
    <cellStyle name="CALC Amount Total [1] 2 15 3" xfId="15466"/>
    <cellStyle name="CALC Amount Total [1] 2 15 3 2" xfId="15467"/>
    <cellStyle name="CALC Amount Total [1] 2 15 3 2 2" xfId="15468"/>
    <cellStyle name="CALC Amount Total [1] 2 15 3 3" xfId="15469"/>
    <cellStyle name="CALC Amount Total [1] 2 15 3 4" xfId="15470"/>
    <cellStyle name="CALC Amount Total [1] 2 15 4" xfId="15471"/>
    <cellStyle name="CALC Amount Total [1] 2 15 4 2" xfId="15472"/>
    <cellStyle name="CALC Amount Total [1] 2 15 4 2 2" xfId="15473"/>
    <cellStyle name="CALC Amount Total [1] 2 15 4 3" xfId="15474"/>
    <cellStyle name="CALC Amount Total [1] 2 15 4 4" xfId="15475"/>
    <cellStyle name="CALC Amount Total [1] 2 15 5" xfId="15476"/>
    <cellStyle name="CALC Amount Total [1] 2 15 5 2" xfId="15477"/>
    <cellStyle name="CALC Amount Total [1] 2 15 5 2 2" xfId="15478"/>
    <cellStyle name="CALC Amount Total [1] 2 15 5 3" xfId="15479"/>
    <cellStyle name="CALC Amount Total [1] 2 15 5 4" xfId="15480"/>
    <cellStyle name="CALC Amount Total [1] 2 15 6" xfId="15481"/>
    <cellStyle name="CALC Amount Total [1] 2 15 6 2" xfId="15482"/>
    <cellStyle name="CALC Amount Total [1] 2 15 6 2 2" xfId="15483"/>
    <cellStyle name="CALC Amount Total [1] 2 15 6 3" xfId="15484"/>
    <cellStyle name="CALC Amount Total [1] 2 15 6 4" xfId="15485"/>
    <cellStyle name="CALC Amount Total [1] 2 15 7" xfId="15486"/>
    <cellStyle name="CALC Amount Total [1] 2 15 7 2" xfId="15487"/>
    <cellStyle name="CALC Amount Total [1] 2 15 7 2 2" xfId="15488"/>
    <cellStyle name="CALC Amount Total [1] 2 15 7 3" xfId="15489"/>
    <cellStyle name="CALC Amount Total [1] 2 15 7 4" xfId="15490"/>
    <cellStyle name="CALC Amount Total [1] 2 15 8" xfId="15491"/>
    <cellStyle name="CALC Amount Total [1] 2 15 8 2" xfId="15492"/>
    <cellStyle name="CALC Amount Total [1] 2 15 8 2 2" xfId="15493"/>
    <cellStyle name="CALC Amount Total [1] 2 15 8 3" xfId="15494"/>
    <cellStyle name="CALC Amount Total [1] 2 15 8 4" xfId="15495"/>
    <cellStyle name="CALC Amount Total [1] 2 15 9" xfId="15496"/>
    <cellStyle name="CALC Amount Total [1] 2 15 9 2" xfId="15497"/>
    <cellStyle name="CALC Amount Total [1] 2 15 9 2 2" xfId="15498"/>
    <cellStyle name="CALC Amount Total [1] 2 15 9 3" xfId="15499"/>
    <cellStyle name="CALC Amount Total [1] 2 15 9 4" xfId="15500"/>
    <cellStyle name="CALC Amount Total [1] 2 16" xfId="15501"/>
    <cellStyle name="CALC Amount Total [1] 2 16 10" xfId="15502"/>
    <cellStyle name="CALC Amount Total [1] 2 16 11" xfId="15503"/>
    <cellStyle name="CALC Amount Total [1] 2 16 2" xfId="15504"/>
    <cellStyle name="CALC Amount Total [1] 2 16 2 2" xfId="15505"/>
    <cellStyle name="CALC Amount Total [1] 2 16 2 2 2" xfId="15506"/>
    <cellStyle name="CALC Amount Total [1] 2 16 2 3" xfId="15507"/>
    <cellStyle name="CALC Amount Total [1] 2 16 2 4" xfId="15508"/>
    <cellStyle name="CALC Amount Total [1] 2 16 3" xfId="15509"/>
    <cellStyle name="CALC Amount Total [1] 2 16 3 2" xfId="15510"/>
    <cellStyle name="CALC Amount Total [1] 2 16 3 2 2" xfId="15511"/>
    <cellStyle name="CALC Amount Total [1] 2 16 3 3" xfId="15512"/>
    <cellStyle name="CALC Amount Total [1] 2 16 3 4" xfId="15513"/>
    <cellStyle name="CALC Amount Total [1] 2 16 4" xfId="15514"/>
    <cellStyle name="CALC Amount Total [1] 2 16 4 2" xfId="15515"/>
    <cellStyle name="CALC Amount Total [1] 2 16 4 2 2" xfId="15516"/>
    <cellStyle name="CALC Amount Total [1] 2 16 4 3" xfId="15517"/>
    <cellStyle name="CALC Amount Total [1] 2 16 4 4" xfId="15518"/>
    <cellStyle name="CALC Amount Total [1] 2 16 5" xfId="15519"/>
    <cellStyle name="CALC Amount Total [1] 2 16 5 2" xfId="15520"/>
    <cellStyle name="CALC Amount Total [1] 2 16 5 2 2" xfId="15521"/>
    <cellStyle name="CALC Amount Total [1] 2 16 5 3" xfId="15522"/>
    <cellStyle name="CALC Amount Total [1] 2 16 5 4" xfId="15523"/>
    <cellStyle name="CALC Amount Total [1] 2 16 6" xfId="15524"/>
    <cellStyle name="CALC Amount Total [1] 2 16 6 2" xfId="15525"/>
    <cellStyle name="CALC Amount Total [1] 2 16 6 2 2" xfId="15526"/>
    <cellStyle name="CALC Amount Total [1] 2 16 6 3" xfId="15527"/>
    <cellStyle name="CALC Amount Total [1] 2 16 6 4" xfId="15528"/>
    <cellStyle name="CALC Amount Total [1] 2 16 7" xfId="15529"/>
    <cellStyle name="CALC Amount Total [1] 2 16 7 2" xfId="15530"/>
    <cellStyle name="CALC Amount Total [1] 2 16 7 2 2" xfId="15531"/>
    <cellStyle name="CALC Amount Total [1] 2 16 7 3" xfId="15532"/>
    <cellStyle name="CALC Amount Total [1] 2 16 7 4" xfId="15533"/>
    <cellStyle name="CALC Amount Total [1] 2 16 8" xfId="15534"/>
    <cellStyle name="CALC Amount Total [1] 2 16 8 2" xfId="15535"/>
    <cellStyle name="CALC Amount Total [1] 2 16 8 2 2" xfId="15536"/>
    <cellStyle name="CALC Amount Total [1] 2 16 8 3" xfId="15537"/>
    <cellStyle name="CALC Amount Total [1] 2 16 8 4" xfId="15538"/>
    <cellStyle name="CALC Amount Total [1] 2 16 9" xfId="15539"/>
    <cellStyle name="CALC Amount Total [1] 2 16 9 2" xfId="15540"/>
    <cellStyle name="CALC Amount Total [1] 2 17" xfId="15541"/>
    <cellStyle name="CALC Amount Total [1] 2 17 10" xfId="15542"/>
    <cellStyle name="CALC Amount Total [1] 2 17 11" xfId="15543"/>
    <cellStyle name="CALC Amount Total [1] 2 17 2" xfId="15544"/>
    <cellStyle name="CALC Amount Total [1] 2 17 2 2" xfId="15545"/>
    <cellStyle name="CALC Amount Total [1] 2 17 2 2 2" xfId="15546"/>
    <cellStyle name="CALC Amount Total [1] 2 17 2 3" xfId="15547"/>
    <cellStyle name="CALC Amount Total [1] 2 17 2 4" xfId="15548"/>
    <cellStyle name="CALC Amount Total [1] 2 17 3" xfId="15549"/>
    <cellStyle name="CALC Amount Total [1] 2 17 3 2" xfId="15550"/>
    <cellStyle name="CALC Amount Total [1] 2 17 3 2 2" xfId="15551"/>
    <cellStyle name="CALC Amount Total [1] 2 17 3 3" xfId="15552"/>
    <cellStyle name="CALC Amount Total [1] 2 17 3 4" xfId="15553"/>
    <cellStyle name="CALC Amount Total [1] 2 17 4" xfId="15554"/>
    <cellStyle name="CALC Amount Total [1] 2 17 4 2" xfId="15555"/>
    <cellStyle name="CALC Amount Total [1] 2 17 4 2 2" xfId="15556"/>
    <cellStyle name="CALC Amount Total [1] 2 17 4 3" xfId="15557"/>
    <cellStyle name="CALC Amount Total [1] 2 17 4 4" xfId="15558"/>
    <cellStyle name="CALC Amount Total [1] 2 17 5" xfId="15559"/>
    <cellStyle name="CALC Amount Total [1] 2 17 5 2" xfId="15560"/>
    <cellStyle name="CALC Amount Total [1] 2 17 5 2 2" xfId="15561"/>
    <cellStyle name="CALC Amount Total [1] 2 17 5 3" xfId="15562"/>
    <cellStyle name="CALC Amount Total [1] 2 17 5 4" xfId="15563"/>
    <cellStyle name="CALC Amount Total [1] 2 17 6" xfId="15564"/>
    <cellStyle name="CALC Amount Total [1] 2 17 6 2" xfId="15565"/>
    <cellStyle name="CALC Amount Total [1] 2 17 6 2 2" xfId="15566"/>
    <cellStyle name="CALC Amount Total [1] 2 17 6 3" xfId="15567"/>
    <cellStyle name="CALC Amount Total [1] 2 17 6 4" xfId="15568"/>
    <cellStyle name="CALC Amount Total [1] 2 17 7" xfId="15569"/>
    <cellStyle name="CALC Amount Total [1] 2 17 7 2" xfId="15570"/>
    <cellStyle name="CALC Amount Total [1] 2 17 7 2 2" xfId="15571"/>
    <cellStyle name="CALC Amount Total [1] 2 17 7 3" xfId="15572"/>
    <cellStyle name="CALC Amount Total [1] 2 17 7 4" xfId="15573"/>
    <cellStyle name="CALC Amount Total [1] 2 17 8" xfId="15574"/>
    <cellStyle name="CALC Amount Total [1] 2 17 8 2" xfId="15575"/>
    <cellStyle name="CALC Amount Total [1] 2 17 8 2 2" xfId="15576"/>
    <cellStyle name="CALC Amount Total [1] 2 17 8 3" xfId="15577"/>
    <cellStyle name="CALC Amount Total [1] 2 17 8 4" xfId="15578"/>
    <cellStyle name="CALC Amount Total [1] 2 17 9" xfId="15579"/>
    <cellStyle name="CALC Amount Total [1] 2 17 9 2" xfId="15580"/>
    <cellStyle name="CALC Amount Total [1] 2 18" xfId="15581"/>
    <cellStyle name="CALC Amount Total [1] 2 18 10" xfId="15582"/>
    <cellStyle name="CALC Amount Total [1] 2 18 11" xfId="15583"/>
    <cellStyle name="CALC Amount Total [1] 2 18 2" xfId="15584"/>
    <cellStyle name="CALC Amount Total [1] 2 18 2 2" xfId="15585"/>
    <cellStyle name="CALC Amount Total [1] 2 18 2 2 2" xfId="15586"/>
    <cellStyle name="CALC Amount Total [1] 2 18 2 3" xfId="15587"/>
    <cellStyle name="CALC Amount Total [1] 2 18 2 4" xfId="15588"/>
    <cellStyle name="CALC Amount Total [1] 2 18 3" xfId="15589"/>
    <cellStyle name="CALC Amount Total [1] 2 18 3 2" xfId="15590"/>
    <cellStyle name="CALC Amount Total [1] 2 18 3 2 2" xfId="15591"/>
    <cellStyle name="CALC Amount Total [1] 2 18 3 3" xfId="15592"/>
    <cellStyle name="CALC Amount Total [1] 2 18 3 4" xfId="15593"/>
    <cellStyle name="CALC Amount Total [1] 2 18 4" xfId="15594"/>
    <cellStyle name="CALC Amount Total [1] 2 18 4 2" xfId="15595"/>
    <cellStyle name="CALC Amount Total [1] 2 18 4 2 2" xfId="15596"/>
    <cellStyle name="CALC Amount Total [1] 2 18 4 3" xfId="15597"/>
    <cellStyle name="CALC Amount Total [1] 2 18 4 4" xfId="15598"/>
    <cellStyle name="CALC Amount Total [1] 2 18 5" xfId="15599"/>
    <cellStyle name="CALC Amount Total [1] 2 18 5 2" xfId="15600"/>
    <cellStyle name="CALC Amount Total [1] 2 18 5 2 2" xfId="15601"/>
    <cellStyle name="CALC Amount Total [1] 2 18 5 3" xfId="15602"/>
    <cellStyle name="CALC Amount Total [1] 2 18 5 4" xfId="15603"/>
    <cellStyle name="CALC Amount Total [1] 2 18 6" xfId="15604"/>
    <cellStyle name="CALC Amount Total [1] 2 18 6 2" xfId="15605"/>
    <cellStyle name="CALC Amount Total [1] 2 18 6 2 2" xfId="15606"/>
    <cellStyle name="CALC Amount Total [1] 2 18 6 3" xfId="15607"/>
    <cellStyle name="CALC Amount Total [1] 2 18 6 4" xfId="15608"/>
    <cellStyle name="CALC Amount Total [1] 2 18 7" xfId="15609"/>
    <cellStyle name="CALC Amount Total [1] 2 18 7 2" xfId="15610"/>
    <cellStyle name="CALC Amount Total [1] 2 18 7 2 2" xfId="15611"/>
    <cellStyle name="CALC Amount Total [1] 2 18 7 3" xfId="15612"/>
    <cellStyle name="CALC Amount Total [1] 2 18 7 4" xfId="15613"/>
    <cellStyle name="CALC Amount Total [1] 2 18 8" xfId="15614"/>
    <cellStyle name="CALC Amount Total [1] 2 18 8 2" xfId="15615"/>
    <cellStyle name="CALC Amount Total [1] 2 18 8 2 2" xfId="15616"/>
    <cellStyle name="CALC Amount Total [1] 2 18 8 3" xfId="15617"/>
    <cellStyle name="CALC Amount Total [1] 2 18 8 4" xfId="15618"/>
    <cellStyle name="CALC Amount Total [1] 2 18 9" xfId="15619"/>
    <cellStyle name="CALC Amount Total [1] 2 18 9 2" xfId="15620"/>
    <cellStyle name="CALC Amount Total [1] 2 19" xfId="15621"/>
    <cellStyle name="CALC Amount Total [1] 2 19 10" xfId="15622"/>
    <cellStyle name="CALC Amount Total [1] 2 19 11" xfId="15623"/>
    <cellStyle name="CALC Amount Total [1] 2 19 2" xfId="15624"/>
    <cellStyle name="CALC Amount Total [1] 2 19 2 2" xfId="15625"/>
    <cellStyle name="CALC Amount Total [1] 2 19 2 2 2" xfId="15626"/>
    <cellStyle name="CALC Amount Total [1] 2 19 2 3" xfId="15627"/>
    <cellStyle name="CALC Amount Total [1] 2 19 2 4" xfId="15628"/>
    <cellStyle name="CALC Amount Total [1] 2 19 3" xfId="15629"/>
    <cellStyle name="CALC Amount Total [1] 2 19 3 2" xfId="15630"/>
    <cellStyle name="CALC Amount Total [1] 2 19 3 2 2" xfId="15631"/>
    <cellStyle name="CALC Amount Total [1] 2 19 3 3" xfId="15632"/>
    <cellStyle name="CALC Amount Total [1] 2 19 3 4" xfId="15633"/>
    <cellStyle name="CALC Amount Total [1] 2 19 4" xfId="15634"/>
    <cellStyle name="CALC Amount Total [1] 2 19 4 2" xfId="15635"/>
    <cellStyle name="CALC Amount Total [1] 2 19 4 2 2" xfId="15636"/>
    <cellStyle name="CALC Amount Total [1] 2 19 4 3" xfId="15637"/>
    <cellStyle name="CALC Amount Total [1] 2 19 4 4" xfId="15638"/>
    <cellStyle name="CALC Amount Total [1] 2 19 5" xfId="15639"/>
    <cellStyle name="CALC Amount Total [1] 2 19 5 2" xfId="15640"/>
    <cellStyle name="CALC Amount Total [1] 2 19 5 2 2" xfId="15641"/>
    <cellStyle name="CALC Amount Total [1] 2 19 5 3" xfId="15642"/>
    <cellStyle name="CALC Amount Total [1] 2 19 5 4" xfId="15643"/>
    <cellStyle name="CALC Amount Total [1] 2 19 6" xfId="15644"/>
    <cellStyle name="CALC Amount Total [1] 2 19 6 2" xfId="15645"/>
    <cellStyle name="CALC Amount Total [1] 2 19 6 2 2" xfId="15646"/>
    <cellStyle name="CALC Amount Total [1] 2 19 6 3" xfId="15647"/>
    <cellStyle name="CALC Amount Total [1] 2 19 6 4" xfId="15648"/>
    <cellStyle name="CALC Amount Total [1] 2 19 7" xfId="15649"/>
    <cellStyle name="CALC Amount Total [1] 2 19 7 2" xfId="15650"/>
    <cellStyle name="CALC Amount Total [1] 2 19 7 2 2" xfId="15651"/>
    <cellStyle name="CALC Amount Total [1] 2 19 7 3" xfId="15652"/>
    <cellStyle name="CALC Amount Total [1] 2 19 7 4" xfId="15653"/>
    <cellStyle name="CALC Amount Total [1] 2 19 8" xfId="15654"/>
    <cellStyle name="CALC Amount Total [1] 2 19 8 2" xfId="15655"/>
    <cellStyle name="CALC Amount Total [1] 2 19 8 2 2" xfId="15656"/>
    <cellStyle name="CALC Amount Total [1] 2 19 8 3" xfId="15657"/>
    <cellStyle name="CALC Amount Total [1] 2 19 8 4" xfId="15658"/>
    <cellStyle name="CALC Amount Total [1] 2 19 9" xfId="15659"/>
    <cellStyle name="CALC Amount Total [1] 2 19 9 2" xfId="15660"/>
    <cellStyle name="CALC Amount Total [1] 2 2" xfId="15661"/>
    <cellStyle name="CALC Amount Total [1] 2 2 2" xfId="15662"/>
    <cellStyle name="CALC Amount Total [1] 2 2 2 2" xfId="15663"/>
    <cellStyle name="CALC Amount Total [1] 2 2 2 2 2" xfId="15664"/>
    <cellStyle name="CALC Amount Total [1] 2 2 3" xfId="15665"/>
    <cellStyle name="CALC Amount Total [1] 2 2 3 2" xfId="15666"/>
    <cellStyle name="CALC Amount Total [1] 2 20" xfId="15667"/>
    <cellStyle name="CALC Amount Total [1] 2 20 10" xfId="15668"/>
    <cellStyle name="CALC Amount Total [1] 2 20 11" xfId="15669"/>
    <cellStyle name="CALC Amount Total [1] 2 20 2" xfId="15670"/>
    <cellStyle name="CALC Amount Total [1] 2 20 2 2" xfId="15671"/>
    <cellStyle name="CALC Amount Total [1] 2 20 2 2 2" xfId="15672"/>
    <cellStyle name="CALC Amount Total [1] 2 20 2 3" xfId="15673"/>
    <cellStyle name="CALC Amount Total [1] 2 20 2 4" xfId="15674"/>
    <cellStyle name="CALC Amount Total [1] 2 20 3" xfId="15675"/>
    <cellStyle name="CALC Amount Total [1] 2 20 3 2" xfId="15676"/>
    <cellStyle name="CALC Amount Total [1] 2 20 3 2 2" xfId="15677"/>
    <cellStyle name="CALC Amount Total [1] 2 20 3 3" xfId="15678"/>
    <cellStyle name="CALC Amount Total [1] 2 20 3 4" xfId="15679"/>
    <cellStyle name="CALC Amount Total [1] 2 20 4" xfId="15680"/>
    <cellStyle name="CALC Amount Total [1] 2 20 4 2" xfId="15681"/>
    <cellStyle name="CALC Amount Total [1] 2 20 4 2 2" xfId="15682"/>
    <cellStyle name="CALC Amount Total [1] 2 20 4 3" xfId="15683"/>
    <cellStyle name="CALC Amount Total [1] 2 20 4 4" xfId="15684"/>
    <cellStyle name="CALC Amount Total [1] 2 20 5" xfId="15685"/>
    <cellStyle name="CALC Amount Total [1] 2 20 5 2" xfId="15686"/>
    <cellStyle name="CALC Amount Total [1] 2 20 5 2 2" xfId="15687"/>
    <cellStyle name="CALC Amount Total [1] 2 20 5 3" xfId="15688"/>
    <cellStyle name="CALC Amount Total [1] 2 20 5 4" xfId="15689"/>
    <cellStyle name="CALC Amount Total [1] 2 20 6" xfId="15690"/>
    <cellStyle name="CALC Amount Total [1] 2 20 6 2" xfId="15691"/>
    <cellStyle name="CALC Amount Total [1] 2 20 6 2 2" xfId="15692"/>
    <cellStyle name="CALC Amount Total [1] 2 20 6 3" xfId="15693"/>
    <cellStyle name="CALC Amount Total [1] 2 20 6 4" xfId="15694"/>
    <cellStyle name="CALC Amount Total [1] 2 20 7" xfId="15695"/>
    <cellStyle name="CALC Amount Total [1] 2 20 7 2" xfId="15696"/>
    <cellStyle name="CALC Amount Total [1] 2 20 7 2 2" xfId="15697"/>
    <cellStyle name="CALC Amount Total [1] 2 20 7 3" xfId="15698"/>
    <cellStyle name="CALC Amount Total [1] 2 20 7 4" xfId="15699"/>
    <cellStyle name="CALC Amount Total [1] 2 20 8" xfId="15700"/>
    <cellStyle name="CALC Amount Total [1] 2 20 8 2" xfId="15701"/>
    <cellStyle name="CALC Amount Total [1] 2 20 8 2 2" xfId="15702"/>
    <cellStyle name="CALC Amount Total [1] 2 20 8 3" xfId="15703"/>
    <cellStyle name="CALC Amount Total [1] 2 20 8 4" xfId="15704"/>
    <cellStyle name="CALC Amount Total [1] 2 20 9" xfId="15705"/>
    <cellStyle name="CALC Amount Total [1] 2 20 9 2" xfId="15706"/>
    <cellStyle name="CALC Amount Total [1] 2 21" xfId="15707"/>
    <cellStyle name="CALC Amount Total [1] 2 21 10" xfId="15708"/>
    <cellStyle name="CALC Amount Total [1] 2 21 11" xfId="15709"/>
    <cellStyle name="CALC Amount Total [1] 2 21 2" xfId="15710"/>
    <cellStyle name="CALC Amount Total [1] 2 21 2 2" xfId="15711"/>
    <cellStyle name="CALC Amount Total [1] 2 21 2 2 2" xfId="15712"/>
    <cellStyle name="CALC Amount Total [1] 2 21 2 3" xfId="15713"/>
    <cellStyle name="CALC Amount Total [1] 2 21 2 4" xfId="15714"/>
    <cellStyle name="CALC Amount Total [1] 2 21 3" xfId="15715"/>
    <cellStyle name="CALC Amount Total [1] 2 21 3 2" xfId="15716"/>
    <cellStyle name="CALC Amount Total [1] 2 21 3 2 2" xfId="15717"/>
    <cellStyle name="CALC Amount Total [1] 2 21 3 3" xfId="15718"/>
    <cellStyle name="CALC Amount Total [1] 2 21 3 4" xfId="15719"/>
    <cellStyle name="CALC Amount Total [1] 2 21 4" xfId="15720"/>
    <cellStyle name="CALC Amount Total [1] 2 21 4 2" xfId="15721"/>
    <cellStyle name="CALC Amount Total [1] 2 21 4 2 2" xfId="15722"/>
    <cellStyle name="CALC Amount Total [1] 2 21 4 3" xfId="15723"/>
    <cellStyle name="CALC Amount Total [1] 2 21 4 4" xfId="15724"/>
    <cellStyle name="CALC Amount Total [1] 2 21 5" xfId="15725"/>
    <cellStyle name="CALC Amount Total [1] 2 21 5 2" xfId="15726"/>
    <cellStyle name="CALC Amount Total [1] 2 21 5 2 2" xfId="15727"/>
    <cellStyle name="CALC Amount Total [1] 2 21 5 3" xfId="15728"/>
    <cellStyle name="CALC Amount Total [1] 2 21 5 4" xfId="15729"/>
    <cellStyle name="CALC Amount Total [1] 2 21 6" xfId="15730"/>
    <cellStyle name="CALC Amount Total [1] 2 21 6 2" xfId="15731"/>
    <cellStyle name="CALC Amount Total [1] 2 21 6 2 2" xfId="15732"/>
    <cellStyle name="CALC Amount Total [1] 2 21 6 3" xfId="15733"/>
    <cellStyle name="CALC Amount Total [1] 2 21 6 4" xfId="15734"/>
    <cellStyle name="CALC Amount Total [1] 2 21 7" xfId="15735"/>
    <cellStyle name="CALC Amount Total [1] 2 21 7 2" xfId="15736"/>
    <cellStyle name="CALC Amount Total [1] 2 21 7 2 2" xfId="15737"/>
    <cellStyle name="CALC Amount Total [1] 2 21 7 3" xfId="15738"/>
    <cellStyle name="CALC Amount Total [1] 2 21 7 4" xfId="15739"/>
    <cellStyle name="CALC Amount Total [1] 2 21 8" xfId="15740"/>
    <cellStyle name="CALC Amount Total [1] 2 21 8 2" xfId="15741"/>
    <cellStyle name="CALC Amount Total [1] 2 21 8 2 2" xfId="15742"/>
    <cellStyle name="CALC Amount Total [1] 2 21 8 3" xfId="15743"/>
    <cellStyle name="CALC Amount Total [1] 2 21 8 4" xfId="15744"/>
    <cellStyle name="CALC Amount Total [1] 2 21 9" xfId="15745"/>
    <cellStyle name="CALC Amount Total [1] 2 21 9 2" xfId="15746"/>
    <cellStyle name="CALC Amount Total [1] 2 22" xfId="15747"/>
    <cellStyle name="CALC Amount Total [1] 2 22 10" xfId="15748"/>
    <cellStyle name="CALC Amount Total [1] 2 22 11" xfId="15749"/>
    <cellStyle name="CALC Amount Total [1] 2 22 2" xfId="15750"/>
    <cellStyle name="CALC Amount Total [1] 2 22 2 2" xfId="15751"/>
    <cellStyle name="CALC Amount Total [1] 2 22 2 2 2" xfId="15752"/>
    <cellStyle name="CALC Amount Total [1] 2 22 2 3" xfId="15753"/>
    <cellStyle name="CALC Amount Total [1] 2 22 2 4" xfId="15754"/>
    <cellStyle name="CALC Amount Total [1] 2 22 3" xfId="15755"/>
    <cellStyle name="CALC Amount Total [1] 2 22 3 2" xfId="15756"/>
    <cellStyle name="CALC Amount Total [1] 2 22 3 2 2" xfId="15757"/>
    <cellStyle name="CALC Amount Total [1] 2 22 3 3" xfId="15758"/>
    <cellStyle name="CALC Amount Total [1] 2 22 3 4" xfId="15759"/>
    <cellStyle name="CALC Amount Total [1] 2 22 4" xfId="15760"/>
    <cellStyle name="CALC Amount Total [1] 2 22 4 2" xfId="15761"/>
    <cellStyle name="CALC Amount Total [1] 2 22 4 2 2" xfId="15762"/>
    <cellStyle name="CALC Amount Total [1] 2 22 4 3" xfId="15763"/>
    <cellStyle name="CALC Amount Total [1] 2 22 4 4" xfId="15764"/>
    <cellStyle name="CALC Amount Total [1] 2 22 5" xfId="15765"/>
    <cellStyle name="CALC Amount Total [1] 2 22 5 2" xfId="15766"/>
    <cellStyle name="CALC Amount Total [1] 2 22 5 2 2" xfId="15767"/>
    <cellStyle name="CALC Amount Total [1] 2 22 5 3" xfId="15768"/>
    <cellStyle name="CALC Amount Total [1] 2 22 5 4" xfId="15769"/>
    <cellStyle name="CALC Amount Total [1] 2 22 6" xfId="15770"/>
    <cellStyle name="CALC Amount Total [1] 2 22 6 2" xfId="15771"/>
    <cellStyle name="CALC Amount Total [1] 2 22 6 2 2" xfId="15772"/>
    <cellStyle name="CALC Amount Total [1] 2 22 6 3" xfId="15773"/>
    <cellStyle name="CALC Amount Total [1] 2 22 6 4" xfId="15774"/>
    <cellStyle name="CALC Amount Total [1] 2 22 7" xfId="15775"/>
    <cellStyle name="CALC Amount Total [1] 2 22 7 2" xfId="15776"/>
    <cellStyle name="CALC Amount Total [1] 2 22 7 2 2" xfId="15777"/>
    <cellStyle name="CALC Amount Total [1] 2 22 7 3" xfId="15778"/>
    <cellStyle name="CALC Amount Total [1] 2 22 7 4" xfId="15779"/>
    <cellStyle name="CALC Amount Total [1] 2 22 8" xfId="15780"/>
    <cellStyle name="CALC Amount Total [1] 2 22 8 2" xfId="15781"/>
    <cellStyle name="CALC Amount Total [1] 2 22 8 2 2" xfId="15782"/>
    <cellStyle name="CALC Amount Total [1] 2 22 8 3" xfId="15783"/>
    <cellStyle name="CALC Amount Total [1] 2 22 8 4" xfId="15784"/>
    <cellStyle name="CALC Amount Total [1] 2 22 9" xfId="15785"/>
    <cellStyle name="CALC Amount Total [1] 2 22 9 2" xfId="15786"/>
    <cellStyle name="CALC Amount Total [1] 2 23" xfId="15787"/>
    <cellStyle name="CALC Amount Total [1] 2 23 10" xfId="15788"/>
    <cellStyle name="CALC Amount Total [1] 2 23 11" xfId="15789"/>
    <cellStyle name="CALC Amount Total [1] 2 23 2" xfId="15790"/>
    <cellStyle name="CALC Amount Total [1] 2 23 2 2" xfId="15791"/>
    <cellStyle name="CALC Amount Total [1] 2 23 2 2 2" xfId="15792"/>
    <cellStyle name="CALC Amount Total [1] 2 23 2 3" xfId="15793"/>
    <cellStyle name="CALC Amount Total [1] 2 23 2 4" xfId="15794"/>
    <cellStyle name="CALC Amount Total [1] 2 23 3" xfId="15795"/>
    <cellStyle name="CALC Amount Total [1] 2 23 3 2" xfId="15796"/>
    <cellStyle name="CALC Amount Total [1] 2 23 3 2 2" xfId="15797"/>
    <cellStyle name="CALC Amount Total [1] 2 23 3 3" xfId="15798"/>
    <cellStyle name="CALC Amount Total [1] 2 23 3 4" xfId="15799"/>
    <cellStyle name="CALC Amount Total [1] 2 23 4" xfId="15800"/>
    <cellStyle name="CALC Amount Total [1] 2 23 4 2" xfId="15801"/>
    <cellStyle name="CALC Amount Total [1] 2 23 4 2 2" xfId="15802"/>
    <cellStyle name="CALC Amount Total [1] 2 23 4 3" xfId="15803"/>
    <cellStyle name="CALC Amount Total [1] 2 23 4 4" xfId="15804"/>
    <cellStyle name="CALC Amount Total [1] 2 23 5" xfId="15805"/>
    <cellStyle name="CALC Amount Total [1] 2 23 5 2" xfId="15806"/>
    <cellStyle name="CALC Amount Total [1] 2 23 5 2 2" xfId="15807"/>
    <cellStyle name="CALC Amount Total [1] 2 23 5 3" xfId="15808"/>
    <cellStyle name="CALC Amount Total [1] 2 23 5 4" xfId="15809"/>
    <cellStyle name="CALC Amount Total [1] 2 23 6" xfId="15810"/>
    <cellStyle name="CALC Amount Total [1] 2 23 6 2" xfId="15811"/>
    <cellStyle name="CALC Amount Total [1] 2 23 6 2 2" xfId="15812"/>
    <cellStyle name="CALC Amount Total [1] 2 23 6 3" xfId="15813"/>
    <cellStyle name="CALC Amount Total [1] 2 23 6 4" xfId="15814"/>
    <cellStyle name="CALC Amount Total [1] 2 23 7" xfId="15815"/>
    <cellStyle name="CALC Amount Total [1] 2 23 7 2" xfId="15816"/>
    <cellStyle name="CALC Amount Total [1] 2 23 7 2 2" xfId="15817"/>
    <cellStyle name="CALC Amount Total [1] 2 23 7 3" xfId="15818"/>
    <cellStyle name="CALC Amount Total [1] 2 23 7 4" xfId="15819"/>
    <cellStyle name="CALC Amount Total [1] 2 23 8" xfId="15820"/>
    <cellStyle name="CALC Amount Total [1] 2 23 8 2" xfId="15821"/>
    <cellStyle name="CALC Amount Total [1] 2 23 8 2 2" xfId="15822"/>
    <cellStyle name="CALC Amount Total [1] 2 23 8 3" xfId="15823"/>
    <cellStyle name="CALC Amount Total [1] 2 23 8 4" xfId="15824"/>
    <cellStyle name="CALC Amount Total [1] 2 23 9" xfId="15825"/>
    <cellStyle name="CALC Amount Total [1] 2 23 9 2" xfId="15826"/>
    <cellStyle name="CALC Amount Total [1] 2 24" xfId="15827"/>
    <cellStyle name="CALC Amount Total [1] 2 24 10" xfId="15828"/>
    <cellStyle name="CALC Amount Total [1] 2 24 11" xfId="15829"/>
    <cellStyle name="CALC Amount Total [1] 2 24 2" xfId="15830"/>
    <cellStyle name="CALC Amount Total [1] 2 24 2 2" xfId="15831"/>
    <cellStyle name="CALC Amount Total [1] 2 24 2 2 2" xfId="15832"/>
    <cellStyle name="CALC Amount Total [1] 2 24 2 3" xfId="15833"/>
    <cellStyle name="CALC Amount Total [1] 2 24 2 4" xfId="15834"/>
    <cellStyle name="CALC Amount Total [1] 2 24 3" xfId="15835"/>
    <cellStyle name="CALC Amount Total [1] 2 24 3 2" xfId="15836"/>
    <cellStyle name="CALC Amount Total [1] 2 24 3 2 2" xfId="15837"/>
    <cellStyle name="CALC Amount Total [1] 2 24 3 3" xfId="15838"/>
    <cellStyle name="CALC Amount Total [1] 2 24 3 4" xfId="15839"/>
    <cellStyle name="CALC Amount Total [1] 2 24 4" xfId="15840"/>
    <cellStyle name="CALC Amount Total [1] 2 24 4 2" xfId="15841"/>
    <cellStyle name="CALC Amount Total [1] 2 24 4 2 2" xfId="15842"/>
    <cellStyle name="CALC Amount Total [1] 2 24 4 3" xfId="15843"/>
    <cellStyle name="CALC Amount Total [1] 2 24 4 4" xfId="15844"/>
    <cellStyle name="CALC Amount Total [1] 2 24 5" xfId="15845"/>
    <cellStyle name="CALC Amount Total [1] 2 24 5 2" xfId="15846"/>
    <cellStyle name="CALC Amount Total [1] 2 24 5 2 2" xfId="15847"/>
    <cellStyle name="CALC Amount Total [1] 2 24 5 3" xfId="15848"/>
    <cellStyle name="CALC Amount Total [1] 2 24 5 4" xfId="15849"/>
    <cellStyle name="CALC Amount Total [1] 2 24 6" xfId="15850"/>
    <cellStyle name="CALC Amount Total [1] 2 24 6 2" xfId="15851"/>
    <cellStyle name="CALC Amount Total [1] 2 24 6 2 2" xfId="15852"/>
    <cellStyle name="CALC Amount Total [1] 2 24 6 3" xfId="15853"/>
    <cellStyle name="CALC Amount Total [1] 2 24 6 4" xfId="15854"/>
    <cellStyle name="CALC Amount Total [1] 2 24 7" xfId="15855"/>
    <cellStyle name="CALC Amount Total [1] 2 24 7 2" xfId="15856"/>
    <cellStyle name="CALC Amount Total [1] 2 24 7 2 2" xfId="15857"/>
    <cellStyle name="CALC Amount Total [1] 2 24 7 3" xfId="15858"/>
    <cellStyle name="CALC Amount Total [1] 2 24 7 4" xfId="15859"/>
    <cellStyle name="CALC Amount Total [1] 2 24 8" xfId="15860"/>
    <cellStyle name="CALC Amount Total [1] 2 24 8 2" xfId="15861"/>
    <cellStyle name="CALC Amount Total [1] 2 24 8 2 2" xfId="15862"/>
    <cellStyle name="CALC Amount Total [1] 2 24 8 3" xfId="15863"/>
    <cellStyle name="CALC Amount Total [1] 2 24 8 4" xfId="15864"/>
    <cellStyle name="CALC Amount Total [1] 2 24 9" xfId="15865"/>
    <cellStyle name="CALC Amount Total [1] 2 24 9 2" xfId="15866"/>
    <cellStyle name="CALC Amount Total [1] 2 25" xfId="15867"/>
    <cellStyle name="CALC Amount Total [1] 2 25 10" xfId="15868"/>
    <cellStyle name="CALC Amount Total [1] 2 25 11" xfId="15869"/>
    <cellStyle name="CALC Amount Total [1] 2 25 2" xfId="15870"/>
    <cellStyle name="CALC Amount Total [1] 2 25 2 2" xfId="15871"/>
    <cellStyle name="CALC Amount Total [1] 2 25 2 2 2" xfId="15872"/>
    <cellStyle name="CALC Amount Total [1] 2 25 2 3" xfId="15873"/>
    <cellStyle name="CALC Amount Total [1] 2 25 2 4" xfId="15874"/>
    <cellStyle name="CALC Amount Total [1] 2 25 3" xfId="15875"/>
    <cellStyle name="CALC Amount Total [1] 2 25 3 2" xfId="15876"/>
    <cellStyle name="CALC Amount Total [1] 2 25 3 2 2" xfId="15877"/>
    <cellStyle name="CALC Amount Total [1] 2 25 3 3" xfId="15878"/>
    <cellStyle name="CALC Amount Total [1] 2 25 3 4" xfId="15879"/>
    <cellStyle name="CALC Amount Total [1] 2 25 4" xfId="15880"/>
    <cellStyle name="CALC Amount Total [1] 2 25 4 2" xfId="15881"/>
    <cellStyle name="CALC Amount Total [1] 2 25 4 2 2" xfId="15882"/>
    <cellStyle name="CALC Amount Total [1] 2 25 4 3" xfId="15883"/>
    <cellStyle name="CALC Amount Total [1] 2 25 4 4" xfId="15884"/>
    <cellStyle name="CALC Amount Total [1] 2 25 5" xfId="15885"/>
    <cellStyle name="CALC Amount Total [1] 2 25 5 2" xfId="15886"/>
    <cellStyle name="CALC Amount Total [1] 2 25 5 2 2" xfId="15887"/>
    <cellStyle name="CALC Amount Total [1] 2 25 5 3" xfId="15888"/>
    <cellStyle name="CALC Amount Total [1] 2 25 5 4" xfId="15889"/>
    <cellStyle name="CALC Amount Total [1] 2 25 6" xfId="15890"/>
    <cellStyle name="CALC Amount Total [1] 2 25 6 2" xfId="15891"/>
    <cellStyle name="CALC Amount Total [1] 2 25 6 2 2" xfId="15892"/>
    <cellStyle name="CALC Amount Total [1] 2 25 6 3" xfId="15893"/>
    <cellStyle name="CALC Amount Total [1] 2 25 6 4" xfId="15894"/>
    <cellStyle name="CALC Amount Total [1] 2 25 7" xfId="15895"/>
    <cellStyle name="CALC Amount Total [1] 2 25 7 2" xfId="15896"/>
    <cellStyle name="CALC Amount Total [1] 2 25 7 2 2" xfId="15897"/>
    <cellStyle name="CALC Amount Total [1] 2 25 7 3" xfId="15898"/>
    <cellStyle name="CALC Amount Total [1] 2 25 7 4" xfId="15899"/>
    <cellStyle name="CALC Amount Total [1] 2 25 8" xfId="15900"/>
    <cellStyle name="CALC Amount Total [1] 2 25 8 2" xfId="15901"/>
    <cellStyle name="CALC Amount Total [1] 2 25 8 2 2" xfId="15902"/>
    <cellStyle name="CALC Amount Total [1] 2 25 8 3" xfId="15903"/>
    <cellStyle name="CALC Amount Total [1] 2 25 8 4" xfId="15904"/>
    <cellStyle name="CALC Amount Total [1] 2 25 9" xfId="15905"/>
    <cellStyle name="CALC Amount Total [1] 2 25 9 2" xfId="15906"/>
    <cellStyle name="CALC Amount Total [1] 2 26" xfId="15907"/>
    <cellStyle name="CALC Amount Total [1] 2 26 10" xfId="15908"/>
    <cellStyle name="CALC Amount Total [1] 2 26 11" xfId="15909"/>
    <cellStyle name="CALC Amount Total [1] 2 26 2" xfId="15910"/>
    <cellStyle name="CALC Amount Total [1] 2 26 2 2" xfId="15911"/>
    <cellStyle name="CALC Amount Total [1] 2 26 2 2 2" xfId="15912"/>
    <cellStyle name="CALC Amount Total [1] 2 26 2 3" xfId="15913"/>
    <cellStyle name="CALC Amount Total [1] 2 26 2 4" xfId="15914"/>
    <cellStyle name="CALC Amount Total [1] 2 26 3" xfId="15915"/>
    <cellStyle name="CALC Amount Total [1] 2 26 3 2" xfId="15916"/>
    <cellStyle name="CALC Amount Total [1] 2 26 3 2 2" xfId="15917"/>
    <cellStyle name="CALC Amount Total [1] 2 26 3 3" xfId="15918"/>
    <cellStyle name="CALC Amount Total [1] 2 26 3 4" xfId="15919"/>
    <cellStyle name="CALC Amount Total [1] 2 26 4" xfId="15920"/>
    <cellStyle name="CALC Amount Total [1] 2 26 4 2" xfId="15921"/>
    <cellStyle name="CALC Amount Total [1] 2 26 4 2 2" xfId="15922"/>
    <cellStyle name="CALC Amount Total [1] 2 26 4 3" xfId="15923"/>
    <cellStyle name="CALC Amount Total [1] 2 26 4 4" xfId="15924"/>
    <cellStyle name="CALC Amount Total [1] 2 26 5" xfId="15925"/>
    <cellStyle name="CALC Amount Total [1] 2 26 5 2" xfId="15926"/>
    <cellStyle name="CALC Amount Total [1] 2 26 5 2 2" xfId="15927"/>
    <cellStyle name="CALC Amount Total [1] 2 26 5 3" xfId="15928"/>
    <cellStyle name="CALC Amount Total [1] 2 26 5 4" xfId="15929"/>
    <cellStyle name="CALC Amount Total [1] 2 26 6" xfId="15930"/>
    <cellStyle name="CALC Amount Total [1] 2 26 6 2" xfId="15931"/>
    <cellStyle name="CALC Amount Total [1] 2 26 6 2 2" xfId="15932"/>
    <cellStyle name="CALC Amount Total [1] 2 26 6 3" xfId="15933"/>
    <cellStyle name="CALC Amount Total [1] 2 26 6 4" xfId="15934"/>
    <cellStyle name="CALC Amount Total [1] 2 26 7" xfId="15935"/>
    <cellStyle name="CALC Amount Total [1] 2 26 7 2" xfId="15936"/>
    <cellStyle name="CALC Amount Total [1] 2 26 7 2 2" xfId="15937"/>
    <cellStyle name="CALC Amount Total [1] 2 26 7 3" xfId="15938"/>
    <cellStyle name="CALC Amount Total [1] 2 26 7 4" xfId="15939"/>
    <cellStyle name="CALC Amount Total [1] 2 26 8" xfId="15940"/>
    <cellStyle name="CALC Amount Total [1] 2 26 8 2" xfId="15941"/>
    <cellStyle name="CALC Amount Total [1] 2 26 8 2 2" xfId="15942"/>
    <cellStyle name="CALC Amount Total [1] 2 26 8 3" xfId="15943"/>
    <cellStyle name="CALC Amount Total [1] 2 26 8 4" xfId="15944"/>
    <cellStyle name="CALC Amount Total [1] 2 26 9" xfId="15945"/>
    <cellStyle name="CALC Amount Total [1] 2 26 9 2" xfId="15946"/>
    <cellStyle name="CALC Amount Total [1] 2 27" xfId="15947"/>
    <cellStyle name="CALC Amount Total [1] 2 27 10" xfId="15948"/>
    <cellStyle name="CALC Amount Total [1] 2 27 11" xfId="15949"/>
    <cellStyle name="CALC Amount Total [1] 2 27 2" xfId="15950"/>
    <cellStyle name="CALC Amount Total [1] 2 27 2 2" xfId="15951"/>
    <cellStyle name="CALC Amount Total [1] 2 27 2 2 2" xfId="15952"/>
    <cellStyle name="CALC Amount Total [1] 2 27 2 3" xfId="15953"/>
    <cellStyle name="CALC Amount Total [1] 2 27 2 4" xfId="15954"/>
    <cellStyle name="CALC Amount Total [1] 2 27 3" xfId="15955"/>
    <cellStyle name="CALC Amount Total [1] 2 27 3 2" xfId="15956"/>
    <cellStyle name="CALC Amount Total [1] 2 27 3 2 2" xfId="15957"/>
    <cellStyle name="CALC Amount Total [1] 2 27 3 3" xfId="15958"/>
    <cellStyle name="CALC Amount Total [1] 2 27 3 4" xfId="15959"/>
    <cellStyle name="CALC Amount Total [1] 2 27 4" xfId="15960"/>
    <cellStyle name="CALC Amount Total [1] 2 27 4 2" xfId="15961"/>
    <cellStyle name="CALC Amount Total [1] 2 27 4 2 2" xfId="15962"/>
    <cellStyle name="CALC Amount Total [1] 2 27 4 3" xfId="15963"/>
    <cellStyle name="CALC Amount Total [1] 2 27 4 4" xfId="15964"/>
    <cellStyle name="CALC Amount Total [1] 2 27 5" xfId="15965"/>
    <cellStyle name="CALC Amount Total [1] 2 27 5 2" xfId="15966"/>
    <cellStyle name="CALC Amount Total [1] 2 27 5 2 2" xfId="15967"/>
    <cellStyle name="CALC Amount Total [1] 2 27 5 3" xfId="15968"/>
    <cellStyle name="CALC Amount Total [1] 2 27 5 4" xfId="15969"/>
    <cellStyle name="CALC Amount Total [1] 2 27 6" xfId="15970"/>
    <cellStyle name="CALC Amount Total [1] 2 27 6 2" xfId="15971"/>
    <cellStyle name="CALC Amount Total [1] 2 27 6 2 2" xfId="15972"/>
    <cellStyle name="CALC Amount Total [1] 2 27 6 3" xfId="15973"/>
    <cellStyle name="CALC Amount Total [1] 2 27 6 4" xfId="15974"/>
    <cellStyle name="CALC Amount Total [1] 2 27 7" xfId="15975"/>
    <cellStyle name="CALC Amount Total [1] 2 27 7 2" xfId="15976"/>
    <cellStyle name="CALC Amount Total [1] 2 27 7 2 2" xfId="15977"/>
    <cellStyle name="CALC Amount Total [1] 2 27 7 3" xfId="15978"/>
    <cellStyle name="CALC Amount Total [1] 2 27 7 4" xfId="15979"/>
    <cellStyle name="CALC Amount Total [1] 2 27 8" xfId="15980"/>
    <cellStyle name="CALC Amount Total [1] 2 27 8 2" xfId="15981"/>
    <cellStyle name="CALC Amount Total [1] 2 27 8 2 2" xfId="15982"/>
    <cellStyle name="CALC Amount Total [1] 2 27 8 3" xfId="15983"/>
    <cellStyle name="CALC Amount Total [1] 2 27 8 4" xfId="15984"/>
    <cellStyle name="CALC Amount Total [1] 2 27 9" xfId="15985"/>
    <cellStyle name="CALC Amount Total [1] 2 27 9 2" xfId="15986"/>
    <cellStyle name="CALC Amount Total [1] 2 28" xfId="15987"/>
    <cellStyle name="CALC Amount Total [1] 2 28 10" xfId="15988"/>
    <cellStyle name="CALC Amount Total [1] 2 28 11" xfId="15989"/>
    <cellStyle name="CALC Amount Total [1] 2 28 2" xfId="15990"/>
    <cellStyle name="CALC Amount Total [1] 2 28 2 2" xfId="15991"/>
    <cellStyle name="CALC Amount Total [1] 2 28 2 2 2" xfId="15992"/>
    <cellStyle name="CALC Amount Total [1] 2 28 2 3" xfId="15993"/>
    <cellStyle name="CALC Amount Total [1] 2 28 2 4" xfId="15994"/>
    <cellStyle name="CALC Amount Total [1] 2 28 3" xfId="15995"/>
    <cellStyle name="CALC Amount Total [1] 2 28 3 2" xfId="15996"/>
    <cellStyle name="CALC Amount Total [1] 2 28 3 2 2" xfId="15997"/>
    <cellStyle name="CALC Amount Total [1] 2 28 3 3" xfId="15998"/>
    <cellStyle name="CALC Amount Total [1] 2 28 3 4" xfId="15999"/>
    <cellStyle name="CALC Amount Total [1] 2 28 4" xfId="16000"/>
    <cellStyle name="CALC Amount Total [1] 2 28 4 2" xfId="16001"/>
    <cellStyle name="CALC Amount Total [1] 2 28 4 2 2" xfId="16002"/>
    <cellStyle name="CALC Amount Total [1] 2 28 4 3" xfId="16003"/>
    <cellStyle name="CALC Amount Total [1] 2 28 4 4" xfId="16004"/>
    <cellStyle name="CALC Amount Total [1] 2 28 5" xfId="16005"/>
    <cellStyle name="CALC Amount Total [1] 2 28 5 2" xfId="16006"/>
    <cellStyle name="CALC Amount Total [1] 2 28 5 2 2" xfId="16007"/>
    <cellStyle name="CALC Amount Total [1] 2 28 5 3" xfId="16008"/>
    <cellStyle name="CALC Amount Total [1] 2 28 5 4" xfId="16009"/>
    <cellStyle name="CALC Amount Total [1] 2 28 6" xfId="16010"/>
    <cellStyle name="CALC Amount Total [1] 2 28 6 2" xfId="16011"/>
    <cellStyle name="CALC Amount Total [1] 2 28 6 2 2" xfId="16012"/>
    <cellStyle name="CALC Amount Total [1] 2 28 6 3" xfId="16013"/>
    <cellStyle name="CALC Amount Total [1] 2 28 6 4" xfId="16014"/>
    <cellStyle name="CALC Amount Total [1] 2 28 7" xfId="16015"/>
    <cellStyle name="CALC Amount Total [1] 2 28 7 2" xfId="16016"/>
    <cellStyle name="CALC Amount Total [1] 2 28 7 2 2" xfId="16017"/>
    <cellStyle name="CALC Amount Total [1] 2 28 7 3" xfId="16018"/>
    <cellStyle name="CALC Amount Total [1] 2 28 7 4" xfId="16019"/>
    <cellStyle name="CALC Amount Total [1] 2 28 8" xfId="16020"/>
    <cellStyle name="CALC Amount Total [1] 2 28 8 2" xfId="16021"/>
    <cellStyle name="CALC Amount Total [1] 2 28 8 2 2" xfId="16022"/>
    <cellStyle name="CALC Amount Total [1] 2 28 8 3" xfId="16023"/>
    <cellStyle name="CALC Amount Total [1] 2 28 8 4" xfId="16024"/>
    <cellStyle name="CALC Amount Total [1] 2 28 9" xfId="16025"/>
    <cellStyle name="CALC Amount Total [1] 2 28 9 2" xfId="16026"/>
    <cellStyle name="CALC Amount Total [1] 2 29" xfId="16027"/>
    <cellStyle name="CALC Amount Total [1] 2 29 2" xfId="16028"/>
    <cellStyle name="CALC Amount Total [1] 2 29 2 2" xfId="16029"/>
    <cellStyle name="CALC Amount Total [1] 2 29 2 2 2" xfId="16030"/>
    <cellStyle name="CALC Amount Total [1] 2 29 2 3" xfId="16031"/>
    <cellStyle name="CALC Amount Total [1] 2 29 2 4" xfId="16032"/>
    <cellStyle name="CALC Amount Total [1] 2 29 3" xfId="16033"/>
    <cellStyle name="CALC Amount Total [1] 2 29 3 2" xfId="16034"/>
    <cellStyle name="CALC Amount Total [1] 2 29 3 2 2" xfId="16035"/>
    <cellStyle name="CALC Amount Total [1] 2 29 3 3" xfId="16036"/>
    <cellStyle name="CALC Amount Total [1] 2 29 3 4" xfId="16037"/>
    <cellStyle name="CALC Amount Total [1] 2 29 4" xfId="16038"/>
    <cellStyle name="CALC Amount Total [1] 2 29 4 2" xfId="16039"/>
    <cellStyle name="CALC Amount Total [1] 2 3" xfId="16040"/>
    <cellStyle name="CALC Amount Total [1] 2 3 2" xfId="16041"/>
    <cellStyle name="CALC Amount Total [1] 2 3 2 2" xfId="16042"/>
    <cellStyle name="CALC Amount Total [1] 2 3 2 2 2" xfId="16043"/>
    <cellStyle name="CALC Amount Total [1] 2 3 3" xfId="16044"/>
    <cellStyle name="CALC Amount Total [1] 2 3 3 2" xfId="16045"/>
    <cellStyle name="CALC Amount Total [1] 2 30" xfId="16046"/>
    <cellStyle name="CALC Amount Total [1] 2 30 2" xfId="16047"/>
    <cellStyle name="CALC Amount Total [1] 2 4" xfId="16048"/>
    <cellStyle name="CALC Amount Total [1] 2 4 2" xfId="16049"/>
    <cellStyle name="CALC Amount Total [1] 2 4 2 2" xfId="16050"/>
    <cellStyle name="CALC Amount Total [1] 2 4 2 2 2" xfId="16051"/>
    <cellStyle name="CALC Amount Total [1] 2 4 2 3" xfId="16052"/>
    <cellStyle name="CALC Amount Total [1] 2 4 2 4" xfId="16053"/>
    <cellStyle name="CALC Amount Total [1] 2 4 3" xfId="16054"/>
    <cellStyle name="CALC Amount Total [1] 2 4 3 2" xfId="16055"/>
    <cellStyle name="CALC Amount Total [1] 2 4 3 2 2" xfId="16056"/>
    <cellStyle name="CALC Amount Total [1] 2 4 3 3" xfId="16057"/>
    <cellStyle name="CALC Amount Total [1] 2 4 3 4" xfId="16058"/>
    <cellStyle name="CALC Amount Total [1] 2 4 4" xfId="16059"/>
    <cellStyle name="CALC Amount Total [1] 2 4 4 2" xfId="16060"/>
    <cellStyle name="CALC Amount Total [1] 2 4 4 2 2" xfId="16061"/>
    <cellStyle name="CALC Amount Total [1] 2 4 4 3" xfId="16062"/>
    <cellStyle name="CALC Amount Total [1] 2 4 4 4" xfId="16063"/>
    <cellStyle name="CALC Amount Total [1] 2 4 5" xfId="16064"/>
    <cellStyle name="CALC Amount Total [1] 2 4 5 2" xfId="16065"/>
    <cellStyle name="CALC Amount Total [1] 2 4 5 2 2" xfId="16066"/>
    <cellStyle name="CALC Amount Total [1] 2 4 5 3" xfId="16067"/>
    <cellStyle name="CALC Amount Total [1] 2 4 5 4" xfId="16068"/>
    <cellStyle name="CALC Amount Total [1] 2 4 6" xfId="16069"/>
    <cellStyle name="CALC Amount Total [1] 2 4 6 2" xfId="16070"/>
    <cellStyle name="CALC Amount Total [1] 2 4 6 2 2" xfId="16071"/>
    <cellStyle name="CALC Amount Total [1] 2 4 6 3" xfId="16072"/>
    <cellStyle name="CALC Amount Total [1] 2 4 6 4" xfId="16073"/>
    <cellStyle name="CALC Amount Total [1] 2 4 7" xfId="16074"/>
    <cellStyle name="CALC Amount Total [1] 2 4 7 2" xfId="16075"/>
    <cellStyle name="CALC Amount Total [1] 2 4 7 2 2" xfId="16076"/>
    <cellStyle name="CALC Amount Total [1] 2 4 7 3" xfId="16077"/>
    <cellStyle name="CALC Amount Total [1] 2 4 7 4" xfId="16078"/>
    <cellStyle name="CALC Amount Total [1] 2 4 8" xfId="16079"/>
    <cellStyle name="CALC Amount Total [1] 2 4 8 2" xfId="16080"/>
    <cellStyle name="CALC Amount Total [1] 2 5" xfId="16081"/>
    <cellStyle name="CALC Amount Total [1] 2 5 10" xfId="16082"/>
    <cellStyle name="CALC Amount Total [1] 2 5 10 2" xfId="16083"/>
    <cellStyle name="CALC Amount Total [1] 2 5 11" xfId="16084"/>
    <cellStyle name="CALC Amount Total [1] 2 5 2" xfId="16085"/>
    <cellStyle name="CALC Amount Total [1] 2 5 2 2" xfId="16086"/>
    <cellStyle name="CALC Amount Total [1] 2 5 2 2 2" xfId="16087"/>
    <cellStyle name="CALC Amount Total [1] 2 5 2 3" xfId="16088"/>
    <cellStyle name="CALC Amount Total [1] 2 5 2 4" xfId="16089"/>
    <cellStyle name="CALC Amount Total [1] 2 5 3" xfId="16090"/>
    <cellStyle name="CALC Amount Total [1] 2 5 3 2" xfId="16091"/>
    <cellStyle name="CALC Amount Total [1] 2 5 3 2 2" xfId="16092"/>
    <cellStyle name="CALC Amount Total [1] 2 5 3 3" xfId="16093"/>
    <cellStyle name="CALC Amount Total [1] 2 5 3 4" xfId="16094"/>
    <cellStyle name="CALC Amount Total [1] 2 5 4" xfId="16095"/>
    <cellStyle name="CALC Amount Total [1] 2 5 4 2" xfId="16096"/>
    <cellStyle name="CALC Amount Total [1] 2 5 4 2 2" xfId="16097"/>
    <cellStyle name="CALC Amount Total [1] 2 5 4 3" xfId="16098"/>
    <cellStyle name="CALC Amount Total [1] 2 5 4 4" xfId="16099"/>
    <cellStyle name="CALC Amount Total [1] 2 5 5" xfId="16100"/>
    <cellStyle name="CALC Amount Total [1] 2 5 5 2" xfId="16101"/>
    <cellStyle name="CALC Amount Total [1] 2 5 5 2 2" xfId="16102"/>
    <cellStyle name="CALC Amount Total [1] 2 5 5 3" xfId="16103"/>
    <cellStyle name="CALC Amount Total [1] 2 5 5 4" xfId="16104"/>
    <cellStyle name="CALC Amount Total [1] 2 5 6" xfId="16105"/>
    <cellStyle name="CALC Amount Total [1] 2 5 6 2" xfId="16106"/>
    <cellStyle name="CALC Amount Total [1] 2 5 6 2 2" xfId="16107"/>
    <cellStyle name="CALC Amount Total [1] 2 5 6 3" xfId="16108"/>
    <cellStyle name="CALC Amount Total [1] 2 5 6 4" xfId="16109"/>
    <cellStyle name="CALC Amount Total [1] 2 5 7" xfId="16110"/>
    <cellStyle name="CALC Amount Total [1] 2 5 7 2" xfId="16111"/>
    <cellStyle name="CALC Amount Total [1] 2 5 7 2 2" xfId="16112"/>
    <cellStyle name="CALC Amount Total [1] 2 5 7 3" xfId="16113"/>
    <cellStyle name="CALC Amount Total [1] 2 5 7 4" xfId="16114"/>
    <cellStyle name="CALC Amount Total [1] 2 5 8" xfId="16115"/>
    <cellStyle name="CALC Amount Total [1] 2 5 8 2" xfId="16116"/>
    <cellStyle name="CALC Amount Total [1] 2 5 8 2 2" xfId="16117"/>
    <cellStyle name="CALC Amount Total [1] 2 5 8 3" xfId="16118"/>
    <cellStyle name="CALC Amount Total [1] 2 5 8 4" xfId="16119"/>
    <cellStyle name="CALC Amount Total [1] 2 5 9" xfId="16120"/>
    <cellStyle name="CALC Amount Total [1] 2 5 9 2" xfId="16121"/>
    <cellStyle name="CALC Amount Total [1] 2 5 9 2 2" xfId="16122"/>
    <cellStyle name="CALC Amount Total [1] 2 5 9 3" xfId="16123"/>
    <cellStyle name="CALC Amount Total [1] 2 5 9 4" xfId="16124"/>
    <cellStyle name="CALC Amount Total [1] 2 6" xfId="16125"/>
    <cellStyle name="CALC Amount Total [1] 2 6 10" xfId="16126"/>
    <cellStyle name="CALC Amount Total [1] 2 6 10 2" xfId="16127"/>
    <cellStyle name="CALC Amount Total [1] 2 6 11" xfId="16128"/>
    <cellStyle name="CALC Amount Total [1] 2 6 2" xfId="16129"/>
    <cellStyle name="CALC Amount Total [1] 2 6 2 2" xfId="16130"/>
    <cellStyle name="CALC Amount Total [1] 2 6 2 2 2" xfId="16131"/>
    <cellStyle name="CALC Amount Total [1] 2 6 2 3" xfId="16132"/>
    <cellStyle name="CALC Amount Total [1] 2 6 2 4" xfId="16133"/>
    <cellStyle name="CALC Amount Total [1] 2 6 3" xfId="16134"/>
    <cellStyle name="CALC Amount Total [1] 2 6 3 2" xfId="16135"/>
    <cellStyle name="CALC Amount Total [1] 2 6 3 2 2" xfId="16136"/>
    <cellStyle name="CALC Amount Total [1] 2 6 3 3" xfId="16137"/>
    <cellStyle name="CALC Amount Total [1] 2 6 3 4" xfId="16138"/>
    <cellStyle name="CALC Amount Total [1] 2 6 4" xfId="16139"/>
    <cellStyle name="CALC Amount Total [1] 2 6 4 2" xfId="16140"/>
    <cellStyle name="CALC Amount Total [1] 2 6 4 2 2" xfId="16141"/>
    <cellStyle name="CALC Amount Total [1] 2 6 4 3" xfId="16142"/>
    <cellStyle name="CALC Amount Total [1] 2 6 4 4" xfId="16143"/>
    <cellStyle name="CALC Amount Total [1] 2 6 5" xfId="16144"/>
    <cellStyle name="CALC Amount Total [1] 2 6 5 2" xfId="16145"/>
    <cellStyle name="CALC Amount Total [1] 2 6 5 2 2" xfId="16146"/>
    <cellStyle name="CALC Amount Total [1] 2 6 5 3" xfId="16147"/>
    <cellStyle name="CALC Amount Total [1] 2 6 5 4" xfId="16148"/>
    <cellStyle name="CALC Amount Total [1] 2 6 6" xfId="16149"/>
    <cellStyle name="CALC Amount Total [1] 2 6 6 2" xfId="16150"/>
    <cellStyle name="CALC Amount Total [1] 2 6 6 2 2" xfId="16151"/>
    <cellStyle name="CALC Amount Total [1] 2 6 6 3" xfId="16152"/>
    <cellStyle name="CALC Amount Total [1] 2 6 6 4" xfId="16153"/>
    <cellStyle name="CALC Amount Total [1] 2 6 7" xfId="16154"/>
    <cellStyle name="CALC Amount Total [1] 2 6 7 2" xfId="16155"/>
    <cellStyle name="CALC Amount Total [1] 2 6 7 2 2" xfId="16156"/>
    <cellStyle name="CALC Amount Total [1] 2 6 7 3" xfId="16157"/>
    <cellStyle name="CALC Amount Total [1] 2 6 7 4" xfId="16158"/>
    <cellStyle name="CALC Amount Total [1] 2 6 8" xfId="16159"/>
    <cellStyle name="CALC Amount Total [1] 2 6 8 2" xfId="16160"/>
    <cellStyle name="CALC Amount Total [1] 2 6 8 2 2" xfId="16161"/>
    <cellStyle name="CALC Amount Total [1] 2 6 8 3" xfId="16162"/>
    <cellStyle name="CALC Amount Total [1] 2 6 8 4" xfId="16163"/>
    <cellStyle name="CALC Amount Total [1] 2 6 9" xfId="16164"/>
    <cellStyle name="CALC Amount Total [1] 2 6 9 2" xfId="16165"/>
    <cellStyle name="CALC Amount Total [1] 2 6 9 2 2" xfId="16166"/>
    <cellStyle name="CALC Amount Total [1] 2 6 9 3" xfId="16167"/>
    <cellStyle name="CALC Amount Total [1] 2 6 9 4" xfId="16168"/>
    <cellStyle name="CALC Amount Total [1] 2 7" xfId="16169"/>
    <cellStyle name="CALC Amount Total [1] 2 7 10" xfId="16170"/>
    <cellStyle name="CALC Amount Total [1] 2 7 10 2" xfId="16171"/>
    <cellStyle name="CALC Amount Total [1] 2 7 11" xfId="16172"/>
    <cellStyle name="CALC Amount Total [1] 2 7 2" xfId="16173"/>
    <cellStyle name="CALC Amount Total [1] 2 7 2 2" xfId="16174"/>
    <cellStyle name="CALC Amount Total [1] 2 7 2 2 2" xfId="16175"/>
    <cellStyle name="CALC Amount Total [1] 2 7 2 3" xfId="16176"/>
    <cellStyle name="CALC Amount Total [1] 2 7 2 4" xfId="16177"/>
    <cellStyle name="CALC Amount Total [1] 2 7 3" xfId="16178"/>
    <cellStyle name="CALC Amount Total [1] 2 7 3 2" xfId="16179"/>
    <cellStyle name="CALC Amount Total [1] 2 7 3 2 2" xfId="16180"/>
    <cellStyle name="CALC Amount Total [1] 2 7 3 3" xfId="16181"/>
    <cellStyle name="CALC Amount Total [1] 2 7 3 4" xfId="16182"/>
    <cellStyle name="CALC Amount Total [1] 2 7 4" xfId="16183"/>
    <cellStyle name="CALC Amount Total [1] 2 7 4 2" xfId="16184"/>
    <cellStyle name="CALC Amount Total [1] 2 7 4 2 2" xfId="16185"/>
    <cellStyle name="CALC Amount Total [1] 2 7 4 3" xfId="16186"/>
    <cellStyle name="CALC Amount Total [1] 2 7 4 4" xfId="16187"/>
    <cellStyle name="CALC Amount Total [1] 2 7 5" xfId="16188"/>
    <cellStyle name="CALC Amount Total [1] 2 7 5 2" xfId="16189"/>
    <cellStyle name="CALC Amount Total [1] 2 7 5 2 2" xfId="16190"/>
    <cellStyle name="CALC Amount Total [1] 2 7 5 3" xfId="16191"/>
    <cellStyle name="CALC Amount Total [1] 2 7 5 4" xfId="16192"/>
    <cellStyle name="CALC Amount Total [1] 2 7 6" xfId="16193"/>
    <cellStyle name="CALC Amount Total [1] 2 7 6 2" xfId="16194"/>
    <cellStyle name="CALC Amount Total [1] 2 7 6 2 2" xfId="16195"/>
    <cellStyle name="CALC Amount Total [1] 2 7 6 3" xfId="16196"/>
    <cellStyle name="CALC Amount Total [1] 2 7 6 4" xfId="16197"/>
    <cellStyle name="CALC Amount Total [1] 2 7 7" xfId="16198"/>
    <cellStyle name="CALC Amount Total [1] 2 7 7 2" xfId="16199"/>
    <cellStyle name="CALC Amount Total [1] 2 7 7 2 2" xfId="16200"/>
    <cellStyle name="CALC Amount Total [1] 2 7 7 3" xfId="16201"/>
    <cellStyle name="CALC Amount Total [1] 2 7 7 4" xfId="16202"/>
    <cellStyle name="CALC Amount Total [1] 2 7 8" xfId="16203"/>
    <cellStyle name="CALC Amount Total [1] 2 7 8 2" xfId="16204"/>
    <cellStyle name="CALC Amount Total [1] 2 7 8 2 2" xfId="16205"/>
    <cellStyle name="CALC Amount Total [1] 2 7 8 3" xfId="16206"/>
    <cellStyle name="CALC Amount Total [1] 2 7 8 4" xfId="16207"/>
    <cellStyle name="CALC Amount Total [1] 2 7 9" xfId="16208"/>
    <cellStyle name="CALC Amount Total [1] 2 7 9 2" xfId="16209"/>
    <cellStyle name="CALC Amount Total [1] 2 7 9 2 2" xfId="16210"/>
    <cellStyle name="CALC Amount Total [1] 2 7 9 3" xfId="16211"/>
    <cellStyle name="CALC Amount Total [1] 2 7 9 4" xfId="16212"/>
    <cellStyle name="CALC Amount Total [1] 2 8" xfId="16213"/>
    <cellStyle name="CALC Amount Total [1] 2 8 10" xfId="16214"/>
    <cellStyle name="CALC Amount Total [1] 2 8 10 2" xfId="16215"/>
    <cellStyle name="CALC Amount Total [1] 2 8 11" xfId="16216"/>
    <cellStyle name="CALC Amount Total [1] 2 8 2" xfId="16217"/>
    <cellStyle name="CALC Amount Total [1] 2 8 2 2" xfId="16218"/>
    <cellStyle name="CALC Amount Total [1] 2 8 2 2 2" xfId="16219"/>
    <cellStyle name="CALC Amount Total [1] 2 8 2 3" xfId="16220"/>
    <cellStyle name="CALC Amount Total [1] 2 8 2 4" xfId="16221"/>
    <cellStyle name="CALC Amount Total [1] 2 8 3" xfId="16222"/>
    <cellStyle name="CALC Amount Total [1] 2 8 3 2" xfId="16223"/>
    <cellStyle name="CALC Amount Total [1] 2 8 3 2 2" xfId="16224"/>
    <cellStyle name="CALC Amount Total [1] 2 8 3 3" xfId="16225"/>
    <cellStyle name="CALC Amount Total [1] 2 8 3 4" xfId="16226"/>
    <cellStyle name="CALC Amount Total [1] 2 8 4" xfId="16227"/>
    <cellStyle name="CALC Amount Total [1] 2 8 4 2" xfId="16228"/>
    <cellStyle name="CALC Amount Total [1] 2 8 4 2 2" xfId="16229"/>
    <cellStyle name="CALC Amount Total [1] 2 8 4 3" xfId="16230"/>
    <cellStyle name="CALC Amount Total [1] 2 8 4 4" xfId="16231"/>
    <cellStyle name="CALC Amount Total [1] 2 8 5" xfId="16232"/>
    <cellStyle name="CALC Amount Total [1] 2 8 5 2" xfId="16233"/>
    <cellStyle name="CALC Amount Total [1] 2 8 5 2 2" xfId="16234"/>
    <cellStyle name="CALC Amount Total [1] 2 8 5 3" xfId="16235"/>
    <cellStyle name="CALC Amount Total [1] 2 8 5 4" xfId="16236"/>
    <cellStyle name="CALC Amount Total [1] 2 8 6" xfId="16237"/>
    <cellStyle name="CALC Amount Total [1] 2 8 6 2" xfId="16238"/>
    <cellStyle name="CALC Amount Total [1] 2 8 6 2 2" xfId="16239"/>
    <cellStyle name="CALC Amount Total [1] 2 8 6 3" xfId="16240"/>
    <cellStyle name="CALC Amount Total [1] 2 8 6 4" xfId="16241"/>
    <cellStyle name="CALC Amount Total [1] 2 8 7" xfId="16242"/>
    <cellStyle name="CALC Amount Total [1] 2 8 7 2" xfId="16243"/>
    <cellStyle name="CALC Amount Total [1] 2 8 7 2 2" xfId="16244"/>
    <cellStyle name="CALC Amount Total [1] 2 8 7 3" xfId="16245"/>
    <cellStyle name="CALC Amount Total [1] 2 8 7 4" xfId="16246"/>
    <cellStyle name="CALC Amount Total [1] 2 8 8" xfId="16247"/>
    <cellStyle name="CALC Amount Total [1] 2 8 8 2" xfId="16248"/>
    <cellStyle name="CALC Amount Total [1] 2 8 8 2 2" xfId="16249"/>
    <cellStyle name="CALC Amount Total [1] 2 8 8 3" xfId="16250"/>
    <cellStyle name="CALC Amount Total [1] 2 8 8 4" xfId="16251"/>
    <cellStyle name="CALC Amount Total [1] 2 8 9" xfId="16252"/>
    <cellStyle name="CALC Amount Total [1] 2 8 9 2" xfId="16253"/>
    <cellStyle name="CALC Amount Total [1] 2 8 9 2 2" xfId="16254"/>
    <cellStyle name="CALC Amount Total [1] 2 8 9 3" xfId="16255"/>
    <cellStyle name="CALC Amount Total [1] 2 8 9 4" xfId="16256"/>
    <cellStyle name="CALC Amount Total [1] 2 9" xfId="16257"/>
    <cellStyle name="CALC Amount Total [1] 2 9 10" xfId="16258"/>
    <cellStyle name="CALC Amount Total [1] 2 9 10 2" xfId="16259"/>
    <cellStyle name="CALC Amount Total [1] 2 9 11" xfId="16260"/>
    <cellStyle name="CALC Amount Total [1] 2 9 12" xfId="16261"/>
    <cellStyle name="CALC Amount Total [1] 2 9 2" xfId="16262"/>
    <cellStyle name="CALC Amount Total [1] 2 9 2 2" xfId="16263"/>
    <cellStyle name="CALC Amount Total [1] 2 9 2 2 2" xfId="16264"/>
    <cellStyle name="CALC Amount Total [1] 2 9 2 3" xfId="16265"/>
    <cellStyle name="CALC Amount Total [1] 2 9 2 4" xfId="16266"/>
    <cellStyle name="CALC Amount Total [1] 2 9 3" xfId="16267"/>
    <cellStyle name="CALC Amount Total [1] 2 9 3 2" xfId="16268"/>
    <cellStyle name="CALC Amount Total [1] 2 9 3 2 2" xfId="16269"/>
    <cellStyle name="CALC Amount Total [1] 2 9 3 3" xfId="16270"/>
    <cellStyle name="CALC Amount Total [1] 2 9 3 4" xfId="16271"/>
    <cellStyle name="CALC Amount Total [1] 2 9 4" xfId="16272"/>
    <cellStyle name="CALC Amount Total [1] 2 9 4 2" xfId="16273"/>
    <cellStyle name="CALC Amount Total [1] 2 9 4 2 2" xfId="16274"/>
    <cellStyle name="CALC Amount Total [1] 2 9 4 3" xfId="16275"/>
    <cellStyle name="CALC Amount Total [1] 2 9 4 4" xfId="16276"/>
    <cellStyle name="CALC Amount Total [1] 2 9 5" xfId="16277"/>
    <cellStyle name="CALC Amount Total [1] 2 9 5 2" xfId="16278"/>
    <cellStyle name="CALC Amount Total [1] 2 9 5 2 2" xfId="16279"/>
    <cellStyle name="CALC Amount Total [1] 2 9 5 3" xfId="16280"/>
    <cellStyle name="CALC Amount Total [1] 2 9 5 4" xfId="16281"/>
    <cellStyle name="CALC Amount Total [1] 2 9 6" xfId="16282"/>
    <cellStyle name="CALC Amount Total [1] 2 9 6 2" xfId="16283"/>
    <cellStyle name="CALC Amount Total [1] 2 9 6 2 2" xfId="16284"/>
    <cellStyle name="CALC Amount Total [1] 2 9 6 3" xfId="16285"/>
    <cellStyle name="CALC Amount Total [1] 2 9 6 4" xfId="16286"/>
    <cellStyle name="CALC Amount Total [1] 2 9 7" xfId="16287"/>
    <cellStyle name="CALC Amount Total [1] 2 9 7 2" xfId="16288"/>
    <cellStyle name="CALC Amount Total [1] 2 9 7 2 2" xfId="16289"/>
    <cellStyle name="CALC Amount Total [1] 2 9 7 3" xfId="16290"/>
    <cellStyle name="CALC Amount Total [1] 2 9 7 4" xfId="16291"/>
    <cellStyle name="CALC Amount Total [1] 2 9 8" xfId="16292"/>
    <cellStyle name="CALC Amount Total [1] 2 9 8 2" xfId="16293"/>
    <cellStyle name="CALC Amount Total [1] 2 9 8 2 2" xfId="16294"/>
    <cellStyle name="CALC Amount Total [1] 2 9 8 3" xfId="16295"/>
    <cellStyle name="CALC Amount Total [1] 2 9 8 4" xfId="16296"/>
    <cellStyle name="CALC Amount Total [1] 2 9 9" xfId="16297"/>
    <cellStyle name="CALC Amount Total [1] 2 9 9 2" xfId="16298"/>
    <cellStyle name="CALC Amount Total [1] 2 9 9 2 2" xfId="16299"/>
    <cellStyle name="CALC Amount Total [1] 2 9 9 3" xfId="16300"/>
    <cellStyle name="CALC Amount Total [1] 2 9 9 4" xfId="16301"/>
    <cellStyle name="CALC Amount Total [1] 20" xfId="16302"/>
    <cellStyle name="CALC Amount Total [1] 20 10" xfId="16303"/>
    <cellStyle name="CALC Amount Total [1] 20 11" xfId="16304"/>
    <cellStyle name="CALC Amount Total [1] 20 2" xfId="16305"/>
    <cellStyle name="CALC Amount Total [1] 20 2 2" xfId="16306"/>
    <cellStyle name="CALC Amount Total [1] 20 2 2 2" xfId="16307"/>
    <cellStyle name="CALC Amount Total [1] 20 2 3" xfId="16308"/>
    <cellStyle name="CALC Amount Total [1] 20 2 4" xfId="16309"/>
    <cellStyle name="CALC Amount Total [1] 20 3" xfId="16310"/>
    <cellStyle name="CALC Amount Total [1] 20 3 2" xfId="16311"/>
    <cellStyle name="CALC Amount Total [1] 20 3 2 2" xfId="16312"/>
    <cellStyle name="CALC Amount Total [1] 20 3 3" xfId="16313"/>
    <cellStyle name="CALC Amount Total [1] 20 3 4" xfId="16314"/>
    <cellStyle name="CALC Amount Total [1] 20 4" xfId="16315"/>
    <cellStyle name="CALC Amount Total [1] 20 4 2" xfId="16316"/>
    <cellStyle name="CALC Amount Total [1] 20 4 2 2" xfId="16317"/>
    <cellStyle name="CALC Amount Total [1] 20 4 3" xfId="16318"/>
    <cellStyle name="CALC Amount Total [1] 20 4 4" xfId="16319"/>
    <cellStyle name="CALC Amount Total [1] 20 5" xfId="16320"/>
    <cellStyle name="CALC Amount Total [1] 20 5 2" xfId="16321"/>
    <cellStyle name="CALC Amount Total [1] 20 5 2 2" xfId="16322"/>
    <cellStyle name="CALC Amount Total [1] 20 5 3" xfId="16323"/>
    <cellStyle name="CALC Amount Total [1] 20 5 4" xfId="16324"/>
    <cellStyle name="CALC Amount Total [1] 20 6" xfId="16325"/>
    <cellStyle name="CALC Amount Total [1] 20 6 2" xfId="16326"/>
    <cellStyle name="CALC Amount Total [1] 20 6 2 2" xfId="16327"/>
    <cellStyle name="CALC Amount Total [1] 20 6 3" xfId="16328"/>
    <cellStyle name="CALC Amount Total [1] 20 6 4" xfId="16329"/>
    <cellStyle name="CALC Amount Total [1] 20 7" xfId="16330"/>
    <cellStyle name="CALC Amount Total [1] 20 7 2" xfId="16331"/>
    <cellStyle name="CALC Amount Total [1] 20 7 2 2" xfId="16332"/>
    <cellStyle name="CALC Amount Total [1] 20 7 3" xfId="16333"/>
    <cellStyle name="CALC Amount Total [1] 20 7 4" xfId="16334"/>
    <cellStyle name="CALC Amount Total [1] 20 8" xfId="16335"/>
    <cellStyle name="CALC Amount Total [1] 20 8 2" xfId="16336"/>
    <cellStyle name="CALC Amount Total [1] 20 8 2 2" xfId="16337"/>
    <cellStyle name="CALC Amount Total [1] 20 8 3" xfId="16338"/>
    <cellStyle name="CALC Amount Total [1] 20 8 4" xfId="16339"/>
    <cellStyle name="CALC Amount Total [1] 20 9" xfId="16340"/>
    <cellStyle name="CALC Amount Total [1] 20 9 2" xfId="16341"/>
    <cellStyle name="CALC Amount Total [1] 21" xfId="16342"/>
    <cellStyle name="CALC Amount Total [1] 21 10" xfId="16343"/>
    <cellStyle name="CALC Amount Total [1] 21 11" xfId="16344"/>
    <cellStyle name="CALC Amount Total [1] 21 2" xfId="16345"/>
    <cellStyle name="CALC Amount Total [1] 21 2 2" xfId="16346"/>
    <cellStyle name="CALC Amount Total [1] 21 2 2 2" xfId="16347"/>
    <cellStyle name="CALC Amount Total [1] 21 2 3" xfId="16348"/>
    <cellStyle name="CALC Amount Total [1] 21 2 4" xfId="16349"/>
    <cellStyle name="CALC Amount Total [1] 21 3" xfId="16350"/>
    <cellStyle name="CALC Amount Total [1] 21 3 2" xfId="16351"/>
    <cellStyle name="CALC Amount Total [1] 21 3 2 2" xfId="16352"/>
    <cellStyle name="CALC Amount Total [1] 21 3 3" xfId="16353"/>
    <cellStyle name="CALC Amount Total [1] 21 3 4" xfId="16354"/>
    <cellStyle name="CALC Amount Total [1] 21 4" xfId="16355"/>
    <cellStyle name="CALC Amount Total [1] 21 4 2" xfId="16356"/>
    <cellStyle name="CALC Amount Total [1] 21 4 2 2" xfId="16357"/>
    <cellStyle name="CALC Amount Total [1] 21 4 3" xfId="16358"/>
    <cellStyle name="CALC Amount Total [1] 21 4 4" xfId="16359"/>
    <cellStyle name="CALC Amount Total [1] 21 5" xfId="16360"/>
    <cellStyle name="CALC Amount Total [1] 21 5 2" xfId="16361"/>
    <cellStyle name="CALC Amount Total [1] 21 5 2 2" xfId="16362"/>
    <cellStyle name="CALC Amount Total [1] 21 5 3" xfId="16363"/>
    <cellStyle name="CALC Amount Total [1] 21 5 4" xfId="16364"/>
    <cellStyle name="CALC Amount Total [1] 21 6" xfId="16365"/>
    <cellStyle name="CALC Amount Total [1] 21 6 2" xfId="16366"/>
    <cellStyle name="CALC Amount Total [1] 21 6 2 2" xfId="16367"/>
    <cellStyle name="CALC Amount Total [1] 21 6 3" xfId="16368"/>
    <cellStyle name="CALC Amount Total [1] 21 6 4" xfId="16369"/>
    <cellStyle name="CALC Amount Total [1] 21 7" xfId="16370"/>
    <cellStyle name="CALC Amount Total [1] 21 7 2" xfId="16371"/>
    <cellStyle name="CALC Amount Total [1] 21 7 2 2" xfId="16372"/>
    <cellStyle name="CALC Amount Total [1] 21 7 3" xfId="16373"/>
    <cellStyle name="CALC Amount Total [1] 21 7 4" xfId="16374"/>
    <cellStyle name="CALC Amount Total [1] 21 8" xfId="16375"/>
    <cellStyle name="CALC Amount Total [1] 21 8 2" xfId="16376"/>
    <cellStyle name="CALC Amount Total [1] 21 8 2 2" xfId="16377"/>
    <cellStyle name="CALC Amount Total [1] 21 8 3" xfId="16378"/>
    <cellStyle name="CALC Amount Total [1] 21 8 4" xfId="16379"/>
    <cellStyle name="CALC Amount Total [1] 21 9" xfId="16380"/>
    <cellStyle name="CALC Amount Total [1] 21 9 2" xfId="16381"/>
    <cellStyle name="CALC Amount Total [1] 22" xfId="16382"/>
    <cellStyle name="CALC Amount Total [1] 22 2" xfId="16383"/>
    <cellStyle name="CALC Amount Total [1] 22 2 2" xfId="16384"/>
    <cellStyle name="CALC Amount Total [1] 22 2 2 2" xfId="16385"/>
    <cellStyle name="CALC Amount Total [1] 22 2 3" xfId="16386"/>
    <cellStyle name="CALC Amount Total [1] 22 2 4" xfId="16387"/>
    <cellStyle name="CALC Amount Total [1] 22 3" xfId="16388"/>
    <cellStyle name="CALC Amount Total [1] 22 3 2" xfId="16389"/>
    <cellStyle name="CALC Amount Total [1] 22 3 2 2" xfId="16390"/>
    <cellStyle name="CALC Amount Total [1] 22 3 3" xfId="16391"/>
    <cellStyle name="CALC Amount Total [1] 22 3 4" xfId="16392"/>
    <cellStyle name="CALC Amount Total [1] 22 4" xfId="16393"/>
    <cellStyle name="CALC Amount Total [1] 22 4 2" xfId="16394"/>
    <cellStyle name="CALC Amount Total [1] 23" xfId="16395"/>
    <cellStyle name="CALC Amount Total [1] 23 2" xfId="16396"/>
    <cellStyle name="CALC Amount Total [1] 3" xfId="16397"/>
    <cellStyle name="CALC Amount Total [1] 3 2" xfId="16398"/>
    <cellStyle name="CALC Amount Total [1] 3 2 2" xfId="16399"/>
    <cellStyle name="CALC Amount Total [1] 3 2 2 2" xfId="16400"/>
    <cellStyle name="CALC Amount Total [1] 3 2 3" xfId="16401"/>
    <cellStyle name="CALC Amount Total [1] 3 2 4" xfId="16402"/>
    <cellStyle name="CALC Amount Total [1] 3 3" xfId="16403"/>
    <cellStyle name="CALC Amount Total [1] 3 3 2" xfId="16404"/>
    <cellStyle name="CALC Amount Total [1] 3 3 2 2" xfId="16405"/>
    <cellStyle name="CALC Amount Total [1] 3 3 3" xfId="16406"/>
    <cellStyle name="CALC Amount Total [1] 3 3 4" xfId="16407"/>
    <cellStyle name="CALC Amount Total [1] 3 4" xfId="16408"/>
    <cellStyle name="CALC Amount Total [1] 3 4 2" xfId="16409"/>
    <cellStyle name="CALC Amount Total [1] 3 4 2 2" xfId="16410"/>
    <cellStyle name="CALC Amount Total [1] 3 4 3" xfId="16411"/>
    <cellStyle name="CALC Amount Total [1] 3 4 4" xfId="16412"/>
    <cellStyle name="CALC Amount Total [1] 3 5" xfId="16413"/>
    <cellStyle name="CALC Amount Total [1] 3 5 2" xfId="16414"/>
    <cellStyle name="CALC Amount Total [1] 3 5 2 2" xfId="16415"/>
    <cellStyle name="CALC Amount Total [1] 3 5 3" xfId="16416"/>
    <cellStyle name="CALC Amount Total [1] 3 5 4" xfId="16417"/>
    <cellStyle name="CALC Amount Total [1] 3 6" xfId="16418"/>
    <cellStyle name="CALC Amount Total [1] 3 6 2" xfId="16419"/>
    <cellStyle name="CALC Amount Total [1] 3 6 2 2" xfId="16420"/>
    <cellStyle name="CALC Amount Total [1] 3 6 3" xfId="16421"/>
    <cellStyle name="CALC Amount Total [1] 3 6 4" xfId="16422"/>
    <cellStyle name="CALC Amount Total [1] 3 7" xfId="16423"/>
    <cellStyle name="CALC Amount Total [1] 3 7 2" xfId="16424"/>
    <cellStyle name="CALC Amount Total [1] 3 7 2 2" xfId="16425"/>
    <cellStyle name="CALC Amount Total [1] 3 7 3" xfId="16426"/>
    <cellStyle name="CALC Amount Total [1] 3 7 4" xfId="16427"/>
    <cellStyle name="CALC Amount Total [1] 3 8" xfId="16428"/>
    <cellStyle name="CALC Amount Total [1] 3 8 2" xfId="16429"/>
    <cellStyle name="CALC Amount Total [1] 4" xfId="16430"/>
    <cellStyle name="CALC Amount Total [1] 4 10" xfId="16431"/>
    <cellStyle name="CALC Amount Total [1] 4 10 2" xfId="16432"/>
    <cellStyle name="CALC Amount Total [1] 4 11" xfId="16433"/>
    <cellStyle name="CALC Amount Total [1] 4 2" xfId="16434"/>
    <cellStyle name="CALC Amount Total [1] 4 2 2" xfId="16435"/>
    <cellStyle name="CALC Amount Total [1] 4 2 2 2" xfId="16436"/>
    <cellStyle name="CALC Amount Total [1] 4 2 3" xfId="16437"/>
    <cellStyle name="CALC Amount Total [1] 4 2 4" xfId="16438"/>
    <cellStyle name="CALC Amount Total [1] 4 3" xfId="16439"/>
    <cellStyle name="CALC Amount Total [1] 4 3 2" xfId="16440"/>
    <cellStyle name="CALC Amount Total [1] 4 3 2 2" xfId="16441"/>
    <cellStyle name="CALC Amount Total [1] 4 3 3" xfId="16442"/>
    <cellStyle name="CALC Amount Total [1] 4 3 4" xfId="16443"/>
    <cellStyle name="CALC Amount Total [1] 4 4" xfId="16444"/>
    <cellStyle name="CALC Amount Total [1] 4 4 2" xfId="16445"/>
    <cellStyle name="CALC Amount Total [1] 4 4 2 2" xfId="16446"/>
    <cellStyle name="CALC Amount Total [1] 4 4 3" xfId="16447"/>
    <cellStyle name="CALC Amount Total [1] 4 4 4" xfId="16448"/>
    <cellStyle name="CALC Amount Total [1] 4 5" xfId="16449"/>
    <cellStyle name="CALC Amount Total [1] 4 5 2" xfId="16450"/>
    <cellStyle name="CALC Amount Total [1] 4 5 2 2" xfId="16451"/>
    <cellStyle name="CALC Amount Total [1] 4 5 3" xfId="16452"/>
    <cellStyle name="CALC Amount Total [1] 4 5 4" xfId="16453"/>
    <cellStyle name="CALC Amount Total [1] 4 6" xfId="16454"/>
    <cellStyle name="CALC Amount Total [1] 4 6 2" xfId="16455"/>
    <cellStyle name="CALC Amount Total [1] 4 6 2 2" xfId="16456"/>
    <cellStyle name="CALC Amount Total [1] 4 6 3" xfId="16457"/>
    <cellStyle name="CALC Amount Total [1] 4 6 4" xfId="16458"/>
    <cellStyle name="CALC Amount Total [1] 4 7" xfId="16459"/>
    <cellStyle name="CALC Amount Total [1] 4 7 2" xfId="16460"/>
    <cellStyle name="CALC Amount Total [1] 4 7 2 2" xfId="16461"/>
    <cellStyle name="CALC Amount Total [1] 4 7 3" xfId="16462"/>
    <cellStyle name="CALC Amount Total [1] 4 7 4" xfId="16463"/>
    <cellStyle name="CALC Amount Total [1] 4 8" xfId="16464"/>
    <cellStyle name="CALC Amount Total [1] 4 8 2" xfId="16465"/>
    <cellStyle name="CALC Amount Total [1] 4 8 2 2" xfId="16466"/>
    <cellStyle name="CALC Amount Total [1] 4 8 3" xfId="16467"/>
    <cellStyle name="CALC Amount Total [1] 4 8 4" xfId="16468"/>
    <cellStyle name="CALC Amount Total [1] 4 9" xfId="16469"/>
    <cellStyle name="CALC Amount Total [1] 4 9 2" xfId="16470"/>
    <cellStyle name="CALC Amount Total [1] 4 9 2 2" xfId="16471"/>
    <cellStyle name="CALC Amount Total [1] 4 9 3" xfId="16472"/>
    <cellStyle name="CALC Amount Total [1] 4 9 4" xfId="16473"/>
    <cellStyle name="CALC Amount Total [1] 5" xfId="16474"/>
    <cellStyle name="CALC Amount Total [1] 5 10" xfId="16475"/>
    <cellStyle name="CALC Amount Total [1] 5 10 2" xfId="16476"/>
    <cellStyle name="CALC Amount Total [1] 5 11" xfId="16477"/>
    <cellStyle name="CALC Amount Total [1] 5 2" xfId="16478"/>
    <cellStyle name="CALC Amount Total [1] 5 2 2" xfId="16479"/>
    <cellStyle name="CALC Amount Total [1] 5 2 2 2" xfId="16480"/>
    <cellStyle name="CALC Amount Total [1] 5 2 3" xfId="16481"/>
    <cellStyle name="CALC Amount Total [1] 5 2 4" xfId="16482"/>
    <cellStyle name="CALC Amount Total [1] 5 3" xfId="16483"/>
    <cellStyle name="CALC Amount Total [1] 5 3 2" xfId="16484"/>
    <cellStyle name="CALC Amount Total [1] 5 3 2 2" xfId="16485"/>
    <cellStyle name="CALC Amount Total [1] 5 3 3" xfId="16486"/>
    <cellStyle name="CALC Amount Total [1] 5 3 4" xfId="16487"/>
    <cellStyle name="CALC Amount Total [1] 5 4" xfId="16488"/>
    <cellStyle name="CALC Amount Total [1] 5 4 2" xfId="16489"/>
    <cellStyle name="CALC Amount Total [1] 5 4 2 2" xfId="16490"/>
    <cellStyle name="CALC Amount Total [1] 5 4 3" xfId="16491"/>
    <cellStyle name="CALC Amount Total [1] 5 4 4" xfId="16492"/>
    <cellStyle name="CALC Amount Total [1] 5 5" xfId="16493"/>
    <cellStyle name="CALC Amount Total [1] 5 5 2" xfId="16494"/>
    <cellStyle name="CALC Amount Total [1] 5 5 2 2" xfId="16495"/>
    <cellStyle name="CALC Amount Total [1] 5 5 3" xfId="16496"/>
    <cellStyle name="CALC Amount Total [1] 5 5 4" xfId="16497"/>
    <cellStyle name="CALC Amount Total [1] 5 6" xfId="16498"/>
    <cellStyle name="CALC Amount Total [1] 5 6 2" xfId="16499"/>
    <cellStyle name="CALC Amount Total [1] 5 6 2 2" xfId="16500"/>
    <cellStyle name="CALC Amount Total [1] 5 6 3" xfId="16501"/>
    <cellStyle name="CALC Amount Total [1] 5 6 4" xfId="16502"/>
    <cellStyle name="CALC Amount Total [1] 5 7" xfId="16503"/>
    <cellStyle name="CALC Amount Total [1] 5 7 2" xfId="16504"/>
    <cellStyle name="CALC Amount Total [1] 5 7 2 2" xfId="16505"/>
    <cellStyle name="CALC Amount Total [1] 5 7 3" xfId="16506"/>
    <cellStyle name="CALC Amount Total [1] 5 7 4" xfId="16507"/>
    <cellStyle name="CALC Amount Total [1] 5 8" xfId="16508"/>
    <cellStyle name="CALC Amount Total [1] 5 8 2" xfId="16509"/>
    <cellStyle name="CALC Amount Total [1] 5 8 2 2" xfId="16510"/>
    <cellStyle name="CALC Amount Total [1] 5 8 3" xfId="16511"/>
    <cellStyle name="CALC Amount Total [1] 5 8 4" xfId="16512"/>
    <cellStyle name="CALC Amount Total [1] 5 9" xfId="16513"/>
    <cellStyle name="CALC Amount Total [1] 5 9 2" xfId="16514"/>
    <cellStyle name="CALC Amount Total [1] 5 9 2 2" xfId="16515"/>
    <cellStyle name="CALC Amount Total [1] 5 9 3" xfId="16516"/>
    <cellStyle name="CALC Amount Total [1] 5 9 4" xfId="16517"/>
    <cellStyle name="CALC Amount Total [1] 6" xfId="16518"/>
    <cellStyle name="CALC Amount Total [1] 6 10" xfId="16519"/>
    <cellStyle name="CALC Amount Total [1] 6 10 2" xfId="16520"/>
    <cellStyle name="CALC Amount Total [1] 6 11" xfId="16521"/>
    <cellStyle name="CALC Amount Total [1] 6 2" xfId="16522"/>
    <cellStyle name="CALC Amount Total [1] 6 2 2" xfId="16523"/>
    <cellStyle name="CALC Amount Total [1] 6 2 2 2" xfId="16524"/>
    <cellStyle name="CALC Amount Total [1] 6 2 3" xfId="16525"/>
    <cellStyle name="CALC Amount Total [1] 6 2 4" xfId="16526"/>
    <cellStyle name="CALC Amount Total [1] 6 3" xfId="16527"/>
    <cellStyle name="CALC Amount Total [1] 6 3 2" xfId="16528"/>
    <cellStyle name="CALC Amount Total [1] 6 3 2 2" xfId="16529"/>
    <cellStyle name="CALC Amount Total [1] 6 3 3" xfId="16530"/>
    <cellStyle name="CALC Amount Total [1] 6 3 4" xfId="16531"/>
    <cellStyle name="CALC Amount Total [1] 6 4" xfId="16532"/>
    <cellStyle name="CALC Amount Total [1] 6 4 2" xfId="16533"/>
    <cellStyle name="CALC Amount Total [1] 6 4 2 2" xfId="16534"/>
    <cellStyle name="CALC Amount Total [1] 6 4 3" xfId="16535"/>
    <cellStyle name="CALC Amount Total [1] 6 4 4" xfId="16536"/>
    <cellStyle name="CALC Amount Total [1] 6 5" xfId="16537"/>
    <cellStyle name="CALC Amount Total [1] 6 5 2" xfId="16538"/>
    <cellStyle name="CALC Amount Total [1] 6 5 2 2" xfId="16539"/>
    <cellStyle name="CALC Amount Total [1] 6 5 3" xfId="16540"/>
    <cellStyle name="CALC Amount Total [1] 6 5 4" xfId="16541"/>
    <cellStyle name="CALC Amount Total [1] 6 6" xfId="16542"/>
    <cellStyle name="CALC Amount Total [1] 6 6 2" xfId="16543"/>
    <cellStyle name="CALC Amount Total [1] 6 6 2 2" xfId="16544"/>
    <cellStyle name="CALC Amount Total [1] 6 6 3" xfId="16545"/>
    <cellStyle name="CALC Amount Total [1] 6 6 4" xfId="16546"/>
    <cellStyle name="CALC Amount Total [1] 6 7" xfId="16547"/>
    <cellStyle name="CALC Amount Total [1] 6 7 2" xfId="16548"/>
    <cellStyle name="CALC Amount Total [1] 6 7 2 2" xfId="16549"/>
    <cellStyle name="CALC Amount Total [1] 6 7 3" xfId="16550"/>
    <cellStyle name="CALC Amount Total [1] 6 7 4" xfId="16551"/>
    <cellStyle name="CALC Amount Total [1] 6 8" xfId="16552"/>
    <cellStyle name="CALC Amount Total [1] 6 8 2" xfId="16553"/>
    <cellStyle name="CALC Amount Total [1] 6 8 2 2" xfId="16554"/>
    <cellStyle name="CALC Amount Total [1] 6 8 3" xfId="16555"/>
    <cellStyle name="CALC Amount Total [1] 6 8 4" xfId="16556"/>
    <cellStyle name="CALC Amount Total [1] 6 9" xfId="16557"/>
    <cellStyle name="CALC Amount Total [1] 6 9 2" xfId="16558"/>
    <cellStyle name="CALC Amount Total [1] 6 9 2 2" xfId="16559"/>
    <cellStyle name="CALC Amount Total [1] 6 9 3" xfId="16560"/>
    <cellStyle name="CALC Amount Total [1] 6 9 4" xfId="16561"/>
    <cellStyle name="CALC Amount Total [1] 7" xfId="16562"/>
    <cellStyle name="CALC Amount Total [1] 7 10" xfId="16563"/>
    <cellStyle name="CALC Amount Total [1] 7 10 2" xfId="16564"/>
    <cellStyle name="CALC Amount Total [1] 7 11" xfId="16565"/>
    <cellStyle name="CALC Amount Total [1] 7 2" xfId="16566"/>
    <cellStyle name="CALC Amount Total [1] 7 2 2" xfId="16567"/>
    <cellStyle name="CALC Amount Total [1] 7 2 2 2" xfId="16568"/>
    <cellStyle name="CALC Amount Total [1] 7 2 3" xfId="16569"/>
    <cellStyle name="CALC Amount Total [1] 7 2 4" xfId="16570"/>
    <cellStyle name="CALC Amount Total [1] 7 3" xfId="16571"/>
    <cellStyle name="CALC Amount Total [1] 7 3 2" xfId="16572"/>
    <cellStyle name="CALC Amount Total [1] 7 3 2 2" xfId="16573"/>
    <cellStyle name="CALC Amount Total [1] 7 3 3" xfId="16574"/>
    <cellStyle name="CALC Amount Total [1] 7 3 4" xfId="16575"/>
    <cellStyle name="CALC Amount Total [1] 7 4" xfId="16576"/>
    <cellStyle name="CALC Amount Total [1] 7 4 2" xfId="16577"/>
    <cellStyle name="CALC Amount Total [1] 7 4 2 2" xfId="16578"/>
    <cellStyle name="CALC Amount Total [1] 7 4 3" xfId="16579"/>
    <cellStyle name="CALC Amount Total [1] 7 4 4" xfId="16580"/>
    <cellStyle name="CALC Amount Total [1] 7 5" xfId="16581"/>
    <cellStyle name="CALC Amount Total [1] 7 5 2" xfId="16582"/>
    <cellStyle name="CALC Amount Total [1] 7 5 2 2" xfId="16583"/>
    <cellStyle name="CALC Amount Total [1] 7 5 3" xfId="16584"/>
    <cellStyle name="CALC Amount Total [1] 7 5 4" xfId="16585"/>
    <cellStyle name="CALC Amount Total [1] 7 6" xfId="16586"/>
    <cellStyle name="CALC Amount Total [1] 7 6 2" xfId="16587"/>
    <cellStyle name="CALC Amount Total [1] 7 6 2 2" xfId="16588"/>
    <cellStyle name="CALC Amount Total [1] 7 6 3" xfId="16589"/>
    <cellStyle name="CALC Amount Total [1] 7 6 4" xfId="16590"/>
    <cellStyle name="CALC Amount Total [1] 7 7" xfId="16591"/>
    <cellStyle name="CALC Amount Total [1] 7 7 2" xfId="16592"/>
    <cellStyle name="CALC Amount Total [1] 7 7 2 2" xfId="16593"/>
    <cellStyle name="CALC Amount Total [1] 7 7 3" xfId="16594"/>
    <cellStyle name="CALC Amount Total [1] 7 7 4" xfId="16595"/>
    <cellStyle name="CALC Amount Total [1] 7 8" xfId="16596"/>
    <cellStyle name="CALC Amount Total [1] 7 8 2" xfId="16597"/>
    <cellStyle name="CALC Amount Total [1] 7 8 2 2" xfId="16598"/>
    <cellStyle name="CALC Amount Total [1] 7 8 3" xfId="16599"/>
    <cellStyle name="CALC Amount Total [1] 7 8 4" xfId="16600"/>
    <cellStyle name="CALC Amount Total [1] 7 9" xfId="16601"/>
    <cellStyle name="CALC Amount Total [1] 7 9 2" xfId="16602"/>
    <cellStyle name="CALC Amount Total [1] 7 9 2 2" xfId="16603"/>
    <cellStyle name="CALC Amount Total [1] 7 9 3" xfId="16604"/>
    <cellStyle name="CALC Amount Total [1] 7 9 4" xfId="16605"/>
    <cellStyle name="CALC Amount Total [1] 8" xfId="16606"/>
    <cellStyle name="CALC Amount Total [1] 8 10" xfId="16607"/>
    <cellStyle name="CALC Amount Total [1] 8 10 2" xfId="16608"/>
    <cellStyle name="CALC Amount Total [1] 8 11" xfId="16609"/>
    <cellStyle name="CALC Amount Total [1] 8 12" xfId="16610"/>
    <cellStyle name="CALC Amount Total [1] 8 2" xfId="16611"/>
    <cellStyle name="CALC Amount Total [1] 8 2 2" xfId="16612"/>
    <cellStyle name="CALC Amount Total [1] 8 2 2 2" xfId="16613"/>
    <cellStyle name="CALC Amount Total [1] 8 2 3" xfId="16614"/>
    <cellStyle name="CALC Amount Total [1] 8 2 4" xfId="16615"/>
    <cellStyle name="CALC Amount Total [1] 8 3" xfId="16616"/>
    <cellStyle name="CALC Amount Total [1] 8 3 2" xfId="16617"/>
    <cellStyle name="CALC Amount Total [1] 8 3 2 2" xfId="16618"/>
    <cellStyle name="CALC Amount Total [1] 8 3 3" xfId="16619"/>
    <cellStyle name="CALC Amount Total [1] 8 3 4" xfId="16620"/>
    <cellStyle name="CALC Amount Total [1] 8 4" xfId="16621"/>
    <cellStyle name="CALC Amount Total [1] 8 4 2" xfId="16622"/>
    <cellStyle name="CALC Amount Total [1] 8 4 2 2" xfId="16623"/>
    <cellStyle name="CALC Amount Total [1] 8 4 3" xfId="16624"/>
    <cellStyle name="CALC Amount Total [1] 8 4 4" xfId="16625"/>
    <cellStyle name="CALC Amount Total [1] 8 5" xfId="16626"/>
    <cellStyle name="CALC Amount Total [1] 8 5 2" xfId="16627"/>
    <cellStyle name="CALC Amount Total [1] 8 5 2 2" xfId="16628"/>
    <cellStyle name="CALC Amount Total [1] 8 5 3" xfId="16629"/>
    <cellStyle name="CALC Amount Total [1] 8 5 4" xfId="16630"/>
    <cellStyle name="CALC Amount Total [1] 8 6" xfId="16631"/>
    <cellStyle name="CALC Amount Total [1] 8 6 2" xfId="16632"/>
    <cellStyle name="CALC Amount Total [1] 8 6 2 2" xfId="16633"/>
    <cellStyle name="CALC Amount Total [1] 8 6 3" xfId="16634"/>
    <cellStyle name="CALC Amount Total [1] 8 6 4" xfId="16635"/>
    <cellStyle name="CALC Amount Total [1] 8 7" xfId="16636"/>
    <cellStyle name="CALC Amount Total [1] 8 7 2" xfId="16637"/>
    <cellStyle name="CALC Amount Total [1] 8 7 2 2" xfId="16638"/>
    <cellStyle name="CALC Amount Total [1] 8 7 3" xfId="16639"/>
    <cellStyle name="CALC Amount Total [1] 8 7 4" xfId="16640"/>
    <cellStyle name="CALC Amount Total [1] 8 8" xfId="16641"/>
    <cellStyle name="CALC Amount Total [1] 8 8 2" xfId="16642"/>
    <cellStyle name="CALC Amount Total [1] 8 8 2 2" xfId="16643"/>
    <cellStyle name="CALC Amount Total [1] 8 8 3" xfId="16644"/>
    <cellStyle name="CALC Amount Total [1] 8 8 4" xfId="16645"/>
    <cellStyle name="CALC Amount Total [1] 8 9" xfId="16646"/>
    <cellStyle name="CALC Amount Total [1] 8 9 2" xfId="16647"/>
    <cellStyle name="CALC Amount Total [1] 8 9 2 2" xfId="16648"/>
    <cellStyle name="CALC Amount Total [1] 8 9 3" xfId="16649"/>
    <cellStyle name="CALC Amount Total [1] 8 9 4" xfId="16650"/>
    <cellStyle name="CALC Amount Total [1] 9" xfId="16651"/>
    <cellStyle name="CALC Amount Total [1] 9 10" xfId="16652"/>
    <cellStyle name="CALC Amount Total [1] 9 10 2" xfId="16653"/>
    <cellStyle name="CALC Amount Total [1] 9 11" xfId="16654"/>
    <cellStyle name="CALC Amount Total [1] 9 12" xfId="16655"/>
    <cellStyle name="CALC Amount Total [1] 9 2" xfId="16656"/>
    <cellStyle name="CALC Amount Total [1] 9 2 2" xfId="16657"/>
    <cellStyle name="CALC Amount Total [1] 9 2 2 2" xfId="16658"/>
    <cellStyle name="CALC Amount Total [1] 9 2 3" xfId="16659"/>
    <cellStyle name="CALC Amount Total [1] 9 2 4" xfId="16660"/>
    <cellStyle name="CALC Amount Total [1] 9 3" xfId="16661"/>
    <cellStyle name="CALC Amount Total [1] 9 3 2" xfId="16662"/>
    <cellStyle name="CALC Amount Total [1] 9 3 2 2" xfId="16663"/>
    <cellStyle name="CALC Amount Total [1] 9 3 3" xfId="16664"/>
    <cellStyle name="CALC Amount Total [1] 9 3 4" xfId="16665"/>
    <cellStyle name="CALC Amount Total [1] 9 4" xfId="16666"/>
    <cellStyle name="CALC Amount Total [1] 9 4 2" xfId="16667"/>
    <cellStyle name="CALC Amount Total [1] 9 4 2 2" xfId="16668"/>
    <cellStyle name="CALC Amount Total [1] 9 4 3" xfId="16669"/>
    <cellStyle name="CALC Amount Total [1] 9 4 4" xfId="16670"/>
    <cellStyle name="CALC Amount Total [1] 9 5" xfId="16671"/>
    <cellStyle name="CALC Amount Total [1] 9 5 2" xfId="16672"/>
    <cellStyle name="CALC Amount Total [1] 9 5 2 2" xfId="16673"/>
    <cellStyle name="CALC Amount Total [1] 9 5 3" xfId="16674"/>
    <cellStyle name="CALC Amount Total [1] 9 5 4" xfId="16675"/>
    <cellStyle name="CALC Amount Total [1] 9 6" xfId="16676"/>
    <cellStyle name="CALC Amount Total [1] 9 6 2" xfId="16677"/>
    <cellStyle name="CALC Amount Total [1] 9 6 2 2" xfId="16678"/>
    <cellStyle name="CALC Amount Total [1] 9 6 3" xfId="16679"/>
    <cellStyle name="CALC Amount Total [1] 9 6 4" xfId="16680"/>
    <cellStyle name="CALC Amount Total [1] 9 7" xfId="16681"/>
    <cellStyle name="CALC Amount Total [1] 9 7 2" xfId="16682"/>
    <cellStyle name="CALC Amount Total [1] 9 7 2 2" xfId="16683"/>
    <cellStyle name="CALC Amount Total [1] 9 7 3" xfId="16684"/>
    <cellStyle name="CALC Amount Total [1] 9 7 4" xfId="16685"/>
    <cellStyle name="CALC Amount Total [1] 9 8" xfId="16686"/>
    <cellStyle name="CALC Amount Total [1] 9 8 2" xfId="16687"/>
    <cellStyle name="CALC Amount Total [1] 9 8 2 2" xfId="16688"/>
    <cellStyle name="CALC Amount Total [1] 9 8 3" xfId="16689"/>
    <cellStyle name="CALC Amount Total [1] 9 8 4" xfId="16690"/>
    <cellStyle name="CALC Amount Total [1] 9 9" xfId="16691"/>
    <cellStyle name="CALC Amount Total [1] 9 9 2" xfId="16692"/>
    <cellStyle name="CALC Amount Total [1] 9 9 2 2" xfId="16693"/>
    <cellStyle name="CALC Amount Total [1] 9 9 3" xfId="16694"/>
    <cellStyle name="CALC Amount Total [1] 9 9 4" xfId="16695"/>
    <cellStyle name="CALC Amount Total [2]" xfId="16696"/>
    <cellStyle name="CALC Amount Total [2] 10" xfId="16697"/>
    <cellStyle name="CALC Amount Total [2] 10 10" xfId="16698"/>
    <cellStyle name="CALC Amount Total [2] 10 10 2" xfId="16699"/>
    <cellStyle name="CALC Amount Total [2] 10 11" xfId="16700"/>
    <cellStyle name="CALC Amount Total [2] 10 12" xfId="16701"/>
    <cellStyle name="CALC Amount Total [2] 10 2" xfId="16702"/>
    <cellStyle name="CALC Amount Total [2] 10 2 2" xfId="16703"/>
    <cellStyle name="CALC Amount Total [2] 10 2 2 2" xfId="16704"/>
    <cellStyle name="CALC Amount Total [2] 10 2 3" xfId="16705"/>
    <cellStyle name="CALC Amount Total [2] 10 2 4" xfId="16706"/>
    <cellStyle name="CALC Amount Total [2] 10 3" xfId="16707"/>
    <cellStyle name="CALC Amount Total [2] 10 3 2" xfId="16708"/>
    <cellStyle name="CALC Amount Total [2] 10 3 2 2" xfId="16709"/>
    <cellStyle name="CALC Amount Total [2] 10 3 3" xfId="16710"/>
    <cellStyle name="CALC Amount Total [2] 10 3 4" xfId="16711"/>
    <cellStyle name="CALC Amount Total [2] 10 4" xfId="16712"/>
    <cellStyle name="CALC Amount Total [2] 10 4 2" xfId="16713"/>
    <cellStyle name="CALC Amount Total [2] 10 4 2 2" xfId="16714"/>
    <cellStyle name="CALC Amount Total [2] 10 4 3" xfId="16715"/>
    <cellStyle name="CALC Amount Total [2] 10 4 4" xfId="16716"/>
    <cellStyle name="CALC Amount Total [2] 10 5" xfId="16717"/>
    <cellStyle name="CALC Amount Total [2] 10 5 2" xfId="16718"/>
    <cellStyle name="CALC Amount Total [2] 10 5 2 2" xfId="16719"/>
    <cellStyle name="CALC Amount Total [2] 10 5 3" xfId="16720"/>
    <cellStyle name="CALC Amount Total [2] 10 5 4" xfId="16721"/>
    <cellStyle name="CALC Amount Total [2] 10 6" xfId="16722"/>
    <cellStyle name="CALC Amount Total [2] 10 6 2" xfId="16723"/>
    <cellStyle name="CALC Amount Total [2] 10 6 2 2" xfId="16724"/>
    <cellStyle name="CALC Amount Total [2] 10 6 3" xfId="16725"/>
    <cellStyle name="CALC Amount Total [2] 10 6 4" xfId="16726"/>
    <cellStyle name="CALC Amount Total [2] 10 7" xfId="16727"/>
    <cellStyle name="CALC Amount Total [2] 10 7 2" xfId="16728"/>
    <cellStyle name="CALC Amount Total [2] 10 7 2 2" xfId="16729"/>
    <cellStyle name="CALC Amount Total [2] 10 7 3" xfId="16730"/>
    <cellStyle name="CALC Amount Total [2] 10 7 4" xfId="16731"/>
    <cellStyle name="CALC Amount Total [2] 10 8" xfId="16732"/>
    <cellStyle name="CALC Amount Total [2] 10 8 2" xfId="16733"/>
    <cellStyle name="CALC Amount Total [2] 10 8 2 2" xfId="16734"/>
    <cellStyle name="CALC Amount Total [2] 10 8 3" xfId="16735"/>
    <cellStyle name="CALC Amount Total [2] 10 8 4" xfId="16736"/>
    <cellStyle name="CALC Amount Total [2] 10 9" xfId="16737"/>
    <cellStyle name="CALC Amount Total [2] 10 9 2" xfId="16738"/>
    <cellStyle name="CALC Amount Total [2] 10 9 2 2" xfId="16739"/>
    <cellStyle name="CALC Amount Total [2] 10 9 3" xfId="16740"/>
    <cellStyle name="CALC Amount Total [2] 10 9 4" xfId="16741"/>
    <cellStyle name="CALC Amount Total [2] 11" xfId="16742"/>
    <cellStyle name="CALC Amount Total [2] 11 10" xfId="16743"/>
    <cellStyle name="CALC Amount Total [2] 11 10 2" xfId="16744"/>
    <cellStyle name="CALC Amount Total [2] 11 11" xfId="16745"/>
    <cellStyle name="CALC Amount Total [2] 11 12" xfId="16746"/>
    <cellStyle name="CALC Amount Total [2] 11 2" xfId="16747"/>
    <cellStyle name="CALC Amount Total [2] 11 2 2" xfId="16748"/>
    <cellStyle name="CALC Amount Total [2] 11 2 2 2" xfId="16749"/>
    <cellStyle name="CALC Amount Total [2] 11 2 3" xfId="16750"/>
    <cellStyle name="CALC Amount Total [2] 11 2 4" xfId="16751"/>
    <cellStyle name="CALC Amount Total [2] 11 3" xfId="16752"/>
    <cellStyle name="CALC Amount Total [2] 11 3 2" xfId="16753"/>
    <cellStyle name="CALC Amount Total [2] 11 3 2 2" xfId="16754"/>
    <cellStyle name="CALC Amount Total [2] 11 3 3" xfId="16755"/>
    <cellStyle name="CALC Amount Total [2] 11 3 4" xfId="16756"/>
    <cellStyle name="CALC Amount Total [2] 11 4" xfId="16757"/>
    <cellStyle name="CALC Amount Total [2] 11 4 2" xfId="16758"/>
    <cellStyle name="CALC Amount Total [2] 11 4 2 2" xfId="16759"/>
    <cellStyle name="CALC Amount Total [2] 11 4 3" xfId="16760"/>
    <cellStyle name="CALC Amount Total [2] 11 4 4" xfId="16761"/>
    <cellStyle name="CALC Amount Total [2] 11 5" xfId="16762"/>
    <cellStyle name="CALC Amount Total [2] 11 5 2" xfId="16763"/>
    <cellStyle name="CALC Amount Total [2] 11 5 2 2" xfId="16764"/>
    <cellStyle name="CALC Amount Total [2] 11 5 3" xfId="16765"/>
    <cellStyle name="CALC Amount Total [2] 11 5 4" xfId="16766"/>
    <cellStyle name="CALC Amount Total [2] 11 6" xfId="16767"/>
    <cellStyle name="CALC Amount Total [2] 11 6 2" xfId="16768"/>
    <cellStyle name="CALC Amount Total [2] 11 6 2 2" xfId="16769"/>
    <cellStyle name="CALC Amount Total [2] 11 6 3" xfId="16770"/>
    <cellStyle name="CALC Amount Total [2] 11 6 4" xfId="16771"/>
    <cellStyle name="CALC Amount Total [2] 11 7" xfId="16772"/>
    <cellStyle name="CALC Amount Total [2] 11 7 2" xfId="16773"/>
    <cellStyle name="CALC Amount Total [2] 11 7 2 2" xfId="16774"/>
    <cellStyle name="CALC Amount Total [2] 11 7 3" xfId="16775"/>
    <cellStyle name="CALC Amount Total [2] 11 7 4" xfId="16776"/>
    <cellStyle name="CALC Amount Total [2] 11 8" xfId="16777"/>
    <cellStyle name="CALC Amount Total [2] 11 8 2" xfId="16778"/>
    <cellStyle name="CALC Amount Total [2] 11 8 2 2" xfId="16779"/>
    <cellStyle name="CALC Amount Total [2] 11 8 3" xfId="16780"/>
    <cellStyle name="CALC Amount Total [2] 11 8 4" xfId="16781"/>
    <cellStyle name="CALC Amount Total [2] 11 9" xfId="16782"/>
    <cellStyle name="CALC Amount Total [2] 11 9 2" xfId="16783"/>
    <cellStyle name="CALC Amount Total [2] 11 9 2 2" xfId="16784"/>
    <cellStyle name="CALC Amount Total [2] 11 9 3" xfId="16785"/>
    <cellStyle name="CALC Amount Total [2] 11 9 4" xfId="16786"/>
    <cellStyle name="CALC Amount Total [2] 12" xfId="16787"/>
    <cellStyle name="CALC Amount Total [2] 12 10" xfId="16788"/>
    <cellStyle name="CALC Amount Total [2] 12 10 2" xfId="16789"/>
    <cellStyle name="CALC Amount Total [2] 12 11" xfId="16790"/>
    <cellStyle name="CALC Amount Total [2] 12 12" xfId="16791"/>
    <cellStyle name="CALC Amount Total [2] 12 2" xfId="16792"/>
    <cellStyle name="CALC Amount Total [2] 12 2 2" xfId="16793"/>
    <cellStyle name="CALC Amount Total [2] 12 2 2 2" xfId="16794"/>
    <cellStyle name="CALC Amount Total [2] 12 2 3" xfId="16795"/>
    <cellStyle name="CALC Amount Total [2] 12 2 4" xfId="16796"/>
    <cellStyle name="CALC Amount Total [2] 12 3" xfId="16797"/>
    <cellStyle name="CALC Amount Total [2] 12 3 2" xfId="16798"/>
    <cellStyle name="CALC Amount Total [2] 12 3 2 2" xfId="16799"/>
    <cellStyle name="CALC Amount Total [2] 12 3 3" xfId="16800"/>
    <cellStyle name="CALC Amount Total [2] 12 3 4" xfId="16801"/>
    <cellStyle name="CALC Amount Total [2] 12 4" xfId="16802"/>
    <cellStyle name="CALC Amount Total [2] 12 4 2" xfId="16803"/>
    <cellStyle name="CALC Amount Total [2] 12 4 2 2" xfId="16804"/>
    <cellStyle name="CALC Amount Total [2] 12 4 3" xfId="16805"/>
    <cellStyle name="CALC Amount Total [2] 12 4 4" xfId="16806"/>
    <cellStyle name="CALC Amount Total [2] 12 5" xfId="16807"/>
    <cellStyle name="CALC Amount Total [2] 12 5 2" xfId="16808"/>
    <cellStyle name="CALC Amount Total [2] 12 5 2 2" xfId="16809"/>
    <cellStyle name="CALC Amount Total [2] 12 5 3" xfId="16810"/>
    <cellStyle name="CALC Amount Total [2] 12 5 4" xfId="16811"/>
    <cellStyle name="CALC Amount Total [2] 12 6" xfId="16812"/>
    <cellStyle name="CALC Amount Total [2] 12 6 2" xfId="16813"/>
    <cellStyle name="CALC Amount Total [2] 12 6 2 2" xfId="16814"/>
    <cellStyle name="CALC Amount Total [2] 12 6 3" xfId="16815"/>
    <cellStyle name="CALC Amount Total [2] 12 6 4" xfId="16816"/>
    <cellStyle name="CALC Amount Total [2] 12 7" xfId="16817"/>
    <cellStyle name="CALC Amount Total [2] 12 7 2" xfId="16818"/>
    <cellStyle name="CALC Amount Total [2] 12 7 2 2" xfId="16819"/>
    <cellStyle name="CALC Amount Total [2] 12 7 3" xfId="16820"/>
    <cellStyle name="CALC Amount Total [2] 12 7 4" xfId="16821"/>
    <cellStyle name="CALC Amount Total [2] 12 8" xfId="16822"/>
    <cellStyle name="CALC Amount Total [2] 12 8 2" xfId="16823"/>
    <cellStyle name="CALC Amount Total [2] 12 8 2 2" xfId="16824"/>
    <cellStyle name="CALC Amount Total [2] 12 8 3" xfId="16825"/>
    <cellStyle name="CALC Amount Total [2] 12 8 4" xfId="16826"/>
    <cellStyle name="CALC Amount Total [2] 12 9" xfId="16827"/>
    <cellStyle name="CALC Amount Total [2] 12 9 2" xfId="16828"/>
    <cellStyle name="CALC Amount Total [2] 12 9 2 2" xfId="16829"/>
    <cellStyle name="CALC Amount Total [2] 12 9 3" xfId="16830"/>
    <cellStyle name="CALC Amount Total [2] 12 9 4" xfId="16831"/>
    <cellStyle name="CALC Amount Total [2] 13" xfId="16832"/>
    <cellStyle name="CALC Amount Total [2] 13 10" xfId="16833"/>
    <cellStyle name="CALC Amount Total [2] 13 10 2" xfId="16834"/>
    <cellStyle name="CALC Amount Total [2] 13 11" xfId="16835"/>
    <cellStyle name="CALC Amount Total [2] 13 12" xfId="16836"/>
    <cellStyle name="CALC Amount Total [2] 13 2" xfId="16837"/>
    <cellStyle name="CALC Amount Total [2] 13 2 2" xfId="16838"/>
    <cellStyle name="CALC Amount Total [2] 13 2 2 2" xfId="16839"/>
    <cellStyle name="CALC Amount Total [2] 13 2 3" xfId="16840"/>
    <cellStyle name="CALC Amount Total [2] 13 2 4" xfId="16841"/>
    <cellStyle name="CALC Amount Total [2] 13 3" xfId="16842"/>
    <cellStyle name="CALC Amount Total [2] 13 3 2" xfId="16843"/>
    <cellStyle name="CALC Amount Total [2] 13 3 2 2" xfId="16844"/>
    <cellStyle name="CALC Amount Total [2] 13 3 3" xfId="16845"/>
    <cellStyle name="CALC Amount Total [2] 13 3 4" xfId="16846"/>
    <cellStyle name="CALC Amount Total [2] 13 4" xfId="16847"/>
    <cellStyle name="CALC Amount Total [2] 13 4 2" xfId="16848"/>
    <cellStyle name="CALC Amount Total [2] 13 4 2 2" xfId="16849"/>
    <cellStyle name="CALC Amount Total [2] 13 4 3" xfId="16850"/>
    <cellStyle name="CALC Amount Total [2] 13 4 4" xfId="16851"/>
    <cellStyle name="CALC Amount Total [2] 13 5" xfId="16852"/>
    <cellStyle name="CALC Amount Total [2] 13 5 2" xfId="16853"/>
    <cellStyle name="CALC Amount Total [2] 13 5 2 2" xfId="16854"/>
    <cellStyle name="CALC Amount Total [2] 13 5 3" xfId="16855"/>
    <cellStyle name="CALC Amount Total [2] 13 5 4" xfId="16856"/>
    <cellStyle name="CALC Amount Total [2] 13 6" xfId="16857"/>
    <cellStyle name="CALC Amount Total [2] 13 6 2" xfId="16858"/>
    <cellStyle name="CALC Amount Total [2] 13 6 2 2" xfId="16859"/>
    <cellStyle name="CALC Amount Total [2] 13 6 3" xfId="16860"/>
    <cellStyle name="CALC Amount Total [2] 13 6 4" xfId="16861"/>
    <cellStyle name="CALC Amount Total [2] 13 7" xfId="16862"/>
    <cellStyle name="CALC Amount Total [2] 13 7 2" xfId="16863"/>
    <cellStyle name="CALC Amount Total [2] 13 7 2 2" xfId="16864"/>
    <cellStyle name="CALC Amount Total [2] 13 7 3" xfId="16865"/>
    <cellStyle name="CALC Amount Total [2] 13 7 4" xfId="16866"/>
    <cellStyle name="CALC Amount Total [2] 13 8" xfId="16867"/>
    <cellStyle name="CALC Amount Total [2] 13 8 2" xfId="16868"/>
    <cellStyle name="CALC Amount Total [2] 13 8 2 2" xfId="16869"/>
    <cellStyle name="CALC Amount Total [2] 13 8 3" xfId="16870"/>
    <cellStyle name="CALC Amount Total [2] 13 8 4" xfId="16871"/>
    <cellStyle name="CALC Amount Total [2] 13 9" xfId="16872"/>
    <cellStyle name="CALC Amount Total [2] 13 9 2" xfId="16873"/>
    <cellStyle name="CALC Amount Total [2] 13 9 2 2" xfId="16874"/>
    <cellStyle name="CALC Amount Total [2] 13 9 3" xfId="16875"/>
    <cellStyle name="CALC Amount Total [2] 13 9 4" xfId="16876"/>
    <cellStyle name="CALC Amount Total [2] 14" xfId="16877"/>
    <cellStyle name="CALC Amount Total [2] 14 10" xfId="16878"/>
    <cellStyle name="CALC Amount Total [2] 14 10 2" xfId="16879"/>
    <cellStyle name="CALC Amount Total [2] 14 11" xfId="16880"/>
    <cellStyle name="CALC Amount Total [2] 14 12" xfId="16881"/>
    <cellStyle name="CALC Amount Total [2] 14 2" xfId="16882"/>
    <cellStyle name="CALC Amount Total [2] 14 2 2" xfId="16883"/>
    <cellStyle name="CALC Amount Total [2] 14 2 2 2" xfId="16884"/>
    <cellStyle name="CALC Amount Total [2] 14 2 3" xfId="16885"/>
    <cellStyle name="CALC Amount Total [2] 14 2 4" xfId="16886"/>
    <cellStyle name="CALC Amount Total [2] 14 3" xfId="16887"/>
    <cellStyle name="CALC Amount Total [2] 14 3 2" xfId="16888"/>
    <cellStyle name="CALC Amount Total [2] 14 3 2 2" xfId="16889"/>
    <cellStyle name="CALC Amount Total [2] 14 3 3" xfId="16890"/>
    <cellStyle name="CALC Amount Total [2] 14 3 4" xfId="16891"/>
    <cellStyle name="CALC Amount Total [2] 14 4" xfId="16892"/>
    <cellStyle name="CALC Amount Total [2] 14 4 2" xfId="16893"/>
    <cellStyle name="CALC Amount Total [2] 14 4 2 2" xfId="16894"/>
    <cellStyle name="CALC Amount Total [2] 14 4 3" xfId="16895"/>
    <cellStyle name="CALC Amount Total [2] 14 4 4" xfId="16896"/>
    <cellStyle name="CALC Amount Total [2] 14 5" xfId="16897"/>
    <cellStyle name="CALC Amount Total [2] 14 5 2" xfId="16898"/>
    <cellStyle name="CALC Amount Total [2] 14 5 2 2" xfId="16899"/>
    <cellStyle name="CALC Amount Total [2] 14 5 3" xfId="16900"/>
    <cellStyle name="CALC Amount Total [2] 14 5 4" xfId="16901"/>
    <cellStyle name="CALC Amount Total [2] 14 6" xfId="16902"/>
    <cellStyle name="CALC Amount Total [2] 14 6 2" xfId="16903"/>
    <cellStyle name="CALC Amount Total [2] 14 6 2 2" xfId="16904"/>
    <cellStyle name="CALC Amount Total [2] 14 6 3" xfId="16905"/>
    <cellStyle name="CALC Amount Total [2] 14 6 4" xfId="16906"/>
    <cellStyle name="CALC Amount Total [2] 14 7" xfId="16907"/>
    <cellStyle name="CALC Amount Total [2] 14 7 2" xfId="16908"/>
    <cellStyle name="CALC Amount Total [2] 14 7 2 2" xfId="16909"/>
    <cellStyle name="CALC Amount Total [2] 14 7 3" xfId="16910"/>
    <cellStyle name="CALC Amount Total [2] 14 7 4" xfId="16911"/>
    <cellStyle name="CALC Amount Total [2] 14 8" xfId="16912"/>
    <cellStyle name="CALC Amount Total [2] 14 8 2" xfId="16913"/>
    <cellStyle name="CALC Amount Total [2] 14 8 2 2" xfId="16914"/>
    <cellStyle name="CALC Amount Total [2] 14 8 3" xfId="16915"/>
    <cellStyle name="CALC Amount Total [2] 14 8 4" xfId="16916"/>
    <cellStyle name="CALC Amount Total [2] 14 9" xfId="16917"/>
    <cellStyle name="CALC Amount Total [2] 14 9 2" xfId="16918"/>
    <cellStyle name="CALC Amount Total [2] 14 9 2 2" xfId="16919"/>
    <cellStyle name="CALC Amount Total [2] 14 9 3" xfId="16920"/>
    <cellStyle name="CALC Amount Total [2] 14 9 4" xfId="16921"/>
    <cellStyle name="CALC Amount Total [2] 15" xfId="16922"/>
    <cellStyle name="CALC Amount Total [2] 15 10" xfId="16923"/>
    <cellStyle name="CALC Amount Total [2] 15 11" xfId="16924"/>
    <cellStyle name="CALC Amount Total [2] 15 2" xfId="16925"/>
    <cellStyle name="CALC Amount Total [2] 15 2 2" xfId="16926"/>
    <cellStyle name="CALC Amount Total [2] 15 2 2 2" xfId="16927"/>
    <cellStyle name="CALC Amount Total [2] 15 2 3" xfId="16928"/>
    <cellStyle name="CALC Amount Total [2] 15 2 4" xfId="16929"/>
    <cellStyle name="CALC Amount Total [2] 15 3" xfId="16930"/>
    <cellStyle name="CALC Amount Total [2] 15 3 2" xfId="16931"/>
    <cellStyle name="CALC Amount Total [2] 15 3 2 2" xfId="16932"/>
    <cellStyle name="CALC Amount Total [2] 15 3 3" xfId="16933"/>
    <cellStyle name="CALC Amount Total [2] 15 3 4" xfId="16934"/>
    <cellStyle name="CALC Amount Total [2] 15 4" xfId="16935"/>
    <cellStyle name="CALC Amount Total [2] 15 4 2" xfId="16936"/>
    <cellStyle name="CALC Amount Total [2] 15 4 2 2" xfId="16937"/>
    <cellStyle name="CALC Amount Total [2] 15 4 3" xfId="16938"/>
    <cellStyle name="CALC Amount Total [2] 15 4 4" xfId="16939"/>
    <cellStyle name="CALC Amount Total [2] 15 5" xfId="16940"/>
    <cellStyle name="CALC Amount Total [2] 15 5 2" xfId="16941"/>
    <cellStyle name="CALC Amount Total [2] 15 5 2 2" xfId="16942"/>
    <cellStyle name="CALC Amount Total [2] 15 5 3" xfId="16943"/>
    <cellStyle name="CALC Amount Total [2] 15 5 4" xfId="16944"/>
    <cellStyle name="CALC Amount Total [2] 15 6" xfId="16945"/>
    <cellStyle name="CALC Amount Total [2] 15 6 2" xfId="16946"/>
    <cellStyle name="CALC Amount Total [2] 15 6 2 2" xfId="16947"/>
    <cellStyle name="CALC Amount Total [2] 15 6 3" xfId="16948"/>
    <cellStyle name="CALC Amount Total [2] 15 6 4" xfId="16949"/>
    <cellStyle name="CALC Amount Total [2] 15 7" xfId="16950"/>
    <cellStyle name="CALC Amount Total [2] 15 7 2" xfId="16951"/>
    <cellStyle name="CALC Amount Total [2] 15 7 2 2" xfId="16952"/>
    <cellStyle name="CALC Amount Total [2] 15 7 3" xfId="16953"/>
    <cellStyle name="CALC Amount Total [2] 15 7 4" xfId="16954"/>
    <cellStyle name="CALC Amount Total [2] 15 8" xfId="16955"/>
    <cellStyle name="CALC Amount Total [2] 15 8 2" xfId="16956"/>
    <cellStyle name="CALC Amount Total [2] 15 8 2 2" xfId="16957"/>
    <cellStyle name="CALC Amount Total [2] 15 8 3" xfId="16958"/>
    <cellStyle name="CALC Amount Total [2] 15 8 4" xfId="16959"/>
    <cellStyle name="CALC Amount Total [2] 15 9" xfId="16960"/>
    <cellStyle name="CALC Amount Total [2] 15 9 2" xfId="16961"/>
    <cellStyle name="CALC Amount Total [2] 16" xfId="16962"/>
    <cellStyle name="CALC Amount Total [2] 16 10" xfId="16963"/>
    <cellStyle name="CALC Amount Total [2] 16 11" xfId="16964"/>
    <cellStyle name="CALC Amount Total [2] 16 2" xfId="16965"/>
    <cellStyle name="CALC Amount Total [2] 16 2 2" xfId="16966"/>
    <cellStyle name="CALC Amount Total [2] 16 2 2 2" xfId="16967"/>
    <cellStyle name="CALC Amount Total [2] 16 2 3" xfId="16968"/>
    <cellStyle name="CALC Amount Total [2] 16 2 4" xfId="16969"/>
    <cellStyle name="CALC Amount Total [2] 16 3" xfId="16970"/>
    <cellStyle name="CALC Amount Total [2] 16 3 2" xfId="16971"/>
    <cellStyle name="CALC Amount Total [2] 16 3 2 2" xfId="16972"/>
    <cellStyle name="CALC Amount Total [2] 16 3 3" xfId="16973"/>
    <cellStyle name="CALC Amount Total [2] 16 3 4" xfId="16974"/>
    <cellStyle name="CALC Amount Total [2] 16 4" xfId="16975"/>
    <cellStyle name="CALC Amount Total [2] 16 4 2" xfId="16976"/>
    <cellStyle name="CALC Amount Total [2] 16 4 2 2" xfId="16977"/>
    <cellStyle name="CALC Amount Total [2] 16 4 3" xfId="16978"/>
    <cellStyle name="CALC Amount Total [2] 16 4 4" xfId="16979"/>
    <cellStyle name="CALC Amount Total [2] 16 5" xfId="16980"/>
    <cellStyle name="CALC Amount Total [2] 16 5 2" xfId="16981"/>
    <cellStyle name="CALC Amount Total [2] 16 5 2 2" xfId="16982"/>
    <cellStyle name="CALC Amount Total [2] 16 5 3" xfId="16983"/>
    <cellStyle name="CALC Amount Total [2] 16 5 4" xfId="16984"/>
    <cellStyle name="CALC Amount Total [2] 16 6" xfId="16985"/>
    <cellStyle name="CALC Amount Total [2] 16 6 2" xfId="16986"/>
    <cellStyle name="CALC Amount Total [2] 16 6 2 2" xfId="16987"/>
    <cellStyle name="CALC Amount Total [2] 16 6 3" xfId="16988"/>
    <cellStyle name="CALC Amount Total [2] 16 6 4" xfId="16989"/>
    <cellStyle name="CALC Amount Total [2] 16 7" xfId="16990"/>
    <cellStyle name="CALC Amount Total [2] 16 7 2" xfId="16991"/>
    <cellStyle name="CALC Amount Total [2] 16 7 2 2" xfId="16992"/>
    <cellStyle name="CALC Amount Total [2] 16 7 3" xfId="16993"/>
    <cellStyle name="CALC Amount Total [2] 16 7 4" xfId="16994"/>
    <cellStyle name="CALC Amount Total [2] 16 8" xfId="16995"/>
    <cellStyle name="CALC Amount Total [2] 16 8 2" xfId="16996"/>
    <cellStyle name="CALC Amount Total [2] 16 8 2 2" xfId="16997"/>
    <cellStyle name="CALC Amount Total [2] 16 8 3" xfId="16998"/>
    <cellStyle name="CALC Amount Total [2] 16 8 4" xfId="16999"/>
    <cellStyle name="CALC Amount Total [2] 16 9" xfId="17000"/>
    <cellStyle name="CALC Amount Total [2] 16 9 2" xfId="17001"/>
    <cellStyle name="CALC Amount Total [2] 17" xfId="17002"/>
    <cellStyle name="CALC Amount Total [2] 17 10" xfId="17003"/>
    <cellStyle name="CALC Amount Total [2] 17 11" xfId="17004"/>
    <cellStyle name="CALC Amount Total [2] 17 2" xfId="17005"/>
    <cellStyle name="CALC Amount Total [2] 17 2 2" xfId="17006"/>
    <cellStyle name="CALC Amount Total [2] 17 2 2 2" xfId="17007"/>
    <cellStyle name="CALC Amount Total [2] 17 2 3" xfId="17008"/>
    <cellStyle name="CALC Amount Total [2] 17 2 4" xfId="17009"/>
    <cellStyle name="CALC Amount Total [2] 17 3" xfId="17010"/>
    <cellStyle name="CALC Amount Total [2] 17 3 2" xfId="17011"/>
    <cellStyle name="CALC Amount Total [2] 17 3 2 2" xfId="17012"/>
    <cellStyle name="CALC Amount Total [2] 17 3 3" xfId="17013"/>
    <cellStyle name="CALC Amount Total [2] 17 3 4" xfId="17014"/>
    <cellStyle name="CALC Amount Total [2] 17 4" xfId="17015"/>
    <cellStyle name="CALC Amount Total [2] 17 4 2" xfId="17016"/>
    <cellStyle name="CALC Amount Total [2] 17 4 2 2" xfId="17017"/>
    <cellStyle name="CALC Amount Total [2] 17 4 3" xfId="17018"/>
    <cellStyle name="CALC Amount Total [2] 17 4 4" xfId="17019"/>
    <cellStyle name="CALC Amount Total [2] 17 5" xfId="17020"/>
    <cellStyle name="CALC Amount Total [2] 17 5 2" xfId="17021"/>
    <cellStyle name="CALC Amount Total [2] 17 5 2 2" xfId="17022"/>
    <cellStyle name="CALC Amount Total [2] 17 5 3" xfId="17023"/>
    <cellStyle name="CALC Amount Total [2] 17 5 4" xfId="17024"/>
    <cellStyle name="CALC Amount Total [2] 17 6" xfId="17025"/>
    <cellStyle name="CALC Amount Total [2] 17 6 2" xfId="17026"/>
    <cellStyle name="CALC Amount Total [2] 17 6 2 2" xfId="17027"/>
    <cellStyle name="CALC Amount Total [2] 17 6 3" xfId="17028"/>
    <cellStyle name="CALC Amount Total [2] 17 6 4" xfId="17029"/>
    <cellStyle name="CALC Amount Total [2] 17 7" xfId="17030"/>
    <cellStyle name="CALC Amount Total [2] 17 7 2" xfId="17031"/>
    <cellStyle name="CALC Amount Total [2] 17 7 2 2" xfId="17032"/>
    <cellStyle name="CALC Amount Total [2] 17 7 3" xfId="17033"/>
    <cellStyle name="CALC Amount Total [2] 17 7 4" xfId="17034"/>
    <cellStyle name="CALC Amount Total [2] 17 8" xfId="17035"/>
    <cellStyle name="CALC Amount Total [2] 17 8 2" xfId="17036"/>
    <cellStyle name="CALC Amount Total [2] 17 8 2 2" xfId="17037"/>
    <cellStyle name="CALC Amount Total [2] 17 8 3" xfId="17038"/>
    <cellStyle name="CALC Amount Total [2] 17 8 4" xfId="17039"/>
    <cellStyle name="CALC Amount Total [2] 17 9" xfId="17040"/>
    <cellStyle name="CALC Amount Total [2] 17 9 2" xfId="17041"/>
    <cellStyle name="CALC Amount Total [2] 18" xfId="17042"/>
    <cellStyle name="CALC Amount Total [2] 18 10" xfId="17043"/>
    <cellStyle name="CALC Amount Total [2] 18 11" xfId="17044"/>
    <cellStyle name="CALC Amount Total [2] 18 2" xfId="17045"/>
    <cellStyle name="CALC Amount Total [2] 18 2 2" xfId="17046"/>
    <cellStyle name="CALC Amount Total [2] 18 2 2 2" xfId="17047"/>
    <cellStyle name="CALC Amount Total [2] 18 2 3" xfId="17048"/>
    <cellStyle name="CALC Amount Total [2] 18 2 4" xfId="17049"/>
    <cellStyle name="CALC Amount Total [2] 18 3" xfId="17050"/>
    <cellStyle name="CALC Amount Total [2] 18 3 2" xfId="17051"/>
    <cellStyle name="CALC Amount Total [2] 18 3 2 2" xfId="17052"/>
    <cellStyle name="CALC Amount Total [2] 18 3 3" xfId="17053"/>
    <cellStyle name="CALC Amount Total [2] 18 3 4" xfId="17054"/>
    <cellStyle name="CALC Amount Total [2] 18 4" xfId="17055"/>
    <cellStyle name="CALC Amount Total [2] 18 4 2" xfId="17056"/>
    <cellStyle name="CALC Amount Total [2] 18 4 2 2" xfId="17057"/>
    <cellStyle name="CALC Amount Total [2] 18 4 3" xfId="17058"/>
    <cellStyle name="CALC Amount Total [2] 18 4 4" xfId="17059"/>
    <cellStyle name="CALC Amount Total [2] 18 5" xfId="17060"/>
    <cellStyle name="CALC Amount Total [2] 18 5 2" xfId="17061"/>
    <cellStyle name="CALC Amount Total [2] 18 5 2 2" xfId="17062"/>
    <cellStyle name="CALC Amount Total [2] 18 5 3" xfId="17063"/>
    <cellStyle name="CALC Amount Total [2] 18 5 4" xfId="17064"/>
    <cellStyle name="CALC Amount Total [2] 18 6" xfId="17065"/>
    <cellStyle name="CALC Amount Total [2] 18 6 2" xfId="17066"/>
    <cellStyle name="CALC Amount Total [2] 18 6 2 2" xfId="17067"/>
    <cellStyle name="CALC Amount Total [2] 18 6 3" xfId="17068"/>
    <cellStyle name="CALC Amount Total [2] 18 6 4" xfId="17069"/>
    <cellStyle name="CALC Amount Total [2] 18 7" xfId="17070"/>
    <cellStyle name="CALC Amount Total [2] 18 7 2" xfId="17071"/>
    <cellStyle name="CALC Amount Total [2] 18 7 2 2" xfId="17072"/>
    <cellStyle name="CALC Amount Total [2] 18 7 3" xfId="17073"/>
    <cellStyle name="CALC Amount Total [2] 18 7 4" xfId="17074"/>
    <cellStyle name="CALC Amount Total [2] 18 8" xfId="17075"/>
    <cellStyle name="CALC Amount Total [2] 18 8 2" xfId="17076"/>
    <cellStyle name="CALC Amount Total [2] 18 8 2 2" xfId="17077"/>
    <cellStyle name="CALC Amount Total [2] 18 8 3" xfId="17078"/>
    <cellStyle name="CALC Amount Total [2] 18 8 4" xfId="17079"/>
    <cellStyle name="CALC Amount Total [2] 18 9" xfId="17080"/>
    <cellStyle name="CALC Amount Total [2] 18 9 2" xfId="17081"/>
    <cellStyle name="CALC Amount Total [2] 19" xfId="17082"/>
    <cellStyle name="CALC Amount Total [2] 19 10" xfId="17083"/>
    <cellStyle name="CALC Amount Total [2] 19 11" xfId="17084"/>
    <cellStyle name="CALC Amount Total [2] 19 2" xfId="17085"/>
    <cellStyle name="CALC Amount Total [2] 19 2 2" xfId="17086"/>
    <cellStyle name="CALC Amount Total [2] 19 2 2 2" xfId="17087"/>
    <cellStyle name="CALC Amount Total [2] 19 2 3" xfId="17088"/>
    <cellStyle name="CALC Amount Total [2] 19 2 4" xfId="17089"/>
    <cellStyle name="CALC Amount Total [2] 19 3" xfId="17090"/>
    <cellStyle name="CALC Amount Total [2] 19 3 2" xfId="17091"/>
    <cellStyle name="CALC Amount Total [2] 19 3 2 2" xfId="17092"/>
    <cellStyle name="CALC Amount Total [2] 19 3 3" xfId="17093"/>
    <cellStyle name="CALC Amount Total [2] 19 3 4" xfId="17094"/>
    <cellStyle name="CALC Amount Total [2] 19 4" xfId="17095"/>
    <cellStyle name="CALC Amount Total [2] 19 4 2" xfId="17096"/>
    <cellStyle name="CALC Amount Total [2] 19 4 2 2" xfId="17097"/>
    <cellStyle name="CALC Amount Total [2] 19 4 3" xfId="17098"/>
    <cellStyle name="CALC Amount Total [2] 19 4 4" xfId="17099"/>
    <cellStyle name="CALC Amount Total [2] 19 5" xfId="17100"/>
    <cellStyle name="CALC Amount Total [2] 19 5 2" xfId="17101"/>
    <cellStyle name="CALC Amount Total [2] 19 5 2 2" xfId="17102"/>
    <cellStyle name="CALC Amount Total [2] 19 5 3" xfId="17103"/>
    <cellStyle name="CALC Amount Total [2] 19 5 4" xfId="17104"/>
    <cellStyle name="CALC Amount Total [2] 19 6" xfId="17105"/>
    <cellStyle name="CALC Amount Total [2] 19 6 2" xfId="17106"/>
    <cellStyle name="CALC Amount Total [2] 19 6 2 2" xfId="17107"/>
    <cellStyle name="CALC Amount Total [2] 19 6 3" xfId="17108"/>
    <cellStyle name="CALC Amount Total [2] 19 6 4" xfId="17109"/>
    <cellStyle name="CALC Amount Total [2] 19 7" xfId="17110"/>
    <cellStyle name="CALC Amount Total [2] 19 7 2" xfId="17111"/>
    <cellStyle name="CALC Amount Total [2] 19 7 2 2" xfId="17112"/>
    <cellStyle name="CALC Amount Total [2] 19 7 3" xfId="17113"/>
    <cellStyle name="CALC Amount Total [2] 19 7 4" xfId="17114"/>
    <cellStyle name="CALC Amount Total [2] 19 8" xfId="17115"/>
    <cellStyle name="CALC Amount Total [2] 19 8 2" xfId="17116"/>
    <cellStyle name="CALC Amount Total [2] 19 8 2 2" xfId="17117"/>
    <cellStyle name="CALC Amount Total [2] 19 8 3" xfId="17118"/>
    <cellStyle name="CALC Amount Total [2] 19 8 4" xfId="17119"/>
    <cellStyle name="CALC Amount Total [2] 19 9" xfId="17120"/>
    <cellStyle name="CALC Amount Total [2] 19 9 2" xfId="17121"/>
    <cellStyle name="CALC Amount Total [2] 2" xfId="17122"/>
    <cellStyle name="CALC Amount Total [2] 2 10" xfId="17123"/>
    <cellStyle name="CALC Amount Total [2] 2 10 10" xfId="17124"/>
    <cellStyle name="CALC Amount Total [2] 2 10 10 2" xfId="17125"/>
    <cellStyle name="CALC Amount Total [2] 2 10 11" xfId="17126"/>
    <cellStyle name="CALC Amount Total [2] 2 10 12" xfId="17127"/>
    <cellStyle name="CALC Amount Total [2] 2 10 2" xfId="17128"/>
    <cellStyle name="CALC Amount Total [2] 2 10 2 2" xfId="17129"/>
    <cellStyle name="CALC Amount Total [2] 2 10 2 2 2" xfId="17130"/>
    <cellStyle name="CALC Amount Total [2] 2 10 2 3" xfId="17131"/>
    <cellStyle name="CALC Amount Total [2] 2 10 2 4" xfId="17132"/>
    <cellStyle name="CALC Amount Total [2] 2 10 3" xfId="17133"/>
    <cellStyle name="CALC Amount Total [2] 2 10 3 2" xfId="17134"/>
    <cellStyle name="CALC Amount Total [2] 2 10 3 2 2" xfId="17135"/>
    <cellStyle name="CALC Amount Total [2] 2 10 3 3" xfId="17136"/>
    <cellStyle name="CALC Amount Total [2] 2 10 3 4" xfId="17137"/>
    <cellStyle name="CALC Amount Total [2] 2 10 4" xfId="17138"/>
    <cellStyle name="CALC Amount Total [2] 2 10 4 2" xfId="17139"/>
    <cellStyle name="CALC Amount Total [2] 2 10 4 2 2" xfId="17140"/>
    <cellStyle name="CALC Amount Total [2] 2 10 4 3" xfId="17141"/>
    <cellStyle name="CALC Amount Total [2] 2 10 4 4" xfId="17142"/>
    <cellStyle name="CALC Amount Total [2] 2 10 5" xfId="17143"/>
    <cellStyle name="CALC Amount Total [2] 2 10 5 2" xfId="17144"/>
    <cellStyle name="CALC Amount Total [2] 2 10 5 2 2" xfId="17145"/>
    <cellStyle name="CALC Amount Total [2] 2 10 5 3" xfId="17146"/>
    <cellStyle name="CALC Amount Total [2] 2 10 5 4" xfId="17147"/>
    <cellStyle name="CALC Amount Total [2] 2 10 6" xfId="17148"/>
    <cellStyle name="CALC Amount Total [2] 2 10 6 2" xfId="17149"/>
    <cellStyle name="CALC Amount Total [2] 2 10 6 2 2" xfId="17150"/>
    <cellStyle name="CALC Amount Total [2] 2 10 6 3" xfId="17151"/>
    <cellStyle name="CALC Amount Total [2] 2 10 6 4" xfId="17152"/>
    <cellStyle name="CALC Amount Total [2] 2 10 7" xfId="17153"/>
    <cellStyle name="CALC Amount Total [2] 2 10 7 2" xfId="17154"/>
    <cellStyle name="CALC Amount Total [2] 2 10 7 2 2" xfId="17155"/>
    <cellStyle name="CALC Amount Total [2] 2 10 7 3" xfId="17156"/>
    <cellStyle name="CALC Amount Total [2] 2 10 7 4" xfId="17157"/>
    <cellStyle name="CALC Amount Total [2] 2 10 8" xfId="17158"/>
    <cellStyle name="CALC Amount Total [2] 2 10 8 2" xfId="17159"/>
    <cellStyle name="CALC Amount Total [2] 2 10 8 2 2" xfId="17160"/>
    <cellStyle name="CALC Amount Total [2] 2 10 8 3" xfId="17161"/>
    <cellStyle name="CALC Amount Total [2] 2 10 8 4" xfId="17162"/>
    <cellStyle name="CALC Amount Total [2] 2 10 9" xfId="17163"/>
    <cellStyle name="CALC Amount Total [2] 2 10 9 2" xfId="17164"/>
    <cellStyle name="CALC Amount Total [2] 2 10 9 2 2" xfId="17165"/>
    <cellStyle name="CALC Amount Total [2] 2 10 9 3" xfId="17166"/>
    <cellStyle name="CALC Amount Total [2] 2 10 9 4" xfId="17167"/>
    <cellStyle name="CALC Amount Total [2] 2 11" xfId="17168"/>
    <cellStyle name="CALC Amount Total [2] 2 11 10" xfId="17169"/>
    <cellStyle name="CALC Amount Total [2] 2 11 10 2" xfId="17170"/>
    <cellStyle name="CALC Amount Total [2] 2 11 11" xfId="17171"/>
    <cellStyle name="CALC Amount Total [2] 2 11 12" xfId="17172"/>
    <cellStyle name="CALC Amount Total [2] 2 11 2" xfId="17173"/>
    <cellStyle name="CALC Amount Total [2] 2 11 2 2" xfId="17174"/>
    <cellStyle name="CALC Amount Total [2] 2 11 2 2 2" xfId="17175"/>
    <cellStyle name="CALC Amount Total [2] 2 11 2 3" xfId="17176"/>
    <cellStyle name="CALC Amount Total [2] 2 11 2 4" xfId="17177"/>
    <cellStyle name="CALC Amount Total [2] 2 11 3" xfId="17178"/>
    <cellStyle name="CALC Amount Total [2] 2 11 3 2" xfId="17179"/>
    <cellStyle name="CALC Amount Total [2] 2 11 3 2 2" xfId="17180"/>
    <cellStyle name="CALC Amount Total [2] 2 11 3 3" xfId="17181"/>
    <cellStyle name="CALC Amount Total [2] 2 11 3 4" xfId="17182"/>
    <cellStyle name="CALC Amount Total [2] 2 11 4" xfId="17183"/>
    <cellStyle name="CALC Amount Total [2] 2 11 4 2" xfId="17184"/>
    <cellStyle name="CALC Amount Total [2] 2 11 4 2 2" xfId="17185"/>
    <cellStyle name="CALC Amount Total [2] 2 11 4 3" xfId="17186"/>
    <cellStyle name="CALC Amount Total [2] 2 11 4 4" xfId="17187"/>
    <cellStyle name="CALC Amount Total [2] 2 11 5" xfId="17188"/>
    <cellStyle name="CALC Amount Total [2] 2 11 5 2" xfId="17189"/>
    <cellStyle name="CALC Amount Total [2] 2 11 5 2 2" xfId="17190"/>
    <cellStyle name="CALC Amount Total [2] 2 11 5 3" xfId="17191"/>
    <cellStyle name="CALC Amount Total [2] 2 11 5 4" xfId="17192"/>
    <cellStyle name="CALC Amount Total [2] 2 11 6" xfId="17193"/>
    <cellStyle name="CALC Amount Total [2] 2 11 6 2" xfId="17194"/>
    <cellStyle name="CALC Amount Total [2] 2 11 6 2 2" xfId="17195"/>
    <cellStyle name="CALC Amount Total [2] 2 11 6 3" xfId="17196"/>
    <cellStyle name="CALC Amount Total [2] 2 11 6 4" xfId="17197"/>
    <cellStyle name="CALC Amount Total [2] 2 11 7" xfId="17198"/>
    <cellStyle name="CALC Amount Total [2] 2 11 7 2" xfId="17199"/>
    <cellStyle name="CALC Amount Total [2] 2 11 7 2 2" xfId="17200"/>
    <cellStyle name="CALC Amount Total [2] 2 11 7 3" xfId="17201"/>
    <cellStyle name="CALC Amount Total [2] 2 11 7 4" xfId="17202"/>
    <cellStyle name="CALC Amount Total [2] 2 11 8" xfId="17203"/>
    <cellStyle name="CALC Amount Total [2] 2 11 8 2" xfId="17204"/>
    <cellStyle name="CALC Amount Total [2] 2 11 8 2 2" xfId="17205"/>
    <cellStyle name="CALC Amount Total [2] 2 11 8 3" xfId="17206"/>
    <cellStyle name="CALC Amount Total [2] 2 11 8 4" xfId="17207"/>
    <cellStyle name="CALC Amount Total [2] 2 11 9" xfId="17208"/>
    <cellStyle name="CALC Amount Total [2] 2 11 9 2" xfId="17209"/>
    <cellStyle name="CALC Amount Total [2] 2 11 9 2 2" xfId="17210"/>
    <cellStyle name="CALC Amount Total [2] 2 11 9 3" xfId="17211"/>
    <cellStyle name="CALC Amount Total [2] 2 11 9 4" xfId="17212"/>
    <cellStyle name="CALC Amount Total [2] 2 12" xfId="17213"/>
    <cellStyle name="CALC Amount Total [2] 2 12 10" xfId="17214"/>
    <cellStyle name="CALC Amount Total [2] 2 12 10 2" xfId="17215"/>
    <cellStyle name="CALC Amount Total [2] 2 12 11" xfId="17216"/>
    <cellStyle name="CALC Amount Total [2] 2 12 12" xfId="17217"/>
    <cellStyle name="CALC Amount Total [2] 2 12 2" xfId="17218"/>
    <cellStyle name="CALC Amount Total [2] 2 12 2 2" xfId="17219"/>
    <cellStyle name="CALC Amount Total [2] 2 12 2 2 2" xfId="17220"/>
    <cellStyle name="CALC Amount Total [2] 2 12 2 3" xfId="17221"/>
    <cellStyle name="CALC Amount Total [2] 2 12 2 4" xfId="17222"/>
    <cellStyle name="CALC Amount Total [2] 2 12 3" xfId="17223"/>
    <cellStyle name="CALC Amount Total [2] 2 12 3 2" xfId="17224"/>
    <cellStyle name="CALC Amount Total [2] 2 12 3 2 2" xfId="17225"/>
    <cellStyle name="CALC Amount Total [2] 2 12 3 3" xfId="17226"/>
    <cellStyle name="CALC Amount Total [2] 2 12 3 4" xfId="17227"/>
    <cellStyle name="CALC Amount Total [2] 2 12 4" xfId="17228"/>
    <cellStyle name="CALC Amount Total [2] 2 12 4 2" xfId="17229"/>
    <cellStyle name="CALC Amount Total [2] 2 12 4 2 2" xfId="17230"/>
    <cellStyle name="CALC Amount Total [2] 2 12 4 3" xfId="17231"/>
    <cellStyle name="CALC Amount Total [2] 2 12 4 4" xfId="17232"/>
    <cellStyle name="CALC Amount Total [2] 2 12 5" xfId="17233"/>
    <cellStyle name="CALC Amount Total [2] 2 12 5 2" xfId="17234"/>
    <cellStyle name="CALC Amount Total [2] 2 12 5 2 2" xfId="17235"/>
    <cellStyle name="CALC Amount Total [2] 2 12 5 3" xfId="17236"/>
    <cellStyle name="CALC Amount Total [2] 2 12 5 4" xfId="17237"/>
    <cellStyle name="CALC Amount Total [2] 2 12 6" xfId="17238"/>
    <cellStyle name="CALC Amount Total [2] 2 12 6 2" xfId="17239"/>
    <cellStyle name="CALC Amount Total [2] 2 12 6 2 2" xfId="17240"/>
    <cellStyle name="CALC Amount Total [2] 2 12 6 3" xfId="17241"/>
    <cellStyle name="CALC Amount Total [2] 2 12 6 4" xfId="17242"/>
    <cellStyle name="CALC Amount Total [2] 2 12 7" xfId="17243"/>
    <cellStyle name="CALC Amount Total [2] 2 12 7 2" xfId="17244"/>
    <cellStyle name="CALC Amount Total [2] 2 12 7 2 2" xfId="17245"/>
    <cellStyle name="CALC Amount Total [2] 2 12 7 3" xfId="17246"/>
    <cellStyle name="CALC Amount Total [2] 2 12 7 4" xfId="17247"/>
    <cellStyle name="CALC Amount Total [2] 2 12 8" xfId="17248"/>
    <cellStyle name="CALC Amount Total [2] 2 12 8 2" xfId="17249"/>
    <cellStyle name="CALC Amount Total [2] 2 12 8 2 2" xfId="17250"/>
    <cellStyle name="CALC Amount Total [2] 2 12 8 3" xfId="17251"/>
    <cellStyle name="CALC Amount Total [2] 2 12 8 4" xfId="17252"/>
    <cellStyle name="CALC Amount Total [2] 2 12 9" xfId="17253"/>
    <cellStyle name="CALC Amount Total [2] 2 12 9 2" xfId="17254"/>
    <cellStyle name="CALC Amount Total [2] 2 12 9 2 2" xfId="17255"/>
    <cellStyle name="CALC Amount Total [2] 2 12 9 3" xfId="17256"/>
    <cellStyle name="CALC Amount Total [2] 2 12 9 4" xfId="17257"/>
    <cellStyle name="CALC Amount Total [2] 2 13" xfId="17258"/>
    <cellStyle name="CALC Amount Total [2] 2 13 10" xfId="17259"/>
    <cellStyle name="CALC Amount Total [2] 2 13 10 2" xfId="17260"/>
    <cellStyle name="CALC Amount Total [2] 2 13 11" xfId="17261"/>
    <cellStyle name="CALC Amount Total [2] 2 13 12" xfId="17262"/>
    <cellStyle name="CALC Amount Total [2] 2 13 2" xfId="17263"/>
    <cellStyle name="CALC Amount Total [2] 2 13 2 2" xfId="17264"/>
    <cellStyle name="CALC Amount Total [2] 2 13 2 2 2" xfId="17265"/>
    <cellStyle name="CALC Amount Total [2] 2 13 2 3" xfId="17266"/>
    <cellStyle name="CALC Amount Total [2] 2 13 2 4" xfId="17267"/>
    <cellStyle name="CALC Amount Total [2] 2 13 3" xfId="17268"/>
    <cellStyle name="CALC Amount Total [2] 2 13 3 2" xfId="17269"/>
    <cellStyle name="CALC Amount Total [2] 2 13 3 2 2" xfId="17270"/>
    <cellStyle name="CALC Amount Total [2] 2 13 3 3" xfId="17271"/>
    <cellStyle name="CALC Amount Total [2] 2 13 3 4" xfId="17272"/>
    <cellStyle name="CALC Amount Total [2] 2 13 4" xfId="17273"/>
    <cellStyle name="CALC Amount Total [2] 2 13 4 2" xfId="17274"/>
    <cellStyle name="CALC Amount Total [2] 2 13 4 2 2" xfId="17275"/>
    <cellStyle name="CALC Amount Total [2] 2 13 4 3" xfId="17276"/>
    <cellStyle name="CALC Amount Total [2] 2 13 4 4" xfId="17277"/>
    <cellStyle name="CALC Amount Total [2] 2 13 5" xfId="17278"/>
    <cellStyle name="CALC Amount Total [2] 2 13 5 2" xfId="17279"/>
    <cellStyle name="CALC Amount Total [2] 2 13 5 2 2" xfId="17280"/>
    <cellStyle name="CALC Amount Total [2] 2 13 5 3" xfId="17281"/>
    <cellStyle name="CALC Amount Total [2] 2 13 5 4" xfId="17282"/>
    <cellStyle name="CALC Amount Total [2] 2 13 6" xfId="17283"/>
    <cellStyle name="CALC Amount Total [2] 2 13 6 2" xfId="17284"/>
    <cellStyle name="CALC Amount Total [2] 2 13 6 2 2" xfId="17285"/>
    <cellStyle name="CALC Amount Total [2] 2 13 6 3" xfId="17286"/>
    <cellStyle name="CALC Amount Total [2] 2 13 6 4" xfId="17287"/>
    <cellStyle name="CALC Amount Total [2] 2 13 7" xfId="17288"/>
    <cellStyle name="CALC Amount Total [2] 2 13 7 2" xfId="17289"/>
    <cellStyle name="CALC Amount Total [2] 2 13 7 2 2" xfId="17290"/>
    <cellStyle name="CALC Amount Total [2] 2 13 7 3" xfId="17291"/>
    <cellStyle name="CALC Amount Total [2] 2 13 7 4" xfId="17292"/>
    <cellStyle name="CALC Amount Total [2] 2 13 8" xfId="17293"/>
    <cellStyle name="CALC Amount Total [2] 2 13 8 2" xfId="17294"/>
    <cellStyle name="CALC Amount Total [2] 2 13 8 2 2" xfId="17295"/>
    <cellStyle name="CALC Amount Total [2] 2 13 8 3" xfId="17296"/>
    <cellStyle name="CALC Amount Total [2] 2 13 8 4" xfId="17297"/>
    <cellStyle name="CALC Amount Total [2] 2 13 9" xfId="17298"/>
    <cellStyle name="CALC Amount Total [2] 2 13 9 2" xfId="17299"/>
    <cellStyle name="CALC Amount Total [2] 2 13 9 2 2" xfId="17300"/>
    <cellStyle name="CALC Amount Total [2] 2 13 9 3" xfId="17301"/>
    <cellStyle name="CALC Amount Total [2] 2 13 9 4" xfId="17302"/>
    <cellStyle name="CALC Amount Total [2] 2 14" xfId="17303"/>
    <cellStyle name="CALC Amount Total [2] 2 14 10" xfId="17304"/>
    <cellStyle name="CALC Amount Total [2] 2 14 10 2" xfId="17305"/>
    <cellStyle name="CALC Amount Total [2] 2 14 11" xfId="17306"/>
    <cellStyle name="CALC Amount Total [2] 2 14 12" xfId="17307"/>
    <cellStyle name="CALC Amount Total [2] 2 14 2" xfId="17308"/>
    <cellStyle name="CALC Amount Total [2] 2 14 2 2" xfId="17309"/>
    <cellStyle name="CALC Amount Total [2] 2 14 2 2 2" xfId="17310"/>
    <cellStyle name="CALC Amount Total [2] 2 14 2 3" xfId="17311"/>
    <cellStyle name="CALC Amount Total [2] 2 14 2 4" xfId="17312"/>
    <cellStyle name="CALC Amount Total [2] 2 14 3" xfId="17313"/>
    <cellStyle name="CALC Amount Total [2] 2 14 3 2" xfId="17314"/>
    <cellStyle name="CALC Amount Total [2] 2 14 3 2 2" xfId="17315"/>
    <cellStyle name="CALC Amount Total [2] 2 14 3 3" xfId="17316"/>
    <cellStyle name="CALC Amount Total [2] 2 14 3 4" xfId="17317"/>
    <cellStyle name="CALC Amount Total [2] 2 14 4" xfId="17318"/>
    <cellStyle name="CALC Amount Total [2] 2 14 4 2" xfId="17319"/>
    <cellStyle name="CALC Amount Total [2] 2 14 4 2 2" xfId="17320"/>
    <cellStyle name="CALC Amount Total [2] 2 14 4 3" xfId="17321"/>
    <cellStyle name="CALC Amount Total [2] 2 14 4 4" xfId="17322"/>
    <cellStyle name="CALC Amount Total [2] 2 14 5" xfId="17323"/>
    <cellStyle name="CALC Amount Total [2] 2 14 5 2" xfId="17324"/>
    <cellStyle name="CALC Amount Total [2] 2 14 5 2 2" xfId="17325"/>
    <cellStyle name="CALC Amount Total [2] 2 14 5 3" xfId="17326"/>
    <cellStyle name="CALC Amount Total [2] 2 14 5 4" xfId="17327"/>
    <cellStyle name="CALC Amount Total [2] 2 14 6" xfId="17328"/>
    <cellStyle name="CALC Amount Total [2] 2 14 6 2" xfId="17329"/>
    <cellStyle name="CALC Amount Total [2] 2 14 6 2 2" xfId="17330"/>
    <cellStyle name="CALC Amount Total [2] 2 14 6 3" xfId="17331"/>
    <cellStyle name="CALC Amount Total [2] 2 14 6 4" xfId="17332"/>
    <cellStyle name="CALC Amount Total [2] 2 14 7" xfId="17333"/>
    <cellStyle name="CALC Amount Total [2] 2 14 7 2" xfId="17334"/>
    <cellStyle name="CALC Amount Total [2] 2 14 7 2 2" xfId="17335"/>
    <cellStyle name="CALC Amount Total [2] 2 14 7 3" xfId="17336"/>
    <cellStyle name="CALC Amount Total [2] 2 14 7 4" xfId="17337"/>
    <cellStyle name="CALC Amount Total [2] 2 14 8" xfId="17338"/>
    <cellStyle name="CALC Amount Total [2] 2 14 8 2" xfId="17339"/>
    <cellStyle name="CALC Amount Total [2] 2 14 8 2 2" xfId="17340"/>
    <cellStyle name="CALC Amount Total [2] 2 14 8 3" xfId="17341"/>
    <cellStyle name="CALC Amount Total [2] 2 14 8 4" xfId="17342"/>
    <cellStyle name="CALC Amount Total [2] 2 14 9" xfId="17343"/>
    <cellStyle name="CALC Amount Total [2] 2 14 9 2" xfId="17344"/>
    <cellStyle name="CALC Amount Total [2] 2 14 9 2 2" xfId="17345"/>
    <cellStyle name="CALC Amount Total [2] 2 14 9 3" xfId="17346"/>
    <cellStyle name="CALC Amount Total [2] 2 14 9 4" xfId="17347"/>
    <cellStyle name="CALC Amount Total [2] 2 15" xfId="17348"/>
    <cellStyle name="CALC Amount Total [2] 2 15 10" xfId="17349"/>
    <cellStyle name="CALC Amount Total [2] 2 15 10 2" xfId="17350"/>
    <cellStyle name="CALC Amount Total [2] 2 15 11" xfId="17351"/>
    <cellStyle name="CALC Amount Total [2] 2 15 12" xfId="17352"/>
    <cellStyle name="CALC Amount Total [2] 2 15 2" xfId="17353"/>
    <cellStyle name="CALC Amount Total [2] 2 15 2 2" xfId="17354"/>
    <cellStyle name="CALC Amount Total [2] 2 15 2 2 2" xfId="17355"/>
    <cellStyle name="CALC Amount Total [2] 2 15 2 3" xfId="17356"/>
    <cellStyle name="CALC Amount Total [2] 2 15 2 4" xfId="17357"/>
    <cellStyle name="CALC Amount Total [2] 2 15 3" xfId="17358"/>
    <cellStyle name="CALC Amount Total [2] 2 15 3 2" xfId="17359"/>
    <cellStyle name="CALC Amount Total [2] 2 15 3 2 2" xfId="17360"/>
    <cellStyle name="CALC Amount Total [2] 2 15 3 3" xfId="17361"/>
    <cellStyle name="CALC Amount Total [2] 2 15 3 4" xfId="17362"/>
    <cellStyle name="CALC Amount Total [2] 2 15 4" xfId="17363"/>
    <cellStyle name="CALC Amount Total [2] 2 15 4 2" xfId="17364"/>
    <cellStyle name="CALC Amount Total [2] 2 15 4 2 2" xfId="17365"/>
    <cellStyle name="CALC Amount Total [2] 2 15 4 3" xfId="17366"/>
    <cellStyle name="CALC Amount Total [2] 2 15 4 4" xfId="17367"/>
    <cellStyle name="CALC Amount Total [2] 2 15 5" xfId="17368"/>
    <cellStyle name="CALC Amount Total [2] 2 15 5 2" xfId="17369"/>
    <cellStyle name="CALC Amount Total [2] 2 15 5 2 2" xfId="17370"/>
    <cellStyle name="CALC Amount Total [2] 2 15 5 3" xfId="17371"/>
    <cellStyle name="CALC Amount Total [2] 2 15 5 4" xfId="17372"/>
    <cellStyle name="CALC Amount Total [2] 2 15 6" xfId="17373"/>
    <cellStyle name="CALC Amount Total [2] 2 15 6 2" xfId="17374"/>
    <cellStyle name="CALC Amount Total [2] 2 15 6 2 2" xfId="17375"/>
    <cellStyle name="CALC Amount Total [2] 2 15 6 3" xfId="17376"/>
    <cellStyle name="CALC Amount Total [2] 2 15 6 4" xfId="17377"/>
    <cellStyle name="CALC Amount Total [2] 2 15 7" xfId="17378"/>
    <cellStyle name="CALC Amount Total [2] 2 15 7 2" xfId="17379"/>
    <cellStyle name="CALC Amount Total [2] 2 15 7 2 2" xfId="17380"/>
    <cellStyle name="CALC Amount Total [2] 2 15 7 3" xfId="17381"/>
    <cellStyle name="CALC Amount Total [2] 2 15 7 4" xfId="17382"/>
    <cellStyle name="CALC Amount Total [2] 2 15 8" xfId="17383"/>
    <cellStyle name="CALC Amount Total [2] 2 15 8 2" xfId="17384"/>
    <cellStyle name="CALC Amount Total [2] 2 15 8 2 2" xfId="17385"/>
    <cellStyle name="CALC Amount Total [2] 2 15 8 3" xfId="17386"/>
    <cellStyle name="CALC Amount Total [2] 2 15 8 4" xfId="17387"/>
    <cellStyle name="CALC Amount Total [2] 2 15 9" xfId="17388"/>
    <cellStyle name="CALC Amount Total [2] 2 15 9 2" xfId="17389"/>
    <cellStyle name="CALC Amount Total [2] 2 15 9 2 2" xfId="17390"/>
    <cellStyle name="CALC Amount Total [2] 2 15 9 3" xfId="17391"/>
    <cellStyle name="CALC Amount Total [2] 2 15 9 4" xfId="17392"/>
    <cellStyle name="CALC Amount Total [2] 2 16" xfId="17393"/>
    <cellStyle name="CALC Amount Total [2] 2 16 10" xfId="17394"/>
    <cellStyle name="CALC Amount Total [2] 2 16 11" xfId="17395"/>
    <cellStyle name="CALC Amount Total [2] 2 16 2" xfId="17396"/>
    <cellStyle name="CALC Amount Total [2] 2 16 2 2" xfId="17397"/>
    <cellStyle name="CALC Amount Total [2] 2 16 2 2 2" xfId="17398"/>
    <cellStyle name="CALC Amount Total [2] 2 16 2 3" xfId="17399"/>
    <cellStyle name="CALC Amount Total [2] 2 16 2 4" xfId="17400"/>
    <cellStyle name="CALC Amount Total [2] 2 16 3" xfId="17401"/>
    <cellStyle name="CALC Amount Total [2] 2 16 3 2" xfId="17402"/>
    <cellStyle name="CALC Amount Total [2] 2 16 3 2 2" xfId="17403"/>
    <cellStyle name="CALC Amount Total [2] 2 16 3 3" xfId="17404"/>
    <cellStyle name="CALC Amount Total [2] 2 16 3 4" xfId="17405"/>
    <cellStyle name="CALC Amount Total [2] 2 16 4" xfId="17406"/>
    <cellStyle name="CALC Amount Total [2] 2 16 4 2" xfId="17407"/>
    <cellStyle name="CALC Amount Total [2] 2 16 4 2 2" xfId="17408"/>
    <cellStyle name="CALC Amount Total [2] 2 16 4 3" xfId="17409"/>
    <cellStyle name="CALC Amount Total [2] 2 16 4 4" xfId="17410"/>
    <cellStyle name="CALC Amount Total [2] 2 16 5" xfId="17411"/>
    <cellStyle name="CALC Amount Total [2] 2 16 5 2" xfId="17412"/>
    <cellStyle name="CALC Amount Total [2] 2 16 5 2 2" xfId="17413"/>
    <cellStyle name="CALC Amount Total [2] 2 16 5 3" xfId="17414"/>
    <cellStyle name="CALC Amount Total [2] 2 16 5 4" xfId="17415"/>
    <cellStyle name="CALC Amount Total [2] 2 16 6" xfId="17416"/>
    <cellStyle name="CALC Amount Total [2] 2 16 6 2" xfId="17417"/>
    <cellStyle name="CALC Amount Total [2] 2 16 6 2 2" xfId="17418"/>
    <cellStyle name="CALC Amount Total [2] 2 16 6 3" xfId="17419"/>
    <cellStyle name="CALC Amount Total [2] 2 16 6 4" xfId="17420"/>
    <cellStyle name="CALC Amount Total [2] 2 16 7" xfId="17421"/>
    <cellStyle name="CALC Amount Total [2] 2 16 7 2" xfId="17422"/>
    <cellStyle name="CALC Amount Total [2] 2 16 7 2 2" xfId="17423"/>
    <cellStyle name="CALC Amount Total [2] 2 16 7 3" xfId="17424"/>
    <cellStyle name="CALC Amount Total [2] 2 16 7 4" xfId="17425"/>
    <cellStyle name="CALC Amount Total [2] 2 16 8" xfId="17426"/>
    <cellStyle name="CALC Amount Total [2] 2 16 8 2" xfId="17427"/>
    <cellStyle name="CALC Amount Total [2] 2 16 8 2 2" xfId="17428"/>
    <cellStyle name="CALC Amount Total [2] 2 16 8 3" xfId="17429"/>
    <cellStyle name="CALC Amount Total [2] 2 16 8 4" xfId="17430"/>
    <cellStyle name="CALC Amount Total [2] 2 16 9" xfId="17431"/>
    <cellStyle name="CALC Amount Total [2] 2 16 9 2" xfId="17432"/>
    <cellStyle name="CALC Amount Total [2] 2 17" xfId="17433"/>
    <cellStyle name="CALC Amount Total [2] 2 17 10" xfId="17434"/>
    <cellStyle name="CALC Amount Total [2] 2 17 11" xfId="17435"/>
    <cellStyle name="CALC Amount Total [2] 2 17 2" xfId="17436"/>
    <cellStyle name="CALC Amount Total [2] 2 17 2 2" xfId="17437"/>
    <cellStyle name="CALC Amount Total [2] 2 17 2 2 2" xfId="17438"/>
    <cellStyle name="CALC Amount Total [2] 2 17 2 3" xfId="17439"/>
    <cellStyle name="CALC Amount Total [2] 2 17 2 4" xfId="17440"/>
    <cellStyle name="CALC Amount Total [2] 2 17 3" xfId="17441"/>
    <cellStyle name="CALC Amount Total [2] 2 17 3 2" xfId="17442"/>
    <cellStyle name="CALC Amount Total [2] 2 17 3 2 2" xfId="17443"/>
    <cellStyle name="CALC Amount Total [2] 2 17 3 3" xfId="17444"/>
    <cellStyle name="CALC Amount Total [2] 2 17 3 4" xfId="17445"/>
    <cellStyle name="CALC Amount Total [2] 2 17 4" xfId="17446"/>
    <cellStyle name="CALC Amount Total [2] 2 17 4 2" xfId="17447"/>
    <cellStyle name="CALC Amount Total [2] 2 17 4 2 2" xfId="17448"/>
    <cellStyle name="CALC Amount Total [2] 2 17 4 3" xfId="17449"/>
    <cellStyle name="CALC Amount Total [2] 2 17 4 4" xfId="17450"/>
    <cellStyle name="CALC Amount Total [2] 2 17 5" xfId="17451"/>
    <cellStyle name="CALC Amount Total [2] 2 17 5 2" xfId="17452"/>
    <cellStyle name="CALC Amount Total [2] 2 17 5 2 2" xfId="17453"/>
    <cellStyle name="CALC Amount Total [2] 2 17 5 3" xfId="17454"/>
    <cellStyle name="CALC Amount Total [2] 2 17 5 4" xfId="17455"/>
    <cellStyle name="CALC Amount Total [2] 2 17 6" xfId="17456"/>
    <cellStyle name="CALC Amount Total [2] 2 17 6 2" xfId="17457"/>
    <cellStyle name="CALC Amount Total [2] 2 17 6 2 2" xfId="17458"/>
    <cellStyle name="CALC Amount Total [2] 2 17 6 3" xfId="17459"/>
    <cellStyle name="CALC Amount Total [2] 2 17 6 4" xfId="17460"/>
    <cellStyle name="CALC Amount Total [2] 2 17 7" xfId="17461"/>
    <cellStyle name="CALC Amount Total [2] 2 17 7 2" xfId="17462"/>
    <cellStyle name="CALC Amount Total [2] 2 17 7 2 2" xfId="17463"/>
    <cellStyle name="CALC Amount Total [2] 2 17 7 3" xfId="17464"/>
    <cellStyle name="CALC Amount Total [2] 2 17 7 4" xfId="17465"/>
    <cellStyle name="CALC Amount Total [2] 2 17 8" xfId="17466"/>
    <cellStyle name="CALC Amount Total [2] 2 17 8 2" xfId="17467"/>
    <cellStyle name="CALC Amount Total [2] 2 17 8 2 2" xfId="17468"/>
    <cellStyle name="CALC Amount Total [2] 2 17 8 3" xfId="17469"/>
    <cellStyle name="CALC Amount Total [2] 2 17 8 4" xfId="17470"/>
    <cellStyle name="CALC Amount Total [2] 2 17 9" xfId="17471"/>
    <cellStyle name="CALC Amount Total [2] 2 17 9 2" xfId="17472"/>
    <cellStyle name="CALC Amount Total [2] 2 18" xfId="17473"/>
    <cellStyle name="CALC Amount Total [2] 2 18 10" xfId="17474"/>
    <cellStyle name="CALC Amount Total [2] 2 18 11" xfId="17475"/>
    <cellStyle name="CALC Amount Total [2] 2 18 2" xfId="17476"/>
    <cellStyle name="CALC Amount Total [2] 2 18 2 2" xfId="17477"/>
    <cellStyle name="CALC Amount Total [2] 2 18 2 2 2" xfId="17478"/>
    <cellStyle name="CALC Amount Total [2] 2 18 2 3" xfId="17479"/>
    <cellStyle name="CALC Amount Total [2] 2 18 2 4" xfId="17480"/>
    <cellStyle name="CALC Amount Total [2] 2 18 3" xfId="17481"/>
    <cellStyle name="CALC Amount Total [2] 2 18 3 2" xfId="17482"/>
    <cellStyle name="CALC Amount Total [2] 2 18 3 2 2" xfId="17483"/>
    <cellStyle name="CALC Amount Total [2] 2 18 3 3" xfId="17484"/>
    <cellStyle name="CALC Amount Total [2] 2 18 3 4" xfId="17485"/>
    <cellStyle name="CALC Amount Total [2] 2 18 4" xfId="17486"/>
    <cellStyle name="CALC Amount Total [2] 2 18 4 2" xfId="17487"/>
    <cellStyle name="CALC Amount Total [2] 2 18 4 2 2" xfId="17488"/>
    <cellStyle name="CALC Amount Total [2] 2 18 4 3" xfId="17489"/>
    <cellStyle name="CALC Amount Total [2] 2 18 4 4" xfId="17490"/>
    <cellStyle name="CALC Amount Total [2] 2 18 5" xfId="17491"/>
    <cellStyle name="CALC Amount Total [2] 2 18 5 2" xfId="17492"/>
    <cellStyle name="CALC Amount Total [2] 2 18 5 2 2" xfId="17493"/>
    <cellStyle name="CALC Amount Total [2] 2 18 5 3" xfId="17494"/>
    <cellStyle name="CALC Amount Total [2] 2 18 5 4" xfId="17495"/>
    <cellStyle name="CALC Amount Total [2] 2 18 6" xfId="17496"/>
    <cellStyle name="CALC Amount Total [2] 2 18 6 2" xfId="17497"/>
    <cellStyle name="CALC Amount Total [2] 2 18 6 2 2" xfId="17498"/>
    <cellStyle name="CALC Amount Total [2] 2 18 6 3" xfId="17499"/>
    <cellStyle name="CALC Amount Total [2] 2 18 6 4" xfId="17500"/>
    <cellStyle name="CALC Amount Total [2] 2 18 7" xfId="17501"/>
    <cellStyle name="CALC Amount Total [2] 2 18 7 2" xfId="17502"/>
    <cellStyle name="CALC Amount Total [2] 2 18 7 2 2" xfId="17503"/>
    <cellStyle name="CALC Amount Total [2] 2 18 7 3" xfId="17504"/>
    <cellStyle name="CALC Amount Total [2] 2 18 7 4" xfId="17505"/>
    <cellStyle name="CALC Amount Total [2] 2 18 8" xfId="17506"/>
    <cellStyle name="CALC Amount Total [2] 2 18 8 2" xfId="17507"/>
    <cellStyle name="CALC Amount Total [2] 2 18 8 2 2" xfId="17508"/>
    <cellStyle name="CALC Amount Total [2] 2 18 8 3" xfId="17509"/>
    <cellStyle name="CALC Amount Total [2] 2 18 8 4" xfId="17510"/>
    <cellStyle name="CALC Amount Total [2] 2 18 9" xfId="17511"/>
    <cellStyle name="CALC Amount Total [2] 2 18 9 2" xfId="17512"/>
    <cellStyle name="CALC Amount Total [2] 2 19" xfId="17513"/>
    <cellStyle name="CALC Amount Total [2] 2 19 10" xfId="17514"/>
    <cellStyle name="CALC Amount Total [2] 2 19 11" xfId="17515"/>
    <cellStyle name="CALC Amount Total [2] 2 19 2" xfId="17516"/>
    <cellStyle name="CALC Amount Total [2] 2 19 2 2" xfId="17517"/>
    <cellStyle name="CALC Amount Total [2] 2 19 2 2 2" xfId="17518"/>
    <cellStyle name="CALC Amount Total [2] 2 19 2 3" xfId="17519"/>
    <cellStyle name="CALC Amount Total [2] 2 19 2 4" xfId="17520"/>
    <cellStyle name="CALC Amount Total [2] 2 19 3" xfId="17521"/>
    <cellStyle name="CALC Amount Total [2] 2 19 3 2" xfId="17522"/>
    <cellStyle name="CALC Amount Total [2] 2 19 3 2 2" xfId="17523"/>
    <cellStyle name="CALC Amount Total [2] 2 19 3 3" xfId="17524"/>
    <cellStyle name="CALC Amount Total [2] 2 19 3 4" xfId="17525"/>
    <cellStyle name="CALC Amount Total [2] 2 19 4" xfId="17526"/>
    <cellStyle name="CALC Amount Total [2] 2 19 4 2" xfId="17527"/>
    <cellStyle name="CALC Amount Total [2] 2 19 4 2 2" xfId="17528"/>
    <cellStyle name="CALC Amount Total [2] 2 19 4 3" xfId="17529"/>
    <cellStyle name="CALC Amount Total [2] 2 19 4 4" xfId="17530"/>
    <cellStyle name="CALC Amount Total [2] 2 19 5" xfId="17531"/>
    <cellStyle name="CALC Amount Total [2] 2 19 5 2" xfId="17532"/>
    <cellStyle name="CALC Amount Total [2] 2 19 5 2 2" xfId="17533"/>
    <cellStyle name="CALC Amount Total [2] 2 19 5 3" xfId="17534"/>
    <cellStyle name="CALC Amount Total [2] 2 19 5 4" xfId="17535"/>
    <cellStyle name="CALC Amount Total [2] 2 19 6" xfId="17536"/>
    <cellStyle name="CALC Amount Total [2] 2 19 6 2" xfId="17537"/>
    <cellStyle name="CALC Amount Total [2] 2 19 6 2 2" xfId="17538"/>
    <cellStyle name="CALC Amount Total [2] 2 19 6 3" xfId="17539"/>
    <cellStyle name="CALC Amount Total [2] 2 19 6 4" xfId="17540"/>
    <cellStyle name="CALC Amount Total [2] 2 19 7" xfId="17541"/>
    <cellStyle name="CALC Amount Total [2] 2 19 7 2" xfId="17542"/>
    <cellStyle name="CALC Amount Total [2] 2 19 7 2 2" xfId="17543"/>
    <cellStyle name="CALC Amount Total [2] 2 19 7 3" xfId="17544"/>
    <cellStyle name="CALC Amount Total [2] 2 19 7 4" xfId="17545"/>
    <cellStyle name="CALC Amount Total [2] 2 19 8" xfId="17546"/>
    <cellStyle name="CALC Amount Total [2] 2 19 8 2" xfId="17547"/>
    <cellStyle name="CALC Amount Total [2] 2 19 8 2 2" xfId="17548"/>
    <cellStyle name="CALC Amount Total [2] 2 19 8 3" xfId="17549"/>
    <cellStyle name="CALC Amount Total [2] 2 19 8 4" xfId="17550"/>
    <cellStyle name="CALC Amount Total [2] 2 19 9" xfId="17551"/>
    <cellStyle name="CALC Amount Total [2] 2 19 9 2" xfId="17552"/>
    <cellStyle name="CALC Amount Total [2] 2 2" xfId="17553"/>
    <cellStyle name="CALC Amount Total [2] 2 2 2" xfId="17554"/>
    <cellStyle name="CALC Amount Total [2] 2 2 2 2" xfId="17555"/>
    <cellStyle name="CALC Amount Total [2] 2 2 2 2 2" xfId="17556"/>
    <cellStyle name="CALC Amount Total [2] 2 2 3" xfId="17557"/>
    <cellStyle name="CALC Amount Total [2] 2 2 3 2" xfId="17558"/>
    <cellStyle name="CALC Amount Total [2] 2 20" xfId="17559"/>
    <cellStyle name="CALC Amount Total [2] 2 20 10" xfId="17560"/>
    <cellStyle name="CALC Amount Total [2] 2 20 11" xfId="17561"/>
    <cellStyle name="CALC Amount Total [2] 2 20 2" xfId="17562"/>
    <cellStyle name="CALC Amount Total [2] 2 20 2 2" xfId="17563"/>
    <cellStyle name="CALC Amount Total [2] 2 20 2 2 2" xfId="17564"/>
    <cellStyle name="CALC Amount Total [2] 2 20 2 3" xfId="17565"/>
    <cellStyle name="CALC Amount Total [2] 2 20 2 4" xfId="17566"/>
    <cellStyle name="CALC Amount Total [2] 2 20 3" xfId="17567"/>
    <cellStyle name="CALC Amount Total [2] 2 20 3 2" xfId="17568"/>
    <cellStyle name="CALC Amount Total [2] 2 20 3 2 2" xfId="17569"/>
    <cellStyle name="CALC Amount Total [2] 2 20 3 3" xfId="17570"/>
    <cellStyle name="CALC Amount Total [2] 2 20 3 4" xfId="17571"/>
    <cellStyle name="CALC Amount Total [2] 2 20 4" xfId="17572"/>
    <cellStyle name="CALC Amount Total [2] 2 20 4 2" xfId="17573"/>
    <cellStyle name="CALC Amount Total [2] 2 20 4 2 2" xfId="17574"/>
    <cellStyle name="CALC Amount Total [2] 2 20 4 3" xfId="17575"/>
    <cellStyle name="CALC Amount Total [2] 2 20 4 4" xfId="17576"/>
    <cellStyle name="CALC Amount Total [2] 2 20 5" xfId="17577"/>
    <cellStyle name="CALC Amount Total [2] 2 20 5 2" xfId="17578"/>
    <cellStyle name="CALC Amount Total [2] 2 20 5 2 2" xfId="17579"/>
    <cellStyle name="CALC Amount Total [2] 2 20 5 3" xfId="17580"/>
    <cellStyle name="CALC Amount Total [2] 2 20 5 4" xfId="17581"/>
    <cellStyle name="CALC Amount Total [2] 2 20 6" xfId="17582"/>
    <cellStyle name="CALC Amount Total [2] 2 20 6 2" xfId="17583"/>
    <cellStyle name="CALC Amount Total [2] 2 20 6 2 2" xfId="17584"/>
    <cellStyle name="CALC Amount Total [2] 2 20 6 3" xfId="17585"/>
    <cellStyle name="CALC Amount Total [2] 2 20 6 4" xfId="17586"/>
    <cellStyle name="CALC Amount Total [2] 2 20 7" xfId="17587"/>
    <cellStyle name="CALC Amount Total [2] 2 20 7 2" xfId="17588"/>
    <cellStyle name="CALC Amount Total [2] 2 20 7 2 2" xfId="17589"/>
    <cellStyle name="CALC Amount Total [2] 2 20 7 3" xfId="17590"/>
    <cellStyle name="CALC Amount Total [2] 2 20 7 4" xfId="17591"/>
    <cellStyle name="CALC Amount Total [2] 2 20 8" xfId="17592"/>
    <cellStyle name="CALC Amount Total [2] 2 20 8 2" xfId="17593"/>
    <cellStyle name="CALC Amount Total [2] 2 20 8 2 2" xfId="17594"/>
    <cellStyle name="CALC Amount Total [2] 2 20 8 3" xfId="17595"/>
    <cellStyle name="CALC Amount Total [2] 2 20 8 4" xfId="17596"/>
    <cellStyle name="CALC Amount Total [2] 2 20 9" xfId="17597"/>
    <cellStyle name="CALC Amount Total [2] 2 20 9 2" xfId="17598"/>
    <cellStyle name="CALC Amount Total [2] 2 21" xfId="17599"/>
    <cellStyle name="CALC Amount Total [2] 2 21 10" xfId="17600"/>
    <cellStyle name="CALC Amount Total [2] 2 21 11" xfId="17601"/>
    <cellStyle name="CALC Amount Total [2] 2 21 2" xfId="17602"/>
    <cellStyle name="CALC Amount Total [2] 2 21 2 2" xfId="17603"/>
    <cellStyle name="CALC Amount Total [2] 2 21 2 2 2" xfId="17604"/>
    <cellStyle name="CALC Amount Total [2] 2 21 2 3" xfId="17605"/>
    <cellStyle name="CALC Amount Total [2] 2 21 2 4" xfId="17606"/>
    <cellStyle name="CALC Amount Total [2] 2 21 3" xfId="17607"/>
    <cellStyle name="CALC Amount Total [2] 2 21 3 2" xfId="17608"/>
    <cellStyle name="CALC Amount Total [2] 2 21 3 2 2" xfId="17609"/>
    <cellStyle name="CALC Amount Total [2] 2 21 3 3" xfId="17610"/>
    <cellStyle name="CALC Amount Total [2] 2 21 3 4" xfId="17611"/>
    <cellStyle name="CALC Amount Total [2] 2 21 4" xfId="17612"/>
    <cellStyle name="CALC Amount Total [2] 2 21 4 2" xfId="17613"/>
    <cellStyle name="CALC Amount Total [2] 2 21 4 2 2" xfId="17614"/>
    <cellStyle name="CALC Amount Total [2] 2 21 4 3" xfId="17615"/>
    <cellStyle name="CALC Amount Total [2] 2 21 4 4" xfId="17616"/>
    <cellStyle name="CALC Amount Total [2] 2 21 5" xfId="17617"/>
    <cellStyle name="CALC Amount Total [2] 2 21 5 2" xfId="17618"/>
    <cellStyle name="CALC Amount Total [2] 2 21 5 2 2" xfId="17619"/>
    <cellStyle name="CALC Amount Total [2] 2 21 5 3" xfId="17620"/>
    <cellStyle name="CALC Amount Total [2] 2 21 5 4" xfId="17621"/>
    <cellStyle name="CALC Amount Total [2] 2 21 6" xfId="17622"/>
    <cellStyle name="CALC Amount Total [2] 2 21 6 2" xfId="17623"/>
    <cellStyle name="CALC Amount Total [2] 2 21 6 2 2" xfId="17624"/>
    <cellStyle name="CALC Amount Total [2] 2 21 6 3" xfId="17625"/>
    <cellStyle name="CALC Amount Total [2] 2 21 6 4" xfId="17626"/>
    <cellStyle name="CALC Amount Total [2] 2 21 7" xfId="17627"/>
    <cellStyle name="CALC Amount Total [2] 2 21 7 2" xfId="17628"/>
    <cellStyle name="CALC Amount Total [2] 2 21 7 2 2" xfId="17629"/>
    <cellStyle name="CALC Amount Total [2] 2 21 7 3" xfId="17630"/>
    <cellStyle name="CALC Amount Total [2] 2 21 7 4" xfId="17631"/>
    <cellStyle name="CALC Amount Total [2] 2 21 8" xfId="17632"/>
    <cellStyle name="CALC Amount Total [2] 2 21 8 2" xfId="17633"/>
    <cellStyle name="CALC Amount Total [2] 2 21 8 2 2" xfId="17634"/>
    <cellStyle name="CALC Amount Total [2] 2 21 8 3" xfId="17635"/>
    <cellStyle name="CALC Amount Total [2] 2 21 8 4" xfId="17636"/>
    <cellStyle name="CALC Amount Total [2] 2 21 9" xfId="17637"/>
    <cellStyle name="CALC Amount Total [2] 2 21 9 2" xfId="17638"/>
    <cellStyle name="CALC Amount Total [2] 2 22" xfId="17639"/>
    <cellStyle name="CALC Amount Total [2] 2 22 10" xfId="17640"/>
    <cellStyle name="CALC Amount Total [2] 2 22 11" xfId="17641"/>
    <cellStyle name="CALC Amount Total [2] 2 22 2" xfId="17642"/>
    <cellStyle name="CALC Amount Total [2] 2 22 2 2" xfId="17643"/>
    <cellStyle name="CALC Amount Total [2] 2 22 2 2 2" xfId="17644"/>
    <cellStyle name="CALC Amount Total [2] 2 22 2 3" xfId="17645"/>
    <cellStyle name="CALC Amount Total [2] 2 22 2 4" xfId="17646"/>
    <cellStyle name="CALC Amount Total [2] 2 22 3" xfId="17647"/>
    <cellStyle name="CALC Amount Total [2] 2 22 3 2" xfId="17648"/>
    <cellStyle name="CALC Amount Total [2] 2 22 3 2 2" xfId="17649"/>
    <cellStyle name="CALC Amount Total [2] 2 22 3 3" xfId="17650"/>
    <cellStyle name="CALC Amount Total [2] 2 22 3 4" xfId="17651"/>
    <cellStyle name="CALC Amount Total [2] 2 22 4" xfId="17652"/>
    <cellStyle name="CALC Amount Total [2] 2 22 4 2" xfId="17653"/>
    <cellStyle name="CALC Amount Total [2] 2 22 4 2 2" xfId="17654"/>
    <cellStyle name="CALC Amount Total [2] 2 22 4 3" xfId="17655"/>
    <cellStyle name="CALC Amount Total [2] 2 22 4 4" xfId="17656"/>
    <cellStyle name="CALC Amount Total [2] 2 22 5" xfId="17657"/>
    <cellStyle name="CALC Amount Total [2] 2 22 5 2" xfId="17658"/>
    <cellStyle name="CALC Amount Total [2] 2 22 5 2 2" xfId="17659"/>
    <cellStyle name="CALC Amount Total [2] 2 22 5 3" xfId="17660"/>
    <cellStyle name="CALC Amount Total [2] 2 22 5 4" xfId="17661"/>
    <cellStyle name="CALC Amount Total [2] 2 22 6" xfId="17662"/>
    <cellStyle name="CALC Amount Total [2] 2 22 6 2" xfId="17663"/>
    <cellStyle name="CALC Amount Total [2] 2 22 6 2 2" xfId="17664"/>
    <cellStyle name="CALC Amount Total [2] 2 22 6 3" xfId="17665"/>
    <cellStyle name="CALC Amount Total [2] 2 22 6 4" xfId="17666"/>
    <cellStyle name="CALC Amount Total [2] 2 22 7" xfId="17667"/>
    <cellStyle name="CALC Amount Total [2] 2 22 7 2" xfId="17668"/>
    <cellStyle name="CALC Amount Total [2] 2 22 7 2 2" xfId="17669"/>
    <cellStyle name="CALC Amount Total [2] 2 22 7 3" xfId="17670"/>
    <cellStyle name="CALC Amount Total [2] 2 22 7 4" xfId="17671"/>
    <cellStyle name="CALC Amount Total [2] 2 22 8" xfId="17672"/>
    <cellStyle name="CALC Amount Total [2] 2 22 8 2" xfId="17673"/>
    <cellStyle name="CALC Amount Total [2] 2 22 8 2 2" xfId="17674"/>
    <cellStyle name="CALC Amount Total [2] 2 22 8 3" xfId="17675"/>
    <cellStyle name="CALC Amount Total [2] 2 22 8 4" xfId="17676"/>
    <cellStyle name="CALC Amount Total [2] 2 22 9" xfId="17677"/>
    <cellStyle name="CALC Amount Total [2] 2 22 9 2" xfId="17678"/>
    <cellStyle name="CALC Amount Total [2] 2 23" xfId="17679"/>
    <cellStyle name="CALC Amount Total [2] 2 23 10" xfId="17680"/>
    <cellStyle name="CALC Amount Total [2] 2 23 11" xfId="17681"/>
    <cellStyle name="CALC Amount Total [2] 2 23 2" xfId="17682"/>
    <cellStyle name="CALC Amount Total [2] 2 23 2 2" xfId="17683"/>
    <cellStyle name="CALC Amount Total [2] 2 23 2 2 2" xfId="17684"/>
    <cellStyle name="CALC Amount Total [2] 2 23 2 3" xfId="17685"/>
    <cellStyle name="CALC Amount Total [2] 2 23 2 4" xfId="17686"/>
    <cellStyle name="CALC Amount Total [2] 2 23 3" xfId="17687"/>
    <cellStyle name="CALC Amount Total [2] 2 23 3 2" xfId="17688"/>
    <cellStyle name="CALC Amount Total [2] 2 23 3 2 2" xfId="17689"/>
    <cellStyle name="CALC Amount Total [2] 2 23 3 3" xfId="17690"/>
    <cellStyle name="CALC Amount Total [2] 2 23 3 4" xfId="17691"/>
    <cellStyle name="CALC Amount Total [2] 2 23 4" xfId="17692"/>
    <cellStyle name="CALC Amount Total [2] 2 23 4 2" xfId="17693"/>
    <cellStyle name="CALC Amount Total [2] 2 23 4 2 2" xfId="17694"/>
    <cellStyle name="CALC Amount Total [2] 2 23 4 3" xfId="17695"/>
    <cellStyle name="CALC Amount Total [2] 2 23 4 4" xfId="17696"/>
    <cellStyle name="CALC Amount Total [2] 2 23 5" xfId="17697"/>
    <cellStyle name="CALC Amount Total [2] 2 23 5 2" xfId="17698"/>
    <cellStyle name="CALC Amount Total [2] 2 23 5 2 2" xfId="17699"/>
    <cellStyle name="CALC Amount Total [2] 2 23 5 3" xfId="17700"/>
    <cellStyle name="CALC Amount Total [2] 2 23 5 4" xfId="17701"/>
    <cellStyle name="CALC Amount Total [2] 2 23 6" xfId="17702"/>
    <cellStyle name="CALC Amount Total [2] 2 23 6 2" xfId="17703"/>
    <cellStyle name="CALC Amount Total [2] 2 23 6 2 2" xfId="17704"/>
    <cellStyle name="CALC Amount Total [2] 2 23 6 3" xfId="17705"/>
    <cellStyle name="CALC Amount Total [2] 2 23 6 4" xfId="17706"/>
    <cellStyle name="CALC Amount Total [2] 2 23 7" xfId="17707"/>
    <cellStyle name="CALC Amount Total [2] 2 23 7 2" xfId="17708"/>
    <cellStyle name="CALC Amount Total [2] 2 23 7 2 2" xfId="17709"/>
    <cellStyle name="CALC Amount Total [2] 2 23 7 3" xfId="17710"/>
    <cellStyle name="CALC Amount Total [2] 2 23 7 4" xfId="17711"/>
    <cellStyle name="CALC Amount Total [2] 2 23 8" xfId="17712"/>
    <cellStyle name="CALC Amount Total [2] 2 23 8 2" xfId="17713"/>
    <cellStyle name="CALC Amount Total [2] 2 23 8 2 2" xfId="17714"/>
    <cellStyle name="CALC Amount Total [2] 2 23 8 3" xfId="17715"/>
    <cellStyle name="CALC Amount Total [2] 2 23 8 4" xfId="17716"/>
    <cellStyle name="CALC Amount Total [2] 2 23 9" xfId="17717"/>
    <cellStyle name="CALC Amount Total [2] 2 23 9 2" xfId="17718"/>
    <cellStyle name="CALC Amount Total [2] 2 24" xfId="17719"/>
    <cellStyle name="CALC Amount Total [2] 2 24 10" xfId="17720"/>
    <cellStyle name="CALC Amount Total [2] 2 24 11" xfId="17721"/>
    <cellStyle name="CALC Amount Total [2] 2 24 2" xfId="17722"/>
    <cellStyle name="CALC Amount Total [2] 2 24 2 2" xfId="17723"/>
    <cellStyle name="CALC Amount Total [2] 2 24 2 2 2" xfId="17724"/>
    <cellStyle name="CALC Amount Total [2] 2 24 2 3" xfId="17725"/>
    <cellStyle name="CALC Amount Total [2] 2 24 2 4" xfId="17726"/>
    <cellStyle name="CALC Amount Total [2] 2 24 3" xfId="17727"/>
    <cellStyle name="CALC Amount Total [2] 2 24 3 2" xfId="17728"/>
    <cellStyle name="CALC Amount Total [2] 2 24 3 2 2" xfId="17729"/>
    <cellStyle name="CALC Amount Total [2] 2 24 3 3" xfId="17730"/>
    <cellStyle name="CALC Amount Total [2] 2 24 3 4" xfId="17731"/>
    <cellStyle name="CALC Amount Total [2] 2 24 4" xfId="17732"/>
    <cellStyle name="CALC Amount Total [2] 2 24 4 2" xfId="17733"/>
    <cellStyle name="CALC Amount Total [2] 2 24 4 2 2" xfId="17734"/>
    <cellStyle name="CALC Amount Total [2] 2 24 4 3" xfId="17735"/>
    <cellStyle name="CALC Amount Total [2] 2 24 4 4" xfId="17736"/>
    <cellStyle name="CALC Amount Total [2] 2 24 5" xfId="17737"/>
    <cellStyle name="CALC Amount Total [2] 2 24 5 2" xfId="17738"/>
    <cellStyle name="CALC Amount Total [2] 2 24 5 2 2" xfId="17739"/>
    <cellStyle name="CALC Amount Total [2] 2 24 5 3" xfId="17740"/>
    <cellStyle name="CALC Amount Total [2] 2 24 5 4" xfId="17741"/>
    <cellStyle name="CALC Amount Total [2] 2 24 6" xfId="17742"/>
    <cellStyle name="CALC Amount Total [2] 2 24 6 2" xfId="17743"/>
    <cellStyle name="CALC Amount Total [2] 2 24 6 2 2" xfId="17744"/>
    <cellStyle name="CALC Amount Total [2] 2 24 6 3" xfId="17745"/>
    <cellStyle name="CALC Amount Total [2] 2 24 6 4" xfId="17746"/>
    <cellStyle name="CALC Amount Total [2] 2 24 7" xfId="17747"/>
    <cellStyle name="CALC Amount Total [2] 2 24 7 2" xfId="17748"/>
    <cellStyle name="CALC Amount Total [2] 2 24 7 2 2" xfId="17749"/>
    <cellStyle name="CALC Amount Total [2] 2 24 7 3" xfId="17750"/>
    <cellStyle name="CALC Amount Total [2] 2 24 7 4" xfId="17751"/>
    <cellStyle name="CALC Amount Total [2] 2 24 8" xfId="17752"/>
    <cellStyle name="CALC Amount Total [2] 2 24 8 2" xfId="17753"/>
    <cellStyle name="CALC Amount Total [2] 2 24 8 2 2" xfId="17754"/>
    <cellStyle name="CALC Amount Total [2] 2 24 8 3" xfId="17755"/>
    <cellStyle name="CALC Amount Total [2] 2 24 8 4" xfId="17756"/>
    <cellStyle name="CALC Amount Total [2] 2 24 9" xfId="17757"/>
    <cellStyle name="CALC Amount Total [2] 2 24 9 2" xfId="17758"/>
    <cellStyle name="CALC Amount Total [2] 2 25" xfId="17759"/>
    <cellStyle name="CALC Amount Total [2] 2 25 10" xfId="17760"/>
    <cellStyle name="CALC Amount Total [2] 2 25 11" xfId="17761"/>
    <cellStyle name="CALC Amount Total [2] 2 25 2" xfId="17762"/>
    <cellStyle name="CALC Amount Total [2] 2 25 2 2" xfId="17763"/>
    <cellStyle name="CALC Amount Total [2] 2 25 2 2 2" xfId="17764"/>
    <cellStyle name="CALC Amount Total [2] 2 25 2 3" xfId="17765"/>
    <cellStyle name="CALC Amount Total [2] 2 25 2 4" xfId="17766"/>
    <cellStyle name="CALC Amount Total [2] 2 25 3" xfId="17767"/>
    <cellStyle name="CALC Amount Total [2] 2 25 3 2" xfId="17768"/>
    <cellStyle name="CALC Amount Total [2] 2 25 3 2 2" xfId="17769"/>
    <cellStyle name="CALC Amount Total [2] 2 25 3 3" xfId="17770"/>
    <cellStyle name="CALC Amount Total [2] 2 25 3 4" xfId="17771"/>
    <cellStyle name="CALC Amount Total [2] 2 25 4" xfId="17772"/>
    <cellStyle name="CALC Amount Total [2] 2 25 4 2" xfId="17773"/>
    <cellStyle name="CALC Amount Total [2] 2 25 4 2 2" xfId="17774"/>
    <cellStyle name="CALC Amount Total [2] 2 25 4 3" xfId="17775"/>
    <cellStyle name="CALC Amount Total [2] 2 25 4 4" xfId="17776"/>
    <cellStyle name="CALC Amount Total [2] 2 25 5" xfId="17777"/>
    <cellStyle name="CALC Amount Total [2] 2 25 5 2" xfId="17778"/>
    <cellStyle name="CALC Amount Total [2] 2 25 5 2 2" xfId="17779"/>
    <cellStyle name="CALC Amount Total [2] 2 25 5 3" xfId="17780"/>
    <cellStyle name="CALC Amount Total [2] 2 25 5 4" xfId="17781"/>
    <cellStyle name="CALC Amount Total [2] 2 25 6" xfId="17782"/>
    <cellStyle name="CALC Amount Total [2] 2 25 6 2" xfId="17783"/>
    <cellStyle name="CALC Amount Total [2] 2 25 6 2 2" xfId="17784"/>
    <cellStyle name="CALC Amount Total [2] 2 25 6 3" xfId="17785"/>
    <cellStyle name="CALC Amount Total [2] 2 25 6 4" xfId="17786"/>
    <cellStyle name="CALC Amount Total [2] 2 25 7" xfId="17787"/>
    <cellStyle name="CALC Amount Total [2] 2 25 7 2" xfId="17788"/>
    <cellStyle name="CALC Amount Total [2] 2 25 7 2 2" xfId="17789"/>
    <cellStyle name="CALC Amount Total [2] 2 25 7 3" xfId="17790"/>
    <cellStyle name="CALC Amount Total [2] 2 25 7 4" xfId="17791"/>
    <cellStyle name="CALC Amount Total [2] 2 25 8" xfId="17792"/>
    <cellStyle name="CALC Amount Total [2] 2 25 8 2" xfId="17793"/>
    <cellStyle name="CALC Amount Total [2] 2 25 8 2 2" xfId="17794"/>
    <cellStyle name="CALC Amount Total [2] 2 25 8 3" xfId="17795"/>
    <cellStyle name="CALC Amount Total [2] 2 25 8 4" xfId="17796"/>
    <cellStyle name="CALC Amount Total [2] 2 25 9" xfId="17797"/>
    <cellStyle name="CALC Amount Total [2] 2 25 9 2" xfId="17798"/>
    <cellStyle name="CALC Amount Total [2] 2 26" xfId="17799"/>
    <cellStyle name="CALC Amount Total [2] 2 26 10" xfId="17800"/>
    <cellStyle name="CALC Amount Total [2] 2 26 11" xfId="17801"/>
    <cellStyle name="CALC Amount Total [2] 2 26 2" xfId="17802"/>
    <cellStyle name="CALC Amount Total [2] 2 26 2 2" xfId="17803"/>
    <cellStyle name="CALC Amount Total [2] 2 26 2 2 2" xfId="17804"/>
    <cellStyle name="CALC Amount Total [2] 2 26 2 3" xfId="17805"/>
    <cellStyle name="CALC Amount Total [2] 2 26 2 4" xfId="17806"/>
    <cellStyle name="CALC Amount Total [2] 2 26 3" xfId="17807"/>
    <cellStyle name="CALC Amount Total [2] 2 26 3 2" xfId="17808"/>
    <cellStyle name="CALC Amount Total [2] 2 26 3 2 2" xfId="17809"/>
    <cellStyle name="CALC Amount Total [2] 2 26 3 3" xfId="17810"/>
    <cellStyle name="CALC Amount Total [2] 2 26 3 4" xfId="17811"/>
    <cellStyle name="CALC Amount Total [2] 2 26 4" xfId="17812"/>
    <cellStyle name="CALC Amount Total [2] 2 26 4 2" xfId="17813"/>
    <cellStyle name="CALC Amount Total [2] 2 26 4 2 2" xfId="17814"/>
    <cellStyle name="CALC Amount Total [2] 2 26 4 3" xfId="17815"/>
    <cellStyle name="CALC Amount Total [2] 2 26 4 4" xfId="17816"/>
    <cellStyle name="CALC Amount Total [2] 2 26 5" xfId="17817"/>
    <cellStyle name="CALC Amount Total [2] 2 26 5 2" xfId="17818"/>
    <cellStyle name="CALC Amount Total [2] 2 26 5 2 2" xfId="17819"/>
    <cellStyle name="CALC Amount Total [2] 2 26 5 3" xfId="17820"/>
    <cellStyle name="CALC Amount Total [2] 2 26 5 4" xfId="17821"/>
    <cellStyle name="CALC Amount Total [2] 2 26 6" xfId="17822"/>
    <cellStyle name="CALC Amount Total [2] 2 26 6 2" xfId="17823"/>
    <cellStyle name="CALC Amount Total [2] 2 26 6 2 2" xfId="17824"/>
    <cellStyle name="CALC Amount Total [2] 2 26 6 3" xfId="17825"/>
    <cellStyle name="CALC Amount Total [2] 2 26 6 4" xfId="17826"/>
    <cellStyle name="CALC Amount Total [2] 2 26 7" xfId="17827"/>
    <cellStyle name="CALC Amount Total [2] 2 26 7 2" xfId="17828"/>
    <cellStyle name="CALC Amount Total [2] 2 26 7 2 2" xfId="17829"/>
    <cellStyle name="CALC Amount Total [2] 2 26 7 3" xfId="17830"/>
    <cellStyle name="CALC Amount Total [2] 2 26 7 4" xfId="17831"/>
    <cellStyle name="CALC Amount Total [2] 2 26 8" xfId="17832"/>
    <cellStyle name="CALC Amount Total [2] 2 26 8 2" xfId="17833"/>
    <cellStyle name="CALC Amount Total [2] 2 26 8 2 2" xfId="17834"/>
    <cellStyle name="CALC Amount Total [2] 2 26 8 3" xfId="17835"/>
    <cellStyle name="CALC Amount Total [2] 2 26 8 4" xfId="17836"/>
    <cellStyle name="CALC Amount Total [2] 2 26 9" xfId="17837"/>
    <cellStyle name="CALC Amount Total [2] 2 26 9 2" xfId="17838"/>
    <cellStyle name="CALC Amount Total [2] 2 27" xfId="17839"/>
    <cellStyle name="CALC Amount Total [2] 2 27 10" xfId="17840"/>
    <cellStyle name="CALC Amount Total [2] 2 27 11" xfId="17841"/>
    <cellStyle name="CALC Amount Total [2] 2 27 2" xfId="17842"/>
    <cellStyle name="CALC Amount Total [2] 2 27 2 2" xfId="17843"/>
    <cellStyle name="CALC Amount Total [2] 2 27 2 2 2" xfId="17844"/>
    <cellStyle name="CALC Amount Total [2] 2 27 2 3" xfId="17845"/>
    <cellStyle name="CALC Amount Total [2] 2 27 2 4" xfId="17846"/>
    <cellStyle name="CALC Amount Total [2] 2 27 3" xfId="17847"/>
    <cellStyle name="CALC Amount Total [2] 2 27 3 2" xfId="17848"/>
    <cellStyle name="CALC Amount Total [2] 2 27 3 2 2" xfId="17849"/>
    <cellStyle name="CALC Amount Total [2] 2 27 3 3" xfId="17850"/>
    <cellStyle name="CALC Amount Total [2] 2 27 3 4" xfId="17851"/>
    <cellStyle name="CALC Amount Total [2] 2 27 4" xfId="17852"/>
    <cellStyle name="CALC Amount Total [2] 2 27 4 2" xfId="17853"/>
    <cellStyle name="CALC Amount Total [2] 2 27 4 2 2" xfId="17854"/>
    <cellStyle name="CALC Amount Total [2] 2 27 4 3" xfId="17855"/>
    <cellStyle name="CALC Amount Total [2] 2 27 4 4" xfId="17856"/>
    <cellStyle name="CALC Amount Total [2] 2 27 5" xfId="17857"/>
    <cellStyle name="CALC Amount Total [2] 2 27 5 2" xfId="17858"/>
    <cellStyle name="CALC Amount Total [2] 2 27 5 2 2" xfId="17859"/>
    <cellStyle name="CALC Amount Total [2] 2 27 5 3" xfId="17860"/>
    <cellStyle name="CALC Amount Total [2] 2 27 5 4" xfId="17861"/>
    <cellStyle name="CALC Amount Total [2] 2 27 6" xfId="17862"/>
    <cellStyle name="CALC Amount Total [2] 2 27 6 2" xfId="17863"/>
    <cellStyle name="CALC Amount Total [2] 2 27 6 2 2" xfId="17864"/>
    <cellStyle name="CALC Amount Total [2] 2 27 6 3" xfId="17865"/>
    <cellStyle name="CALC Amount Total [2] 2 27 6 4" xfId="17866"/>
    <cellStyle name="CALC Amount Total [2] 2 27 7" xfId="17867"/>
    <cellStyle name="CALC Amount Total [2] 2 27 7 2" xfId="17868"/>
    <cellStyle name="CALC Amount Total [2] 2 27 7 2 2" xfId="17869"/>
    <cellStyle name="CALC Amount Total [2] 2 27 7 3" xfId="17870"/>
    <cellStyle name="CALC Amount Total [2] 2 27 7 4" xfId="17871"/>
    <cellStyle name="CALC Amount Total [2] 2 27 8" xfId="17872"/>
    <cellStyle name="CALC Amount Total [2] 2 27 8 2" xfId="17873"/>
    <cellStyle name="CALC Amount Total [2] 2 27 8 2 2" xfId="17874"/>
    <cellStyle name="CALC Amount Total [2] 2 27 8 3" xfId="17875"/>
    <cellStyle name="CALC Amount Total [2] 2 27 8 4" xfId="17876"/>
    <cellStyle name="CALC Amount Total [2] 2 27 9" xfId="17877"/>
    <cellStyle name="CALC Amount Total [2] 2 27 9 2" xfId="17878"/>
    <cellStyle name="CALC Amount Total [2] 2 28" xfId="17879"/>
    <cellStyle name="CALC Amount Total [2] 2 28 10" xfId="17880"/>
    <cellStyle name="CALC Amount Total [2] 2 28 11" xfId="17881"/>
    <cellStyle name="CALC Amount Total [2] 2 28 2" xfId="17882"/>
    <cellStyle name="CALC Amount Total [2] 2 28 2 2" xfId="17883"/>
    <cellStyle name="CALC Amount Total [2] 2 28 2 2 2" xfId="17884"/>
    <cellStyle name="CALC Amount Total [2] 2 28 2 3" xfId="17885"/>
    <cellStyle name="CALC Amount Total [2] 2 28 2 4" xfId="17886"/>
    <cellStyle name="CALC Amount Total [2] 2 28 3" xfId="17887"/>
    <cellStyle name="CALC Amount Total [2] 2 28 3 2" xfId="17888"/>
    <cellStyle name="CALC Amount Total [2] 2 28 3 2 2" xfId="17889"/>
    <cellStyle name="CALC Amount Total [2] 2 28 3 3" xfId="17890"/>
    <cellStyle name="CALC Amount Total [2] 2 28 3 4" xfId="17891"/>
    <cellStyle name="CALC Amount Total [2] 2 28 4" xfId="17892"/>
    <cellStyle name="CALC Amount Total [2] 2 28 4 2" xfId="17893"/>
    <cellStyle name="CALC Amount Total [2] 2 28 4 2 2" xfId="17894"/>
    <cellStyle name="CALC Amount Total [2] 2 28 4 3" xfId="17895"/>
    <cellStyle name="CALC Amount Total [2] 2 28 4 4" xfId="17896"/>
    <cellStyle name="CALC Amount Total [2] 2 28 5" xfId="17897"/>
    <cellStyle name="CALC Amount Total [2] 2 28 5 2" xfId="17898"/>
    <cellStyle name="CALC Amount Total [2] 2 28 5 2 2" xfId="17899"/>
    <cellStyle name="CALC Amount Total [2] 2 28 5 3" xfId="17900"/>
    <cellStyle name="CALC Amount Total [2] 2 28 5 4" xfId="17901"/>
    <cellStyle name="CALC Amount Total [2] 2 28 6" xfId="17902"/>
    <cellStyle name="CALC Amount Total [2] 2 28 6 2" xfId="17903"/>
    <cellStyle name="CALC Amount Total [2] 2 28 6 2 2" xfId="17904"/>
    <cellStyle name="CALC Amount Total [2] 2 28 6 3" xfId="17905"/>
    <cellStyle name="CALC Amount Total [2] 2 28 6 4" xfId="17906"/>
    <cellStyle name="CALC Amount Total [2] 2 28 7" xfId="17907"/>
    <cellStyle name="CALC Amount Total [2] 2 28 7 2" xfId="17908"/>
    <cellStyle name="CALC Amount Total [2] 2 28 7 2 2" xfId="17909"/>
    <cellStyle name="CALC Amount Total [2] 2 28 7 3" xfId="17910"/>
    <cellStyle name="CALC Amount Total [2] 2 28 7 4" xfId="17911"/>
    <cellStyle name="CALC Amount Total [2] 2 28 8" xfId="17912"/>
    <cellStyle name="CALC Amount Total [2] 2 28 8 2" xfId="17913"/>
    <cellStyle name="CALC Amount Total [2] 2 28 8 2 2" xfId="17914"/>
    <cellStyle name="CALC Amount Total [2] 2 28 8 3" xfId="17915"/>
    <cellStyle name="CALC Amount Total [2] 2 28 8 4" xfId="17916"/>
    <cellStyle name="CALC Amount Total [2] 2 28 9" xfId="17917"/>
    <cellStyle name="CALC Amount Total [2] 2 28 9 2" xfId="17918"/>
    <cellStyle name="CALC Amount Total [2] 2 29" xfId="17919"/>
    <cellStyle name="CALC Amount Total [2] 2 29 2" xfId="17920"/>
    <cellStyle name="CALC Amount Total [2] 2 29 2 2" xfId="17921"/>
    <cellStyle name="CALC Amount Total [2] 2 29 2 2 2" xfId="17922"/>
    <cellStyle name="CALC Amount Total [2] 2 29 2 3" xfId="17923"/>
    <cellStyle name="CALC Amount Total [2] 2 29 2 4" xfId="17924"/>
    <cellStyle name="CALC Amount Total [2] 2 29 3" xfId="17925"/>
    <cellStyle name="CALC Amount Total [2] 2 29 3 2" xfId="17926"/>
    <cellStyle name="CALC Amount Total [2] 2 29 3 2 2" xfId="17927"/>
    <cellStyle name="CALC Amount Total [2] 2 29 3 3" xfId="17928"/>
    <cellStyle name="CALC Amount Total [2] 2 29 3 4" xfId="17929"/>
    <cellStyle name="CALC Amount Total [2] 2 29 4" xfId="17930"/>
    <cellStyle name="CALC Amount Total [2] 2 29 4 2" xfId="17931"/>
    <cellStyle name="CALC Amount Total [2] 2 3" xfId="17932"/>
    <cellStyle name="CALC Amount Total [2] 2 3 2" xfId="17933"/>
    <cellStyle name="CALC Amount Total [2] 2 3 2 2" xfId="17934"/>
    <cellStyle name="CALC Amount Total [2] 2 3 2 2 2" xfId="17935"/>
    <cellStyle name="CALC Amount Total [2] 2 3 3" xfId="17936"/>
    <cellStyle name="CALC Amount Total [2] 2 3 3 2" xfId="17937"/>
    <cellStyle name="CALC Amount Total [2] 2 30" xfId="17938"/>
    <cellStyle name="CALC Amount Total [2] 2 30 2" xfId="17939"/>
    <cellStyle name="CALC Amount Total [2] 2 4" xfId="17940"/>
    <cellStyle name="CALC Amount Total [2] 2 4 2" xfId="17941"/>
    <cellStyle name="CALC Amount Total [2] 2 4 2 2" xfId="17942"/>
    <cellStyle name="CALC Amount Total [2] 2 4 2 2 2" xfId="17943"/>
    <cellStyle name="CALC Amount Total [2] 2 4 2 3" xfId="17944"/>
    <cellStyle name="CALC Amount Total [2] 2 4 2 4" xfId="17945"/>
    <cellStyle name="CALC Amount Total [2] 2 4 3" xfId="17946"/>
    <cellStyle name="CALC Amount Total [2] 2 4 3 2" xfId="17947"/>
    <cellStyle name="CALC Amount Total [2] 2 4 3 2 2" xfId="17948"/>
    <cellStyle name="CALC Amount Total [2] 2 4 3 3" xfId="17949"/>
    <cellStyle name="CALC Amount Total [2] 2 4 3 4" xfId="17950"/>
    <cellStyle name="CALC Amount Total [2] 2 4 4" xfId="17951"/>
    <cellStyle name="CALC Amount Total [2] 2 4 4 2" xfId="17952"/>
    <cellStyle name="CALC Amount Total [2] 2 4 4 2 2" xfId="17953"/>
    <cellStyle name="CALC Amount Total [2] 2 4 4 3" xfId="17954"/>
    <cellStyle name="CALC Amount Total [2] 2 4 4 4" xfId="17955"/>
    <cellStyle name="CALC Amount Total [2] 2 4 5" xfId="17956"/>
    <cellStyle name="CALC Amount Total [2] 2 4 5 2" xfId="17957"/>
    <cellStyle name="CALC Amount Total [2] 2 4 5 2 2" xfId="17958"/>
    <cellStyle name="CALC Amount Total [2] 2 4 5 3" xfId="17959"/>
    <cellStyle name="CALC Amount Total [2] 2 4 5 4" xfId="17960"/>
    <cellStyle name="CALC Amount Total [2] 2 4 6" xfId="17961"/>
    <cellStyle name="CALC Amount Total [2] 2 4 6 2" xfId="17962"/>
    <cellStyle name="CALC Amount Total [2] 2 4 6 2 2" xfId="17963"/>
    <cellStyle name="CALC Amount Total [2] 2 4 6 3" xfId="17964"/>
    <cellStyle name="CALC Amount Total [2] 2 4 6 4" xfId="17965"/>
    <cellStyle name="CALC Amount Total [2] 2 4 7" xfId="17966"/>
    <cellStyle name="CALC Amount Total [2] 2 4 7 2" xfId="17967"/>
    <cellStyle name="CALC Amount Total [2] 2 4 7 2 2" xfId="17968"/>
    <cellStyle name="CALC Amount Total [2] 2 4 7 3" xfId="17969"/>
    <cellStyle name="CALC Amount Total [2] 2 4 7 4" xfId="17970"/>
    <cellStyle name="CALC Amount Total [2] 2 4 8" xfId="17971"/>
    <cellStyle name="CALC Amount Total [2] 2 4 8 2" xfId="17972"/>
    <cellStyle name="CALC Amount Total [2] 2 5" xfId="17973"/>
    <cellStyle name="CALC Amount Total [2] 2 5 10" xfId="17974"/>
    <cellStyle name="CALC Amount Total [2] 2 5 10 2" xfId="17975"/>
    <cellStyle name="CALC Amount Total [2] 2 5 11" xfId="17976"/>
    <cellStyle name="CALC Amount Total [2] 2 5 2" xfId="17977"/>
    <cellStyle name="CALC Amount Total [2] 2 5 2 2" xfId="17978"/>
    <cellStyle name="CALC Amount Total [2] 2 5 2 2 2" xfId="17979"/>
    <cellStyle name="CALC Amount Total [2] 2 5 2 3" xfId="17980"/>
    <cellStyle name="CALC Amount Total [2] 2 5 2 4" xfId="17981"/>
    <cellStyle name="CALC Amount Total [2] 2 5 3" xfId="17982"/>
    <cellStyle name="CALC Amount Total [2] 2 5 3 2" xfId="17983"/>
    <cellStyle name="CALC Amount Total [2] 2 5 3 2 2" xfId="17984"/>
    <cellStyle name="CALC Amount Total [2] 2 5 3 3" xfId="17985"/>
    <cellStyle name="CALC Amount Total [2] 2 5 3 4" xfId="17986"/>
    <cellStyle name="CALC Amount Total [2] 2 5 4" xfId="17987"/>
    <cellStyle name="CALC Amount Total [2] 2 5 4 2" xfId="17988"/>
    <cellStyle name="CALC Amount Total [2] 2 5 4 2 2" xfId="17989"/>
    <cellStyle name="CALC Amount Total [2] 2 5 4 3" xfId="17990"/>
    <cellStyle name="CALC Amount Total [2] 2 5 4 4" xfId="17991"/>
    <cellStyle name="CALC Amount Total [2] 2 5 5" xfId="17992"/>
    <cellStyle name="CALC Amount Total [2] 2 5 5 2" xfId="17993"/>
    <cellStyle name="CALC Amount Total [2] 2 5 5 2 2" xfId="17994"/>
    <cellStyle name="CALC Amount Total [2] 2 5 5 3" xfId="17995"/>
    <cellStyle name="CALC Amount Total [2] 2 5 5 4" xfId="17996"/>
    <cellStyle name="CALC Amount Total [2] 2 5 6" xfId="17997"/>
    <cellStyle name="CALC Amount Total [2] 2 5 6 2" xfId="17998"/>
    <cellStyle name="CALC Amount Total [2] 2 5 6 2 2" xfId="17999"/>
    <cellStyle name="CALC Amount Total [2] 2 5 6 3" xfId="18000"/>
    <cellStyle name="CALC Amount Total [2] 2 5 6 4" xfId="18001"/>
    <cellStyle name="CALC Amount Total [2] 2 5 7" xfId="18002"/>
    <cellStyle name="CALC Amount Total [2] 2 5 7 2" xfId="18003"/>
    <cellStyle name="CALC Amount Total [2] 2 5 7 2 2" xfId="18004"/>
    <cellStyle name="CALC Amount Total [2] 2 5 7 3" xfId="18005"/>
    <cellStyle name="CALC Amount Total [2] 2 5 7 4" xfId="18006"/>
    <cellStyle name="CALC Amount Total [2] 2 5 8" xfId="18007"/>
    <cellStyle name="CALC Amount Total [2] 2 5 8 2" xfId="18008"/>
    <cellStyle name="CALC Amount Total [2] 2 5 8 2 2" xfId="18009"/>
    <cellStyle name="CALC Amount Total [2] 2 5 8 3" xfId="18010"/>
    <cellStyle name="CALC Amount Total [2] 2 5 8 4" xfId="18011"/>
    <cellStyle name="CALC Amount Total [2] 2 5 9" xfId="18012"/>
    <cellStyle name="CALC Amount Total [2] 2 5 9 2" xfId="18013"/>
    <cellStyle name="CALC Amount Total [2] 2 5 9 2 2" xfId="18014"/>
    <cellStyle name="CALC Amount Total [2] 2 5 9 3" xfId="18015"/>
    <cellStyle name="CALC Amount Total [2] 2 5 9 4" xfId="18016"/>
    <cellStyle name="CALC Amount Total [2] 2 6" xfId="18017"/>
    <cellStyle name="CALC Amount Total [2] 2 6 10" xfId="18018"/>
    <cellStyle name="CALC Amount Total [2] 2 6 10 2" xfId="18019"/>
    <cellStyle name="CALC Amount Total [2] 2 6 11" xfId="18020"/>
    <cellStyle name="CALC Amount Total [2] 2 6 2" xfId="18021"/>
    <cellStyle name="CALC Amount Total [2] 2 6 2 2" xfId="18022"/>
    <cellStyle name="CALC Amount Total [2] 2 6 2 2 2" xfId="18023"/>
    <cellStyle name="CALC Amount Total [2] 2 6 2 3" xfId="18024"/>
    <cellStyle name="CALC Amount Total [2] 2 6 2 4" xfId="18025"/>
    <cellStyle name="CALC Amount Total [2] 2 6 3" xfId="18026"/>
    <cellStyle name="CALC Amount Total [2] 2 6 3 2" xfId="18027"/>
    <cellStyle name="CALC Amount Total [2] 2 6 3 2 2" xfId="18028"/>
    <cellStyle name="CALC Amount Total [2] 2 6 3 3" xfId="18029"/>
    <cellStyle name="CALC Amount Total [2] 2 6 3 4" xfId="18030"/>
    <cellStyle name="CALC Amount Total [2] 2 6 4" xfId="18031"/>
    <cellStyle name="CALC Amount Total [2] 2 6 4 2" xfId="18032"/>
    <cellStyle name="CALC Amount Total [2] 2 6 4 2 2" xfId="18033"/>
    <cellStyle name="CALC Amount Total [2] 2 6 4 3" xfId="18034"/>
    <cellStyle name="CALC Amount Total [2] 2 6 4 4" xfId="18035"/>
    <cellStyle name="CALC Amount Total [2] 2 6 5" xfId="18036"/>
    <cellStyle name="CALC Amount Total [2] 2 6 5 2" xfId="18037"/>
    <cellStyle name="CALC Amount Total [2] 2 6 5 2 2" xfId="18038"/>
    <cellStyle name="CALC Amount Total [2] 2 6 5 3" xfId="18039"/>
    <cellStyle name="CALC Amount Total [2] 2 6 5 4" xfId="18040"/>
    <cellStyle name="CALC Amount Total [2] 2 6 6" xfId="18041"/>
    <cellStyle name="CALC Amount Total [2] 2 6 6 2" xfId="18042"/>
    <cellStyle name="CALC Amount Total [2] 2 6 6 2 2" xfId="18043"/>
    <cellStyle name="CALC Amount Total [2] 2 6 6 3" xfId="18044"/>
    <cellStyle name="CALC Amount Total [2] 2 6 6 4" xfId="18045"/>
    <cellStyle name="CALC Amount Total [2] 2 6 7" xfId="18046"/>
    <cellStyle name="CALC Amount Total [2] 2 6 7 2" xfId="18047"/>
    <cellStyle name="CALC Amount Total [2] 2 6 7 2 2" xfId="18048"/>
    <cellStyle name="CALC Amount Total [2] 2 6 7 3" xfId="18049"/>
    <cellStyle name="CALC Amount Total [2] 2 6 7 4" xfId="18050"/>
    <cellStyle name="CALC Amount Total [2] 2 6 8" xfId="18051"/>
    <cellStyle name="CALC Amount Total [2] 2 6 8 2" xfId="18052"/>
    <cellStyle name="CALC Amount Total [2] 2 6 8 2 2" xfId="18053"/>
    <cellStyle name="CALC Amount Total [2] 2 6 8 3" xfId="18054"/>
    <cellStyle name="CALC Amount Total [2] 2 6 8 4" xfId="18055"/>
    <cellStyle name="CALC Amount Total [2] 2 6 9" xfId="18056"/>
    <cellStyle name="CALC Amount Total [2] 2 6 9 2" xfId="18057"/>
    <cellStyle name="CALC Amount Total [2] 2 6 9 2 2" xfId="18058"/>
    <cellStyle name="CALC Amount Total [2] 2 6 9 3" xfId="18059"/>
    <cellStyle name="CALC Amount Total [2] 2 6 9 4" xfId="18060"/>
    <cellStyle name="CALC Amount Total [2] 2 7" xfId="18061"/>
    <cellStyle name="CALC Amount Total [2] 2 7 10" xfId="18062"/>
    <cellStyle name="CALC Amount Total [2] 2 7 10 2" xfId="18063"/>
    <cellStyle name="CALC Amount Total [2] 2 7 11" xfId="18064"/>
    <cellStyle name="CALC Amount Total [2] 2 7 2" xfId="18065"/>
    <cellStyle name="CALC Amount Total [2] 2 7 2 2" xfId="18066"/>
    <cellStyle name="CALC Amount Total [2] 2 7 2 2 2" xfId="18067"/>
    <cellStyle name="CALC Amount Total [2] 2 7 2 3" xfId="18068"/>
    <cellStyle name="CALC Amount Total [2] 2 7 2 4" xfId="18069"/>
    <cellStyle name="CALC Amount Total [2] 2 7 3" xfId="18070"/>
    <cellStyle name="CALC Amount Total [2] 2 7 3 2" xfId="18071"/>
    <cellStyle name="CALC Amount Total [2] 2 7 3 2 2" xfId="18072"/>
    <cellStyle name="CALC Amount Total [2] 2 7 3 3" xfId="18073"/>
    <cellStyle name="CALC Amount Total [2] 2 7 3 4" xfId="18074"/>
    <cellStyle name="CALC Amount Total [2] 2 7 4" xfId="18075"/>
    <cellStyle name="CALC Amount Total [2] 2 7 4 2" xfId="18076"/>
    <cellStyle name="CALC Amount Total [2] 2 7 4 2 2" xfId="18077"/>
    <cellStyle name="CALC Amount Total [2] 2 7 4 3" xfId="18078"/>
    <cellStyle name="CALC Amount Total [2] 2 7 4 4" xfId="18079"/>
    <cellStyle name="CALC Amount Total [2] 2 7 5" xfId="18080"/>
    <cellStyle name="CALC Amount Total [2] 2 7 5 2" xfId="18081"/>
    <cellStyle name="CALC Amount Total [2] 2 7 5 2 2" xfId="18082"/>
    <cellStyle name="CALC Amount Total [2] 2 7 5 3" xfId="18083"/>
    <cellStyle name="CALC Amount Total [2] 2 7 5 4" xfId="18084"/>
    <cellStyle name="CALC Amount Total [2] 2 7 6" xfId="18085"/>
    <cellStyle name="CALC Amount Total [2] 2 7 6 2" xfId="18086"/>
    <cellStyle name="CALC Amount Total [2] 2 7 6 2 2" xfId="18087"/>
    <cellStyle name="CALC Amount Total [2] 2 7 6 3" xfId="18088"/>
    <cellStyle name="CALC Amount Total [2] 2 7 6 4" xfId="18089"/>
    <cellStyle name="CALC Amount Total [2] 2 7 7" xfId="18090"/>
    <cellStyle name="CALC Amount Total [2] 2 7 7 2" xfId="18091"/>
    <cellStyle name="CALC Amount Total [2] 2 7 7 2 2" xfId="18092"/>
    <cellStyle name="CALC Amount Total [2] 2 7 7 3" xfId="18093"/>
    <cellStyle name="CALC Amount Total [2] 2 7 7 4" xfId="18094"/>
    <cellStyle name="CALC Amount Total [2] 2 7 8" xfId="18095"/>
    <cellStyle name="CALC Amount Total [2] 2 7 8 2" xfId="18096"/>
    <cellStyle name="CALC Amount Total [2] 2 7 8 2 2" xfId="18097"/>
    <cellStyle name="CALC Amount Total [2] 2 7 8 3" xfId="18098"/>
    <cellStyle name="CALC Amount Total [2] 2 7 8 4" xfId="18099"/>
    <cellStyle name="CALC Amount Total [2] 2 7 9" xfId="18100"/>
    <cellStyle name="CALC Amount Total [2] 2 7 9 2" xfId="18101"/>
    <cellStyle name="CALC Amount Total [2] 2 7 9 2 2" xfId="18102"/>
    <cellStyle name="CALC Amount Total [2] 2 7 9 3" xfId="18103"/>
    <cellStyle name="CALC Amount Total [2] 2 7 9 4" xfId="18104"/>
    <cellStyle name="CALC Amount Total [2] 2 8" xfId="18105"/>
    <cellStyle name="CALC Amount Total [2] 2 8 10" xfId="18106"/>
    <cellStyle name="CALC Amount Total [2] 2 8 10 2" xfId="18107"/>
    <cellStyle name="CALC Amount Total [2] 2 8 11" xfId="18108"/>
    <cellStyle name="CALC Amount Total [2] 2 8 2" xfId="18109"/>
    <cellStyle name="CALC Amount Total [2] 2 8 2 2" xfId="18110"/>
    <cellStyle name="CALC Amount Total [2] 2 8 2 2 2" xfId="18111"/>
    <cellStyle name="CALC Amount Total [2] 2 8 2 3" xfId="18112"/>
    <cellStyle name="CALC Amount Total [2] 2 8 2 4" xfId="18113"/>
    <cellStyle name="CALC Amount Total [2] 2 8 3" xfId="18114"/>
    <cellStyle name="CALC Amount Total [2] 2 8 3 2" xfId="18115"/>
    <cellStyle name="CALC Amount Total [2] 2 8 3 2 2" xfId="18116"/>
    <cellStyle name="CALC Amount Total [2] 2 8 3 3" xfId="18117"/>
    <cellStyle name="CALC Amount Total [2] 2 8 3 4" xfId="18118"/>
    <cellStyle name="CALC Amount Total [2] 2 8 4" xfId="18119"/>
    <cellStyle name="CALC Amount Total [2] 2 8 4 2" xfId="18120"/>
    <cellStyle name="CALC Amount Total [2] 2 8 4 2 2" xfId="18121"/>
    <cellStyle name="CALC Amount Total [2] 2 8 4 3" xfId="18122"/>
    <cellStyle name="CALC Amount Total [2] 2 8 4 4" xfId="18123"/>
    <cellStyle name="CALC Amount Total [2] 2 8 5" xfId="18124"/>
    <cellStyle name="CALC Amount Total [2] 2 8 5 2" xfId="18125"/>
    <cellStyle name="CALC Amount Total [2] 2 8 5 2 2" xfId="18126"/>
    <cellStyle name="CALC Amount Total [2] 2 8 5 3" xfId="18127"/>
    <cellStyle name="CALC Amount Total [2] 2 8 5 4" xfId="18128"/>
    <cellStyle name="CALC Amount Total [2] 2 8 6" xfId="18129"/>
    <cellStyle name="CALC Amount Total [2] 2 8 6 2" xfId="18130"/>
    <cellStyle name="CALC Amount Total [2] 2 8 6 2 2" xfId="18131"/>
    <cellStyle name="CALC Amount Total [2] 2 8 6 3" xfId="18132"/>
    <cellStyle name="CALC Amount Total [2] 2 8 6 4" xfId="18133"/>
    <cellStyle name="CALC Amount Total [2] 2 8 7" xfId="18134"/>
    <cellStyle name="CALC Amount Total [2] 2 8 7 2" xfId="18135"/>
    <cellStyle name="CALC Amount Total [2] 2 8 7 2 2" xfId="18136"/>
    <cellStyle name="CALC Amount Total [2] 2 8 7 3" xfId="18137"/>
    <cellStyle name="CALC Amount Total [2] 2 8 7 4" xfId="18138"/>
    <cellStyle name="CALC Amount Total [2] 2 8 8" xfId="18139"/>
    <cellStyle name="CALC Amount Total [2] 2 8 8 2" xfId="18140"/>
    <cellStyle name="CALC Amount Total [2] 2 8 8 2 2" xfId="18141"/>
    <cellStyle name="CALC Amount Total [2] 2 8 8 3" xfId="18142"/>
    <cellStyle name="CALC Amount Total [2] 2 8 8 4" xfId="18143"/>
    <cellStyle name="CALC Amount Total [2] 2 8 9" xfId="18144"/>
    <cellStyle name="CALC Amount Total [2] 2 8 9 2" xfId="18145"/>
    <cellStyle name="CALC Amount Total [2] 2 8 9 2 2" xfId="18146"/>
    <cellStyle name="CALC Amount Total [2] 2 8 9 3" xfId="18147"/>
    <cellStyle name="CALC Amount Total [2] 2 8 9 4" xfId="18148"/>
    <cellStyle name="CALC Amount Total [2] 2 9" xfId="18149"/>
    <cellStyle name="CALC Amount Total [2] 2 9 10" xfId="18150"/>
    <cellStyle name="CALC Amount Total [2] 2 9 10 2" xfId="18151"/>
    <cellStyle name="CALC Amount Total [2] 2 9 11" xfId="18152"/>
    <cellStyle name="CALC Amount Total [2] 2 9 12" xfId="18153"/>
    <cellStyle name="CALC Amount Total [2] 2 9 2" xfId="18154"/>
    <cellStyle name="CALC Amount Total [2] 2 9 2 2" xfId="18155"/>
    <cellStyle name="CALC Amount Total [2] 2 9 2 2 2" xfId="18156"/>
    <cellStyle name="CALC Amount Total [2] 2 9 2 3" xfId="18157"/>
    <cellStyle name="CALC Amount Total [2] 2 9 2 4" xfId="18158"/>
    <cellStyle name="CALC Amount Total [2] 2 9 3" xfId="18159"/>
    <cellStyle name="CALC Amount Total [2] 2 9 3 2" xfId="18160"/>
    <cellStyle name="CALC Amount Total [2] 2 9 3 2 2" xfId="18161"/>
    <cellStyle name="CALC Amount Total [2] 2 9 3 3" xfId="18162"/>
    <cellStyle name="CALC Amount Total [2] 2 9 3 4" xfId="18163"/>
    <cellStyle name="CALC Amount Total [2] 2 9 4" xfId="18164"/>
    <cellStyle name="CALC Amount Total [2] 2 9 4 2" xfId="18165"/>
    <cellStyle name="CALC Amount Total [2] 2 9 4 2 2" xfId="18166"/>
    <cellStyle name="CALC Amount Total [2] 2 9 4 3" xfId="18167"/>
    <cellStyle name="CALC Amount Total [2] 2 9 4 4" xfId="18168"/>
    <cellStyle name="CALC Amount Total [2] 2 9 5" xfId="18169"/>
    <cellStyle name="CALC Amount Total [2] 2 9 5 2" xfId="18170"/>
    <cellStyle name="CALC Amount Total [2] 2 9 5 2 2" xfId="18171"/>
    <cellStyle name="CALC Amount Total [2] 2 9 5 3" xfId="18172"/>
    <cellStyle name="CALC Amount Total [2] 2 9 5 4" xfId="18173"/>
    <cellStyle name="CALC Amount Total [2] 2 9 6" xfId="18174"/>
    <cellStyle name="CALC Amount Total [2] 2 9 6 2" xfId="18175"/>
    <cellStyle name="CALC Amount Total [2] 2 9 6 2 2" xfId="18176"/>
    <cellStyle name="CALC Amount Total [2] 2 9 6 3" xfId="18177"/>
    <cellStyle name="CALC Amount Total [2] 2 9 6 4" xfId="18178"/>
    <cellStyle name="CALC Amount Total [2] 2 9 7" xfId="18179"/>
    <cellStyle name="CALC Amount Total [2] 2 9 7 2" xfId="18180"/>
    <cellStyle name="CALC Amount Total [2] 2 9 7 2 2" xfId="18181"/>
    <cellStyle name="CALC Amount Total [2] 2 9 7 3" xfId="18182"/>
    <cellStyle name="CALC Amount Total [2] 2 9 7 4" xfId="18183"/>
    <cellStyle name="CALC Amount Total [2] 2 9 8" xfId="18184"/>
    <cellStyle name="CALC Amount Total [2] 2 9 8 2" xfId="18185"/>
    <cellStyle name="CALC Amount Total [2] 2 9 8 2 2" xfId="18186"/>
    <cellStyle name="CALC Amount Total [2] 2 9 8 3" xfId="18187"/>
    <cellStyle name="CALC Amount Total [2] 2 9 8 4" xfId="18188"/>
    <cellStyle name="CALC Amount Total [2] 2 9 9" xfId="18189"/>
    <cellStyle name="CALC Amount Total [2] 2 9 9 2" xfId="18190"/>
    <cellStyle name="CALC Amount Total [2] 2 9 9 2 2" xfId="18191"/>
    <cellStyle name="CALC Amount Total [2] 2 9 9 3" xfId="18192"/>
    <cellStyle name="CALC Amount Total [2] 2 9 9 4" xfId="18193"/>
    <cellStyle name="CALC Amount Total [2] 20" xfId="18194"/>
    <cellStyle name="CALC Amount Total [2] 20 10" xfId="18195"/>
    <cellStyle name="CALC Amount Total [2] 20 11" xfId="18196"/>
    <cellStyle name="CALC Amount Total [2] 20 2" xfId="18197"/>
    <cellStyle name="CALC Amount Total [2] 20 2 2" xfId="18198"/>
    <cellStyle name="CALC Amount Total [2] 20 2 2 2" xfId="18199"/>
    <cellStyle name="CALC Amount Total [2] 20 2 3" xfId="18200"/>
    <cellStyle name="CALC Amount Total [2] 20 2 4" xfId="18201"/>
    <cellStyle name="CALC Amount Total [2] 20 3" xfId="18202"/>
    <cellStyle name="CALC Amount Total [2] 20 3 2" xfId="18203"/>
    <cellStyle name="CALC Amount Total [2] 20 3 2 2" xfId="18204"/>
    <cellStyle name="CALC Amount Total [2] 20 3 3" xfId="18205"/>
    <cellStyle name="CALC Amount Total [2] 20 3 4" xfId="18206"/>
    <cellStyle name="CALC Amount Total [2] 20 4" xfId="18207"/>
    <cellStyle name="CALC Amount Total [2] 20 4 2" xfId="18208"/>
    <cellStyle name="CALC Amount Total [2] 20 4 2 2" xfId="18209"/>
    <cellStyle name="CALC Amount Total [2] 20 4 3" xfId="18210"/>
    <cellStyle name="CALC Amount Total [2] 20 4 4" xfId="18211"/>
    <cellStyle name="CALC Amount Total [2] 20 5" xfId="18212"/>
    <cellStyle name="CALC Amount Total [2] 20 5 2" xfId="18213"/>
    <cellStyle name="CALC Amount Total [2] 20 5 2 2" xfId="18214"/>
    <cellStyle name="CALC Amount Total [2] 20 5 3" xfId="18215"/>
    <cellStyle name="CALC Amount Total [2] 20 5 4" xfId="18216"/>
    <cellStyle name="CALC Amount Total [2] 20 6" xfId="18217"/>
    <cellStyle name="CALC Amount Total [2] 20 6 2" xfId="18218"/>
    <cellStyle name="CALC Amount Total [2] 20 6 2 2" xfId="18219"/>
    <cellStyle name="CALC Amount Total [2] 20 6 3" xfId="18220"/>
    <cellStyle name="CALC Amount Total [2] 20 6 4" xfId="18221"/>
    <cellStyle name="CALC Amount Total [2] 20 7" xfId="18222"/>
    <cellStyle name="CALC Amount Total [2] 20 7 2" xfId="18223"/>
    <cellStyle name="CALC Amount Total [2] 20 7 2 2" xfId="18224"/>
    <cellStyle name="CALC Amount Total [2] 20 7 3" xfId="18225"/>
    <cellStyle name="CALC Amount Total [2] 20 7 4" xfId="18226"/>
    <cellStyle name="CALC Amount Total [2] 20 8" xfId="18227"/>
    <cellStyle name="CALC Amount Total [2] 20 8 2" xfId="18228"/>
    <cellStyle name="CALC Amount Total [2] 20 8 2 2" xfId="18229"/>
    <cellStyle name="CALC Amount Total [2] 20 8 3" xfId="18230"/>
    <cellStyle name="CALC Amount Total [2] 20 8 4" xfId="18231"/>
    <cellStyle name="CALC Amount Total [2] 20 9" xfId="18232"/>
    <cellStyle name="CALC Amount Total [2] 20 9 2" xfId="18233"/>
    <cellStyle name="CALC Amount Total [2] 21" xfId="18234"/>
    <cellStyle name="CALC Amount Total [2] 21 10" xfId="18235"/>
    <cellStyle name="CALC Amount Total [2] 21 11" xfId="18236"/>
    <cellStyle name="CALC Amount Total [2] 21 2" xfId="18237"/>
    <cellStyle name="CALC Amount Total [2] 21 2 2" xfId="18238"/>
    <cellStyle name="CALC Amount Total [2] 21 2 2 2" xfId="18239"/>
    <cellStyle name="CALC Amount Total [2] 21 2 3" xfId="18240"/>
    <cellStyle name="CALC Amount Total [2] 21 2 4" xfId="18241"/>
    <cellStyle name="CALC Amount Total [2] 21 3" xfId="18242"/>
    <cellStyle name="CALC Amount Total [2] 21 3 2" xfId="18243"/>
    <cellStyle name="CALC Amount Total [2] 21 3 2 2" xfId="18244"/>
    <cellStyle name="CALC Amount Total [2] 21 3 3" xfId="18245"/>
    <cellStyle name="CALC Amount Total [2] 21 3 4" xfId="18246"/>
    <cellStyle name="CALC Amount Total [2] 21 4" xfId="18247"/>
    <cellStyle name="CALC Amount Total [2] 21 4 2" xfId="18248"/>
    <cellStyle name="CALC Amount Total [2] 21 4 2 2" xfId="18249"/>
    <cellStyle name="CALC Amount Total [2] 21 4 3" xfId="18250"/>
    <cellStyle name="CALC Amount Total [2] 21 4 4" xfId="18251"/>
    <cellStyle name="CALC Amount Total [2] 21 5" xfId="18252"/>
    <cellStyle name="CALC Amount Total [2] 21 5 2" xfId="18253"/>
    <cellStyle name="CALC Amount Total [2] 21 5 2 2" xfId="18254"/>
    <cellStyle name="CALC Amount Total [2] 21 5 3" xfId="18255"/>
    <cellStyle name="CALC Amount Total [2] 21 5 4" xfId="18256"/>
    <cellStyle name="CALC Amount Total [2] 21 6" xfId="18257"/>
    <cellStyle name="CALC Amount Total [2] 21 6 2" xfId="18258"/>
    <cellStyle name="CALC Amount Total [2] 21 6 2 2" xfId="18259"/>
    <cellStyle name="CALC Amount Total [2] 21 6 3" xfId="18260"/>
    <cellStyle name="CALC Amount Total [2] 21 6 4" xfId="18261"/>
    <cellStyle name="CALC Amount Total [2] 21 7" xfId="18262"/>
    <cellStyle name="CALC Amount Total [2] 21 7 2" xfId="18263"/>
    <cellStyle name="CALC Amount Total [2] 21 7 2 2" xfId="18264"/>
    <cellStyle name="CALC Amount Total [2] 21 7 3" xfId="18265"/>
    <cellStyle name="CALC Amount Total [2] 21 7 4" xfId="18266"/>
    <cellStyle name="CALC Amount Total [2] 21 8" xfId="18267"/>
    <cellStyle name="CALC Amount Total [2] 21 8 2" xfId="18268"/>
    <cellStyle name="CALC Amount Total [2] 21 8 2 2" xfId="18269"/>
    <cellStyle name="CALC Amount Total [2] 21 8 3" xfId="18270"/>
    <cellStyle name="CALC Amount Total [2] 21 8 4" xfId="18271"/>
    <cellStyle name="CALC Amount Total [2] 21 9" xfId="18272"/>
    <cellStyle name="CALC Amount Total [2] 21 9 2" xfId="18273"/>
    <cellStyle name="CALC Amount Total [2] 22" xfId="18274"/>
    <cellStyle name="CALC Amount Total [2] 22 2" xfId="18275"/>
    <cellStyle name="CALC Amount Total [2] 22 2 2" xfId="18276"/>
    <cellStyle name="CALC Amount Total [2] 22 2 2 2" xfId="18277"/>
    <cellStyle name="CALC Amount Total [2] 22 2 3" xfId="18278"/>
    <cellStyle name="CALC Amount Total [2] 22 2 4" xfId="18279"/>
    <cellStyle name="CALC Amount Total [2] 22 3" xfId="18280"/>
    <cellStyle name="CALC Amount Total [2] 22 3 2" xfId="18281"/>
    <cellStyle name="CALC Amount Total [2] 22 3 2 2" xfId="18282"/>
    <cellStyle name="CALC Amount Total [2] 22 3 3" xfId="18283"/>
    <cellStyle name="CALC Amount Total [2] 22 3 4" xfId="18284"/>
    <cellStyle name="CALC Amount Total [2] 22 4" xfId="18285"/>
    <cellStyle name="CALC Amount Total [2] 22 4 2" xfId="18286"/>
    <cellStyle name="CALC Amount Total [2] 23" xfId="18287"/>
    <cellStyle name="CALC Amount Total [2] 23 2" xfId="18288"/>
    <cellStyle name="CALC Amount Total [2] 3" xfId="18289"/>
    <cellStyle name="CALC Amount Total [2] 3 2" xfId="18290"/>
    <cellStyle name="CALC Amount Total [2] 3 2 2" xfId="18291"/>
    <cellStyle name="CALC Amount Total [2] 3 2 2 2" xfId="18292"/>
    <cellStyle name="CALC Amount Total [2] 3 2 3" xfId="18293"/>
    <cellStyle name="CALC Amount Total [2] 3 2 4" xfId="18294"/>
    <cellStyle name="CALC Amount Total [2] 3 3" xfId="18295"/>
    <cellStyle name="CALC Amount Total [2] 3 3 2" xfId="18296"/>
    <cellStyle name="CALC Amount Total [2] 3 3 2 2" xfId="18297"/>
    <cellStyle name="CALC Amount Total [2] 3 3 3" xfId="18298"/>
    <cellStyle name="CALC Amount Total [2] 3 3 4" xfId="18299"/>
    <cellStyle name="CALC Amount Total [2] 3 4" xfId="18300"/>
    <cellStyle name="CALC Amount Total [2] 3 4 2" xfId="18301"/>
    <cellStyle name="CALC Amount Total [2] 3 4 2 2" xfId="18302"/>
    <cellStyle name="CALC Amount Total [2] 3 4 3" xfId="18303"/>
    <cellStyle name="CALC Amount Total [2] 3 4 4" xfId="18304"/>
    <cellStyle name="CALC Amount Total [2] 3 5" xfId="18305"/>
    <cellStyle name="CALC Amount Total [2] 3 5 2" xfId="18306"/>
    <cellStyle name="CALC Amount Total [2] 3 5 2 2" xfId="18307"/>
    <cellStyle name="CALC Amount Total [2] 3 5 3" xfId="18308"/>
    <cellStyle name="CALC Amount Total [2] 3 5 4" xfId="18309"/>
    <cellStyle name="CALC Amount Total [2] 3 6" xfId="18310"/>
    <cellStyle name="CALC Amount Total [2] 3 6 2" xfId="18311"/>
    <cellStyle name="CALC Amount Total [2] 3 6 2 2" xfId="18312"/>
    <cellStyle name="CALC Amount Total [2] 3 6 3" xfId="18313"/>
    <cellStyle name="CALC Amount Total [2] 3 6 4" xfId="18314"/>
    <cellStyle name="CALC Amount Total [2] 3 7" xfId="18315"/>
    <cellStyle name="CALC Amount Total [2] 3 7 2" xfId="18316"/>
    <cellStyle name="CALC Amount Total [2] 3 7 2 2" xfId="18317"/>
    <cellStyle name="CALC Amount Total [2] 3 7 3" xfId="18318"/>
    <cellStyle name="CALC Amount Total [2] 3 7 4" xfId="18319"/>
    <cellStyle name="CALC Amount Total [2] 3 8" xfId="18320"/>
    <cellStyle name="CALC Amount Total [2] 3 8 2" xfId="18321"/>
    <cellStyle name="CALC Amount Total [2] 4" xfId="18322"/>
    <cellStyle name="CALC Amount Total [2] 4 10" xfId="18323"/>
    <cellStyle name="CALC Amount Total [2] 4 10 2" xfId="18324"/>
    <cellStyle name="CALC Amount Total [2] 4 11" xfId="18325"/>
    <cellStyle name="CALC Amount Total [2] 4 2" xfId="18326"/>
    <cellStyle name="CALC Amount Total [2] 4 2 2" xfId="18327"/>
    <cellStyle name="CALC Amount Total [2] 4 2 2 2" xfId="18328"/>
    <cellStyle name="CALC Amount Total [2] 4 2 3" xfId="18329"/>
    <cellStyle name="CALC Amount Total [2] 4 2 4" xfId="18330"/>
    <cellStyle name="CALC Amount Total [2] 4 3" xfId="18331"/>
    <cellStyle name="CALC Amount Total [2] 4 3 2" xfId="18332"/>
    <cellStyle name="CALC Amount Total [2] 4 3 2 2" xfId="18333"/>
    <cellStyle name="CALC Amount Total [2] 4 3 3" xfId="18334"/>
    <cellStyle name="CALC Amount Total [2] 4 3 4" xfId="18335"/>
    <cellStyle name="CALC Amount Total [2] 4 4" xfId="18336"/>
    <cellStyle name="CALC Amount Total [2] 4 4 2" xfId="18337"/>
    <cellStyle name="CALC Amount Total [2] 4 4 2 2" xfId="18338"/>
    <cellStyle name="CALC Amount Total [2] 4 4 3" xfId="18339"/>
    <cellStyle name="CALC Amount Total [2] 4 4 4" xfId="18340"/>
    <cellStyle name="CALC Amount Total [2] 4 5" xfId="18341"/>
    <cellStyle name="CALC Amount Total [2] 4 5 2" xfId="18342"/>
    <cellStyle name="CALC Amount Total [2] 4 5 2 2" xfId="18343"/>
    <cellStyle name="CALC Amount Total [2] 4 5 3" xfId="18344"/>
    <cellStyle name="CALC Amount Total [2] 4 5 4" xfId="18345"/>
    <cellStyle name="CALC Amount Total [2] 4 6" xfId="18346"/>
    <cellStyle name="CALC Amount Total [2] 4 6 2" xfId="18347"/>
    <cellStyle name="CALC Amount Total [2] 4 6 2 2" xfId="18348"/>
    <cellStyle name="CALC Amount Total [2] 4 6 3" xfId="18349"/>
    <cellStyle name="CALC Amount Total [2] 4 6 4" xfId="18350"/>
    <cellStyle name="CALC Amount Total [2] 4 7" xfId="18351"/>
    <cellStyle name="CALC Amount Total [2] 4 7 2" xfId="18352"/>
    <cellStyle name="CALC Amount Total [2] 4 7 2 2" xfId="18353"/>
    <cellStyle name="CALC Amount Total [2] 4 7 3" xfId="18354"/>
    <cellStyle name="CALC Amount Total [2] 4 7 4" xfId="18355"/>
    <cellStyle name="CALC Amount Total [2] 4 8" xfId="18356"/>
    <cellStyle name="CALC Amount Total [2] 4 8 2" xfId="18357"/>
    <cellStyle name="CALC Amount Total [2] 4 8 2 2" xfId="18358"/>
    <cellStyle name="CALC Amount Total [2] 4 8 3" xfId="18359"/>
    <cellStyle name="CALC Amount Total [2] 4 8 4" xfId="18360"/>
    <cellStyle name="CALC Amount Total [2] 4 9" xfId="18361"/>
    <cellStyle name="CALC Amount Total [2] 4 9 2" xfId="18362"/>
    <cellStyle name="CALC Amount Total [2] 4 9 2 2" xfId="18363"/>
    <cellStyle name="CALC Amount Total [2] 4 9 3" xfId="18364"/>
    <cellStyle name="CALC Amount Total [2] 4 9 4" xfId="18365"/>
    <cellStyle name="CALC Amount Total [2] 5" xfId="18366"/>
    <cellStyle name="CALC Amount Total [2] 5 10" xfId="18367"/>
    <cellStyle name="CALC Amount Total [2] 5 10 2" xfId="18368"/>
    <cellStyle name="CALC Amount Total [2] 5 11" xfId="18369"/>
    <cellStyle name="CALC Amount Total [2] 5 2" xfId="18370"/>
    <cellStyle name="CALC Amount Total [2] 5 2 2" xfId="18371"/>
    <cellStyle name="CALC Amount Total [2] 5 2 2 2" xfId="18372"/>
    <cellStyle name="CALC Amount Total [2] 5 2 3" xfId="18373"/>
    <cellStyle name="CALC Amount Total [2] 5 2 4" xfId="18374"/>
    <cellStyle name="CALC Amount Total [2] 5 3" xfId="18375"/>
    <cellStyle name="CALC Amount Total [2] 5 3 2" xfId="18376"/>
    <cellStyle name="CALC Amount Total [2] 5 3 2 2" xfId="18377"/>
    <cellStyle name="CALC Amount Total [2] 5 3 3" xfId="18378"/>
    <cellStyle name="CALC Amount Total [2] 5 3 4" xfId="18379"/>
    <cellStyle name="CALC Amount Total [2] 5 4" xfId="18380"/>
    <cellStyle name="CALC Amount Total [2] 5 4 2" xfId="18381"/>
    <cellStyle name="CALC Amount Total [2] 5 4 2 2" xfId="18382"/>
    <cellStyle name="CALC Amount Total [2] 5 4 3" xfId="18383"/>
    <cellStyle name="CALC Amount Total [2] 5 4 4" xfId="18384"/>
    <cellStyle name="CALC Amount Total [2] 5 5" xfId="18385"/>
    <cellStyle name="CALC Amount Total [2] 5 5 2" xfId="18386"/>
    <cellStyle name="CALC Amount Total [2] 5 5 2 2" xfId="18387"/>
    <cellStyle name="CALC Amount Total [2] 5 5 3" xfId="18388"/>
    <cellStyle name="CALC Amount Total [2] 5 5 4" xfId="18389"/>
    <cellStyle name="CALC Amount Total [2] 5 6" xfId="18390"/>
    <cellStyle name="CALC Amount Total [2] 5 6 2" xfId="18391"/>
    <cellStyle name="CALC Amount Total [2] 5 6 2 2" xfId="18392"/>
    <cellStyle name="CALC Amount Total [2] 5 6 3" xfId="18393"/>
    <cellStyle name="CALC Amount Total [2] 5 6 4" xfId="18394"/>
    <cellStyle name="CALC Amount Total [2] 5 7" xfId="18395"/>
    <cellStyle name="CALC Amount Total [2] 5 7 2" xfId="18396"/>
    <cellStyle name="CALC Amount Total [2] 5 7 2 2" xfId="18397"/>
    <cellStyle name="CALC Amount Total [2] 5 7 3" xfId="18398"/>
    <cellStyle name="CALC Amount Total [2] 5 7 4" xfId="18399"/>
    <cellStyle name="CALC Amount Total [2] 5 8" xfId="18400"/>
    <cellStyle name="CALC Amount Total [2] 5 8 2" xfId="18401"/>
    <cellStyle name="CALC Amount Total [2] 5 8 2 2" xfId="18402"/>
    <cellStyle name="CALC Amount Total [2] 5 8 3" xfId="18403"/>
    <cellStyle name="CALC Amount Total [2] 5 8 4" xfId="18404"/>
    <cellStyle name="CALC Amount Total [2] 5 9" xfId="18405"/>
    <cellStyle name="CALC Amount Total [2] 5 9 2" xfId="18406"/>
    <cellStyle name="CALC Amount Total [2] 5 9 2 2" xfId="18407"/>
    <cellStyle name="CALC Amount Total [2] 5 9 3" xfId="18408"/>
    <cellStyle name="CALC Amount Total [2] 5 9 4" xfId="18409"/>
    <cellStyle name="CALC Amount Total [2] 6" xfId="18410"/>
    <cellStyle name="CALC Amount Total [2] 6 10" xfId="18411"/>
    <cellStyle name="CALC Amount Total [2] 6 10 2" xfId="18412"/>
    <cellStyle name="CALC Amount Total [2] 6 11" xfId="18413"/>
    <cellStyle name="CALC Amount Total [2] 6 2" xfId="18414"/>
    <cellStyle name="CALC Amount Total [2] 6 2 2" xfId="18415"/>
    <cellStyle name="CALC Amount Total [2] 6 2 2 2" xfId="18416"/>
    <cellStyle name="CALC Amount Total [2] 6 2 3" xfId="18417"/>
    <cellStyle name="CALC Amount Total [2] 6 2 4" xfId="18418"/>
    <cellStyle name="CALC Amount Total [2] 6 3" xfId="18419"/>
    <cellStyle name="CALC Amount Total [2] 6 3 2" xfId="18420"/>
    <cellStyle name="CALC Amount Total [2] 6 3 2 2" xfId="18421"/>
    <cellStyle name="CALC Amount Total [2] 6 3 3" xfId="18422"/>
    <cellStyle name="CALC Amount Total [2] 6 3 4" xfId="18423"/>
    <cellStyle name="CALC Amount Total [2] 6 4" xfId="18424"/>
    <cellStyle name="CALC Amount Total [2] 6 4 2" xfId="18425"/>
    <cellStyle name="CALC Amount Total [2] 6 4 2 2" xfId="18426"/>
    <cellStyle name="CALC Amount Total [2] 6 4 3" xfId="18427"/>
    <cellStyle name="CALC Amount Total [2] 6 4 4" xfId="18428"/>
    <cellStyle name="CALC Amount Total [2] 6 5" xfId="18429"/>
    <cellStyle name="CALC Amount Total [2] 6 5 2" xfId="18430"/>
    <cellStyle name="CALC Amount Total [2] 6 5 2 2" xfId="18431"/>
    <cellStyle name="CALC Amount Total [2] 6 5 3" xfId="18432"/>
    <cellStyle name="CALC Amount Total [2] 6 5 4" xfId="18433"/>
    <cellStyle name="CALC Amount Total [2] 6 6" xfId="18434"/>
    <cellStyle name="CALC Amount Total [2] 6 6 2" xfId="18435"/>
    <cellStyle name="CALC Amount Total [2] 6 6 2 2" xfId="18436"/>
    <cellStyle name="CALC Amount Total [2] 6 6 3" xfId="18437"/>
    <cellStyle name="CALC Amount Total [2] 6 6 4" xfId="18438"/>
    <cellStyle name="CALC Amount Total [2] 6 7" xfId="18439"/>
    <cellStyle name="CALC Amount Total [2] 6 7 2" xfId="18440"/>
    <cellStyle name="CALC Amount Total [2] 6 7 2 2" xfId="18441"/>
    <cellStyle name="CALC Amount Total [2] 6 7 3" xfId="18442"/>
    <cellStyle name="CALC Amount Total [2] 6 7 4" xfId="18443"/>
    <cellStyle name="CALC Amount Total [2] 6 8" xfId="18444"/>
    <cellStyle name="CALC Amount Total [2] 6 8 2" xfId="18445"/>
    <cellStyle name="CALC Amount Total [2] 6 8 2 2" xfId="18446"/>
    <cellStyle name="CALC Amount Total [2] 6 8 3" xfId="18447"/>
    <cellStyle name="CALC Amount Total [2] 6 8 4" xfId="18448"/>
    <cellStyle name="CALC Amount Total [2] 6 9" xfId="18449"/>
    <cellStyle name="CALC Amount Total [2] 6 9 2" xfId="18450"/>
    <cellStyle name="CALC Amount Total [2] 6 9 2 2" xfId="18451"/>
    <cellStyle name="CALC Amount Total [2] 6 9 3" xfId="18452"/>
    <cellStyle name="CALC Amount Total [2] 6 9 4" xfId="18453"/>
    <cellStyle name="CALC Amount Total [2] 7" xfId="18454"/>
    <cellStyle name="CALC Amount Total [2] 7 10" xfId="18455"/>
    <cellStyle name="CALC Amount Total [2] 7 10 2" xfId="18456"/>
    <cellStyle name="CALC Amount Total [2] 7 11" xfId="18457"/>
    <cellStyle name="CALC Amount Total [2] 7 2" xfId="18458"/>
    <cellStyle name="CALC Amount Total [2] 7 2 2" xfId="18459"/>
    <cellStyle name="CALC Amount Total [2] 7 2 2 2" xfId="18460"/>
    <cellStyle name="CALC Amount Total [2] 7 2 3" xfId="18461"/>
    <cellStyle name="CALC Amount Total [2] 7 2 4" xfId="18462"/>
    <cellStyle name="CALC Amount Total [2] 7 3" xfId="18463"/>
    <cellStyle name="CALC Amount Total [2] 7 3 2" xfId="18464"/>
    <cellStyle name="CALC Amount Total [2] 7 3 2 2" xfId="18465"/>
    <cellStyle name="CALC Amount Total [2] 7 3 3" xfId="18466"/>
    <cellStyle name="CALC Amount Total [2] 7 3 4" xfId="18467"/>
    <cellStyle name="CALC Amount Total [2] 7 4" xfId="18468"/>
    <cellStyle name="CALC Amount Total [2] 7 4 2" xfId="18469"/>
    <cellStyle name="CALC Amount Total [2] 7 4 2 2" xfId="18470"/>
    <cellStyle name="CALC Amount Total [2] 7 4 3" xfId="18471"/>
    <cellStyle name="CALC Amount Total [2] 7 4 4" xfId="18472"/>
    <cellStyle name="CALC Amount Total [2] 7 5" xfId="18473"/>
    <cellStyle name="CALC Amount Total [2] 7 5 2" xfId="18474"/>
    <cellStyle name="CALC Amount Total [2] 7 5 2 2" xfId="18475"/>
    <cellStyle name="CALC Amount Total [2] 7 5 3" xfId="18476"/>
    <cellStyle name="CALC Amount Total [2] 7 5 4" xfId="18477"/>
    <cellStyle name="CALC Amount Total [2] 7 6" xfId="18478"/>
    <cellStyle name="CALC Amount Total [2] 7 6 2" xfId="18479"/>
    <cellStyle name="CALC Amount Total [2] 7 6 2 2" xfId="18480"/>
    <cellStyle name="CALC Amount Total [2] 7 6 3" xfId="18481"/>
    <cellStyle name="CALC Amount Total [2] 7 6 4" xfId="18482"/>
    <cellStyle name="CALC Amount Total [2] 7 7" xfId="18483"/>
    <cellStyle name="CALC Amount Total [2] 7 7 2" xfId="18484"/>
    <cellStyle name="CALC Amount Total [2] 7 7 2 2" xfId="18485"/>
    <cellStyle name="CALC Amount Total [2] 7 7 3" xfId="18486"/>
    <cellStyle name="CALC Amount Total [2] 7 7 4" xfId="18487"/>
    <cellStyle name="CALC Amount Total [2] 7 8" xfId="18488"/>
    <cellStyle name="CALC Amount Total [2] 7 8 2" xfId="18489"/>
    <cellStyle name="CALC Amount Total [2] 7 8 2 2" xfId="18490"/>
    <cellStyle name="CALC Amount Total [2] 7 8 3" xfId="18491"/>
    <cellStyle name="CALC Amount Total [2] 7 8 4" xfId="18492"/>
    <cellStyle name="CALC Amount Total [2] 7 9" xfId="18493"/>
    <cellStyle name="CALC Amount Total [2] 7 9 2" xfId="18494"/>
    <cellStyle name="CALC Amount Total [2] 7 9 2 2" xfId="18495"/>
    <cellStyle name="CALC Amount Total [2] 7 9 3" xfId="18496"/>
    <cellStyle name="CALC Amount Total [2] 7 9 4" xfId="18497"/>
    <cellStyle name="CALC Amount Total [2] 8" xfId="18498"/>
    <cellStyle name="CALC Amount Total [2] 8 10" xfId="18499"/>
    <cellStyle name="CALC Amount Total [2] 8 10 2" xfId="18500"/>
    <cellStyle name="CALC Amount Total [2] 8 11" xfId="18501"/>
    <cellStyle name="CALC Amount Total [2] 8 12" xfId="18502"/>
    <cellStyle name="CALC Amount Total [2] 8 2" xfId="18503"/>
    <cellStyle name="CALC Amount Total [2] 8 2 2" xfId="18504"/>
    <cellStyle name="CALC Amount Total [2] 8 2 2 2" xfId="18505"/>
    <cellStyle name="CALC Amount Total [2] 8 2 3" xfId="18506"/>
    <cellStyle name="CALC Amount Total [2] 8 2 4" xfId="18507"/>
    <cellStyle name="CALC Amount Total [2] 8 3" xfId="18508"/>
    <cellStyle name="CALC Amount Total [2] 8 3 2" xfId="18509"/>
    <cellStyle name="CALC Amount Total [2] 8 3 2 2" xfId="18510"/>
    <cellStyle name="CALC Amount Total [2] 8 3 3" xfId="18511"/>
    <cellStyle name="CALC Amount Total [2] 8 3 4" xfId="18512"/>
    <cellStyle name="CALC Amount Total [2] 8 4" xfId="18513"/>
    <cellStyle name="CALC Amount Total [2] 8 4 2" xfId="18514"/>
    <cellStyle name="CALC Amount Total [2] 8 4 2 2" xfId="18515"/>
    <cellStyle name="CALC Amount Total [2] 8 4 3" xfId="18516"/>
    <cellStyle name="CALC Amount Total [2] 8 4 4" xfId="18517"/>
    <cellStyle name="CALC Amount Total [2] 8 5" xfId="18518"/>
    <cellStyle name="CALC Amount Total [2] 8 5 2" xfId="18519"/>
    <cellStyle name="CALC Amount Total [2] 8 5 2 2" xfId="18520"/>
    <cellStyle name="CALC Amount Total [2] 8 5 3" xfId="18521"/>
    <cellStyle name="CALC Amount Total [2] 8 5 4" xfId="18522"/>
    <cellStyle name="CALC Amount Total [2] 8 6" xfId="18523"/>
    <cellStyle name="CALC Amount Total [2] 8 6 2" xfId="18524"/>
    <cellStyle name="CALC Amount Total [2] 8 6 2 2" xfId="18525"/>
    <cellStyle name="CALC Amount Total [2] 8 6 3" xfId="18526"/>
    <cellStyle name="CALC Amount Total [2] 8 6 4" xfId="18527"/>
    <cellStyle name="CALC Amount Total [2] 8 7" xfId="18528"/>
    <cellStyle name="CALC Amount Total [2] 8 7 2" xfId="18529"/>
    <cellStyle name="CALC Amount Total [2] 8 7 2 2" xfId="18530"/>
    <cellStyle name="CALC Amount Total [2] 8 7 3" xfId="18531"/>
    <cellStyle name="CALC Amount Total [2] 8 7 4" xfId="18532"/>
    <cellStyle name="CALC Amount Total [2] 8 8" xfId="18533"/>
    <cellStyle name="CALC Amount Total [2] 8 8 2" xfId="18534"/>
    <cellStyle name="CALC Amount Total [2] 8 8 2 2" xfId="18535"/>
    <cellStyle name="CALC Amount Total [2] 8 8 3" xfId="18536"/>
    <cellStyle name="CALC Amount Total [2] 8 8 4" xfId="18537"/>
    <cellStyle name="CALC Amount Total [2] 8 9" xfId="18538"/>
    <cellStyle name="CALC Amount Total [2] 8 9 2" xfId="18539"/>
    <cellStyle name="CALC Amount Total [2] 8 9 2 2" xfId="18540"/>
    <cellStyle name="CALC Amount Total [2] 8 9 3" xfId="18541"/>
    <cellStyle name="CALC Amount Total [2] 8 9 4" xfId="18542"/>
    <cellStyle name="CALC Amount Total [2] 9" xfId="18543"/>
    <cellStyle name="CALC Amount Total [2] 9 10" xfId="18544"/>
    <cellStyle name="CALC Amount Total [2] 9 10 2" xfId="18545"/>
    <cellStyle name="CALC Amount Total [2] 9 11" xfId="18546"/>
    <cellStyle name="CALC Amount Total [2] 9 12" xfId="18547"/>
    <cellStyle name="CALC Amount Total [2] 9 2" xfId="18548"/>
    <cellStyle name="CALC Amount Total [2] 9 2 2" xfId="18549"/>
    <cellStyle name="CALC Amount Total [2] 9 2 2 2" xfId="18550"/>
    <cellStyle name="CALC Amount Total [2] 9 2 3" xfId="18551"/>
    <cellStyle name="CALC Amount Total [2] 9 2 4" xfId="18552"/>
    <cellStyle name="CALC Amount Total [2] 9 3" xfId="18553"/>
    <cellStyle name="CALC Amount Total [2] 9 3 2" xfId="18554"/>
    <cellStyle name="CALC Amount Total [2] 9 3 2 2" xfId="18555"/>
    <cellStyle name="CALC Amount Total [2] 9 3 3" xfId="18556"/>
    <cellStyle name="CALC Amount Total [2] 9 3 4" xfId="18557"/>
    <cellStyle name="CALC Amount Total [2] 9 4" xfId="18558"/>
    <cellStyle name="CALC Amount Total [2] 9 4 2" xfId="18559"/>
    <cellStyle name="CALC Amount Total [2] 9 4 2 2" xfId="18560"/>
    <cellStyle name="CALC Amount Total [2] 9 4 3" xfId="18561"/>
    <cellStyle name="CALC Amount Total [2] 9 4 4" xfId="18562"/>
    <cellStyle name="CALC Amount Total [2] 9 5" xfId="18563"/>
    <cellStyle name="CALC Amount Total [2] 9 5 2" xfId="18564"/>
    <cellStyle name="CALC Amount Total [2] 9 5 2 2" xfId="18565"/>
    <cellStyle name="CALC Amount Total [2] 9 5 3" xfId="18566"/>
    <cellStyle name="CALC Amount Total [2] 9 5 4" xfId="18567"/>
    <cellStyle name="CALC Amount Total [2] 9 6" xfId="18568"/>
    <cellStyle name="CALC Amount Total [2] 9 6 2" xfId="18569"/>
    <cellStyle name="CALC Amount Total [2] 9 6 2 2" xfId="18570"/>
    <cellStyle name="CALC Amount Total [2] 9 6 3" xfId="18571"/>
    <cellStyle name="CALC Amount Total [2] 9 6 4" xfId="18572"/>
    <cellStyle name="CALC Amount Total [2] 9 7" xfId="18573"/>
    <cellStyle name="CALC Amount Total [2] 9 7 2" xfId="18574"/>
    <cellStyle name="CALC Amount Total [2] 9 7 2 2" xfId="18575"/>
    <cellStyle name="CALC Amount Total [2] 9 7 3" xfId="18576"/>
    <cellStyle name="CALC Amount Total [2] 9 7 4" xfId="18577"/>
    <cellStyle name="CALC Amount Total [2] 9 8" xfId="18578"/>
    <cellStyle name="CALC Amount Total [2] 9 8 2" xfId="18579"/>
    <cellStyle name="CALC Amount Total [2] 9 8 2 2" xfId="18580"/>
    <cellStyle name="CALC Amount Total [2] 9 8 3" xfId="18581"/>
    <cellStyle name="CALC Amount Total [2] 9 8 4" xfId="18582"/>
    <cellStyle name="CALC Amount Total [2] 9 9" xfId="18583"/>
    <cellStyle name="CALC Amount Total [2] 9 9 2" xfId="18584"/>
    <cellStyle name="CALC Amount Total [2] 9 9 2 2" xfId="18585"/>
    <cellStyle name="CALC Amount Total [2] 9 9 3" xfId="18586"/>
    <cellStyle name="CALC Amount Total [2] 9 9 4" xfId="18587"/>
    <cellStyle name="CALC Amount Total 10" xfId="18588"/>
    <cellStyle name="CALC Amount Total 10 10" xfId="18589"/>
    <cellStyle name="CALC Amount Total 10 10 2" xfId="18590"/>
    <cellStyle name="CALC Amount Total 10 11" xfId="18591"/>
    <cellStyle name="CALC Amount Total 10 2" xfId="18592"/>
    <cellStyle name="CALC Amount Total 10 2 2" xfId="18593"/>
    <cellStyle name="CALC Amount Total 10 2 2 2" xfId="18594"/>
    <cellStyle name="CALC Amount Total 10 2 3" xfId="18595"/>
    <cellStyle name="CALC Amount Total 10 2 4" xfId="18596"/>
    <cellStyle name="CALC Amount Total 10 3" xfId="18597"/>
    <cellStyle name="CALC Amount Total 10 3 2" xfId="18598"/>
    <cellStyle name="CALC Amount Total 10 3 2 2" xfId="18599"/>
    <cellStyle name="CALC Amount Total 10 3 3" xfId="18600"/>
    <cellStyle name="CALC Amount Total 10 3 4" xfId="18601"/>
    <cellStyle name="CALC Amount Total 10 4" xfId="18602"/>
    <cellStyle name="CALC Amount Total 10 4 2" xfId="18603"/>
    <cellStyle name="CALC Amount Total 10 4 2 2" xfId="18604"/>
    <cellStyle name="CALC Amount Total 10 4 3" xfId="18605"/>
    <cellStyle name="CALC Amount Total 10 4 4" xfId="18606"/>
    <cellStyle name="CALC Amount Total 10 5" xfId="18607"/>
    <cellStyle name="CALC Amount Total 10 5 2" xfId="18608"/>
    <cellStyle name="CALC Amount Total 10 5 2 2" xfId="18609"/>
    <cellStyle name="CALC Amount Total 10 5 3" xfId="18610"/>
    <cellStyle name="CALC Amount Total 10 5 4" xfId="18611"/>
    <cellStyle name="CALC Amount Total 10 6" xfId="18612"/>
    <cellStyle name="CALC Amount Total 10 6 2" xfId="18613"/>
    <cellStyle name="CALC Amount Total 10 6 2 2" xfId="18614"/>
    <cellStyle name="CALC Amount Total 10 6 3" xfId="18615"/>
    <cellStyle name="CALC Amount Total 10 6 4" xfId="18616"/>
    <cellStyle name="CALC Amount Total 10 7" xfId="18617"/>
    <cellStyle name="CALC Amount Total 10 7 2" xfId="18618"/>
    <cellStyle name="CALC Amount Total 10 7 2 2" xfId="18619"/>
    <cellStyle name="CALC Amount Total 10 7 3" xfId="18620"/>
    <cellStyle name="CALC Amount Total 10 7 4" xfId="18621"/>
    <cellStyle name="CALC Amount Total 10 8" xfId="18622"/>
    <cellStyle name="CALC Amount Total 10 8 2" xfId="18623"/>
    <cellStyle name="CALC Amount Total 10 8 2 2" xfId="18624"/>
    <cellStyle name="CALC Amount Total 10 8 3" xfId="18625"/>
    <cellStyle name="CALC Amount Total 10 8 4" xfId="18626"/>
    <cellStyle name="CALC Amount Total 10 9" xfId="18627"/>
    <cellStyle name="CALC Amount Total 10 9 2" xfId="18628"/>
    <cellStyle name="CALC Amount Total 10 9 2 2" xfId="18629"/>
    <cellStyle name="CALC Amount Total 10 9 3" xfId="18630"/>
    <cellStyle name="CALC Amount Total 10 9 4" xfId="18631"/>
    <cellStyle name="CALC Amount Total 100" xfId="18632"/>
    <cellStyle name="CALC Amount Total 100 2" xfId="18633"/>
    <cellStyle name="CALC Amount Total 100 2 2" xfId="18634"/>
    <cellStyle name="CALC Amount Total 100 2 2 2" xfId="18635"/>
    <cellStyle name="CALC Amount Total 100 2 3" xfId="18636"/>
    <cellStyle name="CALC Amount Total 100 2 4" xfId="18637"/>
    <cellStyle name="CALC Amount Total 100 3" xfId="18638"/>
    <cellStyle name="CALC Amount Total 100 3 2" xfId="18639"/>
    <cellStyle name="CALC Amount Total 100 3 2 2" xfId="18640"/>
    <cellStyle name="CALC Amount Total 100 3 3" xfId="18641"/>
    <cellStyle name="CALC Amount Total 100 3 4" xfId="18642"/>
    <cellStyle name="CALC Amount Total 100 4" xfId="18643"/>
    <cellStyle name="CALC Amount Total 100 4 2" xfId="18644"/>
    <cellStyle name="CALC Amount Total 101" xfId="18645"/>
    <cellStyle name="CALC Amount Total 101 2" xfId="18646"/>
    <cellStyle name="CALC Amount Total 101 2 2" xfId="18647"/>
    <cellStyle name="CALC Amount Total 102" xfId="18648"/>
    <cellStyle name="CALC Amount Total 102 2" xfId="18649"/>
    <cellStyle name="CALC Amount Total 102 2 2" xfId="18650"/>
    <cellStyle name="CALC Amount Total 103" xfId="18651"/>
    <cellStyle name="CALC Amount Total 103 2" xfId="18652"/>
    <cellStyle name="CALC Amount Total 103 2 2" xfId="18653"/>
    <cellStyle name="CALC Amount Total 104" xfId="18654"/>
    <cellStyle name="CALC Amount Total 104 2" xfId="18655"/>
    <cellStyle name="CALC Amount Total 104 2 2" xfId="18656"/>
    <cellStyle name="CALC Amount Total 105" xfId="18657"/>
    <cellStyle name="CALC Amount Total 105 2" xfId="18658"/>
    <cellStyle name="CALC Amount Total 105 2 2" xfId="18659"/>
    <cellStyle name="CALC Amount Total 106" xfId="18660"/>
    <cellStyle name="CALC Amount Total 106 2" xfId="18661"/>
    <cellStyle name="CALC Amount Total 106 2 2" xfId="18662"/>
    <cellStyle name="CALC Amount Total 107" xfId="18663"/>
    <cellStyle name="CALC Amount Total 107 2" xfId="18664"/>
    <cellStyle name="CALC Amount Total 107 2 2" xfId="18665"/>
    <cellStyle name="CALC Amount Total 108" xfId="18666"/>
    <cellStyle name="CALC Amount Total 108 2" xfId="18667"/>
    <cellStyle name="CALC Amount Total 108 2 2" xfId="18668"/>
    <cellStyle name="CALC Amount Total 109" xfId="18669"/>
    <cellStyle name="CALC Amount Total 109 2" xfId="18670"/>
    <cellStyle name="CALC Amount Total 11" xfId="18671"/>
    <cellStyle name="CALC Amount Total 11 10" xfId="18672"/>
    <cellStyle name="CALC Amount Total 11 10 2" xfId="18673"/>
    <cellStyle name="CALC Amount Total 11 11" xfId="18674"/>
    <cellStyle name="CALC Amount Total 11 2" xfId="18675"/>
    <cellStyle name="CALC Amount Total 11 2 2" xfId="18676"/>
    <cellStyle name="CALC Amount Total 11 2 2 2" xfId="18677"/>
    <cellStyle name="CALC Amount Total 11 2 3" xfId="18678"/>
    <cellStyle name="CALC Amount Total 11 2 4" xfId="18679"/>
    <cellStyle name="CALC Amount Total 11 3" xfId="18680"/>
    <cellStyle name="CALC Amount Total 11 3 2" xfId="18681"/>
    <cellStyle name="CALC Amount Total 11 3 2 2" xfId="18682"/>
    <cellStyle name="CALC Amount Total 11 3 3" xfId="18683"/>
    <cellStyle name="CALC Amount Total 11 3 4" xfId="18684"/>
    <cellStyle name="CALC Amount Total 11 4" xfId="18685"/>
    <cellStyle name="CALC Amount Total 11 4 2" xfId="18686"/>
    <cellStyle name="CALC Amount Total 11 4 2 2" xfId="18687"/>
    <cellStyle name="CALC Amount Total 11 4 3" xfId="18688"/>
    <cellStyle name="CALC Amount Total 11 4 4" xfId="18689"/>
    <cellStyle name="CALC Amount Total 11 5" xfId="18690"/>
    <cellStyle name="CALC Amount Total 11 5 2" xfId="18691"/>
    <cellStyle name="CALC Amount Total 11 5 2 2" xfId="18692"/>
    <cellStyle name="CALC Amount Total 11 5 3" xfId="18693"/>
    <cellStyle name="CALC Amount Total 11 5 4" xfId="18694"/>
    <cellStyle name="CALC Amount Total 11 6" xfId="18695"/>
    <cellStyle name="CALC Amount Total 11 6 2" xfId="18696"/>
    <cellStyle name="CALC Amount Total 11 6 2 2" xfId="18697"/>
    <cellStyle name="CALC Amount Total 11 6 3" xfId="18698"/>
    <cellStyle name="CALC Amount Total 11 6 4" xfId="18699"/>
    <cellStyle name="CALC Amount Total 11 7" xfId="18700"/>
    <cellStyle name="CALC Amount Total 11 7 2" xfId="18701"/>
    <cellStyle name="CALC Amount Total 11 7 2 2" xfId="18702"/>
    <cellStyle name="CALC Amount Total 11 7 3" xfId="18703"/>
    <cellStyle name="CALC Amount Total 11 7 4" xfId="18704"/>
    <cellStyle name="CALC Amount Total 11 8" xfId="18705"/>
    <cellStyle name="CALC Amount Total 11 8 2" xfId="18706"/>
    <cellStyle name="CALC Amount Total 11 8 2 2" xfId="18707"/>
    <cellStyle name="CALC Amount Total 11 8 3" xfId="18708"/>
    <cellStyle name="CALC Amount Total 11 8 4" xfId="18709"/>
    <cellStyle name="CALC Amount Total 11 9" xfId="18710"/>
    <cellStyle name="CALC Amount Total 11 9 2" xfId="18711"/>
    <cellStyle name="CALC Amount Total 11 9 2 2" xfId="18712"/>
    <cellStyle name="CALC Amount Total 11 9 3" xfId="18713"/>
    <cellStyle name="CALC Amount Total 11 9 4" xfId="18714"/>
    <cellStyle name="CALC Amount Total 110" xfId="18715"/>
    <cellStyle name="CALC Amount Total 111" xfId="18716"/>
    <cellStyle name="CALC Amount Total 112" xfId="18717"/>
    <cellStyle name="CALC Amount Total 12" xfId="18718"/>
    <cellStyle name="CALC Amount Total 12 10" xfId="18719"/>
    <cellStyle name="CALC Amount Total 12 10 2" xfId="18720"/>
    <cellStyle name="CALC Amount Total 12 11" xfId="18721"/>
    <cellStyle name="CALC Amount Total 12 2" xfId="18722"/>
    <cellStyle name="CALC Amount Total 12 2 2" xfId="18723"/>
    <cellStyle name="CALC Amount Total 12 2 2 2" xfId="18724"/>
    <cellStyle name="CALC Amount Total 12 2 3" xfId="18725"/>
    <cellStyle name="CALC Amount Total 12 2 4" xfId="18726"/>
    <cellStyle name="CALC Amount Total 12 3" xfId="18727"/>
    <cellStyle name="CALC Amount Total 12 3 2" xfId="18728"/>
    <cellStyle name="CALC Amount Total 12 3 2 2" xfId="18729"/>
    <cellStyle name="CALC Amount Total 12 3 3" xfId="18730"/>
    <cellStyle name="CALC Amount Total 12 3 4" xfId="18731"/>
    <cellStyle name="CALC Amount Total 12 4" xfId="18732"/>
    <cellStyle name="CALC Amount Total 12 4 2" xfId="18733"/>
    <cellStyle name="CALC Amount Total 12 4 2 2" xfId="18734"/>
    <cellStyle name="CALC Amount Total 12 4 3" xfId="18735"/>
    <cellStyle name="CALC Amount Total 12 4 4" xfId="18736"/>
    <cellStyle name="CALC Amount Total 12 5" xfId="18737"/>
    <cellStyle name="CALC Amount Total 12 5 2" xfId="18738"/>
    <cellStyle name="CALC Amount Total 12 5 2 2" xfId="18739"/>
    <cellStyle name="CALC Amount Total 12 5 3" xfId="18740"/>
    <cellStyle name="CALC Amount Total 12 5 4" xfId="18741"/>
    <cellStyle name="CALC Amount Total 12 6" xfId="18742"/>
    <cellStyle name="CALC Amount Total 12 6 2" xfId="18743"/>
    <cellStyle name="CALC Amount Total 12 6 2 2" xfId="18744"/>
    <cellStyle name="CALC Amount Total 12 6 3" xfId="18745"/>
    <cellStyle name="CALC Amount Total 12 6 4" xfId="18746"/>
    <cellStyle name="CALC Amount Total 12 7" xfId="18747"/>
    <cellStyle name="CALC Amount Total 12 7 2" xfId="18748"/>
    <cellStyle name="CALC Amount Total 12 7 2 2" xfId="18749"/>
    <cellStyle name="CALC Amount Total 12 7 3" xfId="18750"/>
    <cellStyle name="CALC Amount Total 12 7 4" xfId="18751"/>
    <cellStyle name="CALC Amount Total 12 8" xfId="18752"/>
    <cellStyle name="CALC Amount Total 12 8 2" xfId="18753"/>
    <cellStyle name="CALC Amount Total 12 8 2 2" xfId="18754"/>
    <cellStyle name="CALC Amount Total 12 8 3" xfId="18755"/>
    <cellStyle name="CALC Amount Total 12 8 4" xfId="18756"/>
    <cellStyle name="CALC Amount Total 12 9" xfId="18757"/>
    <cellStyle name="CALC Amount Total 12 9 2" xfId="18758"/>
    <cellStyle name="CALC Amount Total 12 9 2 2" xfId="18759"/>
    <cellStyle name="CALC Amount Total 12 9 3" xfId="18760"/>
    <cellStyle name="CALC Amount Total 12 9 4" xfId="18761"/>
    <cellStyle name="CALC Amount Total 13" xfId="18762"/>
    <cellStyle name="CALC Amount Total 13 10" xfId="18763"/>
    <cellStyle name="CALC Amount Total 13 10 2" xfId="18764"/>
    <cellStyle name="CALC Amount Total 13 11" xfId="18765"/>
    <cellStyle name="CALC Amount Total 13 2" xfId="18766"/>
    <cellStyle name="CALC Amount Total 13 2 2" xfId="18767"/>
    <cellStyle name="CALC Amount Total 13 2 2 2" xfId="18768"/>
    <cellStyle name="CALC Amount Total 13 2 3" xfId="18769"/>
    <cellStyle name="CALC Amount Total 13 2 4" xfId="18770"/>
    <cellStyle name="CALC Amount Total 13 3" xfId="18771"/>
    <cellStyle name="CALC Amount Total 13 3 2" xfId="18772"/>
    <cellStyle name="CALC Amount Total 13 3 2 2" xfId="18773"/>
    <cellStyle name="CALC Amount Total 13 3 3" xfId="18774"/>
    <cellStyle name="CALC Amount Total 13 3 4" xfId="18775"/>
    <cellStyle name="CALC Amount Total 13 4" xfId="18776"/>
    <cellStyle name="CALC Amount Total 13 4 2" xfId="18777"/>
    <cellStyle name="CALC Amount Total 13 4 2 2" xfId="18778"/>
    <cellStyle name="CALC Amount Total 13 4 3" xfId="18779"/>
    <cellStyle name="CALC Amount Total 13 4 4" xfId="18780"/>
    <cellStyle name="CALC Amount Total 13 5" xfId="18781"/>
    <cellStyle name="CALC Amount Total 13 5 2" xfId="18782"/>
    <cellStyle name="CALC Amount Total 13 5 2 2" xfId="18783"/>
    <cellStyle name="CALC Amount Total 13 5 3" xfId="18784"/>
    <cellStyle name="CALC Amount Total 13 5 4" xfId="18785"/>
    <cellStyle name="CALC Amount Total 13 6" xfId="18786"/>
    <cellStyle name="CALC Amount Total 13 6 2" xfId="18787"/>
    <cellStyle name="CALC Amount Total 13 6 2 2" xfId="18788"/>
    <cellStyle name="CALC Amount Total 13 6 3" xfId="18789"/>
    <cellStyle name="CALC Amount Total 13 6 4" xfId="18790"/>
    <cellStyle name="CALC Amount Total 13 7" xfId="18791"/>
    <cellStyle name="CALC Amount Total 13 7 2" xfId="18792"/>
    <cellStyle name="CALC Amount Total 13 7 2 2" xfId="18793"/>
    <cellStyle name="CALC Amount Total 13 7 3" xfId="18794"/>
    <cellStyle name="CALC Amount Total 13 7 4" xfId="18795"/>
    <cellStyle name="CALC Amount Total 13 8" xfId="18796"/>
    <cellStyle name="CALC Amount Total 13 8 2" xfId="18797"/>
    <cellStyle name="CALC Amount Total 13 8 2 2" xfId="18798"/>
    <cellStyle name="CALC Amount Total 13 8 3" xfId="18799"/>
    <cellStyle name="CALC Amount Total 13 8 4" xfId="18800"/>
    <cellStyle name="CALC Amount Total 13 9" xfId="18801"/>
    <cellStyle name="CALC Amount Total 13 9 2" xfId="18802"/>
    <cellStyle name="CALC Amount Total 13 9 2 2" xfId="18803"/>
    <cellStyle name="CALC Amount Total 13 9 3" xfId="18804"/>
    <cellStyle name="CALC Amount Total 13 9 4" xfId="18805"/>
    <cellStyle name="CALC Amount Total 14" xfId="18806"/>
    <cellStyle name="CALC Amount Total 14 10" xfId="18807"/>
    <cellStyle name="CALC Amount Total 14 10 2" xfId="18808"/>
    <cellStyle name="CALC Amount Total 14 11" xfId="18809"/>
    <cellStyle name="CALC Amount Total 14 2" xfId="18810"/>
    <cellStyle name="CALC Amount Total 14 2 2" xfId="18811"/>
    <cellStyle name="CALC Amount Total 14 2 2 2" xfId="18812"/>
    <cellStyle name="CALC Amount Total 14 2 3" xfId="18813"/>
    <cellStyle name="CALC Amount Total 14 2 4" xfId="18814"/>
    <cellStyle name="CALC Amount Total 14 3" xfId="18815"/>
    <cellStyle name="CALC Amount Total 14 3 2" xfId="18816"/>
    <cellStyle name="CALC Amount Total 14 3 2 2" xfId="18817"/>
    <cellStyle name="CALC Amount Total 14 3 3" xfId="18818"/>
    <cellStyle name="CALC Amount Total 14 3 4" xfId="18819"/>
    <cellStyle name="CALC Amount Total 14 4" xfId="18820"/>
    <cellStyle name="CALC Amount Total 14 4 2" xfId="18821"/>
    <cellStyle name="CALC Amount Total 14 4 2 2" xfId="18822"/>
    <cellStyle name="CALC Amount Total 14 4 3" xfId="18823"/>
    <cellStyle name="CALC Amount Total 14 4 4" xfId="18824"/>
    <cellStyle name="CALC Amount Total 14 5" xfId="18825"/>
    <cellStyle name="CALC Amount Total 14 5 2" xfId="18826"/>
    <cellStyle name="CALC Amount Total 14 5 2 2" xfId="18827"/>
    <cellStyle name="CALC Amount Total 14 5 3" xfId="18828"/>
    <cellStyle name="CALC Amount Total 14 5 4" xfId="18829"/>
    <cellStyle name="CALC Amount Total 14 6" xfId="18830"/>
    <cellStyle name="CALC Amount Total 14 6 2" xfId="18831"/>
    <cellStyle name="CALC Amount Total 14 6 2 2" xfId="18832"/>
    <cellStyle name="CALC Amount Total 14 6 3" xfId="18833"/>
    <cellStyle name="CALC Amount Total 14 6 4" xfId="18834"/>
    <cellStyle name="CALC Amount Total 14 7" xfId="18835"/>
    <cellStyle name="CALC Amount Total 14 7 2" xfId="18836"/>
    <cellStyle name="CALC Amount Total 14 7 2 2" xfId="18837"/>
    <cellStyle name="CALC Amount Total 14 7 3" xfId="18838"/>
    <cellStyle name="CALC Amount Total 14 7 4" xfId="18839"/>
    <cellStyle name="CALC Amount Total 14 8" xfId="18840"/>
    <cellStyle name="CALC Amount Total 14 8 2" xfId="18841"/>
    <cellStyle name="CALC Amount Total 14 8 2 2" xfId="18842"/>
    <cellStyle name="CALC Amount Total 14 8 3" xfId="18843"/>
    <cellStyle name="CALC Amount Total 14 8 4" xfId="18844"/>
    <cellStyle name="CALC Amount Total 14 9" xfId="18845"/>
    <cellStyle name="CALC Amount Total 14 9 2" xfId="18846"/>
    <cellStyle name="CALC Amount Total 14 9 2 2" xfId="18847"/>
    <cellStyle name="CALC Amount Total 14 9 3" xfId="18848"/>
    <cellStyle name="CALC Amount Total 14 9 4" xfId="18849"/>
    <cellStyle name="CALC Amount Total 15" xfId="18850"/>
    <cellStyle name="CALC Amount Total 15 10" xfId="18851"/>
    <cellStyle name="CALC Amount Total 15 10 2" xfId="18852"/>
    <cellStyle name="CALC Amount Total 15 11" xfId="18853"/>
    <cellStyle name="CALC Amount Total 15 2" xfId="18854"/>
    <cellStyle name="CALC Amount Total 15 2 2" xfId="18855"/>
    <cellStyle name="CALC Amount Total 15 2 2 2" xfId="18856"/>
    <cellStyle name="CALC Amount Total 15 2 3" xfId="18857"/>
    <cellStyle name="CALC Amount Total 15 2 4" xfId="18858"/>
    <cellStyle name="CALC Amount Total 15 3" xfId="18859"/>
    <cellStyle name="CALC Amount Total 15 3 2" xfId="18860"/>
    <cellStyle name="CALC Amount Total 15 3 2 2" xfId="18861"/>
    <cellStyle name="CALC Amount Total 15 3 3" xfId="18862"/>
    <cellStyle name="CALC Amount Total 15 3 4" xfId="18863"/>
    <cellStyle name="CALC Amount Total 15 4" xfId="18864"/>
    <cellStyle name="CALC Amount Total 15 4 2" xfId="18865"/>
    <cellStyle name="CALC Amount Total 15 4 2 2" xfId="18866"/>
    <cellStyle name="CALC Amount Total 15 4 3" xfId="18867"/>
    <cellStyle name="CALC Amount Total 15 4 4" xfId="18868"/>
    <cellStyle name="CALC Amount Total 15 5" xfId="18869"/>
    <cellStyle name="CALC Amount Total 15 5 2" xfId="18870"/>
    <cellStyle name="CALC Amount Total 15 5 2 2" xfId="18871"/>
    <cellStyle name="CALC Amount Total 15 5 3" xfId="18872"/>
    <cellStyle name="CALC Amount Total 15 5 4" xfId="18873"/>
    <cellStyle name="CALC Amount Total 15 6" xfId="18874"/>
    <cellStyle name="CALC Amount Total 15 6 2" xfId="18875"/>
    <cellStyle name="CALC Amount Total 15 6 2 2" xfId="18876"/>
    <cellStyle name="CALC Amount Total 15 6 3" xfId="18877"/>
    <cellStyle name="CALC Amount Total 15 6 4" xfId="18878"/>
    <cellStyle name="CALC Amount Total 15 7" xfId="18879"/>
    <cellStyle name="CALC Amount Total 15 7 2" xfId="18880"/>
    <cellStyle name="CALC Amount Total 15 7 2 2" xfId="18881"/>
    <cellStyle name="CALC Amount Total 15 7 3" xfId="18882"/>
    <cellStyle name="CALC Amount Total 15 7 4" xfId="18883"/>
    <cellStyle name="CALC Amount Total 15 8" xfId="18884"/>
    <cellStyle name="CALC Amount Total 15 8 2" xfId="18885"/>
    <cellStyle name="CALC Amount Total 15 8 2 2" xfId="18886"/>
    <cellStyle name="CALC Amount Total 15 8 3" xfId="18887"/>
    <cellStyle name="CALC Amount Total 15 8 4" xfId="18888"/>
    <cellStyle name="CALC Amount Total 15 9" xfId="18889"/>
    <cellStyle name="CALC Amount Total 15 9 2" xfId="18890"/>
    <cellStyle name="CALC Amount Total 15 9 2 2" xfId="18891"/>
    <cellStyle name="CALC Amount Total 15 9 3" xfId="18892"/>
    <cellStyle name="CALC Amount Total 15 9 4" xfId="18893"/>
    <cellStyle name="CALC Amount Total 16" xfId="18894"/>
    <cellStyle name="CALC Amount Total 16 10" xfId="18895"/>
    <cellStyle name="CALC Amount Total 16 10 2" xfId="18896"/>
    <cellStyle name="CALC Amount Total 16 11" xfId="18897"/>
    <cellStyle name="CALC Amount Total 16 2" xfId="18898"/>
    <cellStyle name="CALC Amount Total 16 2 2" xfId="18899"/>
    <cellStyle name="CALC Amount Total 16 2 2 2" xfId="18900"/>
    <cellStyle name="CALC Amount Total 16 2 3" xfId="18901"/>
    <cellStyle name="CALC Amount Total 16 2 4" xfId="18902"/>
    <cellStyle name="CALC Amount Total 16 3" xfId="18903"/>
    <cellStyle name="CALC Amount Total 16 3 2" xfId="18904"/>
    <cellStyle name="CALC Amount Total 16 3 2 2" xfId="18905"/>
    <cellStyle name="CALC Amount Total 16 3 3" xfId="18906"/>
    <cellStyle name="CALC Amount Total 16 3 4" xfId="18907"/>
    <cellStyle name="CALC Amount Total 16 4" xfId="18908"/>
    <cellStyle name="CALC Amount Total 16 4 2" xfId="18909"/>
    <cellStyle name="CALC Amount Total 16 4 2 2" xfId="18910"/>
    <cellStyle name="CALC Amount Total 16 4 3" xfId="18911"/>
    <cellStyle name="CALC Amount Total 16 4 4" xfId="18912"/>
    <cellStyle name="CALC Amount Total 16 5" xfId="18913"/>
    <cellStyle name="CALC Amount Total 16 5 2" xfId="18914"/>
    <cellStyle name="CALC Amount Total 16 5 2 2" xfId="18915"/>
    <cellStyle name="CALC Amount Total 16 5 3" xfId="18916"/>
    <cellStyle name="CALC Amount Total 16 5 4" xfId="18917"/>
    <cellStyle name="CALC Amount Total 16 6" xfId="18918"/>
    <cellStyle name="CALC Amount Total 16 6 2" xfId="18919"/>
    <cellStyle name="CALC Amount Total 16 6 2 2" xfId="18920"/>
    <cellStyle name="CALC Amount Total 16 6 3" xfId="18921"/>
    <cellStyle name="CALC Amount Total 16 6 4" xfId="18922"/>
    <cellStyle name="CALC Amount Total 16 7" xfId="18923"/>
    <cellStyle name="CALC Amount Total 16 7 2" xfId="18924"/>
    <cellStyle name="CALC Amount Total 16 7 2 2" xfId="18925"/>
    <cellStyle name="CALC Amount Total 16 7 3" xfId="18926"/>
    <cellStyle name="CALC Amount Total 16 7 4" xfId="18927"/>
    <cellStyle name="CALC Amount Total 16 8" xfId="18928"/>
    <cellStyle name="CALC Amount Total 16 8 2" xfId="18929"/>
    <cellStyle name="CALC Amount Total 16 8 2 2" xfId="18930"/>
    <cellStyle name="CALC Amount Total 16 8 3" xfId="18931"/>
    <cellStyle name="CALC Amount Total 16 8 4" xfId="18932"/>
    <cellStyle name="CALC Amount Total 16 9" xfId="18933"/>
    <cellStyle name="CALC Amount Total 16 9 2" xfId="18934"/>
    <cellStyle name="CALC Amount Total 16 9 2 2" xfId="18935"/>
    <cellStyle name="CALC Amount Total 16 9 3" xfId="18936"/>
    <cellStyle name="CALC Amount Total 16 9 4" xfId="18937"/>
    <cellStyle name="CALC Amount Total 17" xfId="18938"/>
    <cellStyle name="CALC Amount Total 17 10" xfId="18939"/>
    <cellStyle name="CALC Amount Total 17 10 2" xfId="18940"/>
    <cellStyle name="CALC Amount Total 17 11" xfId="18941"/>
    <cellStyle name="CALC Amount Total 17 2" xfId="18942"/>
    <cellStyle name="CALC Amount Total 17 2 2" xfId="18943"/>
    <cellStyle name="CALC Amount Total 17 2 2 2" xfId="18944"/>
    <cellStyle name="CALC Amount Total 17 2 3" xfId="18945"/>
    <cellStyle name="CALC Amount Total 17 2 4" xfId="18946"/>
    <cellStyle name="CALC Amount Total 17 3" xfId="18947"/>
    <cellStyle name="CALC Amount Total 17 3 2" xfId="18948"/>
    <cellStyle name="CALC Amount Total 17 3 2 2" xfId="18949"/>
    <cellStyle name="CALC Amount Total 17 3 3" xfId="18950"/>
    <cellStyle name="CALC Amount Total 17 3 4" xfId="18951"/>
    <cellStyle name="CALC Amount Total 17 4" xfId="18952"/>
    <cellStyle name="CALC Amount Total 17 4 2" xfId="18953"/>
    <cellStyle name="CALC Amount Total 17 4 2 2" xfId="18954"/>
    <cellStyle name="CALC Amount Total 17 4 3" xfId="18955"/>
    <cellStyle name="CALC Amount Total 17 4 4" xfId="18956"/>
    <cellStyle name="CALC Amount Total 17 5" xfId="18957"/>
    <cellStyle name="CALC Amount Total 17 5 2" xfId="18958"/>
    <cellStyle name="CALC Amount Total 17 5 2 2" xfId="18959"/>
    <cellStyle name="CALC Amount Total 17 5 3" xfId="18960"/>
    <cellStyle name="CALC Amount Total 17 5 4" xfId="18961"/>
    <cellStyle name="CALC Amount Total 17 6" xfId="18962"/>
    <cellStyle name="CALC Amount Total 17 6 2" xfId="18963"/>
    <cellStyle name="CALC Amount Total 17 6 2 2" xfId="18964"/>
    <cellStyle name="CALC Amount Total 17 6 3" xfId="18965"/>
    <cellStyle name="CALC Amount Total 17 6 4" xfId="18966"/>
    <cellStyle name="CALC Amount Total 17 7" xfId="18967"/>
    <cellStyle name="CALC Amount Total 17 7 2" xfId="18968"/>
    <cellStyle name="CALC Amount Total 17 7 2 2" xfId="18969"/>
    <cellStyle name="CALC Amount Total 17 7 3" xfId="18970"/>
    <cellStyle name="CALC Amount Total 17 7 4" xfId="18971"/>
    <cellStyle name="CALC Amount Total 17 8" xfId="18972"/>
    <cellStyle name="CALC Amount Total 17 8 2" xfId="18973"/>
    <cellStyle name="CALC Amount Total 17 8 2 2" xfId="18974"/>
    <cellStyle name="CALC Amount Total 17 8 3" xfId="18975"/>
    <cellStyle name="CALC Amount Total 17 8 4" xfId="18976"/>
    <cellStyle name="CALC Amount Total 17 9" xfId="18977"/>
    <cellStyle name="CALC Amount Total 17 9 2" xfId="18978"/>
    <cellStyle name="CALC Amount Total 17 9 2 2" xfId="18979"/>
    <cellStyle name="CALC Amount Total 17 9 3" xfId="18980"/>
    <cellStyle name="CALC Amount Total 17 9 4" xfId="18981"/>
    <cellStyle name="CALC Amount Total 18" xfId="18982"/>
    <cellStyle name="CALC Amount Total 18 10" xfId="18983"/>
    <cellStyle name="CALC Amount Total 18 10 2" xfId="18984"/>
    <cellStyle name="CALC Amount Total 18 11" xfId="18985"/>
    <cellStyle name="CALC Amount Total 18 12" xfId="18986"/>
    <cellStyle name="CALC Amount Total 18 2" xfId="18987"/>
    <cellStyle name="CALC Amount Total 18 2 2" xfId="18988"/>
    <cellStyle name="CALC Amount Total 18 2 2 2" xfId="18989"/>
    <cellStyle name="CALC Amount Total 18 2 3" xfId="18990"/>
    <cellStyle name="CALC Amount Total 18 2 4" xfId="18991"/>
    <cellStyle name="CALC Amount Total 18 3" xfId="18992"/>
    <cellStyle name="CALC Amount Total 18 3 2" xfId="18993"/>
    <cellStyle name="CALC Amount Total 18 3 2 2" xfId="18994"/>
    <cellStyle name="CALC Amount Total 18 3 3" xfId="18995"/>
    <cellStyle name="CALC Amount Total 18 3 4" xfId="18996"/>
    <cellStyle name="CALC Amount Total 18 4" xfId="18997"/>
    <cellStyle name="CALC Amount Total 18 4 2" xfId="18998"/>
    <cellStyle name="CALC Amount Total 18 4 2 2" xfId="18999"/>
    <cellStyle name="CALC Amount Total 18 4 3" xfId="19000"/>
    <cellStyle name="CALC Amount Total 18 4 4" xfId="19001"/>
    <cellStyle name="CALC Amount Total 18 5" xfId="19002"/>
    <cellStyle name="CALC Amount Total 18 5 2" xfId="19003"/>
    <cellStyle name="CALC Amount Total 18 5 2 2" xfId="19004"/>
    <cellStyle name="CALC Amount Total 18 5 3" xfId="19005"/>
    <cellStyle name="CALC Amount Total 18 5 4" xfId="19006"/>
    <cellStyle name="CALC Amount Total 18 6" xfId="19007"/>
    <cellStyle name="CALC Amount Total 18 6 2" xfId="19008"/>
    <cellStyle name="CALC Amount Total 18 6 2 2" xfId="19009"/>
    <cellStyle name="CALC Amount Total 18 6 3" xfId="19010"/>
    <cellStyle name="CALC Amount Total 18 6 4" xfId="19011"/>
    <cellStyle name="CALC Amount Total 18 7" xfId="19012"/>
    <cellStyle name="CALC Amount Total 18 7 2" xfId="19013"/>
    <cellStyle name="CALC Amount Total 18 7 2 2" xfId="19014"/>
    <cellStyle name="CALC Amount Total 18 7 3" xfId="19015"/>
    <cellStyle name="CALC Amount Total 18 7 4" xfId="19016"/>
    <cellStyle name="CALC Amount Total 18 8" xfId="19017"/>
    <cellStyle name="CALC Amount Total 18 8 2" xfId="19018"/>
    <cellStyle name="CALC Amount Total 18 8 2 2" xfId="19019"/>
    <cellStyle name="CALC Amount Total 18 8 3" xfId="19020"/>
    <cellStyle name="CALC Amount Total 18 8 4" xfId="19021"/>
    <cellStyle name="CALC Amount Total 18 9" xfId="19022"/>
    <cellStyle name="CALC Amount Total 18 9 2" xfId="19023"/>
    <cellStyle name="CALC Amount Total 18 9 2 2" xfId="19024"/>
    <cellStyle name="CALC Amount Total 18 9 3" xfId="19025"/>
    <cellStyle name="CALC Amount Total 18 9 4" xfId="19026"/>
    <cellStyle name="CALC Amount Total 19" xfId="19027"/>
    <cellStyle name="CALC Amount Total 19 10" xfId="19028"/>
    <cellStyle name="CALC Amount Total 19 10 2" xfId="19029"/>
    <cellStyle name="CALC Amount Total 19 11" xfId="19030"/>
    <cellStyle name="CALC Amount Total 19 12" xfId="19031"/>
    <cellStyle name="CALC Amount Total 19 2" xfId="19032"/>
    <cellStyle name="CALC Amount Total 19 2 2" xfId="19033"/>
    <cellStyle name="CALC Amount Total 19 2 2 2" xfId="19034"/>
    <cellStyle name="CALC Amount Total 19 2 3" xfId="19035"/>
    <cellStyle name="CALC Amount Total 19 2 4" xfId="19036"/>
    <cellStyle name="CALC Amount Total 19 3" xfId="19037"/>
    <cellStyle name="CALC Amount Total 19 3 2" xfId="19038"/>
    <cellStyle name="CALC Amount Total 19 3 2 2" xfId="19039"/>
    <cellStyle name="CALC Amount Total 19 3 3" xfId="19040"/>
    <cellStyle name="CALC Amount Total 19 3 4" xfId="19041"/>
    <cellStyle name="CALC Amount Total 19 4" xfId="19042"/>
    <cellStyle name="CALC Amount Total 19 4 2" xfId="19043"/>
    <cellStyle name="CALC Amount Total 19 4 2 2" xfId="19044"/>
    <cellStyle name="CALC Amount Total 19 4 3" xfId="19045"/>
    <cellStyle name="CALC Amount Total 19 4 4" xfId="19046"/>
    <cellStyle name="CALC Amount Total 19 5" xfId="19047"/>
    <cellStyle name="CALC Amount Total 19 5 2" xfId="19048"/>
    <cellStyle name="CALC Amount Total 19 5 2 2" xfId="19049"/>
    <cellStyle name="CALC Amount Total 19 5 3" xfId="19050"/>
    <cellStyle name="CALC Amount Total 19 5 4" xfId="19051"/>
    <cellStyle name="CALC Amount Total 19 6" xfId="19052"/>
    <cellStyle name="CALC Amount Total 19 6 2" xfId="19053"/>
    <cellStyle name="CALC Amount Total 19 6 2 2" xfId="19054"/>
    <cellStyle name="CALC Amount Total 19 6 3" xfId="19055"/>
    <cellStyle name="CALC Amount Total 19 6 4" xfId="19056"/>
    <cellStyle name="CALC Amount Total 19 7" xfId="19057"/>
    <cellStyle name="CALC Amount Total 19 7 2" xfId="19058"/>
    <cellStyle name="CALC Amount Total 19 7 2 2" xfId="19059"/>
    <cellStyle name="CALC Amount Total 19 7 3" xfId="19060"/>
    <cellStyle name="CALC Amount Total 19 7 4" xfId="19061"/>
    <cellStyle name="CALC Amount Total 19 8" xfId="19062"/>
    <cellStyle name="CALC Amount Total 19 8 2" xfId="19063"/>
    <cellStyle name="CALC Amount Total 19 8 2 2" xfId="19064"/>
    <cellStyle name="CALC Amount Total 19 8 3" xfId="19065"/>
    <cellStyle name="CALC Amount Total 19 8 4" xfId="19066"/>
    <cellStyle name="CALC Amount Total 19 9" xfId="19067"/>
    <cellStyle name="CALC Amount Total 19 9 2" xfId="19068"/>
    <cellStyle name="CALC Amount Total 19 9 2 2" xfId="19069"/>
    <cellStyle name="CALC Amount Total 19 9 3" xfId="19070"/>
    <cellStyle name="CALC Amount Total 19 9 4" xfId="19071"/>
    <cellStyle name="CALC Amount Total 2" xfId="19072"/>
    <cellStyle name="CALC Amount Total 2 10" xfId="19073"/>
    <cellStyle name="CALC Amount Total 2 10 10" xfId="19074"/>
    <cellStyle name="CALC Amount Total 2 10 10 2" xfId="19075"/>
    <cellStyle name="CALC Amount Total 2 10 11" xfId="19076"/>
    <cellStyle name="CALC Amount Total 2 10 12" xfId="19077"/>
    <cellStyle name="CALC Amount Total 2 10 2" xfId="19078"/>
    <cellStyle name="CALC Amount Total 2 10 2 2" xfId="19079"/>
    <cellStyle name="CALC Amount Total 2 10 2 2 2" xfId="19080"/>
    <cellStyle name="CALC Amount Total 2 10 2 3" xfId="19081"/>
    <cellStyle name="CALC Amount Total 2 10 2 4" xfId="19082"/>
    <cellStyle name="CALC Amount Total 2 10 3" xfId="19083"/>
    <cellStyle name="CALC Amount Total 2 10 3 2" xfId="19084"/>
    <cellStyle name="CALC Amount Total 2 10 3 2 2" xfId="19085"/>
    <cellStyle name="CALC Amount Total 2 10 3 3" xfId="19086"/>
    <cellStyle name="CALC Amount Total 2 10 3 4" xfId="19087"/>
    <cellStyle name="CALC Amount Total 2 10 4" xfId="19088"/>
    <cellStyle name="CALC Amount Total 2 10 4 2" xfId="19089"/>
    <cellStyle name="CALC Amount Total 2 10 4 2 2" xfId="19090"/>
    <cellStyle name="CALC Amount Total 2 10 4 3" xfId="19091"/>
    <cellStyle name="CALC Amount Total 2 10 4 4" xfId="19092"/>
    <cellStyle name="CALC Amount Total 2 10 5" xfId="19093"/>
    <cellStyle name="CALC Amount Total 2 10 5 2" xfId="19094"/>
    <cellStyle name="CALC Amount Total 2 10 5 2 2" xfId="19095"/>
    <cellStyle name="CALC Amount Total 2 10 5 3" xfId="19096"/>
    <cellStyle name="CALC Amount Total 2 10 5 4" xfId="19097"/>
    <cellStyle name="CALC Amount Total 2 10 6" xfId="19098"/>
    <cellStyle name="CALC Amount Total 2 10 6 2" xfId="19099"/>
    <cellStyle name="CALC Amount Total 2 10 6 2 2" xfId="19100"/>
    <cellStyle name="CALC Amount Total 2 10 6 3" xfId="19101"/>
    <cellStyle name="CALC Amount Total 2 10 6 4" xfId="19102"/>
    <cellStyle name="CALC Amount Total 2 10 7" xfId="19103"/>
    <cellStyle name="CALC Amount Total 2 10 7 2" xfId="19104"/>
    <cellStyle name="CALC Amount Total 2 10 7 2 2" xfId="19105"/>
    <cellStyle name="CALC Amount Total 2 10 7 3" xfId="19106"/>
    <cellStyle name="CALC Amount Total 2 10 7 4" xfId="19107"/>
    <cellStyle name="CALC Amount Total 2 10 8" xfId="19108"/>
    <cellStyle name="CALC Amount Total 2 10 8 2" xfId="19109"/>
    <cellStyle name="CALC Amount Total 2 10 8 2 2" xfId="19110"/>
    <cellStyle name="CALC Amount Total 2 10 8 3" xfId="19111"/>
    <cellStyle name="CALC Amount Total 2 10 8 4" xfId="19112"/>
    <cellStyle name="CALC Amount Total 2 10 9" xfId="19113"/>
    <cellStyle name="CALC Amount Total 2 10 9 2" xfId="19114"/>
    <cellStyle name="CALC Amount Total 2 10 9 2 2" xfId="19115"/>
    <cellStyle name="CALC Amount Total 2 10 9 3" xfId="19116"/>
    <cellStyle name="CALC Amount Total 2 10 9 4" xfId="19117"/>
    <cellStyle name="CALC Amount Total 2 11" xfId="19118"/>
    <cellStyle name="CALC Amount Total 2 11 10" xfId="19119"/>
    <cellStyle name="CALC Amount Total 2 11 10 2" xfId="19120"/>
    <cellStyle name="CALC Amount Total 2 11 11" xfId="19121"/>
    <cellStyle name="CALC Amount Total 2 11 12" xfId="19122"/>
    <cellStyle name="CALC Amount Total 2 11 2" xfId="19123"/>
    <cellStyle name="CALC Amount Total 2 11 2 2" xfId="19124"/>
    <cellStyle name="CALC Amount Total 2 11 2 2 2" xfId="19125"/>
    <cellStyle name="CALC Amount Total 2 11 2 3" xfId="19126"/>
    <cellStyle name="CALC Amount Total 2 11 2 4" xfId="19127"/>
    <cellStyle name="CALC Amount Total 2 11 3" xfId="19128"/>
    <cellStyle name="CALC Amount Total 2 11 3 2" xfId="19129"/>
    <cellStyle name="CALC Amount Total 2 11 3 2 2" xfId="19130"/>
    <cellStyle name="CALC Amount Total 2 11 3 3" xfId="19131"/>
    <cellStyle name="CALC Amount Total 2 11 3 4" xfId="19132"/>
    <cellStyle name="CALC Amount Total 2 11 4" xfId="19133"/>
    <cellStyle name="CALC Amount Total 2 11 4 2" xfId="19134"/>
    <cellStyle name="CALC Amount Total 2 11 4 2 2" xfId="19135"/>
    <cellStyle name="CALC Amount Total 2 11 4 3" xfId="19136"/>
    <cellStyle name="CALC Amount Total 2 11 4 4" xfId="19137"/>
    <cellStyle name="CALC Amount Total 2 11 5" xfId="19138"/>
    <cellStyle name="CALC Amount Total 2 11 5 2" xfId="19139"/>
    <cellStyle name="CALC Amount Total 2 11 5 2 2" xfId="19140"/>
    <cellStyle name="CALC Amount Total 2 11 5 3" xfId="19141"/>
    <cellStyle name="CALC Amount Total 2 11 5 4" xfId="19142"/>
    <cellStyle name="CALC Amount Total 2 11 6" xfId="19143"/>
    <cellStyle name="CALC Amount Total 2 11 6 2" xfId="19144"/>
    <cellStyle name="CALC Amount Total 2 11 6 2 2" xfId="19145"/>
    <cellStyle name="CALC Amount Total 2 11 6 3" xfId="19146"/>
    <cellStyle name="CALC Amount Total 2 11 6 4" xfId="19147"/>
    <cellStyle name="CALC Amount Total 2 11 7" xfId="19148"/>
    <cellStyle name="CALC Amount Total 2 11 7 2" xfId="19149"/>
    <cellStyle name="CALC Amount Total 2 11 7 2 2" xfId="19150"/>
    <cellStyle name="CALC Amount Total 2 11 7 3" xfId="19151"/>
    <cellStyle name="CALC Amount Total 2 11 7 4" xfId="19152"/>
    <cellStyle name="CALC Amount Total 2 11 8" xfId="19153"/>
    <cellStyle name="CALC Amount Total 2 11 8 2" xfId="19154"/>
    <cellStyle name="CALC Amount Total 2 11 8 2 2" xfId="19155"/>
    <cellStyle name="CALC Amount Total 2 11 8 3" xfId="19156"/>
    <cellStyle name="CALC Amount Total 2 11 8 4" xfId="19157"/>
    <cellStyle name="CALC Amount Total 2 11 9" xfId="19158"/>
    <cellStyle name="CALC Amount Total 2 11 9 2" xfId="19159"/>
    <cellStyle name="CALC Amount Total 2 11 9 2 2" xfId="19160"/>
    <cellStyle name="CALC Amount Total 2 11 9 3" xfId="19161"/>
    <cellStyle name="CALC Amount Total 2 11 9 4" xfId="19162"/>
    <cellStyle name="CALC Amount Total 2 12" xfId="19163"/>
    <cellStyle name="CALC Amount Total 2 12 10" xfId="19164"/>
    <cellStyle name="CALC Amount Total 2 12 10 2" xfId="19165"/>
    <cellStyle name="CALC Amount Total 2 12 11" xfId="19166"/>
    <cellStyle name="CALC Amount Total 2 12 12" xfId="19167"/>
    <cellStyle name="CALC Amount Total 2 12 2" xfId="19168"/>
    <cellStyle name="CALC Amount Total 2 12 2 2" xfId="19169"/>
    <cellStyle name="CALC Amount Total 2 12 2 2 2" xfId="19170"/>
    <cellStyle name="CALC Amount Total 2 12 2 3" xfId="19171"/>
    <cellStyle name="CALC Amount Total 2 12 2 4" xfId="19172"/>
    <cellStyle name="CALC Amount Total 2 12 3" xfId="19173"/>
    <cellStyle name="CALC Amount Total 2 12 3 2" xfId="19174"/>
    <cellStyle name="CALC Amount Total 2 12 3 2 2" xfId="19175"/>
    <cellStyle name="CALC Amount Total 2 12 3 3" xfId="19176"/>
    <cellStyle name="CALC Amount Total 2 12 3 4" xfId="19177"/>
    <cellStyle name="CALC Amount Total 2 12 4" xfId="19178"/>
    <cellStyle name="CALC Amount Total 2 12 4 2" xfId="19179"/>
    <cellStyle name="CALC Amount Total 2 12 4 2 2" xfId="19180"/>
    <cellStyle name="CALC Amount Total 2 12 4 3" xfId="19181"/>
    <cellStyle name="CALC Amount Total 2 12 4 4" xfId="19182"/>
    <cellStyle name="CALC Amount Total 2 12 5" xfId="19183"/>
    <cellStyle name="CALC Amount Total 2 12 5 2" xfId="19184"/>
    <cellStyle name="CALC Amount Total 2 12 5 2 2" xfId="19185"/>
    <cellStyle name="CALC Amount Total 2 12 5 3" xfId="19186"/>
    <cellStyle name="CALC Amount Total 2 12 5 4" xfId="19187"/>
    <cellStyle name="CALC Amount Total 2 12 6" xfId="19188"/>
    <cellStyle name="CALC Amount Total 2 12 6 2" xfId="19189"/>
    <cellStyle name="CALC Amount Total 2 12 6 2 2" xfId="19190"/>
    <cellStyle name="CALC Amount Total 2 12 6 3" xfId="19191"/>
    <cellStyle name="CALC Amount Total 2 12 6 4" xfId="19192"/>
    <cellStyle name="CALC Amount Total 2 12 7" xfId="19193"/>
    <cellStyle name="CALC Amount Total 2 12 7 2" xfId="19194"/>
    <cellStyle name="CALC Amount Total 2 12 7 2 2" xfId="19195"/>
    <cellStyle name="CALC Amount Total 2 12 7 3" xfId="19196"/>
    <cellStyle name="CALC Amount Total 2 12 7 4" xfId="19197"/>
    <cellStyle name="CALC Amount Total 2 12 8" xfId="19198"/>
    <cellStyle name="CALC Amount Total 2 12 8 2" xfId="19199"/>
    <cellStyle name="CALC Amount Total 2 12 8 2 2" xfId="19200"/>
    <cellStyle name="CALC Amount Total 2 12 8 3" xfId="19201"/>
    <cellStyle name="CALC Amount Total 2 12 8 4" xfId="19202"/>
    <cellStyle name="CALC Amount Total 2 12 9" xfId="19203"/>
    <cellStyle name="CALC Amount Total 2 12 9 2" xfId="19204"/>
    <cellStyle name="CALC Amount Total 2 12 9 2 2" xfId="19205"/>
    <cellStyle name="CALC Amount Total 2 12 9 3" xfId="19206"/>
    <cellStyle name="CALC Amount Total 2 12 9 4" xfId="19207"/>
    <cellStyle name="CALC Amount Total 2 13" xfId="19208"/>
    <cellStyle name="CALC Amount Total 2 13 10" xfId="19209"/>
    <cellStyle name="CALC Amount Total 2 13 10 2" xfId="19210"/>
    <cellStyle name="CALC Amount Total 2 13 11" xfId="19211"/>
    <cellStyle name="CALC Amount Total 2 13 12" xfId="19212"/>
    <cellStyle name="CALC Amount Total 2 13 2" xfId="19213"/>
    <cellStyle name="CALC Amount Total 2 13 2 2" xfId="19214"/>
    <cellStyle name="CALC Amount Total 2 13 2 2 2" xfId="19215"/>
    <cellStyle name="CALC Amount Total 2 13 2 3" xfId="19216"/>
    <cellStyle name="CALC Amount Total 2 13 2 4" xfId="19217"/>
    <cellStyle name="CALC Amount Total 2 13 3" xfId="19218"/>
    <cellStyle name="CALC Amount Total 2 13 3 2" xfId="19219"/>
    <cellStyle name="CALC Amount Total 2 13 3 2 2" xfId="19220"/>
    <cellStyle name="CALC Amount Total 2 13 3 3" xfId="19221"/>
    <cellStyle name="CALC Amount Total 2 13 3 4" xfId="19222"/>
    <cellStyle name="CALC Amount Total 2 13 4" xfId="19223"/>
    <cellStyle name="CALC Amount Total 2 13 4 2" xfId="19224"/>
    <cellStyle name="CALC Amount Total 2 13 4 2 2" xfId="19225"/>
    <cellStyle name="CALC Amount Total 2 13 4 3" xfId="19226"/>
    <cellStyle name="CALC Amount Total 2 13 4 4" xfId="19227"/>
    <cellStyle name="CALC Amount Total 2 13 5" xfId="19228"/>
    <cellStyle name="CALC Amount Total 2 13 5 2" xfId="19229"/>
    <cellStyle name="CALC Amount Total 2 13 5 2 2" xfId="19230"/>
    <cellStyle name="CALC Amount Total 2 13 5 3" xfId="19231"/>
    <cellStyle name="CALC Amount Total 2 13 5 4" xfId="19232"/>
    <cellStyle name="CALC Amount Total 2 13 6" xfId="19233"/>
    <cellStyle name="CALC Amount Total 2 13 6 2" xfId="19234"/>
    <cellStyle name="CALC Amount Total 2 13 6 2 2" xfId="19235"/>
    <cellStyle name="CALC Amount Total 2 13 6 3" xfId="19236"/>
    <cellStyle name="CALC Amount Total 2 13 6 4" xfId="19237"/>
    <cellStyle name="CALC Amount Total 2 13 7" xfId="19238"/>
    <cellStyle name="CALC Amount Total 2 13 7 2" xfId="19239"/>
    <cellStyle name="CALC Amount Total 2 13 7 2 2" xfId="19240"/>
    <cellStyle name="CALC Amount Total 2 13 7 3" xfId="19241"/>
    <cellStyle name="CALC Amount Total 2 13 7 4" xfId="19242"/>
    <cellStyle name="CALC Amount Total 2 13 8" xfId="19243"/>
    <cellStyle name="CALC Amount Total 2 13 8 2" xfId="19244"/>
    <cellStyle name="CALC Amount Total 2 13 8 2 2" xfId="19245"/>
    <cellStyle name="CALC Amount Total 2 13 8 3" xfId="19246"/>
    <cellStyle name="CALC Amount Total 2 13 8 4" xfId="19247"/>
    <cellStyle name="CALC Amount Total 2 13 9" xfId="19248"/>
    <cellStyle name="CALC Amount Total 2 13 9 2" xfId="19249"/>
    <cellStyle name="CALC Amount Total 2 13 9 2 2" xfId="19250"/>
    <cellStyle name="CALC Amount Total 2 13 9 3" xfId="19251"/>
    <cellStyle name="CALC Amount Total 2 13 9 4" xfId="19252"/>
    <cellStyle name="CALC Amount Total 2 14" xfId="19253"/>
    <cellStyle name="CALC Amount Total 2 14 10" xfId="19254"/>
    <cellStyle name="CALC Amount Total 2 14 10 2" xfId="19255"/>
    <cellStyle name="CALC Amount Total 2 14 11" xfId="19256"/>
    <cellStyle name="CALC Amount Total 2 14 12" xfId="19257"/>
    <cellStyle name="CALC Amount Total 2 14 2" xfId="19258"/>
    <cellStyle name="CALC Amount Total 2 14 2 2" xfId="19259"/>
    <cellStyle name="CALC Amount Total 2 14 2 2 2" xfId="19260"/>
    <cellStyle name="CALC Amount Total 2 14 2 3" xfId="19261"/>
    <cellStyle name="CALC Amount Total 2 14 2 4" xfId="19262"/>
    <cellStyle name="CALC Amount Total 2 14 3" xfId="19263"/>
    <cellStyle name="CALC Amount Total 2 14 3 2" xfId="19264"/>
    <cellStyle name="CALC Amount Total 2 14 3 2 2" xfId="19265"/>
    <cellStyle name="CALC Amount Total 2 14 3 3" xfId="19266"/>
    <cellStyle name="CALC Amount Total 2 14 3 4" xfId="19267"/>
    <cellStyle name="CALC Amount Total 2 14 4" xfId="19268"/>
    <cellStyle name="CALC Amount Total 2 14 4 2" xfId="19269"/>
    <cellStyle name="CALC Amount Total 2 14 4 2 2" xfId="19270"/>
    <cellStyle name="CALC Amount Total 2 14 4 3" xfId="19271"/>
    <cellStyle name="CALC Amount Total 2 14 4 4" xfId="19272"/>
    <cellStyle name="CALC Amount Total 2 14 5" xfId="19273"/>
    <cellStyle name="CALC Amount Total 2 14 5 2" xfId="19274"/>
    <cellStyle name="CALC Amount Total 2 14 5 2 2" xfId="19275"/>
    <cellStyle name="CALC Amount Total 2 14 5 3" xfId="19276"/>
    <cellStyle name="CALC Amount Total 2 14 5 4" xfId="19277"/>
    <cellStyle name="CALC Amount Total 2 14 6" xfId="19278"/>
    <cellStyle name="CALC Amount Total 2 14 6 2" xfId="19279"/>
    <cellStyle name="CALC Amount Total 2 14 6 2 2" xfId="19280"/>
    <cellStyle name="CALC Amount Total 2 14 6 3" xfId="19281"/>
    <cellStyle name="CALC Amount Total 2 14 6 4" xfId="19282"/>
    <cellStyle name="CALC Amount Total 2 14 7" xfId="19283"/>
    <cellStyle name="CALC Amount Total 2 14 7 2" xfId="19284"/>
    <cellStyle name="CALC Amount Total 2 14 7 2 2" xfId="19285"/>
    <cellStyle name="CALC Amount Total 2 14 7 3" xfId="19286"/>
    <cellStyle name="CALC Amount Total 2 14 7 4" xfId="19287"/>
    <cellStyle name="CALC Amount Total 2 14 8" xfId="19288"/>
    <cellStyle name="CALC Amount Total 2 14 8 2" xfId="19289"/>
    <cellStyle name="CALC Amount Total 2 14 8 2 2" xfId="19290"/>
    <cellStyle name="CALC Amount Total 2 14 8 3" xfId="19291"/>
    <cellStyle name="CALC Amount Total 2 14 8 4" xfId="19292"/>
    <cellStyle name="CALC Amount Total 2 14 9" xfId="19293"/>
    <cellStyle name="CALC Amount Total 2 14 9 2" xfId="19294"/>
    <cellStyle name="CALC Amount Total 2 14 9 2 2" xfId="19295"/>
    <cellStyle name="CALC Amount Total 2 14 9 3" xfId="19296"/>
    <cellStyle name="CALC Amount Total 2 14 9 4" xfId="19297"/>
    <cellStyle name="CALC Amount Total 2 15" xfId="19298"/>
    <cellStyle name="CALC Amount Total 2 15 10" xfId="19299"/>
    <cellStyle name="CALC Amount Total 2 15 10 2" xfId="19300"/>
    <cellStyle name="CALC Amount Total 2 15 11" xfId="19301"/>
    <cellStyle name="CALC Amount Total 2 15 12" xfId="19302"/>
    <cellStyle name="CALC Amount Total 2 15 2" xfId="19303"/>
    <cellStyle name="CALC Amount Total 2 15 2 2" xfId="19304"/>
    <cellStyle name="CALC Amount Total 2 15 2 2 2" xfId="19305"/>
    <cellStyle name="CALC Amount Total 2 15 2 3" xfId="19306"/>
    <cellStyle name="CALC Amount Total 2 15 2 4" xfId="19307"/>
    <cellStyle name="CALC Amount Total 2 15 3" xfId="19308"/>
    <cellStyle name="CALC Amount Total 2 15 3 2" xfId="19309"/>
    <cellStyle name="CALC Amount Total 2 15 3 2 2" xfId="19310"/>
    <cellStyle name="CALC Amount Total 2 15 3 3" xfId="19311"/>
    <cellStyle name="CALC Amount Total 2 15 3 4" xfId="19312"/>
    <cellStyle name="CALC Amount Total 2 15 4" xfId="19313"/>
    <cellStyle name="CALC Amount Total 2 15 4 2" xfId="19314"/>
    <cellStyle name="CALC Amount Total 2 15 4 2 2" xfId="19315"/>
    <cellStyle name="CALC Amount Total 2 15 4 3" xfId="19316"/>
    <cellStyle name="CALC Amount Total 2 15 4 4" xfId="19317"/>
    <cellStyle name="CALC Amount Total 2 15 5" xfId="19318"/>
    <cellStyle name="CALC Amount Total 2 15 5 2" xfId="19319"/>
    <cellStyle name="CALC Amount Total 2 15 5 2 2" xfId="19320"/>
    <cellStyle name="CALC Amount Total 2 15 5 3" xfId="19321"/>
    <cellStyle name="CALC Amount Total 2 15 5 4" xfId="19322"/>
    <cellStyle name="CALC Amount Total 2 15 6" xfId="19323"/>
    <cellStyle name="CALC Amount Total 2 15 6 2" xfId="19324"/>
    <cellStyle name="CALC Amount Total 2 15 6 2 2" xfId="19325"/>
    <cellStyle name="CALC Amount Total 2 15 6 3" xfId="19326"/>
    <cellStyle name="CALC Amount Total 2 15 6 4" xfId="19327"/>
    <cellStyle name="CALC Amount Total 2 15 7" xfId="19328"/>
    <cellStyle name="CALC Amount Total 2 15 7 2" xfId="19329"/>
    <cellStyle name="CALC Amount Total 2 15 7 2 2" xfId="19330"/>
    <cellStyle name="CALC Amount Total 2 15 7 3" xfId="19331"/>
    <cellStyle name="CALC Amount Total 2 15 7 4" xfId="19332"/>
    <cellStyle name="CALC Amount Total 2 15 8" xfId="19333"/>
    <cellStyle name="CALC Amount Total 2 15 8 2" xfId="19334"/>
    <cellStyle name="CALC Amount Total 2 15 8 2 2" xfId="19335"/>
    <cellStyle name="CALC Amount Total 2 15 8 3" xfId="19336"/>
    <cellStyle name="CALC Amount Total 2 15 8 4" xfId="19337"/>
    <cellStyle name="CALC Amount Total 2 15 9" xfId="19338"/>
    <cellStyle name="CALC Amount Total 2 15 9 2" xfId="19339"/>
    <cellStyle name="CALC Amount Total 2 15 9 2 2" xfId="19340"/>
    <cellStyle name="CALC Amount Total 2 15 9 3" xfId="19341"/>
    <cellStyle name="CALC Amount Total 2 15 9 4" xfId="19342"/>
    <cellStyle name="CALC Amount Total 2 16" xfId="19343"/>
    <cellStyle name="CALC Amount Total 2 16 10" xfId="19344"/>
    <cellStyle name="CALC Amount Total 2 16 11" xfId="19345"/>
    <cellStyle name="CALC Amount Total 2 16 2" xfId="19346"/>
    <cellStyle name="CALC Amount Total 2 16 2 2" xfId="19347"/>
    <cellStyle name="CALC Amount Total 2 16 2 2 2" xfId="19348"/>
    <cellStyle name="CALC Amount Total 2 16 2 3" xfId="19349"/>
    <cellStyle name="CALC Amount Total 2 16 2 4" xfId="19350"/>
    <cellStyle name="CALC Amount Total 2 16 3" xfId="19351"/>
    <cellStyle name="CALC Amount Total 2 16 3 2" xfId="19352"/>
    <cellStyle name="CALC Amount Total 2 16 3 2 2" xfId="19353"/>
    <cellStyle name="CALC Amount Total 2 16 3 3" xfId="19354"/>
    <cellStyle name="CALC Amount Total 2 16 3 4" xfId="19355"/>
    <cellStyle name="CALC Amount Total 2 16 4" xfId="19356"/>
    <cellStyle name="CALC Amount Total 2 16 4 2" xfId="19357"/>
    <cellStyle name="CALC Amount Total 2 16 4 2 2" xfId="19358"/>
    <cellStyle name="CALC Amount Total 2 16 4 3" xfId="19359"/>
    <cellStyle name="CALC Amount Total 2 16 4 4" xfId="19360"/>
    <cellStyle name="CALC Amount Total 2 16 5" xfId="19361"/>
    <cellStyle name="CALC Amount Total 2 16 5 2" xfId="19362"/>
    <cellStyle name="CALC Amount Total 2 16 5 2 2" xfId="19363"/>
    <cellStyle name="CALC Amount Total 2 16 5 3" xfId="19364"/>
    <cellStyle name="CALC Amount Total 2 16 5 4" xfId="19365"/>
    <cellStyle name="CALC Amount Total 2 16 6" xfId="19366"/>
    <cellStyle name="CALC Amount Total 2 16 6 2" xfId="19367"/>
    <cellStyle name="CALC Amount Total 2 16 6 2 2" xfId="19368"/>
    <cellStyle name="CALC Amount Total 2 16 6 3" xfId="19369"/>
    <cellStyle name="CALC Amount Total 2 16 6 4" xfId="19370"/>
    <cellStyle name="CALC Amount Total 2 16 7" xfId="19371"/>
    <cellStyle name="CALC Amount Total 2 16 7 2" xfId="19372"/>
    <cellStyle name="CALC Amount Total 2 16 7 2 2" xfId="19373"/>
    <cellStyle name="CALC Amount Total 2 16 7 3" xfId="19374"/>
    <cellStyle name="CALC Amount Total 2 16 7 4" xfId="19375"/>
    <cellStyle name="CALC Amount Total 2 16 8" xfId="19376"/>
    <cellStyle name="CALC Amount Total 2 16 8 2" xfId="19377"/>
    <cellStyle name="CALC Amount Total 2 16 8 2 2" xfId="19378"/>
    <cellStyle name="CALC Amount Total 2 16 8 3" xfId="19379"/>
    <cellStyle name="CALC Amount Total 2 16 8 4" xfId="19380"/>
    <cellStyle name="CALC Amount Total 2 16 9" xfId="19381"/>
    <cellStyle name="CALC Amount Total 2 16 9 2" xfId="19382"/>
    <cellStyle name="CALC Amount Total 2 17" xfId="19383"/>
    <cellStyle name="CALC Amount Total 2 17 10" xfId="19384"/>
    <cellStyle name="CALC Amount Total 2 17 11" xfId="19385"/>
    <cellStyle name="CALC Amount Total 2 17 2" xfId="19386"/>
    <cellStyle name="CALC Amount Total 2 17 2 2" xfId="19387"/>
    <cellStyle name="CALC Amount Total 2 17 2 2 2" xfId="19388"/>
    <cellStyle name="CALC Amount Total 2 17 2 3" xfId="19389"/>
    <cellStyle name="CALC Amount Total 2 17 2 4" xfId="19390"/>
    <cellStyle name="CALC Amount Total 2 17 3" xfId="19391"/>
    <cellStyle name="CALC Amount Total 2 17 3 2" xfId="19392"/>
    <cellStyle name="CALC Amount Total 2 17 3 2 2" xfId="19393"/>
    <cellStyle name="CALC Amount Total 2 17 3 3" xfId="19394"/>
    <cellStyle name="CALC Amount Total 2 17 3 4" xfId="19395"/>
    <cellStyle name="CALC Amount Total 2 17 4" xfId="19396"/>
    <cellStyle name="CALC Amount Total 2 17 4 2" xfId="19397"/>
    <cellStyle name="CALC Amount Total 2 17 4 2 2" xfId="19398"/>
    <cellStyle name="CALC Amount Total 2 17 4 3" xfId="19399"/>
    <cellStyle name="CALC Amount Total 2 17 4 4" xfId="19400"/>
    <cellStyle name="CALC Amount Total 2 17 5" xfId="19401"/>
    <cellStyle name="CALC Amount Total 2 17 5 2" xfId="19402"/>
    <cellStyle name="CALC Amount Total 2 17 5 2 2" xfId="19403"/>
    <cellStyle name="CALC Amount Total 2 17 5 3" xfId="19404"/>
    <cellStyle name="CALC Amount Total 2 17 5 4" xfId="19405"/>
    <cellStyle name="CALC Amount Total 2 17 6" xfId="19406"/>
    <cellStyle name="CALC Amount Total 2 17 6 2" xfId="19407"/>
    <cellStyle name="CALC Amount Total 2 17 6 2 2" xfId="19408"/>
    <cellStyle name="CALC Amount Total 2 17 6 3" xfId="19409"/>
    <cellStyle name="CALC Amount Total 2 17 6 4" xfId="19410"/>
    <cellStyle name="CALC Amount Total 2 17 7" xfId="19411"/>
    <cellStyle name="CALC Amount Total 2 17 7 2" xfId="19412"/>
    <cellStyle name="CALC Amount Total 2 17 7 2 2" xfId="19413"/>
    <cellStyle name="CALC Amount Total 2 17 7 3" xfId="19414"/>
    <cellStyle name="CALC Amount Total 2 17 7 4" xfId="19415"/>
    <cellStyle name="CALC Amount Total 2 17 8" xfId="19416"/>
    <cellStyle name="CALC Amount Total 2 17 8 2" xfId="19417"/>
    <cellStyle name="CALC Amount Total 2 17 8 2 2" xfId="19418"/>
    <cellStyle name="CALC Amount Total 2 17 8 3" xfId="19419"/>
    <cellStyle name="CALC Amount Total 2 17 8 4" xfId="19420"/>
    <cellStyle name="CALC Amount Total 2 17 9" xfId="19421"/>
    <cellStyle name="CALC Amount Total 2 17 9 2" xfId="19422"/>
    <cellStyle name="CALC Amount Total 2 18" xfId="19423"/>
    <cellStyle name="CALC Amount Total 2 18 10" xfId="19424"/>
    <cellStyle name="CALC Amount Total 2 18 11" xfId="19425"/>
    <cellStyle name="CALC Amount Total 2 18 2" xfId="19426"/>
    <cellStyle name="CALC Amount Total 2 18 2 2" xfId="19427"/>
    <cellStyle name="CALC Amount Total 2 18 2 2 2" xfId="19428"/>
    <cellStyle name="CALC Amount Total 2 18 2 3" xfId="19429"/>
    <cellStyle name="CALC Amount Total 2 18 2 4" xfId="19430"/>
    <cellStyle name="CALC Amount Total 2 18 3" xfId="19431"/>
    <cellStyle name="CALC Amount Total 2 18 3 2" xfId="19432"/>
    <cellStyle name="CALC Amount Total 2 18 3 2 2" xfId="19433"/>
    <cellStyle name="CALC Amount Total 2 18 3 3" xfId="19434"/>
    <cellStyle name="CALC Amount Total 2 18 3 4" xfId="19435"/>
    <cellStyle name="CALC Amount Total 2 18 4" xfId="19436"/>
    <cellStyle name="CALC Amount Total 2 18 4 2" xfId="19437"/>
    <cellStyle name="CALC Amount Total 2 18 4 2 2" xfId="19438"/>
    <cellStyle name="CALC Amount Total 2 18 4 3" xfId="19439"/>
    <cellStyle name="CALC Amount Total 2 18 4 4" xfId="19440"/>
    <cellStyle name="CALC Amount Total 2 18 5" xfId="19441"/>
    <cellStyle name="CALC Amount Total 2 18 5 2" xfId="19442"/>
    <cellStyle name="CALC Amount Total 2 18 5 2 2" xfId="19443"/>
    <cellStyle name="CALC Amount Total 2 18 5 3" xfId="19444"/>
    <cellStyle name="CALC Amount Total 2 18 5 4" xfId="19445"/>
    <cellStyle name="CALC Amount Total 2 18 6" xfId="19446"/>
    <cellStyle name="CALC Amount Total 2 18 6 2" xfId="19447"/>
    <cellStyle name="CALC Amount Total 2 18 6 2 2" xfId="19448"/>
    <cellStyle name="CALC Amount Total 2 18 6 3" xfId="19449"/>
    <cellStyle name="CALC Amount Total 2 18 6 4" xfId="19450"/>
    <cellStyle name="CALC Amount Total 2 18 7" xfId="19451"/>
    <cellStyle name="CALC Amount Total 2 18 7 2" xfId="19452"/>
    <cellStyle name="CALC Amount Total 2 18 7 2 2" xfId="19453"/>
    <cellStyle name="CALC Amount Total 2 18 7 3" xfId="19454"/>
    <cellStyle name="CALC Amount Total 2 18 7 4" xfId="19455"/>
    <cellStyle name="CALC Amount Total 2 18 8" xfId="19456"/>
    <cellStyle name="CALC Amount Total 2 18 8 2" xfId="19457"/>
    <cellStyle name="CALC Amount Total 2 18 8 2 2" xfId="19458"/>
    <cellStyle name="CALC Amount Total 2 18 8 3" xfId="19459"/>
    <cellStyle name="CALC Amount Total 2 18 8 4" xfId="19460"/>
    <cellStyle name="CALC Amount Total 2 18 9" xfId="19461"/>
    <cellStyle name="CALC Amount Total 2 18 9 2" xfId="19462"/>
    <cellStyle name="CALC Amount Total 2 19" xfId="19463"/>
    <cellStyle name="CALC Amount Total 2 19 10" xfId="19464"/>
    <cellStyle name="CALC Amount Total 2 19 11" xfId="19465"/>
    <cellStyle name="CALC Amount Total 2 19 2" xfId="19466"/>
    <cellStyle name="CALC Amount Total 2 19 2 2" xfId="19467"/>
    <cellStyle name="CALC Amount Total 2 19 2 2 2" xfId="19468"/>
    <cellStyle name="CALC Amount Total 2 19 2 3" xfId="19469"/>
    <cellStyle name="CALC Amount Total 2 19 2 4" xfId="19470"/>
    <cellStyle name="CALC Amount Total 2 19 3" xfId="19471"/>
    <cellStyle name="CALC Amount Total 2 19 3 2" xfId="19472"/>
    <cellStyle name="CALC Amount Total 2 19 3 2 2" xfId="19473"/>
    <cellStyle name="CALC Amount Total 2 19 3 3" xfId="19474"/>
    <cellStyle name="CALC Amount Total 2 19 3 4" xfId="19475"/>
    <cellStyle name="CALC Amount Total 2 19 4" xfId="19476"/>
    <cellStyle name="CALC Amount Total 2 19 4 2" xfId="19477"/>
    <cellStyle name="CALC Amount Total 2 19 4 2 2" xfId="19478"/>
    <cellStyle name="CALC Amount Total 2 19 4 3" xfId="19479"/>
    <cellStyle name="CALC Amount Total 2 19 4 4" xfId="19480"/>
    <cellStyle name="CALC Amount Total 2 19 5" xfId="19481"/>
    <cellStyle name="CALC Amount Total 2 19 5 2" xfId="19482"/>
    <cellStyle name="CALC Amount Total 2 19 5 2 2" xfId="19483"/>
    <cellStyle name="CALC Amount Total 2 19 5 3" xfId="19484"/>
    <cellStyle name="CALC Amount Total 2 19 5 4" xfId="19485"/>
    <cellStyle name="CALC Amount Total 2 19 6" xfId="19486"/>
    <cellStyle name="CALC Amount Total 2 19 6 2" xfId="19487"/>
    <cellStyle name="CALC Amount Total 2 19 6 2 2" xfId="19488"/>
    <cellStyle name="CALC Amount Total 2 19 6 3" xfId="19489"/>
    <cellStyle name="CALC Amount Total 2 19 6 4" xfId="19490"/>
    <cellStyle name="CALC Amount Total 2 19 7" xfId="19491"/>
    <cellStyle name="CALC Amount Total 2 19 7 2" xfId="19492"/>
    <cellStyle name="CALC Amount Total 2 19 7 2 2" xfId="19493"/>
    <cellStyle name="CALC Amount Total 2 19 7 3" xfId="19494"/>
    <cellStyle name="CALC Amount Total 2 19 7 4" xfId="19495"/>
    <cellStyle name="CALC Amount Total 2 19 8" xfId="19496"/>
    <cellStyle name="CALC Amount Total 2 19 8 2" xfId="19497"/>
    <cellStyle name="CALC Amount Total 2 19 8 2 2" xfId="19498"/>
    <cellStyle name="CALC Amount Total 2 19 8 3" xfId="19499"/>
    <cellStyle name="CALC Amount Total 2 19 8 4" xfId="19500"/>
    <cellStyle name="CALC Amount Total 2 19 9" xfId="19501"/>
    <cellStyle name="CALC Amount Total 2 19 9 2" xfId="19502"/>
    <cellStyle name="CALC Amount Total 2 2" xfId="19503"/>
    <cellStyle name="CALC Amount Total 2 2 2" xfId="19504"/>
    <cellStyle name="CALC Amount Total 2 2 2 2" xfId="19505"/>
    <cellStyle name="CALC Amount Total 2 2 2 2 2" xfId="19506"/>
    <cellStyle name="CALC Amount Total 2 2 3" xfId="19507"/>
    <cellStyle name="CALC Amount Total 2 2 3 2" xfId="19508"/>
    <cellStyle name="CALC Amount Total 2 20" xfId="19509"/>
    <cellStyle name="CALC Amount Total 2 20 10" xfId="19510"/>
    <cellStyle name="CALC Amount Total 2 20 11" xfId="19511"/>
    <cellStyle name="CALC Amount Total 2 20 2" xfId="19512"/>
    <cellStyle name="CALC Amount Total 2 20 2 2" xfId="19513"/>
    <cellStyle name="CALC Amount Total 2 20 2 2 2" xfId="19514"/>
    <cellStyle name="CALC Amount Total 2 20 2 3" xfId="19515"/>
    <cellStyle name="CALC Amount Total 2 20 2 4" xfId="19516"/>
    <cellStyle name="CALC Amount Total 2 20 3" xfId="19517"/>
    <cellStyle name="CALC Amount Total 2 20 3 2" xfId="19518"/>
    <cellStyle name="CALC Amount Total 2 20 3 2 2" xfId="19519"/>
    <cellStyle name="CALC Amount Total 2 20 3 3" xfId="19520"/>
    <cellStyle name="CALC Amount Total 2 20 3 4" xfId="19521"/>
    <cellStyle name="CALC Amount Total 2 20 4" xfId="19522"/>
    <cellStyle name="CALC Amount Total 2 20 4 2" xfId="19523"/>
    <cellStyle name="CALC Amount Total 2 20 4 2 2" xfId="19524"/>
    <cellStyle name="CALC Amount Total 2 20 4 3" xfId="19525"/>
    <cellStyle name="CALC Amount Total 2 20 4 4" xfId="19526"/>
    <cellStyle name="CALC Amount Total 2 20 5" xfId="19527"/>
    <cellStyle name="CALC Amount Total 2 20 5 2" xfId="19528"/>
    <cellStyle name="CALC Amount Total 2 20 5 2 2" xfId="19529"/>
    <cellStyle name="CALC Amount Total 2 20 5 3" xfId="19530"/>
    <cellStyle name="CALC Amount Total 2 20 5 4" xfId="19531"/>
    <cellStyle name="CALC Amount Total 2 20 6" xfId="19532"/>
    <cellStyle name="CALC Amount Total 2 20 6 2" xfId="19533"/>
    <cellStyle name="CALC Amount Total 2 20 6 2 2" xfId="19534"/>
    <cellStyle name="CALC Amount Total 2 20 6 3" xfId="19535"/>
    <cellStyle name="CALC Amount Total 2 20 6 4" xfId="19536"/>
    <cellStyle name="CALC Amount Total 2 20 7" xfId="19537"/>
    <cellStyle name="CALC Amount Total 2 20 7 2" xfId="19538"/>
    <cellStyle name="CALC Amount Total 2 20 7 2 2" xfId="19539"/>
    <cellStyle name="CALC Amount Total 2 20 7 3" xfId="19540"/>
    <cellStyle name="CALC Amount Total 2 20 7 4" xfId="19541"/>
    <cellStyle name="CALC Amount Total 2 20 8" xfId="19542"/>
    <cellStyle name="CALC Amount Total 2 20 8 2" xfId="19543"/>
    <cellStyle name="CALC Amount Total 2 20 8 2 2" xfId="19544"/>
    <cellStyle name="CALC Amount Total 2 20 8 3" xfId="19545"/>
    <cellStyle name="CALC Amount Total 2 20 8 4" xfId="19546"/>
    <cellStyle name="CALC Amount Total 2 20 9" xfId="19547"/>
    <cellStyle name="CALC Amount Total 2 20 9 2" xfId="19548"/>
    <cellStyle name="CALC Amount Total 2 21" xfId="19549"/>
    <cellStyle name="CALC Amount Total 2 21 10" xfId="19550"/>
    <cellStyle name="CALC Amount Total 2 21 11" xfId="19551"/>
    <cellStyle name="CALC Amount Total 2 21 2" xfId="19552"/>
    <cellStyle name="CALC Amount Total 2 21 2 2" xfId="19553"/>
    <cellStyle name="CALC Amount Total 2 21 2 2 2" xfId="19554"/>
    <cellStyle name="CALC Amount Total 2 21 2 3" xfId="19555"/>
    <cellStyle name="CALC Amount Total 2 21 2 4" xfId="19556"/>
    <cellStyle name="CALC Amount Total 2 21 3" xfId="19557"/>
    <cellStyle name="CALC Amount Total 2 21 3 2" xfId="19558"/>
    <cellStyle name="CALC Amount Total 2 21 3 2 2" xfId="19559"/>
    <cellStyle name="CALC Amount Total 2 21 3 3" xfId="19560"/>
    <cellStyle name="CALC Amount Total 2 21 3 4" xfId="19561"/>
    <cellStyle name="CALC Amount Total 2 21 4" xfId="19562"/>
    <cellStyle name="CALC Amount Total 2 21 4 2" xfId="19563"/>
    <cellStyle name="CALC Amount Total 2 21 4 2 2" xfId="19564"/>
    <cellStyle name="CALC Amount Total 2 21 4 3" xfId="19565"/>
    <cellStyle name="CALC Amount Total 2 21 4 4" xfId="19566"/>
    <cellStyle name="CALC Amount Total 2 21 5" xfId="19567"/>
    <cellStyle name="CALC Amount Total 2 21 5 2" xfId="19568"/>
    <cellStyle name="CALC Amount Total 2 21 5 2 2" xfId="19569"/>
    <cellStyle name="CALC Amount Total 2 21 5 3" xfId="19570"/>
    <cellStyle name="CALC Amount Total 2 21 5 4" xfId="19571"/>
    <cellStyle name="CALC Amount Total 2 21 6" xfId="19572"/>
    <cellStyle name="CALC Amount Total 2 21 6 2" xfId="19573"/>
    <cellStyle name="CALC Amount Total 2 21 6 2 2" xfId="19574"/>
    <cellStyle name="CALC Amount Total 2 21 6 3" xfId="19575"/>
    <cellStyle name="CALC Amount Total 2 21 6 4" xfId="19576"/>
    <cellStyle name="CALC Amount Total 2 21 7" xfId="19577"/>
    <cellStyle name="CALC Amount Total 2 21 7 2" xfId="19578"/>
    <cellStyle name="CALC Amount Total 2 21 7 2 2" xfId="19579"/>
    <cellStyle name="CALC Amount Total 2 21 7 3" xfId="19580"/>
    <cellStyle name="CALC Amount Total 2 21 7 4" xfId="19581"/>
    <cellStyle name="CALC Amount Total 2 21 8" xfId="19582"/>
    <cellStyle name="CALC Amount Total 2 21 8 2" xfId="19583"/>
    <cellStyle name="CALC Amount Total 2 21 8 2 2" xfId="19584"/>
    <cellStyle name="CALC Amount Total 2 21 8 3" xfId="19585"/>
    <cellStyle name="CALC Amount Total 2 21 8 4" xfId="19586"/>
    <cellStyle name="CALC Amount Total 2 21 9" xfId="19587"/>
    <cellStyle name="CALC Amount Total 2 21 9 2" xfId="19588"/>
    <cellStyle name="CALC Amount Total 2 22" xfId="19589"/>
    <cellStyle name="CALC Amount Total 2 22 10" xfId="19590"/>
    <cellStyle name="CALC Amount Total 2 22 11" xfId="19591"/>
    <cellStyle name="CALC Amount Total 2 22 2" xfId="19592"/>
    <cellStyle name="CALC Amount Total 2 22 2 2" xfId="19593"/>
    <cellStyle name="CALC Amount Total 2 22 2 2 2" xfId="19594"/>
    <cellStyle name="CALC Amount Total 2 22 2 3" xfId="19595"/>
    <cellStyle name="CALC Amount Total 2 22 2 4" xfId="19596"/>
    <cellStyle name="CALC Amount Total 2 22 3" xfId="19597"/>
    <cellStyle name="CALC Amount Total 2 22 3 2" xfId="19598"/>
    <cellStyle name="CALC Amount Total 2 22 3 2 2" xfId="19599"/>
    <cellStyle name="CALC Amount Total 2 22 3 3" xfId="19600"/>
    <cellStyle name="CALC Amount Total 2 22 3 4" xfId="19601"/>
    <cellStyle name="CALC Amount Total 2 22 4" xfId="19602"/>
    <cellStyle name="CALC Amount Total 2 22 4 2" xfId="19603"/>
    <cellStyle name="CALC Amount Total 2 22 4 2 2" xfId="19604"/>
    <cellStyle name="CALC Amount Total 2 22 4 3" xfId="19605"/>
    <cellStyle name="CALC Amount Total 2 22 4 4" xfId="19606"/>
    <cellStyle name="CALC Amount Total 2 22 5" xfId="19607"/>
    <cellStyle name="CALC Amount Total 2 22 5 2" xfId="19608"/>
    <cellStyle name="CALC Amount Total 2 22 5 2 2" xfId="19609"/>
    <cellStyle name="CALC Amount Total 2 22 5 3" xfId="19610"/>
    <cellStyle name="CALC Amount Total 2 22 5 4" xfId="19611"/>
    <cellStyle name="CALC Amount Total 2 22 6" xfId="19612"/>
    <cellStyle name="CALC Amount Total 2 22 6 2" xfId="19613"/>
    <cellStyle name="CALC Amount Total 2 22 6 2 2" xfId="19614"/>
    <cellStyle name="CALC Amount Total 2 22 6 3" xfId="19615"/>
    <cellStyle name="CALC Amount Total 2 22 6 4" xfId="19616"/>
    <cellStyle name="CALC Amount Total 2 22 7" xfId="19617"/>
    <cellStyle name="CALC Amount Total 2 22 7 2" xfId="19618"/>
    <cellStyle name="CALC Amount Total 2 22 7 2 2" xfId="19619"/>
    <cellStyle name="CALC Amount Total 2 22 7 3" xfId="19620"/>
    <cellStyle name="CALC Amount Total 2 22 7 4" xfId="19621"/>
    <cellStyle name="CALC Amount Total 2 22 8" xfId="19622"/>
    <cellStyle name="CALC Amount Total 2 22 8 2" xfId="19623"/>
    <cellStyle name="CALC Amount Total 2 22 8 2 2" xfId="19624"/>
    <cellStyle name="CALC Amount Total 2 22 8 3" xfId="19625"/>
    <cellStyle name="CALC Amount Total 2 22 8 4" xfId="19626"/>
    <cellStyle name="CALC Amount Total 2 22 9" xfId="19627"/>
    <cellStyle name="CALC Amount Total 2 22 9 2" xfId="19628"/>
    <cellStyle name="CALC Amount Total 2 23" xfId="19629"/>
    <cellStyle name="CALC Amount Total 2 23 10" xfId="19630"/>
    <cellStyle name="CALC Amount Total 2 23 11" xfId="19631"/>
    <cellStyle name="CALC Amount Total 2 23 2" xfId="19632"/>
    <cellStyle name="CALC Amount Total 2 23 2 2" xfId="19633"/>
    <cellStyle name="CALC Amount Total 2 23 2 2 2" xfId="19634"/>
    <cellStyle name="CALC Amount Total 2 23 2 3" xfId="19635"/>
    <cellStyle name="CALC Amount Total 2 23 2 4" xfId="19636"/>
    <cellStyle name="CALC Amount Total 2 23 3" xfId="19637"/>
    <cellStyle name="CALC Amount Total 2 23 3 2" xfId="19638"/>
    <cellStyle name="CALC Amount Total 2 23 3 2 2" xfId="19639"/>
    <cellStyle name="CALC Amount Total 2 23 3 3" xfId="19640"/>
    <cellStyle name="CALC Amount Total 2 23 3 4" xfId="19641"/>
    <cellStyle name="CALC Amount Total 2 23 4" xfId="19642"/>
    <cellStyle name="CALC Amount Total 2 23 4 2" xfId="19643"/>
    <cellStyle name="CALC Amount Total 2 23 4 2 2" xfId="19644"/>
    <cellStyle name="CALC Amount Total 2 23 4 3" xfId="19645"/>
    <cellStyle name="CALC Amount Total 2 23 4 4" xfId="19646"/>
    <cellStyle name="CALC Amount Total 2 23 5" xfId="19647"/>
    <cellStyle name="CALC Amount Total 2 23 5 2" xfId="19648"/>
    <cellStyle name="CALC Amount Total 2 23 5 2 2" xfId="19649"/>
    <cellStyle name="CALC Amount Total 2 23 5 3" xfId="19650"/>
    <cellStyle name="CALC Amount Total 2 23 5 4" xfId="19651"/>
    <cellStyle name="CALC Amount Total 2 23 6" xfId="19652"/>
    <cellStyle name="CALC Amount Total 2 23 6 2" xfId="19653"/>
    <cellStyle name="CALC Amount Total 2 23 6 2 2" xfId="19654"/>
    <cellStyle name="CALC Amount Total 2 23 6 3" xfId="19655"/>
    <cellStyle name="CALC Amount Total 2 23 6 4" xfId="19656"/>
    <cellStyle name="CALC Amount Total 2 23 7" xfId="19657"/>
    <cellStyle name="CALC Amount Total 2 23 7 2" xfId="19658"/>
    <cellStyle name="CALC Amount Total 2 23 7 2 2" xfId="19659"/>
    <cellStyle name="CALC Amount Total 2 23 7 3" xfId="19660"/>
    <cellStyle name="CALC Amount Total 2 23 7 4" xfId="19661"/>
    <cellStyle name="CALC Amount Total 2 23 8" xfId="19662"/>
    <cellStyle name="CALC Amount Total 2 23 8 2" xfId="19663"/>
    <cellStyle name="CALC Amount Total 2 23 8 2 2" xfId="19664"/>
    <cellStyle name="CALC Amount Total 2 23 8 3" xfId="19665"/>
    <cellStyle name="CALC Amount Total 2 23 8 4" xfId="19666"/>
    <cellStyle name="CALC Amount Total 2 23 9" xfId="19667"/>
    <cellStyle name="CALC Amount Total 2 23 9 2" xfId="19668"/>
    <cellStyle name="CALC Amount Total 2 24" xfId="19669"/>
    <cellStyle name="CALC Amount Total 2 24 10" xfId="19670"/>
    <cellStyle name="CALC Amount Total 2 24 11" xfId="19671"/>
    <cellStyle name="CALC Amount Total 2 24 2" xfId="19672"/>
    <cellStyle name="CALC Amount Total 2 24 2 2" xfId="19673"/>
    <cellStyle name="CALC Amount Total 2 24 2 2 2" xfId="19674"/>
    <cellStyle name="CALC Amount Total 2 24 2 3" xfId="19675"/>
    <cellStyle name="CALC Amount Total 2 24 2 4" xfId="19676"/>
    <cellStyle name="CALC Amount Total 2 24 3" xfId="19677"/>
    <cellStyle name="CALC Amount Total 2 24 3 2" xfId="19678"/>
    <cellStyle name="CALC Amount Total 2 24 3 2 2" xfId="19679"/>
    <cellStyle name="CALC Amount Total 2 24 3 3" xfId="19680"/>
    <cellStyle name="CALC Amount Total 2 24 3 4" xfId="19681"/>
    <cellStyle name="CALC Amount Total 2 24 4" xfId="19682"/>
    <cellStyle name="CALC Amount Total 2 24 4 2" xfId="19683"/>
    <cellStyle name="CALC Amount Total 2 24 4 2 2" xfId="19684"/>
    <cellStyle name="CALC Amount Total 2 24 4 3" xfId="19685"/>
    <cellStyle name="CALC Amount Total 2 24 4 4" xfId="19686"/>
    <cellStyle name="CALC Amount Total 2 24 5" xfId="19687"/>
    <cellStyle name="CALC Amount Total 2 24 5 2" xfId="19688"/>
    <cellStyle name="CALC Amount Total 2 24 5 2 2" xfId="19689"/>
    <cellStyle name="CALC Amount Total 2 24 5 3" xfId="19690"/>
    <cellStyle name="CALC Amount Total 2 24 5 4" xfId="19691"/>
    <cellStyle name="CALC Amount Total 2 24 6" xfId="19692"/>
    <cellStyle name="CALC Amount Total 2 24 6 2" xfId="19693"/>
    <cellStyle name="CALC Amount Total 2 24 6 2 2" xfId="19694"/>
    <cellStyle name="CALC Amount Total 2 24 6 3" xfId="19695"/>
    <cellStyle name="CALC Amount Total 2 24 6 4" xfId="19696"/>
    <cellStyle name="CALC Amount Total 2 24 7" xfId="19697"/>
    <cellStyle name="CALC Amount Total 2 24 7 2" xfId="19698"/>
    <cellStyle name="CALC Amount Total 2 24 7 2 2" xfId="19699"/>
    <cellStyle name="CALC Amount Total 2 24 7 3" xfId="19700"/>
    <cellStyle name="CALC Amount Total 2 24 7 4" xfId="19701"/>
    <cellStyle name="CALC Amount Total 2 24 8" xfId="19702"/>
    <cellStyle name="CALC Amount Total 2 24 8 2" xfId="19703"/>
    <cellStyle name="CALC Amount Total 2 24 8 2 2" xfId="19704"/>
    <cellStyle name="CALC Amount Total 2 24 8 3" xfId="19705"/>
    <cellStyle name="CALC Amount Total 2 24 8 4" xfId="19706"/>
    <cellStyle name="CALC Amount Total 2 24 9" xfId="19707"/>
    <cellStyle name="CALC Amount Total 2 24 9 2" xfId="19708"/>
    <cellStyle name="CALC Amount Total 2 25" xfId="19709"/>
    <cellStyle name="CALC Amount Total 2 25 10" xfId="19710"/>
    <cellStyle name="CALC Amount Total 2 25 11" xfId="19711"/>
    <cellStyle name="CALC Amount Total 2 25 2" xfId="19712"/>
    <cellStyle name="CALC Amount Total 2 25 2 2" xfId="19713"/>
    <cellStyle name="CALC Amount Total 2 25 2 2 2" xfId="19714"/>
    <cellStyle name="CALC Amount Total 2 25 2 3" xfId="19715"/>
    <cellStyle name="CALC Amount Total 2 25 2 4" xfId="19716"/>
    <cellStyle name="CALC Amount Total 2 25 3" xfId="19717"/>
    <cellStyle name="CALC Amount Total 2 25 3 2" xfId="19718"/>
    <cellStyle name="CALC Amount Total 2 25 3 2 2" xfId="19719"/>
    <cellStyle name="CALC Amount Total 2 25 3 3" xfId="19720"/>
    <cellStyle name="CALC Amount Total 2 25 3 4" xfId="19721"/>
    <cellStyle name="CALC Amount Total 2 25 4" xfId="19722"/>
    <cellStyle name="CALC Amount Total 2 25 4 2" xfId="19723"/>
    <cellStyle name="CALC Amount Total 2 25 4 2 2" xfId="19724"/>
    <cellStyle name="CALC Amount Total 2 25 4 3" xfId="19725"/>
    <cellStyle name="CALC Amount Total 2 25 4 4" xfId="19726"/>
    <cellStyle name="CALC Amount Total 2 25 5" xfId="19727"/>
    <cellStyle name="CALC Amount Total 2 25 5 2" xfId="19728"/>
    <cellStyle name="CALC Amount Total 2 25 5 2 2" xfId="19729"/>
    <cellStyle name="CALC Amount Total 2 25 5 3" xfId="19730"/>
    <cellStyle name="CALC Amount Total 2 25 5 4" xfId="19731"/>
    <cellStyle name="CALC Amount Total 2 25 6" xfId="19732"/>
    <cellStyle name="CALC Amount Total 2 25 6 2" xfId="19733"/>
    <cellStyle name="CALC Amount Total 2 25 6 2 2" xfId="19734"/>
    <cellStyle name="CALC Amount Total 2 25 6 3" xfId="19735"/>
    <cellStyle name="CALC Amount Total 2 25 6 4" xfId="19736"/>
    <cellStyle name="CALC Amount Total 2 25 7" xfId="19737"/>
    <cellStyle name="CALC Amount Total 2 25 7 2" xfId="19738"/>
    <cellStyle name="CALC Amount Total 2 25 7 2 2" xfId="19739"/>
    <cellStyle name="CALC Amount Total 2 25 7 3" xfId="19740"/>
    <cellStyle name="CALC Amount Total 2 25 7 4" xfId="19741"/>
    <cellStyle name="CALC Amount Total 2 25 8" xfId="19742"/>
    <cellStyle name="CALC Amount Total 2 25 8 2" xfId="19743"/>
    <cellStyle name="CALC Amount Total 2 25 8 2 2" xfId="19744"/>
    <cellStyle name="CALC Amount Total 2 25 8 3" xfId="19745"/>
    <cellStyle name="CALC Amount Total 2 25 8 4" xfId="19746"/>
    <cellStyle name="CALC Amount Total 2 25 9" xfId="19747"/>
    <cellStyle name="CALC Amount Total 2 25 9 2" xfId="19748"/>
    <cellStyle name="CALC Amount Total 2 26" xfId="19749"/>
    <cellStyle name="CALC Amount Total 2 26 10" xfId="19750"/>
    <cellStyle name="CALC Amount Total 2 26 11" xfId="19751"/>
    <cellStyle name="CALC Amount Total 2 26 2" xfId="19752"/>
    <cellStyle name="CALC Amount Total 2 26 2 2" xfId="19753"/>
    <cellStyle name="CALC Amount Total 2 26 2 2 2" xfId="19754"/>
    <cellStyle name="CALC Amount Total 2 26 2 3" xfId="19755"/>
    <cellStyle name="CALC Amount Total 2 26 2 4" xfId="19756"/>
    <cellStyle name="CALC Amount Total 2 26 3" xfId="19757"/>
    <cellStyle name="CALC Amount Total 2 26 3 2" xfId="19758"/>
    <cellStyle name="CALC Amount Total 2 26 3 2 2" xfId="19759"/>
    <cellStyle name="CALC Amount Total 2 26 3 3" xfId="19760"/>
    <cellStyle name="CALC Amount Total 2 26 3 4" xfId="19761"/>
    <cellStyle name="CALC Amount Total 2 26 4" xfId="19762"/>
    <cellStyle name="CALC Amount Total 2 26 4 2" xfId="19763"/>
    <cellStyle name="CALC Amount Total 2 26 4 2 2" xfId="19764"/>
    <cellStyle name="CALC Amount Total 2 26 4 3" xfId="19765"/>
    <cellStyle name="CALC Amount Total 2 26 4 4" xfId="19766"/>
    <cellStyle name="CALC Amount Total 2 26 5" xfId="19767"/>
    <cellStyle name="CALC Amount Total 2 26 5 2" xfId="19768"/>
    <cellStyle name="CALC Amount Total 2 26 5 2 2" xfId="19769"/>
    <cellStyle name="CALC Amount Total 2 26 5 3" xfId="19770"/>
    <cellStyle name="CALC Amount Total 2 26 5 4" xfId="19771"/>
    <cellStyle name="CALC Amount Total 2 26 6" xfId="19772"/>
    <cellStyle name="CALC Amount Total 2 26 6 2" xfId="19773"/>
    <cellStyle name="CALC Amount Total 2 26 6 2 2" xfId="19774"/>
    <cellStyle name="CALC Amount Total 2 26 6 3" xfId="19775"/>
    <cellStyle name="CALC Amount Total 2 26 6 4" xfId="19776"/>
    <cellStyle name="CALC Amount Total 2 26 7" xfId="19777"/>
    <cellStyle name="CALC Amount Total 2 26 7 2" xfId="19778"/>
    <cellStyle name="CALC Amount Total 2 26 7 2 2" xfId="19779"/>
    <cellStyle name="CALC Amount Total 2 26 7 3" xfId="19780"/>
    <cellStyle name="CALC Amount Total 2 26 7 4" xfId="19781"/>
    <cellStyle name="CALC Amount Total 2 26 8" xfId="19782"/>
    <cellStyle name="CALC Amount Total 2 26 8 2" xfId="19783"/>
    <cellStyle name="CALC Amount Total 2 26 8 2 2" xfId="19784"/>
    <cellStyle name="CALC Amount Total 2 26 8 3" xfId="19785"/>
    <cellStyle name="CALC Amount Total 2 26 8 4" xfId="19786"/>
    <cellStyle name="CALC Amount Total 2 26 9" xfId="19787"/>
    <cellStyle name="CALC Amount Total 2 26 9 2" xfId="19788"/>
    <cellStyle name="CALC Amount Total 2 27" xfId="19789"/>
    <cellStyle name="CALC Amount Total 2 27 10" xfId="19790"/>
    <cellStyle name="CALC Amount Total 2 27 11" xfId="19791"/>
    <cellStyle name="CALC Amount Total 2 27 2" xfId="19792"/>
    <cellStyle name="CALC Amount Total 2 27 2 2" xfId="19793"/>
    <cellStyle name="CALC Amount Total 2 27 2 2 2" xfId="19794"/>
    <cellStyle name="CALC Amount Total 2 27 2 3" xfId="19795"/>
    <cellStyle name="CALC Amount Total 2 27 2 4" xfId="19796"/>
    <cellStyle name="CALC Amount Total 2 27 3" xfId="19797"/>
    <cellStyle name="CALC Amount Total 2 27 3 2" xfId="19798"/>
    <cellStyle name="CALC Amount Total 2 27 3 2 2" xfId="19799"/>
    <cellStyle name="CALC Amount Total 2 27 3 3" xfId="19800"/>
    <cellStyle name="CALC Amount Total 2 27 3 4" xfId="19801"/>
    <cellStyle name="CALC Amount Total 2 27 4" xfId="19802"/>
    <cellStyle name="CALC Amount Total 2 27 4 2" xfId="19803"/>
    <cellStyle name="CALC Amount Total 2 27 4 2 2" xfId="19804"/>
    <cellStyle name="CALC Amount Total 2 27 4 3" xfId="19805"/>
    <cellStyle name="CALC Amount Total 2 27 4 4" xfId="19806"/>
    <cellStyle name="CALC Amount Total 2 27 5" xfId="19807"/>
    <cellStyle name="CALC Amount Total 2 27 5 2" xfId="19808"/>
    <cellStyle name="CALC Amount Total 2 27 5 2 2" xfId="19809"/>
    <cellStyle name="CALC Amount Total 2 27 5 3" xfId="19810"/>
    <cellStyle name="CALC Amount Total 2 27 5 4" xfId="19811"/>
    <cellStyle name="CALC Amount Total 2 27 6" xfId="19812"/>
    <cellStyle name="CALC Amount Total 2 27 6 2" xfId="19813"/>
    <cellStyle name="CALC Amount Total 2 27 6 2 2" xfId="19814"/>
    <cellStyle name="CALC Amount Total 2 27 6 3" xfId="19815"/>
    <cellStyle name="CALC Amount Total 2 27 6 4" xfId="19816"/>
    <cellStyle name="CALC Amount Total 2 27 7" xfId="19817"/>
    <cellStyle name="CALC Amount Total 2 27 7 2" xfId="19818"/>
    <cellStyle name="CALC Amount Total 2 27 7 2 2" xfId="19819"/>
    <cellStyle name="CALC Amount Total 2 27 7 3" xfId="19820"/>
    <cellStyle name="CALC Amount Total 2 27 7 4" xfId="19821"/>
    <cellStyle name="CALC Amount Total 2 27 8" xfId="19822"/>
    <cellStyle name="CALC Amount Total 2 27 8 2" xfId="19823"/>
    <cellStyle name="CALC Amount Total 2 27 8 2 2" xfId="19824"/>
    <cellStyle name="CALC Amount Total 2 27 8 3" xfId="19825"/>
    <cellStyle name="CALC Amount Total 2 27 8 4" xfId="19826"/>
    <cellStyle name="CALC Amount Total 2 27 9" xfId="19827"/>
    <cellStyle name="CALC Amount Total 2 27 9 2" xfId="19828"/>
    <cellStyle name="CALC Amount Total 2 28" xfId="19829"/>
    <cellStyle name="CALC Amount Total 2 28 10" xfId="19830"/>
    <cellStyle name="CALC Amount Total 2 28 11" xfId="19831"/>
    <cellStyle name="CALC Amount Total 2 28 2" xfId="19832"/>
    <cellStyle name="CALC Amount Total 2 28 2 2" xfId="19833"/>
    <cellStyle name="CALC Amount Total 2 28 2 2 2" xfId="19834"/>
    <cellStyle name="CALC Amount Total 2 28 2 3" xfId="19835"/>
    <cellStyle name="CALC Amount Total 2 28 2 4" xfId="19836"/>
    <cellStyle name="CALC Amount Total 2 28 3" xfId="19837"/>
    <cellStyle name="CALC Amount Total 2 28 3 2" xfId="19838"/>
    <cellStyle name="CALC Amount Total 2 28 3 2 2" xfId="19839"/>
    <cellStyle name="CALC Amount Total 2 28 3 3" xfId="19840"/>
    <cellStyle name="CALC Amount Total 2 28 3 4" xfId="19841"/>
    <cellStyle name="CALC Amount Total 2 28 4" xfId="19842"/>
    <cellStyle name="CALC Amount Total 2 28 4 2" xfId="19843"/>
    <cellStyle name="CALC Amount Total 2 28 4 2 2" xfId="19844"/>
    <cellStyle name="CALC Amount Total 2 28 4 3" xfId="19845"/>
    <cellStyle name="CALC Amount Total 2 28 4 4" xfId="19846"/>
    <cellStyle name="CALC Amount Total 2 28 5" xfId="19847"/>
    <cellStyle name="CALC Amount Total 2 28 5 2" xfId="19848"/>
    <cellStyle name="CALC Amount Total 2 28 5 2 2" xfId="19849"/>
    <cellStyle name="CALC Amount Total 2 28 5 3" xfId="19850"/>
    <cellStyle name="CALC Amount Total 2 28 5 4" xfId="19851"/>
    <cellStyle name="CALC Amount Total 2 28 6" xfId="19852"/>
    <cellStyle name="CALC Amount Total 2 28 6 2" xfId="19853"/>
    <cellStyle name="CALC Amount Total 2 28 6 2 2" xfId="19854"/>
    <cellStyle name="CALC Amount Total 2 28 6 3" xfId="19855"/>
    <cellStyle name="CALC Amount Total 2 28 6 4" xfId="19856"/>
    <cellStyle name="CALC Amount Total 2 28 7" xfId="19857"/>
    <cellStyle name="CALC Amount Total 2 28 7 2" xfId="19858"/>
    <cellStyle name="CALC Amount Total 2 28 7 2 2" xfId="19859"/>
    <cellStyle name="CALC Amount Total 2 28 7 3" xfId="19860"/>
    <cellStyle name="CALC Amount Total 2 28 7 4" xfId="19861"/>
    <cellStyle name="CALC Amount Total 2 28 8" xfId="19862"/>
    <cellStyle name="CALC Amount Total 2 28 8 2" xfId="19863"/>
    <cellStyle name="CALC Amount Total 2 28 8 2 2" xfId="19864"/>
    <cellStyle name="CALC Amount Total 2 28 8 3" xfId="19865"/>
    <cellStyle name="CALC Amount Total 2 28 8 4" xfId="19866"/>
    <cellStyle name="CALC Amount Total 2 28 9" xfId="19867"/>
    <cellStyle name="CALC Amount Total 2 28 9 2" xfId="19868"/>
    <cellStyle name="CALC Amount Total 2 29" xfId="19869"/>
    <cellStyle name="CALC Amount Total 2 29 2" xfId="19870"/>
    <cellStyle name="CALC Amount Total 2 29 2 2" xfId="19871"/>
    <cellStyle name="CALC Amount Total 2 29 2 2 2" xfId="19872"/>
    <cellStyle name="CALC Amount Total 2 29 2 3" xfId="19873"/>
    <cellStyle name="CALC Amount Total 2 29 2 4" xfId="19874"/>
    <cellStyle name="CALC Amount Total 2 29 3" xfId="19875"/>
    <cellStyle name="CALC Amount Total 2 29 3 2" xfId="19876"/>
    <cellStyle name="CALC Amount Total 2 29 3 2 2" xfId="19877"/>
    <cellStyle name="CALC Amount Total 2 29 3 3" xfId="19878"/>
    <cellStyle name="CALC Amount Total 2 29 3 4" xfId="19879"/>
    <cellStyle name="CALC Amount Total 2 29 4" xfId="19880"/>
    <cellStyle name="CALC Amount Total 2 29 4 2" xfId="19881"/>
    <cellStyle name="CALC Amount Total 2 3" xfId="19882"/>
    <cellStyle name="CALC Amount Total 2 3 2" xfId="19883"/>
    <cellStyle name="CALC Amount Total 2 3 2 2" xfId="19884"/>
    <cellStyle name="CALC Amount Total 2 3 2 2 2" xfId="19885"/>
    <cellStyle name="CALC Amount Total 2 3 3" xfId="19886"/>
    <cellStyle name="CALC Amount Total 2 3 3 2" xfId="19887"/>
    <cellStyle name="CALC Amount Total 2 30" xfId="19888"/>
    <cellStyle name="CALC Amount Total 2 30 2" xfId="19889"/>
    <cellStyle name="CALC Amount Total 2 4" xfId="19890"/>
    <cellStyle name="CALC Amount Total 2 4 2" xfId="19891"/>
    <cellStyle name="CALC Amount Total 2 4 2 2" xfId="19892"/>
    <cellStyle name="CALC Amount Total 2 4 2 2 2" xfId="19893"/>
    <cellStyle name="CALC Amount Total 2 4 2 3" xfId="19894"/>
    <cellStyle name="CALC Amount Total 2 4 2 4" xfId="19895"/>
    <cellStyle name="CALC Amount Total 2 4 3" xfId="19896"/>
    <cellStyle name="CALC Amount Total 2 4 3 2" xfId="19897"/>
    <cellStyle name="CALC Amount Total 2 4 3 2 2" xfId="19898"/>
    <cellStyle name="CALC Amount Total 2 4 3 3" xfId="19899"/>
    <cellStyle name="CALC Amount Total 2 4 3 4" xfId="19900"/>
    <cellStyle name="CALC Amount Total 2 4 4" xfId="19901"/>
    <cellStyle name="CALC Amount Total 2 4 4 2" xfId="19902"/>
    <cellStyle name="CALC Amount Total 2 4 4 2 2" xfId="19903"/>
    <cellStyle name="CALC Amount Total 2 4 4 3" xfId="19904"/>
    <cellStyle name="CALC Amount Total 2 4 4 4" xfId="19905"/>
    <cellStyle name="CALC Amount Total 2 4 5" xfId="19906"/>
    <cellStyle name="CALC Amount Total 2 4 5 2" xfId="19907"/>
    <cellStyle name="CALC Amount Total 2 4 5 2 2" xfId="19908"/>
    <cellStyle name="CALC Amount Total 2 4 5 3" xfId="19909"/>
    <cellStyle name="CALC Amount Total 2 4 5 4" xfId="19910"/>
    <cellStyle name="CALC Amount Total 2 4 6" xfId="19911"/>
    <cellStyle name="CALC Amount Total 2 4 6 2" xfId="19912"/>
    <cellStyle name="CALC Amount Total 2 4 6 2 2" xfId="19913"/>
    <cellStyle name="CALC Amount Total 2 4 6 3" xfId="19914"/>
    <cellStyle name="CALC Amount Total 2 4 6 4" xfId="19915"/>
    <cellStyle name="CALC Amount Total 2 4 7" xfId="19916"/>
    <cellStyle name="CALC Amount Total 2 4 7 2" xfId="19917"/>
    <cellStyle name="CALC Amount Total 2 4 7 2 2" xfId="19918"/>
    <cellStyle name="CALC Amount Total 2 4 7 3" xfId="19919"/>
    <cellStyle name="CALC Amount Total 2 4 7 4" xfId="19920"/>
    <cellStyle name="CALC Amount Total 2 4 8" xfId="19921"/>
    <cellStyle name="CALC Amount Total 2 4 8 2" xfId="19922"/>
    <cellStyle name="CALC Amount Total 2 5" xfId="19923"/>
    <cellStyle name="CALC Amount Total 2 5 10" xfId="19924"/>
    <cellStyle name="CALC Amount Total 2 5 10 2" xfId="19925"/>
    <cellStyle name="CALC Amount Total 2 5 11" xfId="19926"/>
    <cellStyle name="CALC Amount Total 2 5 2" xfId="19927"/>
    <cellStyle name="CALC Amount Total 2 5 2 2" xfId="19928"/>
    <cellStyle name="CALC Amount Total 2 5 2 2 2" xfId="19929"/>
    <cellStyle name="CALC Amount Total 2 5 2 3" xfId="19930"/>
    <cellStyle name="CALC Amount Total 2 5 2 4" xfId="19931"/>
    <cellStyle name="CALC Amount Total 2 5 3" xfId="19932"/>
    <cellStyle name="CALC Amount Total 2 5 3 2" xfId="19933"/>
    <cellStyle name="CALC Amount Total 2 5 3 2 2" xfId="19934"/>
    <cellStyle name="CALC Amount Total 2 5 3 3" xfId="19935"/>
    <cellStyle name="CALC Amount Total 2 5 3 4" xfId="19936"/>
    <cellStyle name="CALC Amount Total 2 5 4" xfId="19937"/>
    <cellStyle name="CALC Amount Total 2 5 4 2" xfId="19938"/>
    <cellStyle name="CALC Amount Total 2 5 4 2 2" xfId="19939"/>
    <cellStyle name="CALC Amount Total 2 5 4 3" xfId="19940"/>
    <cellStyle name="CALC Amount Total 2 5 4 4" xfId="19941"/>
    <cellStyle name="CALC Amount Total 2 5 5" xfId="19942"/>
    <cellStyle name="CALC Amount Total 2 5 5 2" xfId="19943"/>
    <cellStyle name="CALC Amount Total 2 5 5 2 2" xfId="19944"/>
    <cellStyle name="CALC Amount Total 2 5 5 3" xfId="19945"/>
    <cellStyle name="CALC Amount Total 2 5 5 4" xfId="19946"/>
    <cellStyle name="CALC Amount Total 2 5 6" xfId="19947"/>
    <cellStyle name="CALC Amount Total 2 5 6 2" xfId="19948"/>
    <cellStyle name="CALC Amount Total 2 5 6 2 2" xfId="19949"/>
    <cellStyle name="CALC Amount Total 2 5 6 3" xfId="19950"/>
    <cellStyle name="CALC Amount Total 2 5 6 4" xfId="19951"/>
    <cellStyle name="CALC Amount Total 2 5 7" xfId="19952"/>
    <cellStyle name="CALC Amount Total 2 5 7 2" xfId="19953"/>
    <cellStyle name="CALC Amount Total 2 5 7 2 2" xfId="19954"/>
    <cellStyle name="CALC Amount Total 2 5 7 3" xfId="19955"/>
    <cellStyle name="CALC Amount Total 2 5 7 4" xfId="19956"/>
    <cellStyle name="CALC Amount Total 2 5 8" xfId="19957"/>
    <cellStyle name="CALC Amount Total 2 5 8 2" xfId="19958"/>
    <cellStyle name="CALC Amount Total 2 5 8 2 2" xfId="19959"/>
    <cellStyle name="CALC Amount Total 2 5 8 3" xfId="19960"/>
    <cellStyle name="CALC Amount Total 2 5 8 4" xfId="19961"/>
    <cellStyle name="CALC Amount Total 2 5 9" xfId="19962"/>
    <cellStyle name="CALC Amount Total 2 5 9 2" xfId="19963"/>
    <cellStyle name="CALC Amount Total 2 5 9 2 2" xfId="19964"/>
    <cellStyle name="CALC Amount Total 2 5 9 3" xfId="19965"/>
    <cellStyle name="CALC Amount Total 2 5 9 4" xfId="19966"/>
    <cellStyle name="CALC Amount Total 2 6" xfId="19967"/>
    <cellStyle name="CALC Amount Total 2 6 10" xfId="19968"/>
    <cellStyle name="CALC Amount Total 2 6 10 2" xfId="19969"/>
    <cellStyle name="CALC Amount Total 2 6 11" xfId="19970"/>
    <cellStyle name="CALC Amount Total 2 6 2" xfId="19971"/>
    <cellStyle name="CALC Amount Total 2 6 2 2" xfId="19972"/>
    <cellStyle name="CALC Amount Total 2 6 2 2 2" xfId="19973"/>
    <cellStyle name="CALC Amount Total 2 6 2 3" xfId="19974"/>
    <cellStyle name="CALC Amount Total 2 6 2 4" xfId="19975"/>
    <cellStyle name="CALC Amount Total 2 6 3" xfId="19976"/>
    <cellStyle name="CALC Amount Total 2 6 3 2" xfId="19977"/>
    <cellStyle name="CALC Amount Total 2 6 3 2 2" xfId="19978"/>
    <cellStyle name="CALC Amount Total 2 6 3 3" xfId="19979"/>
    <cellStyle name="CALC Amount Total 2 6 3 4" xfId="19980"/>
    <cellStyle name="CALC Amount Total 2 6 4" xfId="19981"/>
    <cellStyle name="CALC Amount Total 2 6 4 2" xfId="19982"/>
    <cellStyle name="CALC Amount Total 2 6 4 2 2" xfId="19983"/>
    <cellStyle name="CALC Amount Total 2 6 4 3" xfId="19984"/>
    <cellStyle name="CALC Amount Total 2 6 4 4" xfId="19985"/>
    <cellStyle name="CALC Amount Total 2 6 5" xfId="19986"/>
    <cellStyle name="CALC Amount Total 2 6 5 2" xfId="19987"/>
    <cellStyle name="CALC Amount Total 2 6 5 2 2" xfId="19988"/>
    <cellStyle name="CALC Amount Total 2 6 5 3" xfId="19989"/>
    <cellStyle name="CALC Amount Total 2 6 5 4" xfId="19990"/>
    <cellStyle name="CALC Amount Total 2 6 6" xfId="19991"/>
    <cellStyle name="CALC Amount Total 2 6 6 2" xfId="19992"/>
    <cellStyle name="CALC Amount Total 2 6 6 2 2" xfId="19993"/>
    <cellStyle name="CALC Amount Total 2 6 6 3" xfId="19994"/>
    <cellStyle name="CALC Amount Total 2 6 6 4" xfId="19995"/>
    <cellStyle name="CALC Amount Total 2 6 7" xfId="19996"/>
    <cellStyle name="CALC Amount Total 2 6 7 2" xfId="19997"/>
    <cellStyle name="CALC Amount Total 2 6 7 2 2" xfId="19998"/>
    <cellStyle name="CALC Amount Total 2 6 7 3" xfId="19999"/>
    <cellStyle name="CALC Amount Total 2 6 7 4" xfId="20000"/>
    <cellStyle name="CALC Amount Total 2 6 8" xfId="20001"/>
    <cellStyle name="CALC Amount Total 2 6 8 2" xfId="20002"/>
    <cellStyle name="CALC Amount Total 2 6 8 2 2" xfId="20003"/>
    <cellStyle name="CALC Amount Total 2 6 8 3" xfId="20004"/>
    <cellStyle name="CALC Amount Total 2 6 8 4" xfId="20005"/>
    <cellStyle name="CALC Amount Total 2 6 9" xfId="20006"/>
    <cellStyle name="CALC Amount Total 2 6 9 2" xfId="20007"/>
    <cellStyle name="CALC Amount Total 2 6 9 2 2" xfId="20008"/>
    <cellStyle name="CALC Amount Total 2 6 9 3" xfId="20009"/>
    <cellStyle name="CALC Amount Total 2 6 9 4" xfId="20010"/>
    <cellStyle name="CALC Amount Total 2 7" xfId="20011"/>
    <cellStyle name="CALC Amount Total 2 7 10" xfId="20012"/>
    <cellStyle name="CALC Amount Total 2 7 10 2" xfId="20013"/>
    <cellStyle name="CALC Amount Total 2 7 11" xfId="20014"/>
    <cellStyle name="CALC Amount Total 2 7 2" xfId="20015"/>
    <cellStyle name="CALC Amount Total 2 7 2 2" xfId="20016"/>
    <cellStyle name="CALC Amount Total 2 7 2 2 2" xfId="20017"/>
    <cellStyle name="CALC Amount Total 2 7 2 3" xfId="20018"/>
    <cellStyle name="CALC Amount Total 2 7 2 4" xfId="20019"/>
    <cellStyle name="CALC Amount Total 2 7 3" xfId="20020"/>
    <cellStyle name="CALC Amount Total 2 7 3 2" xfId="20021"/>
    <cellStyle name="CALC Amount Total 2 7 3 2 2" xfId="20022"/>
    <cellStyle name="CALC Amount Total 2 7 3 3" xfId="20023"/>
    <cellStyle name="CALC Amount Total 2 7 3 4" xfId="20024"/>
    <cellStyle name="CALC Amount Total 2 7 4" xfId="20025"/>
    <cellStyle name="CALC Amount Total 2 7 4 2" xfId="20026"/>
    <cellStyle name="CALC Amount Total 2 7 4 2 2" xfId="20027"/>
    <cellStyle name="CALC Amount Total 2 7 4 3" xfId="20028"/>
    <cellStyle name="CALC Amount Total 2 7 4 4" xfId="20029"/>
    <cellStyle name="CALC Amount Total 2 7 5" xfId="20030"/>
    <cellStyle name="CALC Amount Total 2 7 5 2" xfId="20031"/>
    <cellStyle name="CALC Amount Total 2 7 5 2 2" xfId="20032"/>
    <cellStyle name="CALC Amount Total 2 7 5 3" xfId="20033"/>
    <cellStyle name="CALC Amount Total 2 7 5 4" xfId="20034"/>
    <cellStyle name="CALC Amount Total 2 7 6" xfId="20035"/>
    <cellStyle name="CALC Amount Total 2 7 6 2" xfId="20036"/>
    <cellStyle name="CALC Amount Total 2 7 6 2 2" xfId="20037"/>
    <cellStyle name="CALC Amount Total 2 7 6 3" xfId="20038"/>
    <cellStyle name="CALC Amount Total 2 7 6 4" xfId="20039"/>
    <cellStyle name="CALC Amount Total 2 7 7" xfId="20040"/>
    <cellStyle name="CALC Amount Total 2 7 7 2" xfId="20041"/>
    <cellStyle name="CALC Amount Total 2 7 7 2 2" xfId="20042"/>
    <cellStyle name="CALC Amount Total 2 7 7 3" xfId="20043"/>
    <cellStyle name="CALC Amount Total 2 7 7 4" xfId="20044"/>
    <cellStyle name="CALC Amount Total 2 7 8" xfId="20045"/>
    <cellStyle name="CALC Amount Total 2 7 8 2" xfId="20046"/>
    <cellStyle name="CALC Amount Total 2 7 8 2 2" xfId="20047"/>
    <cellStyle name="CALC Amount Total 2 7 8 3" xfId="20048"/>
    <cellStyle name="CALC Amount Total 2 7 8 4" xfId="20049"/>
    <cellStyle name="CALC Amount Total 2 7 9" xfId="20050"/>
    <cellStyle name="CALC Amount Total 2 7 9 2" xfId="20051"/>
    <cellStyle name="CALC Amount Total 2 7 9 2 2" xfId="20052"/>
    <cellStyle name="CALC Amount Total 2 7 9 3" xfId="20053"/>
    <cellStyle name="CALC Amount Total 2 7 9 4" xfId="20054"/>
    <cellStyle name="CALC Amount Total 2 8" xfId="20055"/>
    <cellStyle name="CALC Amount Total 2 8 10" xfId="20056"/>
    <cellStyle name="CALC Amount Total 2 8 10 2" xfId="20057"/>
    <cellStyle name="CALC Amount Total 2 8 11" xfId="20058"/>
    <cellStyle name="CALC Amount Total 2 8 2" xfId="20059"/>
    <cellStyle name="CALC Amount Total 2 8 2 2" xfId="20060"/>
    <cellStyle name="CALC Amount Total 2 8 2 2 2" xfId="20061"/>
    <cellStyle name="CALC Amount Total 2 8 2 3" xfId="20062"/>
    <cellStyle name="CALC Amount Total 2 8 2 4" xfId="20063"/>
    <cellStyle name="CALC Amount Total 2 8 3" xfId="20064"/>
    <cellStyle name="CALC Amount Total 2 8 3 2" xfId="20065"/>
    <cellStyle name="CALC Amount Total 2 8 3 2 2" xfId="20066"/>
    <cellStyle name="CALC Amount Total 2 8 3 3" xfId="20067"/>
    <cellStyle name="CALC Amount Total 2 8 3 4" xfId="20068"/>
    <cellStyle name="CALC Amount Total 2 8 4" xfId="20069"/>
    <cellStyle name="CALC Amount Total 2 8 4 2" xfId="20070"/>
    <cellStyle name="CALC Amount Total 2 8 4 2 2" xfId="20071"/>
    <cellStyle name="CALC Amount Total 2 8 4 3" xfId="20072"/>
    <cellStyle name="CALC Amount Total 2 8 4 4" xfId="20073"/>
    <cellStyle name="CALC Amount Total 2 8 5" xfId="20074"/>
    <cellStyle name="CALC Amount Total 2 8 5 2" xfId="20075"/>
    <cellStyle name="CALC Amount Total 2 8 5 2 2" xfId="20076"/>
    <cellStyle name="CALC Amount Total 2 8 5 3" xfId="20077"/>
    <cellStyle name="CALC Amount Total 2 8 5 4" xfId="20078"/>
    <cellStyle name="CALC Amount Total 2 8 6" xfId="20079"/>
    <cellStyle name="CALC Amount Total 2 8 6 2" xfId="20080"/>
    <cellStyle name="CALC Amount Total 2 8 6 2 2" xfId="20081"/>
    <cellStyle name="CALC Amount Total 2 8 6 3" xfId="20082"/>
    <cellStyle name="CALC Amount Total 2 8 6 4" xfId="20083"/>
    <cellStyle name="CALC Amount Total 2 8 7" xfId="20084"/>
    <cellStyle name="CALC Amount Total 2 8 7 2" xfId="20085"/>
    <cellStyle name="CALC Amount Total 2 8 7 2 2" xfId="20086"/>
    <cellStyle name="CALC Amount Total 2 8 7 3" xfId="20087"/>
    <cellStyle name="CALC Amount Total 2 8 7 4" xfId="20088"/>
    <cellStyle name="CALC Amount Total 2 8 8" xfId="20089"/>
    <cellStyle name="CALC Amount Total 2 8 8 2" xfId="20090"/>
    <cellStyle name="CALC Amount Total 2 8 8 2 2" xfId="20091"/>
    <cellStyle name="CALC Amount Total 2 8 8 3" xfId="20092"/>
    <cellStyle name="CALC Amount Total 2 8 8 4" xfId="20093"/>
    <cellStyle name="CALC Amount Total 2 8 9" xfId="20094"/>
    <cellStyle name="CALC Amount Total 2 8 9 2" xfId="20095"/>
    <cellStyle name="CALC Amount Total 2 8 9 2 2" xfId="20096"/>
    <cellStyle name="CALC Amount Total 2 8 9 3" xfId="20097"/>
    <cellStyle name="CALC Amount Total 2 8 9 4" xfId="20098"/>
    <cellStyle name="CALC Amount Total 2 9" xfId="20099"/>
    <cellStyle name="CALC Amount Total 2 9 10" xfId="20100"/>
    <cellStyle name="CALC Amount Total 2 9 10 2" xfId="20101"/>
    <cellStyle name="CALC Amount Total 2 9 11" xfId="20102"/>
    <cellStyle name="CALC Amount Total 2 9 12" xfId="20103"/>
    <cellStyle name="CALC Amount Total 2 9 2" xfId="20104"/>
    <cellStyle name="CALC Amount Total 2 9 2 2" xfId="20105"/>
    <cellStyle name="CALC Amount Total 2 9 2 2 2" xfId="20106"/>
    <cellStyle name="CALC Amount Total 2 9 2 3" xfId="20107"/>
    <cellStyle name="CALC Amount Total 2 9 2 4" xfId="20108"/>
    <cellStyle name="CALC Amount Total 2 9 3" xfId="20109"/>
    <cellStyle name="CALC Amount Total 2 9 3 2" xfId="20110"/>
    <cellStyle name="CALC Amount Total 2 9 3 2 2" xfId="20111"/>
    <cellStyle name="CALC Amount Total 2 9 3 3" xfId="20112"/>
    <cellStyle name="CALC Amount Total 2 9 3 4" xfId="20113"/>
    <cellStyle name="CALC Amount Total 2 9 4" xfId="20114"/>
    <cellStyle name="CALC Amount Total 2 9 4 2" xfId="20115"/>
    <cellStyle name="CALC Amount Total 2 9 4 2 2" xfId="20116"/>
    <cellStyle name="CALC Amount Total 2 9 4 3" xfId="20117"/>
    <cellStyle name="CALC Amount Total 2 9 4 4" xfId="20118"/>
    <cellStyle name="CALC Amount Total 2 9 5" xfId="20119"/>
    <cellStyle name="CALC Amount Total 2 9 5 2" xfId="20120"/>
    <cellStyle name="CALC Amount Total 2 9 5 2 2" xfId="20121"/>
    <cellStyle name="CALC Amount Total 2 9 5 3" xfId="20122"/>
    <cellStyle name="CALC Amount Total 2 9 5 4" xfId="20123"/>
    <cellStyle name="CALC Amount Total 2 9 6" xfId="20124"/>
    <cellStyle name="CALC Amount Total 2 9 6 2" xfId="20125"/>
    <cellStyle name="CALC Amount Total 2 9 6 2 2" xfId="20126"/>
    <cellStyle name="CALC Amount Total 2 9 6 3" xfId="20127"/>
    <cellStyle name="CALC Amount Total 2 9 6 4" xfId="20128"/>
    <cellStyle name="CALC Amount Total 2 9 7" xfId="20129"/>
    <cellStyle name="CALC Amount Total 2 9 7 2" xfId="20130"/>
    <cellStyle name="CALC Amount Total 2 9 7 2 2" xfId="20131"/>
    <cellStyle name="CALC Amount Total 2 9 7 3" xfId="20132"/>
    <cellStyle name="CALC Amount Total 2 9 7 4" xfId="20133"/>
    <cellStyle name="CALC Amount Total 2 9 8" xfId="20134"/>
    <cellStyle name="CALC Amount Total 2 9 8 2" xfId="20135"/>
    <cellStyle name="CALC Amount Total 2 9 8 2 2" xfId="20136"/>
    <cellStyle name="CALC Amount Total 2 9 8 3" xfId="20137"/>
    <cellStyle name="CALC Amount Total 2 9 8 4" xfId="20138"/>
    <cellStyle name="CALC Amount Total 2 9 9" xfId="20139"/>
    <cellStyle name="CALC Amount Total 2 9 9 2" xfId="20140"/>
    <cellStyle name="CALC Amount Total 2 9 9 2 2" xfId="20141"/>
    <cellStyle name="CALC Amount Total 2 9 9 3" xfId="20142"/>
    <cellStyle name="CALC Amount Total 2 9 9 4" xfId="20143"/>
    <cellStyle name="CALC Amount Total 20" xfId="20144"/>
    <cellStyle name="CALC Amount Total 20 10" xfId="20145"/>
    <cellStyle name="CALC Amount Total 20 10 2" xfId="20146"/>
    <cellStyle name="CALC Amount Total 20 11" xfId="20147"/>
    <cellStyle name="CALC Amount Total 20 12" xfId="20148"/>
    <cellStyle name="CALC Amount Total 20 2" xfId="20149"/>
    <cellStyle name="CALC Amount Total 20 2 2" xfId="20150"/>
    <cellStyle name="CALC Amount Total 20 2 2 2" xfId="20151"/>
    <cellStyle name="CALC Amount Total 20 2 3" xfId="20152"/>
    <cellStyle name="CALC Amount Total 20 2 4" xfId="20153"/>
    <cellStyle name="CALC Amount Total 20 3" xfId="20154"/>
    <cellStyle name="CALC Amount Total 20 3 2" xfId="20155"/>
    <cellStyle name="CALC Amount Total 20 3 2 2" xfId="20156"/>
    <cellStyle name="CALC Amount Total 20 3 3" xfId="20157"/>
    <cellStyle name="CALC Amount Total 20 3 4" xfId="20158"/>
    <cellStyle name="CALC Amount Total 20 4" xfId="20159"/>
    <cellStyle name="CALC Amount Total 20 4 2" xfId="20160"/>
    <cellStyle name="CALC Amount Total 20 4 2 2" xfId="20161"/>
    <cellStyle name="CALC Amount Total 20 4 3" xfId="20162"/>
    <cellStyle name="CALC Amount Total 20 4 4" xfId="20163"/>
    <cellStyle name="CALC Amount Total 20 5" xfId="20164"/>
    <cellStyle name="CALC Amount Total 20 5 2" xfId="20165"/>
    <cellStyle name="CALC Amount Total 20 5 2 2" xfId="20166"/>
    <cellStyle name="CALC Amount Total 20 5 3" xfId="20167"/>
    <cellStyle name="CALC Amount Total 20 5 4" xfId="20168"/>
    <cellStyle name="CALC Amount Total 20 6" xfId="20169"/>
    <cellStyle name="CALC Amount Total 20 6 2" xfId="20170"/>
    <cellStyle name="CALC Amount Total 20 6 2 2" xfId="20171"/>
    <cellStyle name="CALC Amount Total 20 6 3" xfId="20172"/>
    <cellStyle name="CALC Amount Total 20 6 4" xfId="20173"/>
    <cellStyle name="CALC Amount Total 20 7" xfId="20174"/>
    <cellStyle name="CALC Amount Total 20 7 2" xfId="20175"/>
    <cellStyle name="CALC Amount Total 20 7 2 2" xfId="20176"/>
    <cellStyle name="CALC Amount Total 20 7 3" xfId="20177"/>
    <cellStyle name="CALC Amount Total 20 7 4" xfId="20178"/>
    <cellStyle name="CALC Amount Total 20 8" xfId="20179"/>
    <cellStyle name="CALC Amount Total 20 8 2" xfId="20180"/>
    <cellStyle name="CALC Amount Total 20 8 2 2" xfId="20181"/>
    <cellStyle name="CALC Amount Total 20 8 3" xfId="20182"/>
    <cellStyle name="CALC Amount Total 20 8 4" xfId="20183"/>
    <cellStyle name="CALC Amount Total 20 9" xfId="20184"/>
    <cellStyle name="CALC Amount Total 20 9 2" xfId="20185"/>
    <cellStyle name="CALC Amount Total 20 9 2 2" xfId="20186"/>
    <cellStyle name="CALC Amount Total 20 9 3" xfId="20187"/>
    <cellStyle name="CALC Amount Total 20 9 4" xfId="20188"/>
    <cellStyle name="CALC Amount Total 21" xfId="20189"/>
    <cellStyle name="CALC Amount Total 21 10" xfId="20190"/>
    <cellStyle name="CALC Amount Total 21 10 2" xfId="20191"/>
    <cellStyle name="CALC Amount Total 21 11" xfId="20192"/>
    <cellStyle name="CALC Amount Total 21 12" xfId="20193"/>
    <cellStyle name="CALC Amount Total 21 2" xfId="20194"/>
    <cellStyle name="CALC Amount Total 21 2 2" xfId="20195"/>
    <cellStyle name="CALC Amount Total 21 2 2 2" xfId="20196"/>
    <cellStyle name="CALC Amount Total 21 2 3" xfId="20197"/>
    <cellStyle name="CALC Amount Total 21 2 4" xfId="20198"/>
    <cellStyle name="CALC Amount Total 21 3" xfId="20199"/>
    <cellStyle name="CALC Amount Total 21 3 2" xfId="20200"/>
    <cellStyle name="CALC Amount Total 21 3 2 2" xfId="20201"/>
    <cellStyle name="CALC Amount Total 21 3 3" xfId="20202"/>
    <cellStyle name="CALC Amount Total 21 3 4" xfId="20203"/>
    <cellStyle name="CALC Amount Total 21 4" xfId="20204"/>
    <cellStyle name="CALC Amount Total 21 4 2" xfId="20205"/>
    <cellStyle name="CALC Amount Total 21 4 2 2" xfId="20206"/>
    <cellStyle name="CALC Amount Total 21 4 3" xfId="20207"/>
    <cellStyle name="CALC Amount Total 21 4 4" xfId="20208"/>
    <cellStyle name="CALC Amount Total 21 5" xfId="20209"/>
    <cellStyle name="CALC Amount Total 21 5 2" xfId="20210"/>
    <cellStyle name="CALC Amount Total 21 5 2 2" xfId="20211"/>
    <cellStyle name="CALC Amount Total 21 5 3" xfId="20212"/>
    <cellStyle name="CALC Amount Total 21 5 4" xfId="20213"/>
    <cellStyle name="CALC Amount Total 21 6" xfId="20214"/>
    <cellStyle name="CALC Amount Total 21 6 2" xfId="20215"/>
    <cellStyle name="CALC Amount Total 21 6 2 2" xfId="20216"/>
    <cellStyle name="CALC Amount Total 21 6 3" xfId="20217"/>
    <cellStyle name="CALC Amount Total 21 6 4" xfId="20218"/>
    <cellStyle name="CALC Amount Total 21 7" xfId="20219"/>
    <cellStyle name="CALC Amount Total 21 7 2" xfId="20220"/>
    <cellStyle name="CALC Amount Total 21 7 2 2" xfId="20221"/>
    <cellStyle name="CALC Amount Total 21 7 3" xfId="20222"/>
    <cellStyle name="CALC Amount Total 21 7 4" xfId="20223"/>
    <cellStyle name="CALC Amount Total 21 8" xfId="20224"/>
    <cellStyle name="CALC Amount Total 21 8 2" xfId="20225"/>
    <cellStyle name="CALC Amount Total 21 8 2 2" xfId="20226"/>
    <cellStyle name="CALC Amount Total 21 8 3" xfId="20227"/>
    <cellStyle name="CALC Amount Total 21 8 4" xfId="20228"/>
    <cellStyle name="CALC Amount Total 21 9" xfId="20229"/>
    <cellStyle name="CALC Amount Total 21 9 2" xfId="20230"/>
    <cellStyle name="CALC Amount Total 21 9 2 2" xfId="20231"/>
    <cellStyle name="CALC Amount Total 21 9 3" xfId="20232"/>
    <cellStyle name="CALC Amount Total 21 9 4" xfId="20233"/>
    <cellStyle name="CALC Amount Total 22" xfId="20234"/>
    <cellStyle name="CALC Amount Total 22 10" xfId="20235"/>
    <cellStyle name="CALC Amount Total 22 10 2" xfId="20236"/>
    <cellStyle name="CALC Amount Total 22 11" xfId="20237"/>
    <cellStyle name="CALC Amount Total 22 12" xfId="20238"/>
    <cellStyle name="CALC Amount Total 22 2" xfId="20239"/>
    <cellStyle name="CALC Amount Total 22 2 2" xfId="20240"/>
    <cellStyle name="CALC Amount Total 22 2 2 2" xfId="20241"/>
    <cellStyle name="CALC Amount Total 22 2 3" xfId="20242"/>
    <cellStyle name="CALC Amount Total 22 2 4" xfId="20243"/>
    <cellStyle name="CALC Amount Total 22 3" xfId="20244"/>
    <cellStyle name="CALC Amount Total 22 3 2" xfId="20245"/>
    <cellStyle name="CALC Amount Total 22 3 2 2" xfId="20246"/>
    <cellStyle name="CALC Amount Total 22 3 3" xfId="20247"/>
    <cellStyle name="CALC Amount Total 22 3 4" xfId="20248"/>
    <cellStyle name="CALC Amount Total 22 4" xfId="20249"/>
    <cellStyle name="CALC Amount Total 22 4 2" xfId="20250"/>
    <cellStyle name="CALC Amount Total 22 4 2 2" xfId="20251"/>
    <cellStyle name="CALC Amount Total 22 4 3" xfId="20252"/>
    <cellStyle name="CALC Amount Total 22 4 4" xfId="20253"/>
    <cellStyle name="CALC Amount Total 22 5" xfId="20254"/>
    <cellStyle name="CALC Amount Total 22 5 2" xfId="20255"/>
    <cellStyle name="CALC Amount Total 22 5 2 2" xfId="20256"/>
    <cellStyle name="CALC Amount Total 22 5 3" xfId="20257"/>
    <cellStyle name="CALC Amount Total 22 5 4" xfId="20258"/>
    <cellStyle name="CALC Amount Total 22 6" xfId="20259"/>
    <cellStyle name="CALC Amount Total 22 6 2" xfId="20260"/>
    <cellStyle name="CALC Amount Total 22 6 2 2" xfId="20261"/>
    <cellStyle name="CALC Amount Total 22 6 3" xfId="20262"/>
    <cellStyle name="CALC Amount Total 22 6 4" xfId="20263"/>
    <cellStyle name="CALC Amount Total 22 7" xfId="20264"/>
    <cellStyle name="CALC Amount Total 22 7 2" xfId="20265"/>
    <cellStyle name="CALC Amount Total 22 7 2 2" xfId="20266"/>
    <cellStyle name="CALC Amount Total 22 7 3" xfId="20267"/>
    <cellStyle name="CALC Amount Total 22 7 4" xfId="20268"/>
    <cellStyle name="CALC Amount Total 22 8" xfId="20269"/>
    <cellStyle name="CALC Amount Total 22 8 2" xfId="20270"/>
    <cellStyle name="CALC Amount Total 22 8 2 2" xfId="20271"/>
    <cellStyle name="CALC Amount Total 22 8 3" xfId="20272"/>
    <cellStyle name="CALC Amount Total 22 8 4" xfId="20273"/>
    <cellStyle name="CALC Amount Total 22 9" xfId="20274"/>
    <cellStyle name="CALC Amount Total 22 9 2" xfId="20275"/>
    <cellStyle name="CALC Amount Total 22 9 2 2" xfId="20276"/>
    <cellStyle name="CALC Amount Total 22 9 3" xfId="20277"/>
    <cellStyle name="CALC Amount Total 22 9 4" xfId="20278"/>
    <cellStyle name="CALC Amount Total 23" xfId="20279"/>
    <cellStyle name="CALC Amount Total 23 10" xfId="20280"/>
    <cellStyle name="CALC Amount Total 23 10 2" xfId="20281"/>
    <cellStyle name="CALC Amount Total 23 11" xfId="20282"/>
    <cellStyle name="CALC Amount Total 23 12" xfId="20283"/>
    <cellStyle name="CALC Amount Total 23 2" xfId="20284"/>
    <cellStyle name="CALC Amount Total 23 2 2" xfId="20285"/>
    <cellStyle name="CALC Amount Total 23 2 2 2" xfId="20286"/>
    <cellStyle name="CALC Amount Total 23 2 3" xfId="20287"/>
    <cellStyle name="CALC Amount Total 23 2 4" xfId="20288"/>
    <cellStyle name="CALC Amount Total 23 3" xfId="20289"/>
    <cellStyle name="CALC Amount Total 23 3 2" xfId="20290"/>
    <cellStyle name="CALC Amount Total 23 3 2 2" xfId="20291"/>
    <cellStyle name="CALC Amount Total 23 3 3" xfId="20292"/>
    <cellStyle name="CALC Amount Total 23 3 4" xfId="20293"/>
    <cellStyle name="CALC Amount Total 23 4" xfId="20294"/>
    <cellStyle name="CALC Amount Total 23 4 2" xfId="20295"/>
    <cellStyle name="CALC Amount Total 23 4 2 2" xfId="20296"/>
    <cellStyle name="CALC Amount Total 23 4 3" xfId="20297"/>
    <cellStyle name="CALC Amount Total 23 4 4" xfId="20298"/>
    <cellStyle name="CALC Amount Total 23 5" xfId="20299"/>
    <cellStyle name="CALC Amount Total 23 5 2" xfId="20300"/>
    <cellStyle name="CALC Amount Total 23 5 2 2" xfId="20301"/>
    <cellStyle name="CALC Amount Total 23 5 3" xfId="20302"/>
    <cellStyle name="CALC Amount Total 23 5 4" xfId="20303"/>
    <cellStyle name="CALC Amount Total 23 6" xfId="20304"/>
    <cellStyle name="CALC Amount Total 23 6 2" xfId="20305"/>
    <cellStyle name="CALC Amount Total 23 6 2 2" xfId="20306"/>
    <cellStyle name="CALC Amount Total 23 6 3" xfId="20307"/>
    <cellStyle name="CALC Amount Total 23 6 4" xfId="20308"/>
    <cellStyle name="CALC Amount Total 23 7" xfId="20309"/>
    <cellStyle name="CALC Amount Total 23 7 2" xfId="20310"/>
    <cellStyle name="CALC Amount Total 23 7 2 2" xfId="20311"/>
    <cellStyle name="CALC Amount Total 23 7 3" xfId="20312"/>
    <cellStyle name="CALC Amount Total 23 7 4" xfId="20313"/>
    <cellStyle name="CALC Amount Total 23 8" xfId="20314"/>
    <cellStyle name="CALC Amount Total 23 8 2" xfId="20315"/>
    <cellStyle name="CALC Amount Total 23 8 2 2" xfId="20316"/>
    <cellStyle name="CALC Amount Total 23 8 3" xfId="20317"/>
    <cellStyle name="CALC Amount Total 23 8 4" xfId="20318"/>
    <cellStyle name="CALC Amount Total 23 9" xfId="20319"/>
    <cellStyle name="CALC Amount Total 23 9 2" xfId="20320"/>
    <cellStyle name="CALC Amount Total 23 9 2 2" xfId="20321"/>
    <cellStyle name="CALC Amount Total 23 9 3" xfId="20322"/>
    <cellStyle name="CALC Amount Total 23 9 4" xfId="20323"/>
    <cellStyle name="CALC Amount Total 24" xfId="20324"/>
    <cellStyle name="CALC Amount Total 24 10" xfId="20325"/>
    <cellStyle name="CALC Amount Total 24 10 2" xfId="20326"/>
    <cellStyle name="CALC Amount Total 24 11" xfId="20327"/>
    <cellStyle name="CALC Amount Total 24 12" xfId="20328"/>
    <cellStyle name="CALC Amount Total 24 2" xfId="20329"/>
    <cellStyle name="CALC Amount Total 24 2 2" xfId="20330"/>
    <cellStyle name="CALC Amount Total 24 2 2 2" xfId="20331"/>
    <cellStyle name="CALC Amount Total 24 2 3" xfId="20332"/>
    <cellStyle name="CALC Amount Total 24 2 4" xfId="20333"/>
    <cellStyle name="CALC Amount Total 24 3" xfId="20334"/>
    <cellStyle name="CALC Amount Total 24 3 2" xfId="20335"/>
    <cellStyle name="CALC Amount Total 24 3 2 2" xfId="20336"/>
    <cellStyle name="CALC Amount Total 24 3 3" xfId="20337"/>
    <cellStyle name="CALC Amount Total 24 3 4" xfId="20338"/>
    <cellStyle name="CALC Amount Total 24 4" xfId="20339"/>
    <cellStyle name="CALC Amount Total 24 4 2" xfId="20340"/>
    <cellStyle name="CALC Amount Total 24 4 2 2" xfId="20341"/>
    <cellStyle name="CALC Amount Total 24 4 3" xfId="20342"/>
    <cellStyle name="CALC Amount Total 24 4 4" xfId="20343"/>
    <cellStyle name="CALC Amount Total 24 5" xfId="20344"/>
    <cellStyle name="CALC Amount Total 24 5 2" xfId="20345"/>
    <cellStyle name="CALC Amount Total 24 5 2 2" xfId="20346"/>
    <cellStyle name="CALC Amount Total 24 5 3" xfId="20347"/>
    <cellStyle name="CALC Amount Total 24 5 4" xfId="20348"/>
    <cellStyle name="CALC Amount Total 24 6" xfId="20349"/>
    <cellStyle name="CALC Amount Total 24 6 2" xfId="20350"/>
    <cellStyle name="CALC Amount Total 24 6 2 2" xfId="20351"/>
    <cellStyle name="CALC Amount Total 24 6 3" xfId="20352"/>
    <cellStyle name="CALC Amount Total 24 6 4" xfId="20353"/>
    <cellStyle name="CALC Amount Total 24 7" xfId="20354"/>
    <cellStyle name="CALC Amount Total 24 7 2" xfId="20355"/>
    <cellStyle name="CALC Amount Total 24 7 2 2" xfId="20356"/>
    <cellStyle name="CALC Amount Total 24 7 3" xfId="20357"/>
    <cellStyle name="CALC Amount Total 24 7 4" xfId="20358"/>
    <cellStyle name="CALC Amount Total 24 8" xfId="20359"/>
    <cellStyle name="CALC Amount Total 24 8 2" xfId="20360"/>
    <cellStyle name="CALC Amount Total 24 8 2 2" xfId="20361"/>
    <cellStyle name="CALC Amount Total 24 8 3" xfId="20362"/>
    <cellStyle name="CALC Amount Total 24 8 4" xfId="20363"/>
    <cellStyle name="CALC Amount Total 24 9" xfId="20364"/>
    <cellStyle name="CALC Amount Total 24 9 2" xfId="20365"/>
    <cellStyle name="CALC Amount Total 24 9 2 2" xfId="20366"/>
    <cellStyle name="CALC Amount Total 24 9 3" xfId="20367"/>
    <cellStyle name="CALC Amount Total 24 9 4" xfId="20368"/>
    <cellStyle name="CALC Amount Total 25" xfId="20369"/>
    <cellStyle name="CALC Amount Total 25 10" xfId="20370"/>
    <cellStyle name="CALC Amount Total 25 10 2" xfId="20371"/>
    <cellStyle name="CALC Amount Total 25 11" xfId="20372"/>
    <cellStyle name="CALC Amount Total 25 12" xfId="20373"/>
    <cellStyle name="CALC Amount Total 25 2" xfId="20374"/>
    <cellStyle name="CALC Amount Total 25 2 2" xfId="20375"/>
    <cellStyle name="CALC Amount Total 25 2 2 2" xfId="20376"/>
    <cellStyle name="CALC Amount Total 25 2 3" xfId="20377"/>
    <cellStyle name="CALC Amount Total 25 2 4" xfId="20378"/>
    <cellStyle name="CALC Amount Total 25 3" xfId="20379"/>
    <cellStyle name="CALC Amount Total 25 3 2" xfId="20380"/>
    <cellStyle name="CALC Amount Total 25 3 2 2" xfId="20381"/>
    <cellStyle name="CALC Amount Total 25 3 3" xfId="20382"/>
    <cellStyle name="CALC Amount Total 25 3 4" xfId="20383"/>
    <cellStyle name="CALC Amount Total 25 4" xfId="20384"/>
    <cellStyle name="CALC Amount Total 25 4 2" xfId="20385"/>
    <cellStyle name="CALC Amount Total 25 4 2 2" xfId="20386"/>
    <cellStyle name="CALC Amount Total 25 4 3" xfId="20387"/>
    <cellStyle name="CALC Amount Total 25 4 4" xfId="20388"/>
    <cellStyle name="CALC Amount Total 25 5" xfId="20389"/>
    <cellStyle name="CALC Amount Total 25 5 2" xfId="20390"/>
    <cellStyle name="CALC Amount Total 25 5 2 2" xfId="20391"/>
    <cellStyle name="CALC Amount Total 25 5 3" xfId="20392"/>
    <cellStyle name="CALC Amount Total 25 5 4" xfId="20393"/>
    <cellStyle name="CALC Amount Total 25 6" xfId="20394"/>
    <cellStyle name="CALC Amount Total 25 6 2" xfId="20395"/>
    <cellStyle name="CALC Amount Total 25 6 2 2" xfId="20396"/>
    <cellStyle name="CALC Amount Total 25 6 3" xfId="20397"/>
    <cellStyle name="CALC Amount Total 25 6 4" xfId="20398"/>
    <cellStyle name="CALC Amount Total 25 7" xfId="20399"/>
    <cellStyle name="CALC Amount Total 25 7 2" xfId="20400"/>
    <cellStyle name="CALC Amount Total 25 7 2 2" xfId="20401"/>
    <cellStyle name="CALC Amount Total 25 7 3" xfId="20402"/>
    <cellStyle name="CALC Amount Total 25 7 4" xfId="20403"/>
    <cellStyle name="CALC Amount Total 25 8" xfId="20404"/>
    <cellStyle name="CALC Amount Total 25 8 2" xfId="20405"/>
    <cellStyle name="CALC Amount Total 25 8 2 2" xfId="20406"/>
    <cellStyle name="CALC Amount Total 25 8 3" xfId="20407"/>
    <cellStyle name="CALC Amount Total 25 8 4" xfId="20408"/>
    <cellStyle name="CALC Amount Total 25 9" xfId="20409"/>
    <cellStyle name="CALC Amount Total 25 9 2" xfId="20410"/>
    <cellStyle name="CALC Amount Total 25 9 2 2" xfId="20411"/>
    <cellStyle name="CALC Amount Total 25 9 3" xfId="20412"/>
    <cellStyle name="CALC Amount Total 25 9 4" xfId="20413"/>
    <cellStyle name="CALC Amount Total 26" xfId="20414"/>
    <cellStyle name="CALC Amount Total 26 10" xfId="20415"/>
    <cellStyle name="CALC Amount Total 26 10 2" xfId="20416"/>
    <cellStyle name="CALC Amount Total 26 11" xfId="20417"/>
    <cellStyle name="CALC Amount Total 26 12" xfId="20418"/>
    <cellStyle name="CALC Amount Total 26 2" xfId="20419"/>
    <cellStyle name="CALC Amount Total 26 2 2" xfId="20420"/>
    <cellStyle name="CALC Amount Total 26 2 2 2" xfId="20421"/>
    <cellStyle name="CALC Amount Total 26 2 3" xfId="20422"/>
    <cellStyle name="CALC Amount Total 26 2 4" xfId="20423"/>
    <cellStyle name="CALC Amount Total 26 3" xfId="20424"/>
    <cellStyle name="CALC Amount Total 26 3 2" xfId="20425"/>
    <cellStyle name="CALC Amount Total 26 3 2 2" xfId="20426"/>
    <cellStyle name="CALC Amount Total 26 3 3" xfId="20427"/>
    <cellStyle name="CALC Amount Total 26 3 4" xfId="20428"/>
    <cellStyle name="CALC Amount Total 26 4" xfId="20429"/>
    <cellStyle name="CALC Amount Total 26 4 2" xfId="20430"/>
    <cellStyle name="CALC Amount Total 26 4 2 2" xfId="20431"/>
    <cellStyle name="CALC Amount Total 26 4 3" xfId="20432"/>
    <cellStyle name="CALC Amount Total 26 4 4" xfId="20433"/>
    <cellStyle name="CALC Amount Total 26 5" xfId="20434"/>
    <cellStyle name="CALC Amount Total 26 5 2" xfId="20435"/>
    <cellStyle name="CALC Amount Total 26 5 2 2" xfId="20436"/>
    <cellStyle name="CALC Amount Total 26 5 3" xfId="20437"/>
    <cellStyle name="CALC Amount Total 26 5 4" xfId="20438"/>
    <cellStyle name="CALC Amount Total 26 6" xfId="20439"/>
    <cellStyle name="CALC Amount Total 26 6 2" xfId="20440"/>
    <cellStyle name="CALC Amount Total 26 6 2 2" xfId="20441"/>
    <cellStyle name="CALC Amount Total 26 6 3" xfId="20442"/>
    <cellStyle name="CALC Amount Total 26 6 4" xfId="20443"/>
    <cellStyle name="CALC Amount Total 26 7" xfId="20444"/>
    <cellStyle name="CALC Amount Total 26 7 2" xfId="20445"/>
    <cellStyle name="CALC Amount Total 26 7 2 2" xfId="20446"/>
    <cellStyle name="CALC Amount Total 26 7 3" xfId="20447"/>
    <cellStyle name="CALC Amount Total 26 7 4" xfId="20448"/>
    <cellStyle name="CALC Amount Total 26 8" xfId="20449"/>
    <cellStyle name="CALC Amount Total 26 8 2" xfId="20450"/>
    <cellStyle name="CALC Amount Total 26 8 2 2" xfId="20451"/>
    <cellStyle name="CALC Amount Total 26 8 3" xfId="20452"/>
    <cellStyle name="CALC Amount Total 26 8 4" xfId="20453"/>
    <cellStyle name="CALC Amount Total 26 9" xfId="20454"/>
    <cellStyle name="CALC Amount Total 26 9 2" xfId="20455"/>
    <cellStyle name="CALC Amount Total 26 9 2 2" xfId="20456"/>
    <cellStyle name="CALC Amount Total 26 9 3" xfId="20457"/>
    <cellStyle name="CALC Amount Total 26 9 4" xfId="20458"/>
    <cellStyle name="CALC Amount Total 27" xfId="20459"/>
    <cellStyle name="CALC Amount Total 27 10" xfId="20460"/>
    <cellStyle name="CALC Amount Total 27 10 2" xfId="20461"/>
    <cellStyle name="CALC Amount Total 27 11" xfId="20462"/>
    <cellStyle name="CALC Amount Total 27 12" xfId="20463"/>
    <cellStyle name="CALC Amount Total 27 2" xfId="20464"/>
    <cellStyle name="CALC Amount Total 27 2 2" xfId="20465"/>
    <cellStyle name="CALC Amount Total 27 2 2 2" xfId="20466"/>
    <cellStyle name="CALC Amount Total 27 2 3" xfId="20467"/>
    <cellStyle name="CALC Amount Total 27 2 4" xfId="20468"/>
    <cellStyle name="CALC Amount Total 27 3" xfId="20469"/>
    <cellStyle name="CALC Amount Total 27 3 2" xfId="20470"/>
    <cellStyle name="CALC Amount Total 27 3 2 2" xfId="20471"/>
    <cellStyle name="CALC Amount Total 27 3 3" xfId="20472"/>
    <cellStyle name="CALC Amount Total 27 3 4" xfId="20473"/>
    <cellStyle name="CALC Amount Total 27 4" xfId="20474"/>
    <cellStyle name="CALC Amount Total 27 4 2" xfId="20475"/>
    <cellStyle name="CALC Amount Total 27 4 2 2" xfId="20476"/>
    <cellStyle name="CALC Amount Total 27 4 3" xfId="20477"/>
    <cellStyle name="CALC Amount Total 27 4 4" xfId="20478"/>
    <cellStyle name="CALC Amount Total 27 5" xfId="20479"/>
    <cellStyle name="CALC Amount Total 27 5 2" xfId="20480"/>
    <cellStyle name="CALC Amount Total 27 5 2 2" xfId="20481"/>
    <cellStyle name="CALC Amount Total 27 5 3" xfId="20482"/>
    <cellStyle name="CALC Amount Total 27 5 4" xfId="20483"/>
    <cellStyle name="CALC Amount Total 27 6" xfId="20484"/>
    <cellStyle name="CALC Amount Total 27 6 2" xfId="20485"/>
    <cellStyle name="CALC Amount Total 27 6 2 2" xfId="20486"/>
    <cellStyle name="CALC Amount Total 27 6 3" xfId="20487"/>
    <cellStyle name="CALC Amount Total 27 6 4" xfId="20488"/>
    <cellStyle name="CALC Amount Total 27 7" xfId="20489"/>
    <cellStyle name="CALC Amount Total 27 7 2" xfId="20490"/>
    <cellStyle name="CALC Amount Total 27 7 2 2" xfId="20491"/>
    <cellStyle name="CALC Amount Total 27 7 3" xfId="20492"/>
    <cellStyle name="CALC Amount Total 27 7 4" xfId="20493"/>
    <cellStyle name="CALC Amount Total 27 8" xfId="20494"/>
    <cellStyle name="CALC Amount Total 27 8 2" xfId="20495"/>
    <cellStyle name="CALC Amount Total 27 8 2 2" xfId="20496"/>
    <cellStyle name="CALC Amount Total 27 8 3" xfId="20497"/>
    <cellStyle name="CALC Amount Total 27 8 4" xfId="20498"/>
    <cellStyle name="CALC Amount Total 27 9" xfId="20499"/>
    <cellStyle name="CALC Amount Total 27 9 2" xfId="20500"/>
    <cellStyle name="CALC Amount Total 27 9 2 2" xfId="20501"/>
    <cellStyle name="CALC Amount Total 27 9 3" xfId="20502"/>
    <cellStyle name="CALC Amount Total 27 9 4" xfId="20503"/>
    <cellStyle name="CALC Amount Total 28" xfId="20504"/>
    <cellStyle name="CALC Amount Total 28 10" xfId="20505"/>
    <cellStyle name="CALC Amount Total 28 10 2" xfId="20506"/>
    <cellStyle name="CALC Amount Total 28 11" xfId="20507"/>
    <cellStyle name="CALC Amount Total 28 12" xfId="20508"/>
    <cellStyle name="CALC Amount Total 28 2" xfId="20509"/>
    <cellStyle name="CALC Amount Total 28 2 2" xfId="20510"/>
    <cellStyle name="CALC Amount Total 28 2 2 2" xfId="20511"/>
    <cellStyle name="CALC Amount Total 28 2 3" xfId="20512"/>
    <cellStyle name="CALC Amount Total 28 2 4" xfId="20513"/>
    <cellStyle name="CALC Amount Total 28 3" xfId="20514"/>
    <cellStyle name="CALC Amount Total 28 3 2" xfId="20515"/>
    <cellStyle name="CALC Amount Total 28 3 2 2" xfId="20516"/>
    <cellStyle name="CALC Amount Total 28 3 3" xfId="20517"/>
    <cellStyle name="CALC Amount Total 28 3 4" xfId="20518"/>
    <cellStyle name="CALC Amount Total 28 4" xfId="20519"/>
    <cellStyle name="CALC Amount Total 28 4 2" xfId="20520"/>
    <cellStyle name="CALC Amount Total 28 4 2 2" xfId="20521"/>
    <cellStyle name="CALC Amount Total 28 4 3" xfId="20522"/>
    <cellStyle name="CALC Amount Total 28 4 4" xfId="20523"/>
    <cellStyle name="CALC Amount Total 28 5" xfId="20524"/>
    <cellStyle name="CALC Amount Total 28 5 2" xfId="20525"/>
    <cellStyle name="CALC Amount Total 28 5 2 2" xfId="20526"/>
    <cellStyle name="CALC Amount Total 28 5 3" xfId="20527"/>
    <cellStyle name="CALC Amount Total 28 5 4" xfId="20528"/>
    <cellStyle name="CALC Amount Total 28 6" xfId="20529"/>
    <cellStyle name="CALC Amount Total 28 6 2" xfId="20530"/>
    <cellStyle name="CALC Amount Total 28 6 2 2" xfId="20531"/>
    <cellStyle name="CALC Amount Total 28 6 3" xfId="20532"/>
    <cellStyle name="CALC Amount Total 28 6 4" xfId="20533"/>
    <cellStyle name="CALC Amount Total 28 7" xfId="20534"/>
    <cellStyle name="CALC Amount Total 28 7 2" xfId="20535"/>
    <cellStyle name="CALC Amount Total 28 7 2 2" xfId="20536"/>
    <cellStyle name="CALC Amount Total 28 7 3" xfId="20537"/>
    <cellStyle name="CALC Amount Total 28 7 4" xfId="20538"/>
    <cellStyle name="CALC Amount Total 28 8" xfId="20539"/>
    <cellStyle name="CALC Amount Total 28 8 2" xfId="20540"/>
    <cellStyle name="CALC Amount Total 28 8 2 2" xfId="20541"/>
    <cellStyle name="CALC Amount Total 28 8 3" xfId="20542"/>
    <cellStyle name="CALC Amount Total 28 8 4" xfId="20543"/>
    <cellStyle name="CALC Amount Total 28 9" xfId="20544"/>
    <cellStyle name="CALC Amount Total 28 9 2" xfId="20545"/>
    <cellStyle name="CALC Amount Total 28 9 2 2" xfId="20546"/>
    <cellStyle name="CALC Amount Total 28 9 3" xfId="20547"/>
    <cellStyle name="CALC Amount Total 28 9 4" xfId="20548"/>
    <cellStyle name="CALC Amount Total 29" xfId="20549"/>
    <cellStyle name="CALC Amount Total 29 10" xfId="20550"/>
    <cellStyle name="CALC Amount Total 29 10 2" xfId="20551"/>
    <cellStyle name="CALC Amount Total 29 11" xfId="20552"/>
    <cellStyle name="CALC Amount Total 29 12" xfId="20553"/>
    <cellStyle name="CALC Amount Total 29 2" xfId="20554"/>
    <cellStyle name="CALC Amount Total 29 2 2" xfId="20555"/>
    <cellStyle name="CALC Amount Total 29 2 2 2" xfId="20556"/>
    <cellStyle name="CALC Amount Total 29 2 3" xfId="20557"/>
    <cellStyle name="CALC Amount Total 29 2 4" xfId="20558"/>
    <cellStyle name="CALC Amount Total 29 3" xfId="20559"/>
    <cellStyle name="CALC Amount Total 29 3 2" xfId="20560"/>
    <cellStyle name="CALC Amount Total 29 3 2 2" xfId="20561"/>
    <cellStyle name="CALC Amount Total 29 3 3" xfId="20562"/>
    <cellStyle name="CALC Amount Total 29 3 4" xfId="20563"/>
    <cellStyle name="CALC Amount Total 29 4" xfId="20564"/>
    <cellStyle name="CALC Amount Total 29 4 2" xfId="20565"/>
    <cellStyle name="CALC Amount Total 29 4 2 2" xfId="20566"/>
    <cellStyle name="CALC Amount Total 29 4 3" xfId="20567"/>
    <cellStyle name="CALC Amount Total 29 4 4" xfId="20568"/>
    <cellStyle name="CALC Amount Total 29 5" xfId="20569"/>
    <cellStyle name="CALC Amount Total 29 5 2" xfId="20570"/>
    <cellStyle name="CALC Amount Total 29 5 2 2" xfId="20571"/>
    <cellStyle name="CALC Amount Total 29 5 3" xfId="20572"/>
    <cellStyle name="CALC Amount Total 29 5 4" xfId="20573"/>
    <cellStyle name="CALC Amount Total 29 6" xfId="20574"/>
    <cellStyle name="CALC Amount Total 29 6 2" xfId="20575"/>
    <cellStyle name="CALC Amount Total 29 6 2 2" xfId="20576"/>
    <cellStyle name="CALC Amount Total 29 6 3" xfId="20577"/>
    <cellStyle name="CALC Amount Total 29 6 4" xfId="20578"/>
    <cellStyle name="CALC Amount Total 29 7" xfId="20579"/>
    <cellStyle name="CALC Amount Total 29 7 2" xfId="20580"/>
    <cellStyle name="CALC Amount Total 29 7 2 2" xfId="20581"/>
    <cellStyle name="CALC Amount Total 29 7 3" xfId="20582"/>
    <cellStyle name="CALC Amount Total 29 7 4" xfId="20583"/>
    <cellStyle name="CALC Amount Total 29 8" xfId="20584"/>
    <cellStyle name="CALC Amount Total 29 8 2" xfId="20585"/>
    <cellStyle name="CALC Amount Total 29 8 2 2" xfId="20586"/>
    <cellStyle name="CALC Amount Total 29 8 3" xfId="20587"/>
    <cellStyle name="CALC Amount Total 29 8 4" xfId="20588"/>
    <cellStyle name="CALC Amount Total 29 9" xfId="20589"/>
    <cellStyle name="CALC Amount Total 29 9 2" xfId="20590"/>
    <cellStyle name="CALC Amount Total 29 9 2 2" xfId="20591"/>
    <cellStyle name="CALC Amount Total 29 9 3" xfId="20592"/>
    <cellStyle name="CALC Amount Total 29 9 4" xfId="20593"/>
    <cellStyle name="CALC Amount Total 3" xfId="20594"/>
    <cellStyle name="CALC Amount Total 3 2" xfId="20595"/>
    <cellStyle name="CALC Amount Total 3 2 2" xfId="20596"/>
    <cellStyle name="CALC Amount Total 3 2 2 2" xfId="20597"/>
    <cellStyle name="CALC Amount Total 3 2 3" xfId="20598"/>
    <cellStyle name="CALC Amount Total 3 2 4" xfId="20599"/>
    <cellStyle name="CALC Amount Total 3 3" xfId="20600"/>
    <cellStyle name="CALC Amount Total 3 3 2" xfId="20601"/>
    <cellStyle name="CALC Amount Total 3 3 2 2" xfId="20602"/>
    <cellStyle name="CALC Amount Total 3 3 3" xfId="20603"/>
    <cellStyle name="CALC Amount Total 3 3 4" xfId="20604"/>
    <cellStyle name="CALC Amount Total 3 4" xfId="20605"/>
    <cellStyle name="CALC Amount Total 3 4 2" xfId="20606"/>
    <cellStyle name="CALC Amount Total 3 4 2 2" xfId="20607"/>
    <cellStyle name="CALC Amount Total 3 4 3" xfId="20608"/>
    <cellStyle name="CALC Amount Total 3 4 4" xfId="20609"/>
    <cellStyle name="CALC Amount Total 3 5" xfId="20610"/>
    <cellStyle name="CALC Amount Total 3 5 2" xfId="20611"/>
    <cellStyle name="CALC Amount Total 3 5 2 2" xfId="20612"/>
    <cellStyle name="CALC Amount Total 3 5 3" xfId="20613"/>
    <cellStyle name="CALC Amount Total 3 5 4" xfId="20614"/>
    <cellStyle name="CALC Amount Total 3 6" xfId="20615"/>
    <cellStyle name="CALC Amount Total 3 6 2" xfId="20616"/>
    <cellStyle name="CALC Amount Total 3 6 2 2" xfId="20617"/>
    <cellStyle name="CALC Amount Total 3 6 3" xfId="20618"/>
    <cellStyle name="CALC Amount Total 3 6 4" xfId="20619"/>
    <cellStyle name="CALC Amount Total 3 7" xfId="20620"/>
    <cellStyle name="CALC Amount Total 3 7 2" xfId="20621"/>
    <cellStyle name="CALC Amount Total 3 7 2 2" xfId="20622"/>
    <cellStyle name="CALC Amount Total 3 7 3" xfId="20623"/>
    <cellStyle name="CALC Amount Total 3 7 4" xfId="20624"/>
    <cellStyle name="CALC Amount Total 3 8" xfId="20625"/>
    <cellStyle name="CALC Amount Total 3 8 2" xfId="20626"/>
    <cellStyle name="CALC Amount Total 30" xfId="20627"/>
    <cellStyle name="CALC Amount Total 30 10" xfId="20628"/>
    <cellStyle name="CALC Amount Total 30 10 2" xfId="20629"/>
    <cellStyle name="CALC Amount Total 30 11" xfId="20630"/>
    <cellStyle name="CALC Amount Total 30 12" xfId="20631"/>
    <cellStyle name="CALC Amount Total 30 2" xfId="20632"/>
    <cellStyle name="CALC Amount Total 30 2 2" xfId="20633"/>
    <cellStyle name="CALC Amount Total 30 2 2 2" xfId="20634"/>
    <cellStyle name="CALC Amount Total 30 2 3" xfId="20635"/>
    <cellStyle name="CALC Amount Total 30 2 4" xfId="20636"/>
    <cellStyle name="CALC Amount Total 30 3" xfId="20637"/>
    <cellStyle name="CALC Amount Total 30 3 2" xfId="20638"/>
    <cellStyle name="CALC Amount Total 30 3 2 2" xfId="20639"/>
    <cellStyle name="CALC Amount Total 30 3 3" xfId="20640"/>
    <cellStyle name="CALC Amount Total 30 3 4" xfId="20641"/>
    <cellStyle name="CALC Amount Total 30 4" xfId="20642"/>
    <cellStyle name="CALC Amount Total 30 4 2" xfId="20643"/>
    <cellStyle name="CALC Amount Total 30 4 2 2" xfId="20644"/>
    <cellStyle name="CALC Amount Total 30 4 3" xfId="20645"/>
    <cellStyle name="CALC Amount Total 30 4 4" xfId="20646"/>
    <cellStyle name="CALC Amount Total 30 5" xfId="20647"/>
    <cellStyle name="CALC Amount Total 30 5 2" xfId="20648"/>
    <cellStyle name="CALC Amount Total 30 5 2 2" xfId="20649"/>
    <cellStyle name="CALC Amount Total 30 5 3" xfId="20650"/>
    <cellStyle name="CALC Amount Total 30 5 4" xfId="20651"/>
    <cellStyle name="CALC Amount Total 30 6" xfId="20652"/>
    <cellStyle name="CALC Amount Total 30 6 2" xfId="20653"/>
    <cellStyle name="CALC Amount Total 30 6 2 2" xfId="20654"/>
    <cellStyle name="CALC Amount Total 30 6 3" xfId="20655"/>
    <cellStyle name="CALC Amount Total 30 6 4" xfId="20656"/>
    <cellStyle name="CALC Amount Total 30 7" xfId="20657"/>
    <cellStyle name="CALC Amount Total 30 7 2" xfId="20658"/>
    <cellStyle name="CALC Amount Total 30 7 2 2" xfId="20659"/>
    <cellStyle name="CALC Amount Total 30 7 3" xfId="20660"/>
    <cellStyle name="CALC Amount Total 30 7 4" xfId="20661"/>
    <cellStyle name="CALC Amount Total 30 8" xfId="20662"/>
    <cellStyle name="CALC Amount Total 30 8 2" xfId="20663"/>
    <cellStyle name="CALC Amount Total 30 8 2 2" xfId="20664"/>
    <cellStyle name="CALC Amount Total 30 8 3" xfId="20665"/>
    <cellStyle name="CALC Amount Total 30 8 4" xfId="20666"/>
    <cellStyle name="CALC Amount Total 30 9" xfId="20667"/>
    <cellStyle name="CALC Amount Total 30 9 2" xfId="20668"/>
    <cellStyle name="CALC Amount Total 30 9 2 2" xfId="20669"/>
    <cellStyle name="CALC Amount Total 30 9 3" xfId="20670"/>
    <cellStyle name="CALC Amount Total 30 9 4" xfId="20671"/>
    <cellStyle name="CALC Amount Total 31" xfId="20672"/>
    <cellStyle name="CALC Amount Total 31 10" xfId="20673"/>
    <cellStyle name="CALC Amount Total 31 10 2" xfId="20674"/>
    <cellStyle name="CALC Amount Total 31 11" xfId="20675"/>
    <cellStyle name="CALC Amount Total 31 12" xfId="20676"/>
    <cellStyle name="CALC Amount Total 31 2" xfId="20677"/>
    <cellStyle name="CALC Amount Total 31 2 2" xfId="20678"/>
    <cellStyle name="CALC Amount Total 31 2 2 2" xfId="20679"/>
    <cellStyle name="CALC Amount Total 31 2 3" xfId="20680"/>
    <cellStyle name="CALC Amount Total 31 2 4" xfId="20681"/>
    <cellStyle name="CALC Amount Total 31 3" xfId="20682"/>
    <cellStyle name="CALC Amount Total 31 3 2" xfId="20683"/>
    <cellStyle name="CALC Amount Total 31 3 2 2" xfId="20684"/>
    <cellStyle name="CALC Amount Total 31 3 3" xfId="20685"/>
    <cellStyle name="CALC Amount Total 31 3 4" xfId="20686"/>
    <cellStyle name="CALC Amount Total 31 4" xfId="20687"/>
    <cellStyle name="CALC Amount Total 31 4 2" xfId="20688"/>
    <cellStyle name="CALC Amount Total 31 4 2 2" xfId="20689"/>
    <cellStyle name="CALC Amount Total 31 4 3" xfId="20690"/>
    <cellStyle name="CALC Amount Total 31 4 4" xfId="20691"/>
    <cellStyle name="CALC Amount Total 31 5" xfId="20692"/>
    <cellStyle name="CALC Amount Total 31 5 2" xfId="20693"/>
    <cellStyle name="CALC Amount Total 31 5 2 2" xfId="20694"/>
    <cellStyle name="CALC Amount Total 31 5 3" xfId="20695"/>
    <cellStyle name="CALC Amount Total 31 5 4" xfId="20696"/>
    <cellStyle name="CALC Amount Total 31 6" xfId="20697"/>
    <cellStyle name="CALC Amount Total 31 6 2" xfId="20698"/>
    <cellStyle name="CALC Amount Total 31 6 2 2" xfId="20699"/>
    <cellStyle name="CALC Amount Total 31 6 3" xfId="20700"/>
    <cellStyle name="CALC Amount Total 31 6 4" xfId="20701"/>
    <cellStyle name="CALC Amount Total 31 7" xfId="20702"/>
    <cellStyle name="CALC Amount Total 31 7 2" xfId="20703"/>
    <cellStyle name="CALC Amount Total 31 7 2 2" xfId="20704"/>
    <cellStyle name="CALC Amount Total 31 7 3" xfId="20705"/>
    <cellStyle name="CALC Amount Total 31 7 4" xfId="20706"/>
    <cellStyle name="CALC Amount Total 31 8" xfId="20707"/>
    <cellStyle name="CALC Amount Total 31 8 2" xfId="20708"/>
    <cellStyle name="CALC Amount Total 31 8 2 2" xfId="20709"/>
    <cellStyle name="CALC Amount Total 31 8 3" xfId="20710"/>
    <cellStyle name="CALC Amount Total 31 8 4" xfId="20711"/>
    <cellStyle name="CALC Amount Total 31 9" xfId="20712"/>
    <cellStyle name="CALC Amount Total 31 9 2" xfId="20713"/>
    <cellStyle name="CALC Amount Total 31 9 2 2" xfId="20714"/>
    <cellStyle name="CALC Amount Total 31 9 3" xfId="20715"/>
    <cellStyle name="CALC Amount Total 31 9 4" xfId="20716"/>
    <cellStyle name="CALC Amount Total 32" xfId="20717"/>
    <cellStyle name="CALC Amount Total 32 10" xfId="20718"/>
    <cellStyle name="CALC Amount Total 32 10 2" xfId="20719"/>
    <cellStyle name="CALC Amount Total 32 11" xfId="20720"/>
    <cellStyle name="CALC Amount Total 32 12" xfId="20721"/>
    <cellStyle name="CALC Amount Total 32 2" xfId="20722"/>
    <cellStyle name="CALC Amount Total 32 2 2" xfId="20723"/>
    <cellStyle name="CALC Amount Total 32 2 2 2" xfId="20724"/>
    <cellStyle name="CALC Amount Total 32 2 3" xfId="20725"/>
    <cellStyle name="CALC Amount Total 32 2 4" xfId="20726"/>
    <cellStyle name="CALC Amount Total 32 3" xfId="20727"/>
    <cellStyle name="CALC Amount Total 32 3 2" xfId="20728"/>
    <cellStyle name="CALC Amount Total 32 3 2 2" xfId="20729"/>
    <cellStyle name="CALC Amount Total 32 3 3" xfId="20730"/>
    <cellStyle name="CALC Amount Total 32 3 4" xfId="20731"/>
    <cellStyle name="CALC Amount Total 32 4" xfId="20732"/>
    <cellStyle name="CALC Amount Total 32 4 2" xfId="20733"/>
    <cellStyle name="CALC Amount Total 32 4 2 2" xfId="20734"/>
    <cellStyle name="CALC Amount Total 32 4 3" xfId="20735"/>
    <cellStyle name="CALC Amount Total 32 4 4" xfId="20736"/>
    <cellStyle name="CALC Amount Total 32 5" xfId="20737"/>
    <cellStyle name="CALC Amount Total 32 5 2" xfId="20738"/>
    <cellStyle name="CALC Amount Total 32 5 2 2" xfId="20739"/>
    <cellStyle name="CALC Amount Total 32 5 3" xfId="20740"/>
    <cellStyle name="CALC Amount Total 32 5 4" xfId="20741"/>
    <cellStyle name="CALC Amount Total 32 6" xfId="20742"/>
    <cellStyle name="CALC Amount Total 32 6 2" xfId="20743"/>
    <cellStyle name="CALC Amount Total 32 6 2 2" xfId="20744"/>
    <cellStyle name="CALC Amount Total 32 6 3" xfId="20745"/>
    <cellStyle name="CALC Amount Total 32 6 4" xfId="20746"/>
    <cellStyle name="CALC Amount Total 32 7" xfId="20747"/>
    <cellStyle name="CALC Amount Total 32 7 2" xfId="20748"/>
    <cellStyle name="CALC Amount Total 32 7 2 2" xfId="20749"/>
    <cellStyle name="CALC Amount Total 32 7 3" xfId="20750"/>
    <cellStyle name="CALC Amount Total 32 7 4" xfId="20751"/>
    <cellStyle name="CALC Amount Total 32 8" xfId="20752"/>
    <cellStyle name="CALC Amount Total 32 8 2" xfId="20753"/>
    <cellStyle name="CALC Amount Total 32 8 2 2" xfId="20754"/>
    <cellStyle name="CALC Amount Total 32 8 3" xfId="20755"/>
    <cellStyle name="CALC Amount Total 32 8 4" xfId="20756"/>
    <cellStyle name="CALC Amount Total 32 9" xfId="20757"/>
    <cellStyle name="CALC Amount Total 32 9 2" xfId="20758"/>
    <cellStyle name="CALC Amount Total 32 9 2 2" xfId="20759"/>
    <cellStyle name="CALC Amount Total 32 9 3" xfId="20760"/>
    <cellStyle name="CALC Amount Total 32 9 4" xfId="20761"/>
    <cellStyle name="CALC Amount Total 33" xfId="20762"/>
    <cellStyle name="CALC Amount Total 33 10" xfId="20763"/>
    <cellStyle name="CALC Amount Total 33 10 2" xfId="20764"/>
    <cellStyle name="CALC Amount Total 33 11" xfId="20765"/>
    <cellStyle name="CALC Amount Total 33 12" xfId="20766"/>
    <cellStyle name="CALC Amount Total 33 2" xfId="20767"/>
    <cellStyle name="CALC Amount Total 33 2 2" xfId="20768"/>
    <cellStyle name="CALC Amount Total 33 2 2 2" xfId="20769"/>
    <cellStyle name="CALC Amount Total 33 2 3" xfId="20770"/>
    <cellStyle name="CALC Amount Total 33 2 4" xfId="20771"/>
    <cellStyle name="CALC Amount Total 33 3" xfId="20772"/>
    <cellStyle name="CALC Amount Total 33 3 2" xfId="20773"/>
    <cellStyle name="CALC Amount Total 33 3 2 2" xfId="20774"/>
    <cellStyle name="CALC Amount Total 33 3 3" xfId="20775"/>
    <cellStyle name="CALC Amount Total 33 3 4" xfId="20776"/>
    <cellStyle name="CALC Amount Total 33 4" xfId="20777"/>
    <cellStyle name="CALC Amount Total 33 4 2" xfId="20778"/>
    <cellStyle name="CALC Amount Total 33 4 2 2" xfId="20779"/>
    <cellStyle name="CALC Amount Total 33 4 3" xfId="20780"/>
    <cellStyle name="CALC Amount Total 33 4 4" xfId="20781"/>
    <cellStyle name="CALC Amount Total 33 5" xfId="20782"/>
    <cellStyle name="CALC Amount Total 33 5 2" xfId="20783"/>
    <cellStyle name="CALC Amount Total 33 5 2 2" xfId="20784"/>
    <cellStyle name="CALC Amount Total 33 5 3" xfId="20785"/>
    <cellStyle name="CALC Amount Total 33 5 4" xfId="20786"/>
    <cellStyle name="CALC Amount Total 33 6" xfId="20787"/>
    <cellStyle name="CALC Amount Total 33 6 2" xfId="20788"/>
    <cellStyle name="CALC Amount Total 33 6 2 2" xfId="20789"/>
    <cellStyle name="CALC Amount Total 33 6 3" xfId="20790"/>
    <cellStyle name="CALC Amount Total 33 6 4" xfId="20791"/>
    <cellStyle name="CALC Amount Total 33 7" xfId="20792"/>
    <cellStyle name="CALC Amount Total 33 7 2" xfId="20793"/>
    <cellStyle name="CALC Amount Total 33 7 2 2" xfId="20794"/>
    <cellStyle name="CALC Amount Total 33 7 3" xfId="20795"/>
    <cellStyle name="CALC Amount Total 33 7 4" xfId="20796"/>
    <cellStyle name="CALC Amount Total 33 8" xfId="20797"/>
    <cellStyle name="CALC Amount Total 33 8 2" xfId="20798"/>
    <cellStyle name="CALC Amount Total 33 8 2 2" xfId="20799"/>
    <cellStyle name="CALC Amount Total 33 8 3" xfId="20800"/>
    <cellStyle name="CALC Amount Total 33 8 4" xfId="20801"/>
    <cellStyle name="CALC Amount Total 33 9" xfId="20802"/>
    <cellStyle name="CALC Amount Total 33 9 2" xfId="20803"/>
    <cellStyle name="CALC Amount Total 33 9 2 2" xfId="20804"/>
    <cellStyle name="CALC Amount Total 33 9 3" xfId="20805"/>
    <cellStyle name="CALC Amount Total 33 9 4" xfId="20806"/>
    <cellStyle name="CALC Amount Total 34" xfId="20807"/>
    <cellStyle name="CALC Amount Total 34 10" xfId="20808"/>
    <cellStyle name="CALC Amount Total 34 10 2" xfId="20809"/>
    <cellStyle name="CALC Amount Total 34 11" xfId="20810"/>
    <cellStyle name="CALC Amount Total 34 12" xfId="20811"/>
    <cellStyle name="CALC Amount Total 34 2" xfId="20812"/>
    <cellStyle name="CALC Amount Total 34 2 2" xfId="20813"/>
    <cellStyle name="CALC Amount Total 34 2 2 2" xfId="20814"/>
    <cellStyle name="CALC Amount Total 34 2 3" xfId="20815"/>
    <cellStyle name="CALC Amount Total 34 2 4" xfId="20816"/>
    <cellStyle name="CALC Amount Total 34 3" xfId="20817"/>
    <cellStyle name="CALC Amount Total 34 3 2" xfId="20818"/>
    <cellStyle name="CALC Amount Total 34 3 2 2" xfId="20819"/>
    <cellStyle name="CALC Amount Total 34 3 3" xfId="20820"/>
    <cellStyle name="CALC Amount Total 34 3 4" xfId="20821"/>
    <cellStyle name="CALC Amount Total 34 4" xfId="20822"/>
    <cellStyle name="CALC Amount Total 34 4 2" xfId="20823"/>
    <cellStyle name="CALC Amount Total 34 4 2 2" xfId="20824"/>
    <cellStyle name="CALC Amount Total 34 4 3" xfId="20825"/>
    <cellStyle name="CALC Amount Total 34 4 4" xfId="20826"/>
    <cellStyle name="CALC Amount Total 34 5" xfId="20827"/>
    <cellStyle name="CALC Amount Total 34 5 2" xfId="20828"/>
    <cellStyle name="CALC Amount Total 34 5 2 2" xfId="20829"/>
    <cellStyle name="CALC Amount Total 34 5 3" xfId="20830"/>
    <cellStyle name="CALC Amount Total 34 5 4" xfId="20831"/>
    <cellStyle name="CALC Amount Total 34 6" xfId="20832"/>
    <cellStyle name="CALC Amount Total 34 6 2" xfId="20833"/>
    <cellStyle name="CALC Amount Total 34 6 2 2" xfId="20834"/>
    <cellStyle name="CALC Amount Total 34 6 3" xfId="20835"/>
    <cellStyle name="CALC Amount Total 34 6 4" xfId="20836"/>
    <cellStyle name="CALC Amount Total 34 7" xfId="20837"/>
    <cellStyle name="CALC Amount Total 34 7 2" xfId="20838"/>
    <cellStyle name="CALC Amount Total 34 7 2 2" xfId="20839"/>
    <cellStyle name="CALC Amount Total 34 7 3" xfId="20840"/>
    <cellStyle name="CALC Amount Total 34 7 4" xfId="20841"/>
    <cellStyle name="CALC Amount Total 34 8" xfId="20842"/>
    <cellStyle name="CALC Amount Total 34 8 2" xfId="20843"/>
    <cellStyle name="CALC Amount Total 34 8 2 2" xfId="20844"/>
    <cellStyle name="CALC Amount Total 34 8 3" xfId="20845"/>
    <cellStyle name="CALC Amount Total 34 8 4" xfId="20846"/>
    <cellStyle name="CALC Amount Total 34 9" xfId="20847"/>
    <cellStyle name="CALC Amount Total 34 9 2" xfId="20848"/>
    <cellStyle name="CALC Amount Total 34 9 2 2" xfId="20849"/>
    <cellStyle name="CALC Amount Total 34 9 3" xfId="20850"/>
    <cellStyle name="CALC Amount Total 34 9 4" xfId="20851"/>
    <cellStyle name="CALC Amount Total 35" xfId="20852"/>
    <cellStyle name="CALC Amount Total 35 10" xfId="20853"/>
    <cellStyle name="CALC Amount Total 35 10 2" xfId="20854"/>
    <cellStyle name="CALC Amount Total 35 11" xfId="20855"/>
    <cellStyle name="CALC Amount Total 35 12" xfId="20856"/>
    <cellStyle name="CALC Amount Total 35 2" xfId="20857"/>
    <cellStyle name="CALC Amount Total 35 2 2" xfId="20858"/>
    <cellStyle name="CALC Amount Total 35 2 2 2" xfId="20859"/>
    <cellStyle name="CALC Amount Total 35 2 3" xfId="20860"/>
    <cellStyle name="CALC Amount Total 35 2 4" xfId="20861"/>
    <cellStyle name="CALC Amount Total 35 3" xfId="20862"/>
    <cellStyle name="CALC Amount Total 35 3 2" xfId="20863"/>
    <cellStyle name="CALC Amount Total 35 3 2 2" xfId="20864"/>
    <cellStyle name="CALC Amount Total 35 3 3" xfId="20865"/>
    <cellStyle name="CALC Amount Total 35 3 4" xfId="20866"/>
    <cellStyle name="CALC Amount Total 35 4" xfId="20867"/>
    <cellStyle name="CALC Amount Total 35 4 2" xfId="20868"/>
    <cellStyle name="CALC Amount Total 35 4 2 2" xfId="20869"/>
    <cellStyle name="CALC Amount Total 35 4 3" xfId="20870"/>
    <cellStyle name="CALC Amount Total 35 4 4" xfId="20871"/>
    <cellStyle name="CALC Amount Total 35 5" xfId="20872"/>
    <cellStyle name="CALC Amount Total 35 5 2" xfId="20873"/>
    <cellStyle name="CALC Amount Total 35 5 2 2" xfId="20874"/>
    <cellStyle name="CALC Amount Total 35 5 3" xfId="20875"/>
    <cellStyle name="CALC Amount Total 35 5 4" xfId="20876"/>
    <cellStyle name="CALC Amount Total 35 6" xfId="20877"/>
    <cellStyle name="CALC Amount Total 35 6 2" xfId="20878"/>
    <cellStyle name="CALC Amount Total 35 6 2 2" xfId="20879"/>
    <cellStyle name="CALC Amount Total 35 6 3" xfId="20880"/>
    <cellStyle name="CALC Amount Total 35 6 4" xfId="20881"/>
    <cellStyle name="CALC Amount Total 35 7" xfId="20882"/>
    <cellStyle name="CALC Amount Total 35 7 2" xfId="20883"/>
    <cellStyle name="CALC Amount Total 35 7 2 2" xfId="20884"/>
    <cellStyle name="CALC Amount Total 35 7 3" xfId="20885"/>
    <cellStyle name="CALC Amount Total 35 7 4" xfId="20886"/>
    <cellStyle name="CALC Amount Total 35 8" xfId="20887"/>
    <cellStyle name="CALC Amount Total 35 8 2" xfId="20888"/>
    <cellStyle name="CALC Amount Total 35 8 2 2" xfId="20889"/>
    <cellStyle name="CALC Amount Total 35 8 3" xfId="20890"/>
    <cellStyle name="CALC Amount Total 35 8 4" xfId="20891"/>
    <cellStyle name="CALC Amount Total 35 9" xfId="20892"/>
    <cellStyle name="CALC Amount Total 35 9 2" xfId="20893"/>
    <cellStyle name="CALC Amount Total 35 9 2 2" xfId="20894"/>
    <cellStyle name="CALC Amount Total 35 9 3" xfId="20895"/>
    <cellStyle name="CALC Amount Total 35 9 4" xfId="20896"/>
    <cellStyle name="CALC Amount Total 36" xfId="20897"/>
    <cellStyle name="CALC Amount Total 36 10" xfId="20898"/>
    <cellStyle name="CALC Amount Total 36 10 2" xfId="20899"/>
    <cellStyle name="CALC Amount Total 36 11" xfId="20900"/>
    <cellStyle name="CALC Amount Total 36 12" xfId="20901"/>
    <cellStyle name="CALC Amount Total 36 2" xfId="20902"/>
    <cellStyle name="CALC Amount Total 36 2 2" xfId="20903"/>
    <cellStyle name="CALC Amount Total 36 2 2 2" xfId="20904"/>
    <cellStyle name="CALC Amount Total 36 2 3" xfId="20905"/>
    <cellStyle name="CALC Amount Total 36 2 4" xfId="20906"/>
    <cellStyle name="CALC Amount Total 36 3" xfId="20907"/>
    <cellStyle name="CALC Amount Total 36 3 2" xfId="20908"/>
    <cellStyle name="CALC Amount Total 36 3 2 2" xfId="20909"/>
    <cellStyle name="CALC Amount Total 36 3 3" xfId="20910"/>
    <cellStyle name="CALC Amount Total 36 3 4" xfId="20911"/>
    <cellStyle name="CALC Amount Total 36 4" xfId="20912"/>
    <cellStyle name="CALC Amount Total 36 4 2" xfId="20913"/>
    <cellStyle name="CALC Amount Total 36 4 2 2" xfId="20914"/>
    <cellStyle name="CALC Amount Total 36 4 3" xfId="20915"/>
    <cellStyle name="CALC Amount Total 36 4 4" xfId="20916"/>
    <cellStyle name="CALC Amount Total 36 5" xfId="20917"/>
    <cellStyle name="CALC Amount Total 36 5 2" xfId="20918"/>
    <cellStyle name="CALC Amount Total 36 5 2 2" xfId="20919"/>
    <cellStyle name="CALC Amount Total 36 5 3" xfId="20920"/>
    <cellStyle name="CALC Amount Total 36 5 4" xfId="20921"/>
    <cellStyle name="CALC Amount Total 36 6" xfId="20922"/>
    <cellStyle name="CALC Amount Total 36 6 2" xfId="20923"/>
    <cellStyle name="CALC Amount Total 36 6 2 2" xfId="20924"/>
    <cellStyle name="CALC Amount Total 36 6 3" xfId="20925"/>
    <cellStyle name="CALC Amount Total 36 6 4" xfId="20926"/>
    <cellStyle name="CALC Amount Total 36 7" xfId="20927"/>
    <cellStyle name="CALC Amount Total 36 7 2" xfId="20928"/>
    <cellStyle name="CALC Amount Total 36 7 2 2" xfId="20929"/>
    <cellStyle name="CALC Amount Total 36 7 3" xfId="20930"/>
    <cellStyle name="CALC Amount Total 36 7 4" xfId="20931"/>
    <cellStyle name="CALC Amount Total 36 8" xfId="20932"/>
    <cellStyle name="CALC Amount Total 36 8 2" xfId="20933"/>
    <cellStyle name="CALC Amount Total 36 8 2 2" xfId="20934"/>
    <cellStyle name="CALC Amount Total 36 8 3" xfId="20935"/>
    <cellStyle name="CALC Amount Total 36 8 4" xfId="20936"/>
    <cellStyle name="CALC Amount Total 36 9" xfId="20937"/>
    <cellStyle name="CALC Amount Total 36 9 2" xfId="20938"/>
    <cellStyle name="CALC Amount Total 36 9 2 2" xfId="20939"/>
    <cellStyle name="CALC Amount Total 36 9 3" xfId="20940"/>
    <cellStyle name="CALC Amount Total 36 9 4" xfId="20941"/>
    <cellStyle name="CALC Amount Total 37" xfId="20942"/>
    <cellStyle name="CALC Amount Total 37 10" xfId="20943"/>
    <cellStyle name="CALC Amount Total 37 10 2" xfId="20944"/>
    <cellStyle name="CALC Amount Total 37 11" xfId="20945"/>
    <cellStyle name="CALC Amount Total 37 12" xfId="20946"/>
    <cellStyle name="CALC Amount Total 37 2" xfId="20947"/>
    <cellStyle name="CALC Amount Total 37 2 2" xfId="20948"/>
    <cellStyle name="CALC Amount Total 37 2 2 2" xfId="20949"/>
    <cellStyle name="CALC Amount Total 37 2 3" xfId="20950"/>
    <cellStyle name="CALC Amount Total 37 2 4" xfId="20951"/>
    <cellStyle name="CALC Amount Total 37 3" xfId="20952"/>
    <cellStyle name="CALC Amount Total 37 3 2" xfId="20953"/>
    <cellStyle name="CALC Amount Total 37 3 2 2" xfId="20954"/>
    <cellStyle name="CALC Amount Total 37 3 3" xfId="20955"/>
    <cellStyle name="CALC Amount Total 37 3 4" xfId="20956"/>
    <cellStyle name="CALC Amount Total 37 4" xfId="20957"/>
    <cellStyle name="CALC Amount Total 37 4 2" xfId="20958"/>
    <cellStyle name="CALC Amount Total 37 4 2 2" xfId="20959"/>
    <cellStyle name="CALC Amount Total 37 4 3" xfId="20960"/>
    <cellStyle name="CALC Amount Total 37 4 4" xfId="20961"/>
    <cellStyle name="CALC Amount Total 37 5" xfId="20962"/>
    <cellStyle name="CALC Amount Total 37 5 2" xfId="20963"/>
    <cellStyle name="CALC Amount Total 37 5 2 2" xfId="20964"/>
    <cellStyle name="CALC Amount Total 37 5 3" xfId="20965"/>
    <cellStyle name="CALC Amount Total 37 5 4" xfId="20966"/>
    <cellStyle name="CALC Amount Total 37 6" xfId="20967"/>
    <cellStyle name="CALC Amount Total 37 6 2" xfId="20968"/>
    <cellStyle name="CALC Amount Total 37 6 2 2" xfId="20969"/>
    <cellStyle name="CALC Amount Total 37 6 3" xfId="20970"/>
    <cellStyle name="CALC Amount Total 37 6 4" xfId="20971"/>
    <cellStyle name="CALC Amount Total 37 7" xfId="20972"/>
    <cellStyle name="CALC Amount Total 37 7 2" xfId="20973"/>
    <cellStyle name="CALC Amount Total 37 7 2 2" xfId="20974"/>
    <cellStyle name="CALC Amount Total 37 7 3" xfId="20975"/>
    <cellStyle name="CALC Amount Total 37 7 4" xfId="20976"/>
    <cellStyle name="CALC Amount Total 37 8" xfId="20977"/>
    <cellStyle name="CALC Amount Total 37 8 2" xfId="20978"/>
    <cellStyle name="CALC Amount Total 37 8 2 2" xfId="20979"/>
    <cellStyle name="CALC Amount Total 37 8 3" xfId="20980"/>
    <cellStyle name="CALC Amount Total 37 8 4" xfId="20981"/>
    <cellStyle name="CALC Amount Total 37 9" xfId="20982"/>
    <cellStyle name="CALC Amount Total 37 9 2" xfId="20983"/>
    <cellStyle name="CALC Amount Total 37 9 2 2" xfId="20984"/>
    <cellStyle name="CALC Amount Total 37 9 3" xfId="20985"/>
    <cellStyle name="CALC Amount Total 37 9 4" xfId="20986"/>
    <cellStyle name="CALC Amount Total 38" xfId="20987"/>
    <cellStyle name="CALC Amount Total 38 10" xfId="20988"/>
    <cellStyle name="CALC Amount Total 38 10 2" xfId="20989"/>
    <cellStyle name="CALC Amount Total 38 11" xfId="20990"/>
    <cellStyle name="CALC Amount Total 38 12" xfId="20991"/>
    <cellStyle name="CALC Amount Total 38 2" xfId="20992"/>
    <cellStyle name="CALC Amount Total 38 2 2" xfId="20993"/>
    <cellStyle name="CALC Amount Total 38 2 2 2" xfId="20994"/>
    <cellStyle name="CALC Amount Total 38 2 3" xfId="20995"/>
    <cellStyle name="CALC Amount Total 38 2 4" xfId="20996"/>
    <cellStyle name="CALC Amount Total 38 3" xfId="20997"/>
    <cellStyle name="CALC Amount Total 38 3 2" xfId="20998"/>
    <cellStyle name="CALC Amount Total 38 3 2 2" xfId="20999"/>
    <cellStyle name="CALC Amount Total 38 3 3" xfId="21000"/>
    <cellStyle name="CALC Amount Total 38 3 4" xfId="21001"/>
    <cellStyle name="CALC Amount Total 38 4" xfId="21002"/>
    <cellStyle name="CALC Amount Total 38 4 2" xfId="21003"/>
    <cellStyle name="CALC Amount Total 38 4 2 2" xfId="21004"/>
    <cellStyle name="CALC Amount Total 38 4 3" xfId="21005"/>
    <cellStyle name="CALC Amount Total 38 4 4" xfId="21006"/>
    <cellStyle name="CALC Amount Total 38 5" xfId="21007"/>
    <cellStyle name="CALC Amount Total 38 5 2" xfId="21008"/>
    <cellStyle name="CALC Amount Total 38 5 2 2" xfId="21009"/>
    <cellStyle name="CALC Amount Total 38 5 3" xfId="21010"/>
    <cellStyle name="CALC Amount Total 38 5 4" xfId="21011"/>
    <cellStyle name="CALC Amount Total 38 6" xfId="21012"/>
    <cellStyle name="CALC Amount Total 38 6 2" xfId="21013"/>
    <cellStyle name="CALC Amount Total 38 6 2 2" xfId="21014"/>
    <cellStyle name="CALC Amount Total 38 6 3" xfId="21015"/>
    <cellStyle name="CALC Amount Total 38 6 4" xfId="21016"/>
    <cellStyle name="CALC Amount Total 38 7" xfId="21017"/>
    <cellStyle name="CALC Amount Total 38 7 2" xfId="21018"/>
    <cellStyle name="CALC Amount Total 38 7 2 2" xfId="21019"/>
    <cellStyle name="CALC Amount Total 38 7 3" xfId="21020"/>
    <cellStyle name="CALC Amount Total 38 7 4" xfId="21021"/>
    <cellStyle name="CALC Amount Total 38 8" xfId="21022"/>
    <cellStyle name="CALC Amount Total 38 8 2" xfId="21023"/>
    <cellStyle name="CALC Amount Total 38 8 2 2" xfId="21024"/>
    <cellStyle name="CALC Amount Total 38 8 3" xfId="21025"/>
    <cellStyle name="CALC Amount Total 38 8 4" xfId="21026"/>
    <cellStyle name="CALC Amount Total 38 9" xfId="21027"/>
    <cellStyle name="CALC Amount Total 38 9 2" xfId="21028"/>
    <cellStyle name="CALC Amount Total 38 9 2 2" xfId="21029"/>
    <cellStyle name="CALC Amount Total 38 9 3" xfId="21030"/>
    <cellStyle name="CALC Amount Total 38 9 4" xfId="21031"/>
    <cellStyle name="CALC Amount Total 39" xfId="21032"/>
    <cellStyle name="CALC Amount Total 39 10" xfId="21033"/>
    <cellStyle name="CALC Amount Total 39 10 2" xfId="21034"/>
    <cellStyle name="CALC Amount Total 39 11" xfId="21035"/>
    <cellStyle name="CALC Amount Total 39 12" xfId="21036"/>
    <cellStyle name="CALC Amount Total 39 2" xfId="21037"/>
    <cellStyle name="CALC Amount Total 39 2 2" xfId="21038"/>
    <cellStyle name="CALC Amount Total 39 2 2 2" xfId="21039"/>
    <cellStyle name="CALC Amount Total 39 2 3" xfId="21040"/>
    <cellStyle name="CALC Amount Total 39 2 4" xfId="21041"/>
    <cellStyle name="CALC Amount Total 39 3" xfId="21042"/>
    <cellStyle name="CALC Amount Total 39 3 2" xfId="21043"/>
    <cellStyle name="CALC Amount Total 39 3 2 2" xfId="21044"/>
    <cellStyle name="CALC Amount Total 39 3 3" xfId="21045"/>
    <cellStyle name="CALC Amount Total 39 3 4" xfId="21046"/>
    <cellStyle name="CALC Amount Total 39 4" xfId="21047"/>
    <cellStyle name="CALC Amount Total 39 4 2" xfId="21048"/>
    <cellStyle name="CALC Amount Total 39 4 2 2" xfId="21049"/>
    <cellStyle name="CALC Amount Total 39 4 3" xfId="21050"/>
    <cellStyle name="CALC Amount Total 39 4 4" xfId="21051"/>
    <cellStyle name="CALC Amount Total 39 5" xfId="21052"/>
    <cellStyle name="CALC Amount Total 39 5 2" xfId="21053"/>
    <cellStyle name="CALC Amount Total 39 5 2 2" xfId="21054"/>
    <cellStyle name="CALC Amount Total 39 5 3" xfId="21055"/>
    <cellStyle name="CALC Amount Total 39 5 4" xfId="21056"/>
    <cellStyle name="CALC Amount Total 39 6" xfId="21057"/>
    <cellStyle name="CALC Amount Total 39 6 2" xfId="21058"/>
    <cellStyle name="CALC Amount Total 39 6 2 2" xfId="21059"/>
    <cellStyle name="CALC Amount Total 39 6 3" xfId="21060"/>
    <cellStyle name="CALC Amount Total 39 6 4" xfId="21061"/>
    <cellStyle name="CALC Amount Total 39 7" xfId="21062"/>
    <cellStyle name="CALC Amount Total 39 7 2" xfId="21063"/>
    <cellStyle name="CALC Amount Total 39 7 2 2" xfId="21064"/>
    <cellStyle name="CALC Amount Total 39 7 3" xfId="21065"/>
    <cellStyle name="CALC Amount Total 39 7 4" xfId="21066"/>
    <cellStyle name="CALC Amount Total 39 8" xfId="21067"/>
    <cellStyle name="CALC Amount Total 39 8 2" xfId="21068"/>
    <cellStyle name="CALC Amount Total 39 8 2 2" xfId="21069"/>
    <cellStyle name="CALC Amount Total 39 8 3" xfId="21070"/>
    <cellStyle name="CALC Amount Total 39 8 4" xfId="21071"/>
    <cellStyle name="CALC Amount Total 39 9" xfId="21072"/>
    <cellStyle name="CALC Amount Total 39 9 2" xfId="21073"/>
    <cellStyle name="CALC Amount Total 39 9 2 2" xfId="21074"/>
    <cellStyle name="CALC Amount Total 39 9 3" xfId="21075"/>
    <cellStyle name="CALC Amount Total 39 9 4" xfId="21076"/>
    <cellStyle name="CALC Amount Total 4" xfId="21077"/>
    <cellStyle name="CALC Amount Total 4 10" xfId="21078"/>
    <cellStyle name="CALC Amount Total 4 10 2" xfId="21079"/>
    <cellStyle name="CALC Amount Total 4 11" xfId="21080"/>
    <cellStyle name="CALC Amount Total 4 2" xfId="21081"/>
    <cellStyle name="CALC Amount Total 4 2 2" xfId="21082"/>
    <cellStyle name="CALC Amount Total 4 2 2 2" xfId="21083"/>
    <cellStyle name="CALC Amount Total 4 2 3" xfId="21084"/>
    <cellStyle name="CALC Amount Total 4 2 4" xfId="21085"/>
    <cellStyle name="CALC Amount Total 4 3" xfId="21086"/>
    <cellStyle name="CALC Amount Total 4 3 2" xfId="21087"/>
    <cellStyle name="CALC Amount Total 4 3 2 2" xfId="21088"/>
    <cellStyle name="CALC Amount Total 4 3 3" xfId="21089"/>
    <cellStyle name="CALC Amount Total 4 3 4" xfId="21090"/>
    <cellStyle name="CALC Amount Total 4 4" xfId="21091"/>
    <cellStyle name="CALC Amount Total 4 4 2" xfId="21092"/>
    <cellStyle name="CALC Amount Total 4 4 2 2" xfId="21093"/>
    <cellStyle name="CALC Amount Total 4 4 3" xfId="21094"/>
    <cellStyle name="CALC Amount Total 4 4 4" xfId="21095"/>
    <cellStyle name="CALC Amount Total 4 5" xfId="21096"/>
    <cellStyle name="CALC Amount Total 4 5 2" xfId="21097"/>
    <cellStyle name="CALC Amount Total 4 5 2 2" xfId="21098"/>
    <cellStyle name="CALC Amount Total 4 5 3" xfId="21099"/>
    <cellStyle name="CALC Amount Total 4 5 4" xfId="21100"/>
    <cellStyle name="CALC Amount Total 4 6" xfId="21101"/>
    <cellStyle name="CALC Amount Total 4 6 2" xfId="21102"/>
    <cellStyle name="CALC Amount Total 4 6 2 2" xfId="21103"/>
    <cellStyle name="CALC Amount Total 4 6 3" xfId="21104"/>
    <cellStyle name="CALC Amount Total 4 6 4" xfId="21105"/>
    <cellStyle name="CALC Amount Total 4 7" xfId="21106"/>
    <cellStyle name="CALC Amount Total 4 7 2" xfId="21107"/>
    <cellStyle name="CALC Amount Total 4 7 2 2" xfId="21108"/>
    <cellStyle name="CALC Amount Total 4 7 3" xfId="21109"/>
    <cellStyle name="CALC Amount Total 4 7 4" xfId="21110"/>
    <cellStyle name="CALC Amount Total 4 8" xfId="21111"/>
    <cellStyle name="CALC Amount Total 4 8 2" xfId="21112"/>
    <cellStyle name="CALC Amount Total 4 8 2 2" xfId="21113"/>
    <cellStyle name="CALC Amount Total 4 8 3" xfId="21114"/>
    <cellStyle name="CALC Amount Total 4 8 4" xfId="21115"/>
    <cellStyle name="CALC Amount Total 4 9" xfId="21116"/>
    <cellStyle name="CALC Amount Total 4 9 2" xfId="21117"/>
    <cellStyle name="CALC Amount Total 4 9 2 2" xfId="21118"/>
    <cellStyle name="CALC Amount Total 4 9 3" xfId="21119"/>
    <cellStyle name="CALC Amount Total 4 9 4" xfId="21120"/>
    <cellStyle name="CALC Amount Total 40" xfId="21121"/>
    <cellStyle name="CALC Amount Total 40 10" xfId="21122"/>
    <cellStyle name="CALC Amount Total 40 10 2" xfId="21123"/>
    <cellStyle name="CALC Amount Total 40 11" xfId="21124"/>
    <cellStyle name="CALC Amount Total 40 12" xfId="21125"/>
    <cellStyle name="CALC Amount Total 40 2" xfId="21126"/>
    <cellStyle name="CALC Amount Total 40 2 2" xfId="21127"/>
    <cellStyle name="CALC Amount Total 40 2 2 2" xfId="21128"/>
    <cellStyle name="CALC Amount Total 40 2 3" xfId="21129"/>
    <cellStyle name="CALC Amount Total 40 2 4" xfId="21130"/>
    <cellStyle name="CALC Amount Total 40 3" xfId="21131"/>
    <cellStyle name="CALC Amount Total 40 3 2" xfId="21132"/>
    <cellStyle name="CALC Amount Total 40 3 2 2" xfId="21133"/>
    <cellStyle name="CALC Amount Total 40 3 3" xfId="21134"/>
    <cellStyle name="CALC Amount Total 40 3 4" xfId="21135"/>
    <cellStyle name="CALC Amount Total 40 4" xfId="21136"/>
    <cellStyle name="CALC Amount Total 40 4 2" xfId="21137"/>
    <cellStyle name="CALC Amount Total 40 4 2 2" xfId="21138"/>
    <cellStyle name="CALC Amount Total 40 4 3" xfId="21139"/>
    <cellStyle name="CALC Amount Total 40 4 4" xfId="21140"/>
    <cellStyle name="CALC Amount Total 40 5" xfId="21141"/>
    <cellStyle name="CALC Amount Total 40 5 2" xfId="21142"/>
    <cellStyle name="CALC Amount Total 40 5 2 2" xfId="21143"/>
    <cellStyle name="CALC Amount Total 40 5 3" xfId="21144"/>
    <cellStyle name="CALC Amount Total 40 5 4" xfId="21145"/>
    <cellStyle name="CALC Amount Total 40 6" xfId="21146"/>
    <cellStyle name="CALC Amount Total 40 6 2" xfId="21147"/>
    <cellStyle name="CALC Amount Total 40 6 2 2" xfId="21148"/>
    <cellStyle name="CALC Amount Total 40 6 3" xfId="21149"/>
    <cellStyle name="CALC Amount Total 40 6 4" xfId="21150"/>
    <cellStyle name="CALC Amount Total 40 7" xfId="21151"/>
    <cellStyle name="CALC Amount Total 40 7 2" xfId="21152"/>
    <cellStyle name="CALC Amount Total 40 7 2 2" xfId="21153"/>
    <cellStyle name="CALC Amount Total 40 7 3" xfId="21154"/>
    <cellStyle name="CALC Amount Total 40 7 4" xfId="21155"/>
    <cellStyle name="CALC Amount Total 40 8" xfId="21156"/>
    <cellStyle name="CALC Amount Total 40 8 2" xfId="21157"/>
    <cellStyle name="CALC Amount Total 40 8 2 2" xfId="21158"/>
    <cellStyle name="CALC Amount Total 40 8 3" xfId="21159"/>
    <cellStyle name="CALC Amount Total 40 8 4" xfId="21160"/>
    <cellStyle name="CALC Amount Total 40 9" xfId="21161"/>
    <cellStyle name="CALC Amount Total 40 9 2" xfId="21162"/>
    <cellStyle name="CALC Amount Total 40 9 2 2" xfId="21163"/>
    <cellStyle name="CALC Amount Total 40 9 3" xfId="21164"/>
    <cellStyle name="CALC Amount Total 40 9 4" xfId="21165"/>
    <cellStyle name="CALC Amount Total 41" xfId="21166"/>
    <cellStyle name="CALC Amount Total 41 10" xfId="21167"/>
    <cellStyle name="CALC Amount Total 41 10 2" xfId="21168"/>
    <cellStyle name="CALC Amount Total 41 11" xfId="21169"/>
    <cellStyle name="CALC Amount Total 41 12" xfId="21170"/>
    <cellStyle name="CALC Amount Total 41 2" xfId="21171"/>
    <cellStyle name="CALC Amount Total 41 2 2" xfId="21172"/>
    <cellStyle name="CALC Amount Total 41 2 2 2" xfId="21173"/>
    <cellStyle name="CALC Amount Total 41 2 3" xfId="21174"/>
    <cellStyle name="CALC Amount Total 41 2 4" xfId="21175"/>
    <cellStyle name="CALC Amount Total 41 3" xfId="21176"/>
    <cellStyle name="CALC Amount Total 41 3 2" xfId="21177"/>
    <cellStyle name="CALC Amount Total 41 3 2 2" xfId="21178"/>
    <cellStyle name="CALC Amount Total 41 3 3" xfId="21179"/>
    <cellStyle name="CALC Amount Total 41 3 4" xfId="21180"/>
    <cellStyle name="CALC Amount Total 41 4" xfId="21181"/>
    <cellStyle name="CALC Amount Total 41 4 2" xfId="21182"/>
    <cellStyle name="CALC Amount Total 41 4 2 2" xfId="21183"/>
    <cellStyle name="CALC Amount Total 41 4 3" xfId="21184"/>
    <cellStyle name="CALC Amount Total 41 4 4" xfId="21185"/>
    <cellStyle name="CALC Amount Total 41 5" xfId="21186"/>
    <cellStyle name="CALC Amount Total 41 5 2" xfId="21187"/>
    <cellStyle name="CALC Amount Total 41 5 2 2" xfId="21188"/>
    <cellStyle name="CALC Amount Total 41 5 3" xfId="21189"/>
    <cellStyle name="CALC Amount Total 41 5 4" xfId="21190"/>
    <cellStyle name="CALC Amount Total 41 6" xfId="21191"/>
    <cellStyle name="CALC Amount Total 41 6 2" xfId="21192"/>
    <cellStyle name="CALC Amount Total 41 6 2 2" xfId="21193"/>
    <cellStyle name="CALC Amount Total 41 6 3" xfId="21194"/>
    <cellStyle name="CALC Amount Total 41 6 4" xfId="21195"/>
    <cellStyle name="CALC Amount Total 41 7" xfId="21196"/>
    <cellStyle name="CALC Amount Total 41 7 2" xfId="21197"/>
    <cellStyle name="CALC Amount Total 41 7 2 2" xfId="21198"/>
    <cellStyle name="CALC Amount Total 41 7 3" xfId="21199"/>
    <cellStyle name="CALC Amount Total 41 7 4" xfId="21200"/>
    <cellStyle name="CALC Amount Total 41 8" xfId="21201"/>
    <cellStyle name="CALC Amount Total 41 8 2" xfId="21202"/>
    <cellStyle name="CALC Amount Total 41 8 2 2" xfId="21203"/>
    <cellStyle name="CALC Amount Total 41 8 3" xfId="21204"/>
    <cellStyle name="CALC Amount Total 41 8 4" xfId="21205"/>
    <cellStyle name="CALC Amount Total 41 9" xfId="21206"/>
    <cellStyle name="CALC Amount Total 41 9 2" xfId="21207"/>
    <cellStyle name="CALC Amount Total 41 9 2 2" xfId="21208"/>
    <cellStyle name="CALC Amount Total 41 9 3" xfId="21209"/>
    <cellStyle name="CALC Amount Total 41 9 4" xfId="21210"/>
    <cellStyle name="CALC Amount Total 42" xfId="21211"/>
    <cellStyle name="CALC Amount Total 42 10" xfId="21212"/>
    <cellStyle name="CALC Amount Total 42 10 2" xfId="21213"/>
    <cellStyle name="CALC Amount Total 42 11" xfId="21214"/>
    <cellStyle name="CALC Amount Total 42 12" xfId="21215"/>
    <cellStyle name="CALC Amount Total 42 2" xfId="21216"/>
    <cellStyle name="CALC Amount Total 42 2 2" xfId="21217"/>
    <cellStyle name="CALC Amount Total 42 2 2 2" xfId="21218"/>
    <cellStyle name="CALC Amount Total 42 2 3" xfId="21219"/>
    <cellStyle name="CALC Amount Total 42 2 4" xfId="21220"/>
    <cellStyle name="CALC Amount Total 42 3" xfId="21221"/>
    <cellStyle name="CALC Amount Total 42 3 2" xfId="21222"/>
    <cellStyle name="CALC Amount Total 42 3 2 2" xfId="21223"/>
    <cellStyle name="CALC Amount Total 42 3 3" xfId="21224"/>
    <cellStyle name="CALC Amount Total 42 3 4" xfId="21225"/>
    <cellStyle name="CALC Amount Total 42 4" xfId="21226"/>
    <cellStyle name="CALC Amount Total 42 4 2" xfId="21227"/>
    <cellStyle name="CALC Amount Total 42 4 2 2" xfId="21228"/>
    <cellStyle name="CALC Amount Total 42 4 3" xfId="21229"/>
    <cellStyle name="CALC Amount Total 42 4 4" xfId="21230"/>
    <cellStyle name="CALC Amount Total 42 5" xfId="21231"/>
    <cellStyle name="CALC Amount Total 42 5 2" xfId="21232"/>
    <cellStyle name="CALC Amount Total 42 5 2 2" xfId="21233"/>
    <cellStyle name="CALC Amount Total 42 5 3" xfId="21234"/>
    <cellStyle name="CALC Amount Total 42 5 4" xfId="21235"/>
    <cellStyle name="CALC Amount Total 42 6" xfId="21236"/>
    <cellStyle name="CALC Amount Total 42 6 2" xfId="21237"/>
    <cellStyle name="CALC Amount Total 42 6 2 2" xfId="21238"/>
    <cellStyle name="CALC Amount Total 42 6 3" xfId="21239"/>
    <cellStyle name="CALC Amount Total 42 6 4" xfId="21240"/>
    <cellStyle name="CALC Amount Total 42 7" xfId="21241"/>
    <cellStyle name="CALC Amount Total 42 7 2" xfId="21242"/>
    <cellStyle name="CALC Amount Total 42 7 2 2" xfId="21243"/>
    <cellStyle name="CALC Amount Total 42 7 3" xfId="21244"/>
    <cellStyle name="CALC Amount Total 42 7 4" xfId="21245"/>
    <cellStyle name="CALC Amount Total 42 8" xfId="21246"/>
    <cellStyle name="CALC Amount Total 42 8 2" xfId="21247"/>
    <cellStyle name="CALC Amount Total 42 8 2 2" xfId="21248"/>
    <cellStyle name="CALC Amount Total 42 8 3" xfId="21249"/>
    <cellStyle name="CALC Amount Total 42 8 4" xfId="21250"/>
    <cellStyle name="CALC Amount Total 42 9" xfId="21251"/>
    <cellStyle name="CALC Amount Total 42 9 2" xfId="21252"/>
    <cellStyle name="CALC Amount Total 42 9 2 2" xfId="21253"/>
    <cellStyle name="CALC Amount Total 42 9 3" xfId="21254"/>
    <cellStyle name="CALC Amount Total 42 9 4" xfId="21255"/>
    <cellStyle name="CALC Amount Total 43" xfId="21256"/>
    <cellStyle name="CALC Amount Total 43 10" xfId="21257"/>
    <cellStyle name="CALC Amount Total 43 10 2" xfId="21258"/>
    <cellStyle name="CALC Amount Total 43 11" xfId="21259"/>
    <cellStyle name="CALC Amount Total 43 12" xfId="21260"/>
    <cellStyle name="CALC Amount Total 43 2" xfId="21261"/>
    <cellStyle name="CALC Amount Total 43 2 2" xfId="21262"/>
    <cellStyle name="CALC Amount Total 43 2 2 2" xfId="21263"/>
    <cellStyle name="CALC Amount Total 43 2 3" xfId="21264"/>
    <cellStyle name="CALC Amount Total 43 2 4" xfId="21265"/>
    <cellStyle name="CALC Amount Total 43 3" xfId="21266"/>
    <cellStyle name="CALC Amount Total 43 3 2" xfId="21267"/>
    <cellStyle name="CALC Amount Total 43 3 2 2" xfId="21268"/>
    <cellStyle name="CALC Amount Total 43 3 3" xfId="21269"/>
    <cellStyle name="CALC Amount Total 43 3 4" xfId="21270"/>
    <cellStyle name="CALC Amount Total 43 4" xfId="21271"/>
    <cellStyle name="CALC Amount Total 43 4 2" xfId="21272"/>
    <cellStyle name="CALC Amount Total 43 4 2 2" xfId="21273"/>
    <cellStyle name="CALC Amount Total 43 4 3" xfId="21274"/>
    <cellStyle name="CALC Amount Total 43 4 4" xfId="21275"/>
    <cellStyle name="CALC Amount Total 43 5" xfId="21276"/>
    <cellStyle name="CALC Amount Total 43 5 2" xfId="21277"/>
    <cellStyle name="CALC Amount Total 43 5 2 2" xfId="21278"/>
    <cellStyle name="CALC Amount Total 43 5 3" xfId="21279"/>
    <cellStyle name="CALC Amount Total 43 5 4" xfId="21280"/>
    <cellStyle name="CALC Amount Total 43 6" xfId="21281"/>
    <cellStyle name="CALC Amount Total 43 6 2" xfId="21282"/>
    <cellStyle name="CALC Amount Total 43 6 2 2" xfId="21283"/>
    <cellStyle name="CALC Amount Total 43 6 3" xfId="21284"/>
    <cellStyle name="CALC Amount Total 43 6 4" xfId="21285"/>
    <cellStyle name="CALC Amount Total 43 7" xfId="21286"/>
    <cellStyle name="CALC Amount Total 43 7 2" xfId="21287"/>
    <cellStyle name="CALC Amount Total 43 7 2 2" xfId="21288"/>
    <cellStyle name="CALC Amount Total 43 7 3" xfId="21289"/>
    <cellStyle name="CALC Amount Total 43 7 4" xfId="21290"/>
    <cellStyle name="CALC Amount Total 43 8" xfId="21291"/>
    <cellStyle name="CALC Amount Total 43 8 2" xfId="21292"/>
    <cellStyle name="CALC Amount Total 43 8 2 2" xfId="21293"/>
    <cellStyle name="CALC Amount Total 43 8 3" xfId="21294"/>
    <cellStyle name="CALC Amount Total 43 8 4" xfId="21295"/>
    <cellStyle name="CALC Amount Total 43 9" xfId="21296"/>
    <cellStyle name="CALC Amount Total 43 9 2" xfId="21297"/>
    <cellStyle name="CALC Amount Total 43 9 2 2" xfId="21298"/>
    <cellStyle name="CALC Amount Total 43 9 3" xfId="21299"/>
    <cellStyle name="CALC Amount Total 43 9 4" xfId="21300"/>
    <cellStyle name="CALC Amount Total 44" xfId="21301"/>
    <cellStyle name="CALC Amount Total 44 10" xfId="21302"/>
    <cellStyle name="CALC Amount Total 44 10 2" xfId="21303"/>
    <cellStyle name="CALC Amount Total 44 11" xfId="21304"/>
    <cellStyle name="CALC Amount Total 44 12" xfId="21305"/>
    <cellStyle name="CALC Amount Total 44 2" xfId="21306"/>
    <cellStyle name="CALC Amount Total 44 2 2" xfId="21307"/>
    <cellStyle name="CALC Amount Total 44 2 2 2" xfId="21308"/>
    <cellStyle name="CALC Amount Total 44 2 3" xfId="21309"/>
    <cellStyle name="CALC Amount Total 44 2 4" xfId="21310"/>
    <cellStyle name="CALC Amount Total 44 3" xfId="21311"/>
    <cellStyle name="CALC Amount Total 44 3 2" xfId="21312"/>
    <cellStyle name="CALC Amount Total 44 3 2 2" xfId="21313"/>
    <cellStyle name="CALC Amount Total 44 3 3" xfId="21314"/>
    <cellStyle name="CALC Amount Total 44 3 4" xfId="21315"/>
    <cellStyle name="CALC Amount Total 44 4" xfId="21316"/>
    <cellStyle name="CALC Amount Total 44 4 2" xfId="21317"/>
    <cellStyle name="CALC Amount Total 44 4 2 2" xfId="21318"/>
    <cellStyle name="CALC Amount Total 44 4 3" xfId="21319"/>
    <cellStyle name="CALC Amount Total 44 4 4" xfId="21320"/>
    <cellStyle name="CALC Amount Total 44 5" xfId="21321"/>
    <cellStyle name="CALC Amount Total 44 5 2" xfId="21322"/>
    <cellStyle name="CALC Amount Total 44 5 2 2" xfId="21323"/>
    <cellStyle name="CALC Amount Total 44 5 3" xfId="21324"/>
    <cellStyle name="CALC Amount Total 44 5 4" xfId="21325"/>
    <cellStyle name="CALC Amount Total 44 6" xfId="21326"/>
    <cellStyle name="CALC Amount Total 44 6 2" xfId="21327"/>
    <cellStyle name="CALC Amount Total 44 6 2 2" xfId="21328"/>
    <cellStyle name="CALC Amount Total 44 6 3" xfId="21329"/>
    <cellStyle name="CALC Amount Total 44 6 4" xfId="21330"/>
    <cellStyle name="CALC Amount Total 44 7" xfId="21331"/>
    <cellStyle name="CALC Amount Total 44 7 2" xfId="21332"/>
    <cellStyle name="CALC Amount Total 44 7 2 2" xfId="21333"/>
    <cellStyle name="CALC Amount Total 44 7 3" xfId="21334"/>
    <cellStyle name="CALC Amount Total 44 7 4" xfId="21335"/>
    <cellStyle name="CALC Amount Total 44 8" xfId="21336"/>
    <cellStyle name="CALC Amount Total 44 8 2" xfId="21337"/>
    <cellStyle name="CALC Amount Total 44 8 2 2" xfId="21338"/>
    <cellStyle name="CALC Amount Total 44 8 3" xfId="21339"/>
    <cellStyle name="CALC Amount Total 44 8 4" xfId="21340"/>
    <cellStyle name="CALC Amount Total 44 9" xfId="21341"/>
    <cellStyle name="CALC Amount Total 44 9 2" xfId="21342"/>
    <cellStyle name="CALC Amount Total 44 9 2 2" xfId="21343"/>
    <cellStyle name="CALC Amount Total 44 9 3" xfId="21344"/>
    <cellStyle name="CALC Amount Total 44 9 4" xfId="21345"/>
    <cellStyle name="CALC Amount Total 45" xfId="21346"/>
    <cellStyle name="CALC Amount Total 45 10" xfId="21347"/>
    <cellStyle name="CALC Amount Total 45 10 2" xfId="21348"/>
    <cellStyle name="CALC Amount Total 45 11" xfId="21349"/>
    <cellStyle name="CALC Amount Total 45 12" xfId="21350"/>
    <cellStyle name="CALC Amount Total 45 2" xfId="21351"/>
    <cellStyle name="CALC Amount Total 45 2 2" xfId="21352"/>
    <cellStyle name="CALC Amount Total 45 2 2 2" xfId="21353"/>
    <cellStyle name="CALC Amount Total 45 2 3" xfId="21354"/>
    <cellStyle name="CALC Amount Total 45 2 4" xfId="21355"/>
    <cellStyle name="CALC Amount Total 45 3" xfId="21356"/>
    <cellStyle name="CALC Amount Total 45 3 2" xfId="21357"/>
    <cellStyle name="CALC Amount Total 45 3 2 2" xfId="21358"/>
    <cellStyle name="CALC Amount Total 45 3 3" xfId="21359"/>
    <cellStyle name="CALC Amount Total 45 3 4" xfId="21360"/>
    <cellStyle name="CALC Amount Total 45 4" xfId="21361"/>
    <cellStyle name="CALC Amount Total 45 4 2" xfId="21362"/>
    <cellStyle name="CALC Amount Total 45 4 2 2" xfId="21363"/>
    <cellStyle name="CALC Amount Total 45 4 3" xfId="21364"/>
    <cellStyle name="CALC Amount Total 45 4 4" xfId="21365"/>
    <cellStyle name="CALC Amount Total 45 5" xfId="21366"/>
    <cellStyle name="CALC Amount Total 45 5 2" xfId="21367"/>
    <cellStyle name="CALC Amount Total 45 5 2 2" xfId="21368"/>
    <cellStyle name="CALC Amount Total 45 5 3" xfId="21369"/>
    <cellStyle name="CALC Amount Total 45 5 4" xfId="21370"/>
    <cellStyle name="CALC Amount Total 45 6" xfId="21371"/>
    <cellStyle name="CALC Amount Total 45 6 2" xfId="21372"/>
    <cellStyle name="CALC Amount Total 45 6 2 2" xfId="21373"/>
    <cellStyle name="CALC Amount Total 45 6 3" xfId="21374"/>
    <cellStyle name="CALC Amount Total 45 6 4" xfId="21375"/>
    <cellStyle name="CALC Amount Total 45 7" xfId="21376"/>
    <cellStyle name="CALC Amount Total 45 7 2" xfId="21377"/>
    <cellStyle name="CALC Amount Total 45 7 2 2" xfId="21378"/>
    <cellStyle name="CALC Amount Total 45 7 3" xfId="21379"/>
    <cellStyle name="CALC Amount Total 45 7 4" xfId="21380"/>
    <cellStyle name="CALC Amount Total 45 8" xfId="21381"/>
    <cellStyle name="CALC Amount Total 45 8 2" xfId="21382"/>
    <cellStyle name="CALC Amount Total 45 8 2 2" xfId="21383"/>
    <cellStyle name="CALC Amount Total 45 8 3" xfId="21384"/>
    <cellStyle name="CALC Amount Total 45 8 4" xfId="21385"/>
    <cellStyle name="CALC Amount Total 45 9" xfId="21386"/>
    <cellStyle name="CALC Amount Total 45 9 2" xfId="21387"/>
    <cellStyle name="CALC Amount Total 45 9 2 2" xfId="21388"/>
    <cellStyle name="CALC Amount Total 45 9 3" xfId="21389"/>
    <cellStyle name="CALC Amount Total 45 9 4" xfId="21390"/>
    <cellStyle name="CALC Amount Total 46" xfId="21391"/>
    <cellStyle name="CALC Amount Total 46 10" xfId="21392"/>
    <cellStyle name="CALC Amount Total 46 10 2" xfId="21393"/>
    <cellStyle name="CALC Amount Total 46 11" xfId="21394"/>
    <cellStyle name="CALC Amount Total 46 12" xfId="21395"/>
    <cellStyle name="CALC Amount Total 46 2" xfId="21396"/>
    <cellStyle name="CALC Amount Total 46 2 2" xfId="21397"/>
    <cellStyle name="CALC Amount Total 46 2 2 2" xfId="21398"/>
    <cellStyle name="CALC Amount Total 46 2 3" xfId="21399"/>
    <cellStyle name="CALC Amount Total 46 2 4" xfId="21400"/>
    <cellStyle name="CALC Amount Total 46 3" xfId="21401"/>
    <cellStyle name="CALC Amount Total 46 3 2" xfId="21402"/>
    <cellStyle name="CALC Amount Total 46 3 2 2" xfId="21403"/>
    <cellStyle name="CALC Amount Total 46 3 3" xfId="21404"/>
    <cellStyle name="CALC Amount Total 46 3 4" xfId="21405"/>
    <cellStyle name="CALC Amount Total 46 4" xfId="21406"/>
    <cellStyle name="CALC Amount Total 46 4 2" xfId="21407"/>
    <cellStyle name="CALC Amount Total 46 4 2 2" xfId="21408"/>
    <cellStyle name="CALC Amount Total 46 4 3" xfId="21409"/>
    <cellStyle name="CALC Amount Total 46 4 4" xfId="21410"/>
    <cellStyle name="CALC Amount Total 46 5" xfId="21411"/>
    <cellStyle name="CALC Amount Total 46 5 2" xfId="21412"/>
    <cellStyle name="CALC Amount Total 46 5 2 2" xfId="21413"/>
    <cellStyle name="CALC Amount Total 46 5 3" xfId="21414"/>
    <cellStyle name="CALC Amount Total 46 5 4" xfId="21415"/>
    <cellStyle name="CALC Amount Total 46 6" xfId="21416"/>
    <cellStyle name="CALC Amount Total 46 6 2" xfId="21417"/>
    <cellStyle name="CALC Amount Total 46 6 2 2" xfId="21418"/>
    <cellStyle name="CALC Amount Total 46 6 3" xfId="21419"/>
    <cellStyle name="CALC Amount Total 46 6 4" xfId="21420"/>
    <cellStyle name="CALC Amount Total 46 7" xfId="21421"/>
    <cellStyle name="CALC Amount Total 46 7 2" xfId="21422"/>
    <cellStyle name="CALC Amount Total 46 7 2 2" xfId="21423"/>
    <cellStyle name="CALC Amount Total 46 7 3" xfId="21424"/>
    <cellStyle name="CALC Amount Total 46 7 4" xfId="21425"/>
    <cellStyle name="CALC Amount Total 46 8" xfId="21426"/>
    <cellStyle name="CALC Amount Total 46 8 2" xfId="21427"/>
    <cellStyle name="CALC Amount Total 46 8 2 2" xfId="21428"/>
    <cellStyle name="CALC Amount Total 46 8 3" xfId="21429"/>
    <cellStyle name="CALC Amount Total 46 8 4" xfId="21430"/>
    <cellStyle name="CALC Amount Total 46 9" xfId="21431"/>
    <cellStyle name="CALC Amount Total 46 9 2" xfId="21432"/>
    <cellStyle name="CALC Amount Total 46 9 2 2" xfId="21433"/>
    <cellStyle name="CALC Amount Total 46 9 3" xfId="21434"/>
    <cellStyle name="CALC Amount Total 46 9 4" xfId="21435"/>
    <cellStyle name="CALC Amount Total 47" xfId="21436"/>
    <cellStyle name="CALC Amount Total 47 10" xfId="21437"/>
    <cellStyle name="CALC Amount Total 47 10 2" xfId="21438"/>
    <cellStyle name="CALC Amount Total 47 11" xfId="21439"/>
    <cellStyle name="CALC Amount Total 47 12" xfId="21440"/>
    <cellStyle name="CALC Amount Total 47 2" xfId="21441"/>
    <cellStyle name="CALC Amount Total 47 2 2" xfId="21442"/>
    <cellStyle name="CALC Amount Total 47 2 2 2" xfId="21443"/>
    <cellStyle name="CALC Amount Total 47 2 3" xfId="21444"/>
    <cellStyle name="CALC Amount Total 47 2 4" xfId="21445"/>
    <cellStyle name="CALC Amount Total 47 3" xfId="21446"/>
    <cellStyle name="CALC Amount Total 47 3 2" xfId="21447"/>
    <cellStyle name="CALC Amount Total 47 3 2 2" xfId="21448"/>
    <cellStyle name="CALC Amount Total 47 3 3" xfId="21449"/>
    <cellStyle name="CALC Amount Total 47 3 4" xfId="21450"/>
    <cellStyle name="CALC Amount Total 47 4" xfId="21451"/>
    <cellStyle name="CALC Amount Total 47 4 2" xfId="21452"/>
    <cellStyle name="CALC Amount Total 47 4 2 2" xfId="21453"/>
    <cellStyle name="CALC Amount Total 47 4 3" xfId="21454"/>
    <cellStyle name="CALC Amount Total 47 4 4" xfId="21455"/>
    <cellStyle name="CALC Amount Total 47 5" xfId="21456"/>
    <cellStyle name="CALC Amount Total 47 5 2" xfId="21457"/>
    <cellStyle name="CALC Amount Total 47 5 2 2" xfId="21458"/>
    <cellStyle name="CALC Amount Total 47 5 3" xfId="21459"/>
    <cellStyle name="CALC Amount Total 47 5 4" xfId="21460"/>
    <cellStyle name="CALC Amount Total 47 6" xfId="21461"/>
    <cellStyle name="CALC Amount Total 47 6 2" xfId="21462"/>
    <cellStyle name="CALC Amount Total 47 6 2 2" xfId="21463"/>
    <cellStyle name="CALC Amount Total 47 6 3" xfId="21464"/>
    <cellStyle name="CALC Amount Total 47 6 4" xfId="21465"/>
    <cellStyle name="CALC Amount Total 47 7" xfId="21466"/>
    <cellStyle name="CALC Amount Total 47 7 2" xfId="21467"/>
    <cellStyle name="CALC Amount Total 47 7 2 2" xfId="21468"/>
    <cellStyle name="CALC Amount Total 47 7 3" xfId="21469"/>
    <cellStyle name="CALC Amount Total 47 7 4" xfId="21470"/>
    <cellStyle name="CALC Amount Total 47 8" xfId="21471"/>
    <cellStyle name="CALC Amount Total 47 8 2" xfId="21472"/>
    <cellStyle name="CALC Amount Total 47 8 2 2" xfId="21473"/>
    <cellStyle name="CALC Amount Total 47 8 3" xfId="21474"/>
    <cellStyle name="CALC Amount Total 47 8 4" xfId="21475"/>
    <cellStyle name="CALC Amount Total 47 9" xfId="21476"/>
    <cellStyle name="CALC Amount Total 47 9 2" xfId="21477"/>
    <cellStyle name="CALC Amount Total 47 9 2 2" xfId="21478"/>
    <cellStyle name="CALC Amount Total 47 9 3" xfId="21479"/>
    <cellStyle name="CALC Amount Total 47 9 4" xfId="21480"/>
    <cellStyle name="CALC Amount Total 48" xfId="21481"/>
    <cellStyle name="CALC Amount Total 48 10" xfId="21482"/>
    <cellStyle name="CALC Amount Total 48 10 2" xfId="21483"/>
    <cellStyle name="CALC Amount Total 48 11" xfId="21484"/>
    <cellStyle name="CALC Amount Total 48 12" xfId="21485"/>
    <cellStyle name="CALC Amount Total 48 2" xfId="21486"/>
    <cellStyle name="CALC Amount Total 48 2 2" xfId="21487"/>
    <cellStyle name="CALC Amount Total 48 2 2 2" xfId="21488"/>
    <cellStyle name="CALC Amount Total 48 2 3" xfId="21489"/>
    <cellStyle name="CALC Amount Total 48 2 4" xfId="21490"/>
    <cellStyle name="CALC Amount Total 48 3" xfId="21491"/>
    <cellStyle name="CALC Amount Total 48 3 2" xfId="21492"/>
    <cellStyle name="CALC Amount Total 48 3 2 2" xfId="21493"/>
    <cellStyle name="CALC Amount Total 48 3 3" xfId="21494"/>
    <cellStyle name="CALC Amount Total 48 3 4" xfId="21495"/>
    <cellStyle name="CALC Amount Total 48 4" xfId="21496"/>
    <cellStyle name="CALC Amount Total 48 4 2" xfId="21497"/>
    <cellStyle name="CALC Amount Total 48 4 2 2" xfId="21498"/>
    <cellStyle name="CALC Amount Total 48 4 3" xfId="21499"/>
    <cellStyle name="CALC Amount Total 48 4 4" xfId="21500"/>
    <cellStyle name="CALC Amount Total 48 5" xfId="21501"/>
    <cellStyle name="CALC Amount Total 48 5 2" xfId="21502"/>
    <cellStyle name="CALC Amount Total 48 5 2 2" xfId="21503"/>
    <cellStyle name="CALC Amount Total 48 5 3" xfId="21504"/>
    <cellStyle name="CALC Amount Total 48 5 4" xfId="21505"/>
    <cellStyle name="CALC Amount Total 48 6" xfId="21506"/>
    <cellStyle name="CALC Amount Total 48 6 2" xfId="21507"/>
    <cellStyle name="CALC Amount Total 48 6 2 2" xfId="21508"/>
    <cellStyle name="CALC Amount Total 48 6 3" xfId="21509"/>
    <cellStyle name="CALC Amount Total 48 6 4" xfId="21510"/>
    <cellStyle name="CALC Amount Total 48 7" xfId="21511"/>
    <cellStyle name="CALC Amount Total 48 7 2" xfId="21512"/>
    <cellStyle name="CALC Amount Total 48 7 2 2" xfId="21513"/>
    <cellStyle name="CALC Amount Total 48 7 3" xfId="21514"/>
    <cellStyle name="CALC Amount Total 48 7 4" xfId="21515"/>
    <cellStyle name="CALC Amount Total 48 8" xfId="21516"/>
    <cellStyle name="CALC Amount Total 48 8 2" xfId="21517"/>
    <cellStyle name="CALC Amount Total 48 8 2 2" xfId="21518"/>
    <cellStyle name="CALC Amount Total 48 8 3" xfId="21519"/>
    <cellStyle name="CALC Amount Total 48 8 4" xfId="21520"/>
    <cellStyle name="CALC Amount Total 48 9" xfId="21521"/>
    <cellStyle name="CALC Amount Total 48 9 2" xfId="21522"/>
    <cellStyle name="CALC Amount Total 48 9 2 2" xfId="21523"/>
    <cellStyle name="CALC Amount Total 48 9 3" xfId="21524"/>
    <cellStyle name="CALC Amount Total 48 9 4" xfId="21525"/>
    <cellStyle name="CALC Amount Total 49" xfId="21526"/>
    <cellStyle name="CALC Amount Total 49 10" xfId="21527"/>
    <cellStyle name="CALC Amount Total 49 10 2" xfId="21528"/>
    <cellStyle name="CALC Amount Total 49 11" xfId="21529"/>
    <cellStyle name="CALC Amount Total 49 12" xfId="21530"/>
    <cellStyle name="CALC Amount Total 49 2" xfId="21531"/>
    <cellStyle name="CALC Amount Total 49 2 2" xfId="21532"/>
    <cellStyle name="CALC Amount Total 49 2 2 2" xfId="21533"/>
    <cellStyle name="CALC Amount Total 49 2 3" xfId="21534"/>
    <cellStyle name="CALC Amount Total 49 2 4" xfId="21535"/>
    <cellStyle name="CALC Amount Total 49 3" xfId="21536"/>
    <cellStyle name="CALC Amount Total 49 3 2" xfId="21537"/>
    <cellStyle name="CALC Amount Total 49 3 2 2" xfId="21538"/>
    <cellStyle name="CALC Amount Total 49 3 3" xfId="21539"/>
    <cellStyle name="CALC Amount Total 49 3 4" xfId="21540"/>
    <cellStyle name="CALC Amount Total 49 4" xfId="21541"/>
    <cellStyle name="CALC Amount Total 49 4 2" xfId="21542"/>
    <cellStyle name="CALC Amount Total 49 4 2 2" xfId="21543"/>
    <cellStyle name="CALC Amount Total 49 4 3" xfId="21544"/>
    <cellStyle name="CALC Amount Total 49 4 4" xfId="21545"/>
    <cellStyle name="CALC Amount Total 49 5" xfId="21546"/>
    <cellStyle name="CALC Amount Total 49 5 2" xfId="21547"/>
    <cellStyle name="CALC Amount Total 49 5 2 2" xfId="21548"/>
    <cellStyle name="CALC Amount Total 49 5 3" xfId="21549"/>
    <cellStyle name="CALC Amount Total 49 5 4" xfId="21550"/>
    <cellStyle name="CALC Amount Total 49 6" xfId="21551"/>
    <cellStyle name="CALC Amount Total 49 6 2" xfId="21552"/>
    <cellStyle name="CALC Amount Total 49 6 2 2" xfId="21553"/>
    <cellStyle name="CALC Amount Total 49 6 3" xfId="21554"/>
    <cellStyle name="CALC Amount Total 49 6 4" xfId="21555"/>
    <cellStyle name="CALC Amount Total 49 7" xfId="21556"/>
    <cellStyle name="CALC Amount Total 49 7 2" xfId="21557"/>
    <cellStyle name="CALC Amount Total 49 7 2 2" xfId="21558"/>
    <cellStyle name="CALC Amount Total 49 7 3" xfId="21559"/>
    <cellStyle name="CALC Amount Total 49 7 4" xfId="21560"/>
    <cellStyle name="CALC Amount Total 49 8" xfId="21561"/>
    <cellStyle name="CALC Amount Total 49 8 2" xfId="21562"/>
    <cellStyle name="CALC Amount Total 49 8 2 2" xfId="21563"/>
    <cellStyle name="CALC Amount Total 49 8 3" xfId="21564"/>
    <cellStyle name="CALC Amount Total 49 8 4" xfId="21565"/>
    <cellStyle name="CALC Amount Total 49 9" xfId="21566"/>
    <cellStyle name="CALC Amount Total 49 9 2" xfId="21567"/>
    <cellStyle name="CALC Amount Total 49 9 2 2" xfId="21568"/>
    <cellStyle name="CALC Amount Total 49 9 3" xfId="21569"/>
    <cellStyle name="CALC Amount Total 49 9 4" xfId="21570"/>
    <cellStyle name="CALC Amount Total 5" xfId="21571"/>
    <cellStyle name="CALC Amount Total 5 10" xfId="21572"/>
    <cellStyle name="CALC Amount Total 5 10 2" xfId="21573"/>
    <cellStyle name="CALC Amount Total 5 11" xfId="21574"/>
    <cellStyle name="CALC Amount Total 5 2" xfId="21575"/>
    <cellStyle name="CALC Amount Total 5 2 2" xfId="21576"/>
    <cellStyle name="CALC Amount Total 5 2 2 2" xfId="21577"/>
    <cellStyle name="CALC Amount Total 5 2 3" xfId="21578"/>
    <cellStyle name="CALC Amount Total 5 2 4" xfId="21579"/>
    <cellStyle name="CALC Amount Total 5 3" xfId="21580"/>
    <cellStyle name="CALC Amount Total 5 3 2" xfId="21581"/>
    <cellStyle name="CALC Amount Total 5 3 2 2" xfId="21582"/>
    <cellStyle name="CALC Amount Total 5 3 3" xfId="21583"/>
    <cellStyle name="CALC Amount Total 5 3 4" xfId="21584"/>
    <cellStyle name="CALC Amount Total 5 4" xfId="21585"/>
    <cellStyle name="CALC Amount Total 5 4 2" xfId="21586"/>
    <cellStyle name="CALC Amount Total 5 4 2 2" xfId="21587"/>
    <cellStyle name="CALC Amount Total 5 4 3" xfId="21588"/>
    <cellStyle name="CALC Amount Total 5 4 4" xfId="21589"/>
    <cellStyle name="CALC Amount Total 5 5" xfId="21590"/>
    <cellStyle name="CALC Amount Total 5 5 2" xfId="21591"/>
    <cellStyle name="CALC Amount Total 5 5 2 2" xfId="21592"/>
    <cellStyle name="CALC Amount Total 5 5 3" xfId="21593"/>
    <cellStyle name="CALC Amount Total 5 5 4" xfId="21594"/>
    <cellStyle name="CALC Amount Total 5 6" xfId="21595"/>
    <cellStyle name="CALC Amount Total 5 6 2" xfId="21596"/>
    <cellStyle name="CALC Amount Total 5 6 2 2" xfId="21597"/>
    <cellStyle name="CALC Amount Total 5 6 3" xfId="21598"/>
    <cellStyle name="CALC Amount Total 5 6 4" xfId="21599"/>
    <cellStyle name="CALC Amount Total 5 7" xfId="21600"/>
    <cellStyle name="CALC Amount Total 5 7 2" xfId="21601"/>
    <cellStyle name="CALC Amount Total 5 7 2 2" xfId="21602"/>
    <cellStyle name="CALC Amount Total 5 7 3" xfId="21603"/>
    <cellStyle name="CALC Amount Total 5 7 4" xfId="21604"/>
    <cellStyle name="CALC Amount Total 5 8" xfId="21605"/>
    <cellStyle name="CALC Amount Total 5 8 2" xfId="21606"/>
    <cellStyle name="CALC Amount Total 5 8 2 2" xfId="21607"/>
    <cellStyle name="CALC Amount Total 5 8 3" xfId="21608"/>
    <cellStyle name="CALC Amount Total 5 8 4" xfId="21609"/>
    <cellStyle name="CALC Amount Total 5 9" xfId="21610"/>
    <cellStyle name="CALC Amount Total 5 9 2" xfId="21611"/>
    <cellStyle name="CALC Amount Total 5 9 2 2" xfId="21612"/>
    <cellStyle name="CALC Amount Total 5 9 3" xfId="21613"/>
    <cellStyle name="CALC Amount Total 5 9 4" xfId="21614"/>
    <cellStyle name="CALC Amount Total 50" xfId="21615"/>
    <cellStyle name="CALC Amount Total 50 10" xfId="21616"/>
    <cellStyle name="CALC Amount Total 50 10 2" xfId="21617"/>
    <cellStyle name="CALC Amount Total 50 11" xfId="21618"/>
    <cellStyle name="CALC Amount Total 50 12" xfId="21619"/>
    <cellStyle name="CALC Amount Total 50 2" xfId="21620"/>
    <cellStyle name="CALC Amount Total 50 2 2" xfId="21621"/>
    <cellStyle name="CALC Amount Total 50 2 2 2" xfId="21622"/>
    <cellStyle name="CALC Amount Total 50 2 3" xfId="21623"/>
    <cellStyle name="CALC Amount Total 50 2 4" xfId="21624"/>
    <cellStyle name="CALC Amount Total 50 3" xfId="21625"/>
    <cellStyle name="CALC Amount Total 50 3 2" xfId="21626"/>
    <cellStyle name="CALC Amount Total 50 3 2 2" xfId="21627"/>
    <cellStyle name="CALC Amount Total 50 3 3" xfId="21628"/>
    <cellStyle name="CALC Amount Total 50 3 4" xfId="21629"/>
    <cellStyle name="CALC Amount Total 50 4" xfId="21630"/>
    <cellStyle name="CALC Amount Total 50 4 2" xfId="21631"/>
    <cellStyle name="CALC Amount Total 50 4 2 2" xfId="21632"/>
    <cellStyle name="CALC Amount Total 50 4 3" xfId="21633"/>
    <cellStyle name="CALC Amount Total 50 4 4" xfId="21634"/>
    <cellStyle name="CALC Amount Total 50 5" xfId="21635"/>
    <cellStyle name="CALC Amount Total 50 5 2" xfId="21636"/>
    <cellStyle name="CALC Amount Total 50 5 2 2" xfId="21637"/>
    <cellStyle name="CALC Amount Total 50 5 3" xfId="21638"/>
    <cellStyle name="CALC Amount Total 50 5 4" xfId="21639"/>
    <cellStyle name="CALC Amount Total 50 6" xfId="21640"/>
    <cellStyle name="CALC Amount Total 50 6 2" xfId="21641"/>
    <cellStyle name="CALC Amount Total 50 6 2 2" xfId="21642"/>
    <cellStyle name="CALC Amount Total 50 6 3" xfId="21643"/>
    <cellStyle name="CALC Amount Total 50 6 4" xfId="21644"/>
    <cellStyle name="CALC Amount Total 50 7" xfId="21645"/>
    <cellStyle name="CALC Amount Total 50 7 2" xfId="21646"/>
    <cellStyle name="CALC Amount Total 50 7 2 2" xfId="21647"/>
    <cellStyle name="CALC Amount Total 50 7 3" xfId="21648"/>
    <cellStyle name="CALC Amount Total 50 7 4" xfId="21649"/>
    <cellStyle name="CALC Amount Total 50 8" xfId="21650"/>
    <cellStyle name="CALC Amount Total 50 8 2" xfId="21651"/>
    <cellStyle name="CALC Amount Total 50 8 2 2" xfId="21652"/>
    <cellStyle name="CALC Amount Total 50 8 3" xfId="21653"/>
    <cellStyle name="CALC Amount Total 50 8 4" xfId="21654"/>
    <cellStyle name="CALC Amount Total 50 9" xfId="21655"/>
    <cellStyle name="CALC Amount Total 50 9 2" xfId="21656"/>
    <cellStyle name="CALC Amount Total 50 9 2 2" xfId="21657"/>
    <cellStyle name="CALC Amount Total 50 9 3" xfId="21658"/>
    <cellStyle name="CALC Amount Total 50 9 4" xfId="21659"/>
    <cellStyle name="CALC Amount Total 51" xfId="21660"/>
    <cellStyle name="CALC Amount Total 51 10" xfId="21661"/>
    <cellStyle name="CALC Amount Total 51 10 2" xfId="21662"/>
    <cellStyle name="CALC Amount Total 51 11" xfId="21663"/>
    <cellStyle name="CALC Amount Total 51 12" xfId="21664"/>
    <cellStyle name="CALC Amount Total 51 2" xfId="21665"/>
    <cellStyle name="CALC Amount Total 51 2 2" xfId="21666"/>
    <cellStyle name="CALC Amount Total 51 2 2 2" xfId="21667"/>
    <cellStyle name="CALC Amount Total 51 2 3" xfId="21668"/>
    <cellStyle name="CALC Amount Total 51 2 4" xfId="21669"/>
    <cellStyle name="CALC Amount Total 51 3" xfId="21670"/>
    <cellStyle name="CALC Amount Total 51 3 2" xfId="21671"/>
    <cellStyle name="CALC Amount Total 51 3 2 2" xfId="21672"/>
    <cellStyle name="CALC Amount Total 51 3 3" xfId="21673"/>
    <cellStyle name="CALC Amount Total 51 3 4" xfId="21674"/>
    <cellStyle name="CALC Amount Total 51 4" xfId="21675"/>
    <cellStyle name="CALC Amount Total 51 4 2" xfId="21676"/>
    <cellStyle name="CALC Amount Total 51 4 2 2" xfId="21677"/>
    <cellStyle name="CALC Amount Total 51 4 3" xfId="21678"/>
    <cellStyle name="CALC Amount Total 51 4 4" xfId="21679"/>
    <cellStyle name="CALC Amount Total 51 5" xfId="21680"/>
    <cellStyle name="CALC Amount Total 51 5 2" xfId="21681"/>
    <cellStyle name="CALC Amount Total 51 5 2 2" xfId="21682"/>
    <cellStyle name="CALC Amount Total 51 5 3" xfId="21683"/>
    <cellStyle name="CALC Amount Total 51 5 4" xfId="21684"/>
    <cellStyle name="CALC Amount Total 51 6" xfId="21685"/>
    <cellStyle name="CALC Amount Total 51 6 2" xfId="21686"/>
    <cellStyle name="CALC Amount Total 51 6 2 2" xfId="21687"/>
    <cellStyle name="CALC Amount Total 51 6 3" xfId="21688"/>
    <cellStyle name="CALC Amount Total 51 6 4" xfId="21689"/>
    <cellStyle name="CALC Amount Total 51 7" xfId="21690"/>
    <cellStyle name="CALC Amount Total 51 7 2" xfId="21691"/>
    <cellStyle name="CALC Amount Total 51 7 2 2" xfId="21692"/>
    <cellStyle name="CALC Amount Total 51 7 3" xfId="21693"/>
    <cellStyle name="CALC Amount Total 51 7 4" xfId="21694"/>
    <cellStyle name="CALC Amount Total 51 8" xfId="21695"/>
    <cellStyle name="CALC Amount Total 51 8 2" xfId="21696"/>
    <cellStyle name="CALC Amount Total 51 8 2 2" xfId="21697"/>
    <cellStyle name="CALC Amount Total 51 8 3" xfId="21698"/>
    <cellStyle name="CALC Amount Total 51 8 4" xfId="21699"/>
    <cellStyle name="CALC Amount Total 51 9" xfId="21700"/>
    <cellStyle name="CALC Amount Total 51 9 2" xfId="21701"/>
    <cellStyle name="CALC Amount Total 51 9 2 2" xfId="21702"/>
    <cellStyle name="CALC Amount Total 51 9 3" xfId="21703"/>
    <cellStyle name="CALC Amount Total 51 9 4" xfId="21704"/>
    <cellStyle name="CALC Amount Total 52" xfId="21705"/>
    <cellStyle name="CALC Amount Total 52 10" xfId="21706"/>
    <cellStyle name="CALC Amount Total 52 10 2" xfId="21707"/>
    <cellStyle name="CALC Amount Total 52 11" xfId="21708"/>
    <cellStyle name="CALC Amount Total 52 12" xfId="21709"/>
    <cellStyle name="CALC Amount Total 52 2" xfId="21710"/>
    <cellStyle name="CALC Amount Total 52 2 2" xfId="21711"/>
    <cellStyle name="CALC Amount Total 52 2 2 2" xfId="21712"/>
    <cellStyle name="CALC Amount Total 52 2 3" xfId="21713"/>
    <cellStyle name="CALC Amount Total 52 2 4" xfId="21714"/>
    <cellStyle name="CALC Amount Total 52 3" xfId="21715"/>
    <cellStyle name="CALC Amount Total 52 3 2" xfId="21716"/>
    <cellStyle name="CALC Amount Total 52 3 2 2" xfId="21717"/>
    <cellStyle name="CALC Amount Total 52 3 3" xfId="21718"/>
    <cellStyle name="CALC Amount Total 52 3 4" xfId="21719"/>
    <cellStyle name="CALC Amount Total 52 4" xfId="21720"/>
    <cellStyle name="CALC Amount Total 52 4 2" xfId="21721"/>
    <cellStyle name="CALC Amount Total 52 4 2 2" xfId="21722"/>
    <cellStyle name="CALC Amount Total 52 4 3" xfId="21723"/>
    <cellStyle name="CALC Amount Total 52 4 4" xfId="21724"/>
    <cellStyle name="CALC Amount Total 52 5" xfId="21725"/>
    <cellStyle name="CALC Amount Total 52 5 2" xfId="21726"/>
    <cellStyle name="CALC Amount Total 52 5 2 2" xfId="21727"/>
    <cellStyle name="CALC Amount Total 52 5 3" xfId="21728"/>
    <cellStyle name="CALC Amount Total 52 5 4" xfId="21729"/>
    <cellStyle name="CALC Amount Total 52 6" xfId="21730"/>
    <cellStyle name="CALC Amount Total 52 6 2" xfId="21731"/>
    <cellStyle name="CALC Amount Total 52 6 2 2" xfId="21732"/>
    <cellStyle name="CALC Amount Total 52 6 3" xfId="21733"/>
    <cellStyle name="CALC Amount Total 52 6 4" xfId="21734"/>
    <cellStyle name="CALC Amount Total 52 7" xfId="21735"/>
    <cellStyle name="CALC Amount Total 52 7 2" xfId="21736"/>
    <cellStyle name="CALC Amount Total 52 7 2 2" xfId="21737"/>
    <cellStyle name="CALC Amount Total 52 7 3" xfId="21738"/>
    <cellStyle name="CALC Amount Total 52 7 4" xfId="21739"/>
    <cellStyle name="CALC Amount Total 52 8" xfId="21740"/>
    <cellStyle name="CALC Amount Total 52 8 2" xfId="21741"/>
    <cellStyle name="CALC Amount Total 52 8 2 2" xfId="21742"/>
    <cellStyle name="CALC Amount Total 52 8 3" xfId="21743"/>
    <cellStyle name="CALC Amount Total 52 8 4" xfId="21744"/>
    <cellStyle name="CALC Amount Total 52 9" xfId="21745"/>
    <cellStyle name="CALC Amount Total 52 9 2" xfId="21746"/>
    <cellStyle name="CALC Amount Total 52 9 2 2" xfId="21747"/>
    <cellStyle name="CALC Amount Total 52 9 3" xfId="21748"/>
    <cellStyle name="CALC Amount Total 52 9 4" xfId="21749"/>
    <cellStyle name="CALC Amount Total 53" xfId="21750"/>
    <cellStyle name="CALC Amount Total 53 10" xfId="21751"/>
    <cellStyle name="CALC Amount Total 53 10 2" xfId="21752"/>
    <cellStyle name="CALC Amount Total 53 11" xfId="21753"/>
    <cellStyle name="CALC Amount Total 53 12" xfId="21754"/>
    <cellStyle name="CALC Amount Total 53 2" xfId="21755"/>
    <cellStyle name="CALC Amount Total 53 2 2" xfId="21756"/>
    <cellStyle name="CALC Amount Total 53 2 2 2" xfId="21757"/>
    <cellStyle name="CALC Amount Total 53 2 3" xfId="21758"/>
    <cellStyle name="CALC Amount Total 53 2 4" xfId="21759"/>
    <cellStyle name="CALC Amount Total 53 3" xfId="21760"/>
    <cellStyle name="CALC Amount Total 53 3 2" xfId="21761"/>
    <cellStyle name="CALC Amount Total 53 3 2 2" xfId="21762"/>
    <cellStyle name="CALC Amount Total 53 3 3" xfId="21763"/>
    <cellStyle name="CALC Amount Total 53 3 4" xfId="21764"/>
    <cellStyle name="CALC Amount Total 53 4" xfId="21765"/>
    <cellStyle name="CALC Amount Total 53 4 2" xfId="21766"/>
    <cellStyle name="CALC Amount Total 53 4 2 2" xfId="21767"/>
    <cellStyle name="CALC Amount Total 53 4 3" xfId="21768"/>
    <cellStyle name="CALC Amount Total 53 4 4" xfId="21769"/>
    <cellStyle name="CALC Amount Total 53 5" xfId="21770"/>
    <cellStyle name="CALC Amount Total 53 5 2" xfId="21771"/>
    <cellStyle name="CALC Amount Total 53 5 2 2" xfId="21772"/>
    <cellStyle name="CALC Amount Total 53 5 3" xfId="21773"/>
    <cellStyle name="CALC Amount Total 53 5 4" xfId="21774"/>
    <cellStyle name="CALC Amount Total 53 6" xfId="21775"/>
    <cellStyle name="CALC Amount Total 53 6 2" xfId="21776"/>
    <cellStyle name="CALC Amount Total 53 6 2 2" xfId="21777"/>
    <cellStyle name="CALC Amount Total 53 6 3" xfId="21778"/>
    <cellStyle name="CALC Amount Total 53 6 4" xfId="21779"/>
    <cellStyle name="CALC Amount Total 53 7" xfId="21780"/>
    <cellStyle name="CALC Amount Total 53 7 2" xfId="21781"/>
    <cellStyle name="CALC Amount Total 53 7 2 2" xfId="21782"/>
    <cellStyle name="CALC Amount Total 53 7 3" xfId="21783"/>
    <cellStyle name="CALC Amount Total 53 7 4" xfId="21784"/>
    <cellStyle name="CALC Amount Total 53 8" xfId="21785"/>
    <cellStyle name="CALC Amount Total 53 8 2" xfId="21786"/>
    <cellStyle name="CALC Amount Total 53 8 2 2" xfId="21787"/>
    <cellStyle name="CALC Amount Total 53 8 3" xfId="21788"/>
    <cellStyle name="CALC Amount Total 53 8 4" xfId="21789"/>
    <cellStyle name="CALC Amount Total 53 9" xfId="21790"/>
    <cellStyle name="CALC Amount Total 53 9 2" xfId="21791"/>
    <cellStyle name="CALC Amount Total 53 9 2 2" xfId="21792"/>
    <cellStyle name="CALC Amount Total 53 9 3" xfId="21793"/>
    <cellStyle name="CALC Amount Total 53 9 4" xfId="21794"/>
    <cellStyle name="CALC Amount Total 54" xfId="21795"/>
    <cellStyle name="CALC Amount Total 54 10" xfId="21796"/>
    <cellStyle name="CALC Amount Total 54 10 2" xfId="21797"/>
    <cellStyle name="CALC Amount Total 54 11" xfId="21798"/>
    <cellStyle name="CALC Amount Total 54 12" xfId="21799"/>
    <cellStyle name="CALC Amount Total 54 2" xfId="21800"/>
    <cellStyle name="CALC Amount Total 54 2 2" xfId="21801"/>
    <cellStyle name="CALC Amount Total 54 2 2 2" xfId="21802"/>
    <cellStyle name="CALC Amount Total 54 2 3" xfId="21803"/>
    <cellStyle name="CALC Amount Total 54 2 4" xfId="21804"/>
    <cellStyle name="CALC Amount Total 54 3" xfId="21805"/>
    <cellStyle name="CALC Amount Total 54 3 2" xfId="21806"/>
    <cellStyle name="CALC Amount Total 54 3 2 2" xfId="21807"/>
    <cellStyle name="CALC Amount Total 54 3 3" xfId="21808"/>
    <cellStyle name="CALC Amount Total 54 3 4" xfId="21809"/>
    <cellStyle name="CALC Amount Total 54 4" xfId="21810"/>
    <cellStyle name="CALC Amount Total 54 4 2" xfId="21811"/>
    <cellStyle name="CALC Amount Total 54 4 2 2" xfId="21812"/>
    <cellStyle name="CALC Amount Total 54 4 3" xfId="21813"/>
    <cellStyle name="CALC Amount Total 54 4 4" xfId="21814"/>
    <cellStyle name="CALC Amount Total 54 5" xfId="21815"/>
    <cellStyle name="CALC Amount Total 54 5 2" xfId="21816"/>
    <cellStyle name="CALC Amount Total 54 5 2 2" xfId="21817"/>
    <cellStyle name="CALC Amount Total 54 5 3" xfId="21818"/>
    <cellStyle name="CALC Amount Total 54 5 4" xfId="21819"/>
    <cellStyle name="CALC Amount Total 54 6" xfId="21820"/>
    <cellStyle name="CALC Amount Total 54 6 2" xfId="21821"/>
    <cellStyle name="CALC Amount Total 54 6 2 2" xfId="21822"/>
    <cellStyle name="CALC Amount Total 54 6 3" xfId="21823"/>
    <cellStyle name="CALC Amount Total 54 6 4" xfId="21824"/>
    <cellStyle name="CALC Amount Total 54 7" xfId="21825"/>
    <cellStyle name="CALC Amount Total 54 7 2" xfId="21826"/>
    <cellStyle name="CALC Amount Total 54 7 2 2" xfId="21827"/>
    <cellStyle name="CALC Amount Total 54 7 3" xfId="21828"/>
    <cellStyle name="CALC Amount Total 54 7 4" xfId="21829"/>
    <cellStyle name="CALC Amount Total 54 8" xfId="21830"/>
    <cellStyle name="CALC Amount Total 54 8 2" xfId="21831"/>
    <cellStyle name="CALC Amount Total 54 8 2 2" xfId="21832"/>
    <cellStyle name="CALC Amount Total 54 8 3" xfId="21833"/>
    <cellStyle name="CALC Amount Total 54 8 4" xfId="21834"/>
    <cellStyle name="CALC Amount Total 54 9" xfId="21835"/>
    <cellStyle name="CALC Amount Total 54 9 2" xfId="21836"/>
    <cellStyle name="CALC Amount Total 54 9 2 2" xfId="21837"/>
    <cellStyle name="CALC Amount Total 54 9 3" xfId="21838"/>
    <cellStyle name="CALC Amount Total 54 9 4" xfId="21839"/>
    <cellStyle name="CALC Amount Total 55" xfId="21840"/>
    <cellStyle name="CALC Amount Total 55 10" xfId="21841"/>
    <cellStyle name="CALC Amount Total 55 10 2" xfId="21842"/>
    <cellStyle name="CALC Amount Total 55 11" xfId="21843"/>
    <cellStyle name="CALC Amount Total 55 12" xfId="21844"/>
    <cellStyle name="CALC Amount Total 55 2" xfId="21845"/>
    <cellStyle name="CALC Amount Total 55 2 2" xfId="21846"/>
    <cellStyle name="CALC Amount Total 55 2 2 2" xfId="21847"/>
    <cellStyle name="CALC Amount Total 55 2 3" xfId="21848"/>
    <cellStyle name="CALC Amount Total 55 2 4" xfId="21849"/>
    <cellStyle name="CALC Amount Total 55 3" xfId="21850"/>
    <cellStyle name="CALC Amount Total 55 3 2" xfId="21851"/>
    <cellStyle name="CALC Amount Total 55 3 2 2" xfId="21852"/>
    <cellStyle name="CALC Amount Total 55 3 3" xfId="21853"/>
    <cellStyle name="CALC Amount Total 55 3 4" xfId="21854"/>
    <cellStyle name="CALC Amount Total 55 4" xfId="21855"/>
    <cellStyle name="CALC Amount Total 55 4 2" xfId="21856"/>
    <cellStyle name="CALC Amount Total 55 4 2 2" xfId="21857"/>
    <cellStyle name="CALC Amount Total 55 4 3" xfId="21858"/>
    <cellStyle name="CALC Amount Total 55 4 4" xfId="21859"/>
    <cellStyle name="CALC Amount Total 55 5" xfId="21860"/>
    <cellStyle name="CALC Amount Total 55 5 2" xfId="21861"/>
    <cellStyle name="CALC Amount Total 55 5 2 2" xfId="21862"/>
    <cellStyle name="CALC Amount Total 55 5 3" xfId="21863"/>
    <cellStyle name="CALC Amount Total 55 5 4" xfId="21864"/>
    <cellStyle name="CALC Amount Total 55 6" xfId="21865"/>
    <cellStyle name="CALC Amount Total 55 6 2" xfId="21866"/>
    <cellStyle name="CALC Amount Total 55 6 2 2" xfId="21867"/>
    <cellStyle name="CALC Amount Total 55 6 3" xfId="21868"/>
    <cellStyle name="CALC Amount Total 55 6 4" xfId="21869"/>
    <cellStyle name="CALC Amount Total 55 7" xfId="21870"/>
    <cellStyle name="CALC Amount Total 55 7 2" xfId="21871"/>
    <cellStyle name="CALC Amount Total 55 7 2 2" xfId="21872"/>
    <cellStyle name="CALC Amount Total 55 7 3" xfId="21873"/>
    <cellStyle name="CALC Amount Total 55 7 4" xfId="21874"/>
    <cellStyle name="CALC Amount Total 55 8" xfId="21875"/>
    <cellStyle name="CALC Amount Total 55 8 2" xfId="21876"/>
    <cellStyle name="CALC Amount Total 55 8 2 2" xfId="21877"/>
    <cellStyle name="CALC Amount Total 55 8 3" xfId="21878"/>
    <cellStyle name="CALC Amount Total 55 8 4" xfId="21879"/>
    <cellStyle name="CALC Amount Total 55 9" xfId="21880"/>
    <cellStyle name="CALC Amount Total 55 9 2" xfId="21881"/>
    <cellStyle name="CALC Amount Total 55 9 2 2" xfId="21882"/>
    <cellStyle name="CALC Amount Total 55 9 3" xfId="21883"/>
    <cellStyle name="CALC Amount Total 55 9 4" xfId="21884"/>
    <cellStyle name="CALC Amount Total 56" xfId="21885"/>
    <cellStyle name="CALC Amount Total 56 10" xfId="21886"/>
    <cellStyle name="CALC Amount Total 56 10 2" xfId="21887"/>
    <cellStyle name="CALC Amount Total 56 11" xfId="21888"/>
    <cellStyle name="CALC Amount Total 56 12" xfId="21889"/>
    <cellStyle name="CALC Amount Total 56 2" xfId="21890"/>
    <cellStyle name="CALC Amount Total 56 2 2" xfId="21891"/>
    <cellStyle name="CALC Amount Total 56 2 2 2" xfId="21892"/>
    <cellStyle name="CALC Amount Total 56 2 3" xfId="21893"/>
    <cellStyle name="CALC Amount Total 56 2 4" xfId="21894"/>
    <cellStyle name="CALC Amount Total 56 3" xfId="21895"/>
    <cellStyle name="CALC Amount Total 56 3 2" xfId="21896"/>
    <cellStyle name="CALC Amount Total 56 3 2 2" xfId="21897"/>
    <cellStyle name="CALC Amount Total 56 3 3" xfId="21898"/>
    <cellStyle name="CALC Amount Total 56 3 4" xfId="21899"/>
    <cellStyle name="CALC Amount Total 56 4" xfId="21900"/>
    <cellStyle name="CALC Amount Total 56 4 2" xfId="21901"/>
    <cellStyle name="CALC Amount Total 56 4 2 2" xfId="21902"/>
    <cellStyle name="CALC Amount Total 56 4 3" xfId="21903"/>
    <cellStyle name="CALC Amount Total 56 4 4" xfId="21904"/>
    <cellStyle name="CALC Amount Total 56 5" xfId="21905"/>
    <cellStyle name="CALC Amount Total 56 5 2" xfId="21906"/>
    <cellStyle name="CALC Amount Total 56 5 2 2" xfId="21907"/>
    <cellStyle name="CALC Amount Total 56 5 3" xfId="21908"/>
    <cellStyle name="CALC Amount Total 56 5 4" xfId="21909"/>
    <cellStyle name="CALC Amount Total 56 6" xfId="21910"/>
    <cellStyle name="CALC Amount Total 56 6 2" xfId="21911"/>
    <cellStyle name="CALC Amount Total 56 6 2 2" xfId="21912"/>
    <cellStyle name="CALC Amount Total 56 6 3" xfId="21913"/>
    <cellStyle name="CALC Amount Total 56 6 4" xfId="21914"/>
    <cellStyle name="CALC Amount Total 56 7" xfId="21915"/>
    <cellStyle name="CALC Amount Total 56 7 2" xfId="21916"/>
    <cellStyle name="CALC Amount Total 56 7 2 2" xfId="21917"/>
    <cellStyle name="CALC Amount Total 56 7 3" xfId="21918"/>
    <cellStyle name="CALC Amount Total 56 7 4" xfId="21919"/>
    <cellStyle name="CALC Amount Total 56 8" xfId="21920"/>
    <cellStyle name="CALC Amount Total 56 8 2" xfId="21921"/>
    <cellStyle name="CALC Amount Total 56 8 2 2" xfId="21922"/>
    <cellStyle name="CALC Amount Total 56 8 3" xfId="21923"/>
    <cellStyle name="CALC Amount Total 56 8 4" xfId="21924"/>
    <cellStyle name="CALC Amount Total 56 9" xfId="21925"/>
    <cellStyle name="CALC Amount Total 56 9 2" xfId="21926"/>
    <cellStyle name="CALC Amount Total 56 9 2 2" xfId="21927"/>
    <cellStyle name="CALC Amount Total 56 9 3" xfId="21928"/>
    <cellStyle name="CALC Amount Total 56 9 4" xfId="21929"/>
    <cellStyle name="CALC Amount Total 57" xfId="21930"/>
    <cellStyle name="CALC Amount Total 57 10" xfId="21931"/>
    <cellStyle name="CALC Amount Total 57 10 2" xfId="21932"/>
    <cellStyle name="CALC Amount Total 57 11" xfId="21933"/>
    <cellStyle name="CALC Amount Total 57 12" xfId="21934"/>
    <cellStyle name="CALC Amount Total 57 2" xfId="21935"/>
    <cellStyle name="CALC Amount Total 57 2 2" xfId="21936"/>
    <cellStyle name="CALC Amount Total 57 2 2 2" xfId="21937"/>
    <cellStyle name="CALC Amount Total 57 2 3" xfId="21938"/>
    <cellStyle name="CALC Amount Total 57 2 4" xfId="21939"/>
    <cellStyle name="CALC Amount Total 57 3" xfId="21940"/>
    <cellStyle name="CALC Amount Total 57 3 2" xfId="21941"/>
    <cellStyle name="CALC Amount Total 57 3 2 2" xfId="21942"/>
    <cellStyle name="CALC Amount Total 57 3 3" xfId="21943"/>
    <cellStyle name="CALC Amount Total 57 3 4" xfId="21944"/>
    <cellStyle name="CALC Amount Total 57 4" xfId="21945"/>
    <cellStyle name="CALC Amount Total 57 4 2" xfId="21946"/>
    <cellStyle name="CALC Amount Total 57 4 2 2" xfId="21947"/>
    <cellStyle name="CALC Amount Total 57 4 3" xfId="21948"/>
    <cellStyle name="CALC Amount Total 57 4 4" xfId="21949"/>
    <cellStyle name="CALC Amount Total 57 5" xfId="21950"/>
    <cellStyle name="CALC Amount Total 57 5 2" xfId="21951"/>
    <cellStyle name="CALC Amount Total 57 5 2 2" xfId="21952"/>
    <cellStyle name="CALC Amount Total 57 5 3" xfId="21953"/>
    <cellStyle name="CALC Amount Total 57 5 4" xfId="21954"/>
    <cellStyle name="CALC Amount Total 57 6" xfId="21955"/>
    <cellStyle name="CALC Amount Total 57 6 2" xfId="21956"/>
    <cellStyle name="CALC Amount Total 57 6 2 2" xfId="21957"/>
    <cellStyle name="CALC Amount Total 57 6 3" xfId="21958"/>
    <cellStyle name="CALC Amount Total 57 6 4" xfId="21959"/>
    <cellStyle name="CALC Amount Total 57 7" xfId="21960"/>
    <cellStyle name="CALC Amount Total 57 7 2" xfId="21961"/>
    <cellStyle name="CALC Amount Total 57 7 2 2" xfId="21962"/>
    <cellStyle name="CALC Amount Total 57 7 3" xfId="21963"/>
    <cellStyle name="CALC Amount Total 57 7 4" xfId="21964"/>
    <cellStyle name="CALC Amount Total 57 8" xfId="21965"/>
    <cellStyle name="CALC Amount Total 57 8 2" xfId="21966"/>
    <cellStyle name="CALC Amount Total 57 8 2 2" xfId="21967"/>
    <cellStyle name="CALC Amount Total 57 8 3" xfId="21968"/>
    <cellStyle name="CALC Amount Total 57 8 4" xfId="21969"/>
    <cellStyle name="CALC Amount Total 57 9" xfId="21970"/>
    <cellStyle name="CALC Amount Total 57 9 2" xfId="21971"/>
    <cellStyle name="CALC Amount Total 57 9 2 2" xfId="21972"/>
    <cellStyle name="CALC Amount Total 57 9 3" xfId="21973"/>
    <cellStyle name="CALC Amount Total 57 9 4" xfId="21974"/>
    <cellStyle name="CALC Amount Total 58" xfId="21975"/>
    <cellStyle name="CALC Amount Total 58 10" xfId="21976"/>
    <cellStyle name="CALC Amount Total 58 10 2" xfId="21977"/>
    <cellStyle name="CALC Amount Total 58 11" xfId="21978"/>
    <cellStyle name="CALC Amount Total 58 12" xfId="21979"/>
    <cellStyle name="CALC Amount Total 58 2" xfId="21980"/>
    <cellStyle name="CALC Amount Total 58 2 2" xfId="21981"/>
    <cellStyle name="CALC Amount Total 58 2 2 2" xfId="21982"/>
    <cellStyle name="CALC Amount Total 58 2 3" xfId="21983"/>
    <cellStyle name="CALC Amount Total 58 2 4" xfId="21984"/>
    <cellStyle name="CALC Amount Total 58 3" xfId="21985"/>
    <cellStyle name="CALC Amount Total 58 3 2" xfId="21986"/>
    <cellStyle name="CALC Amount Total 58 3 2 2" xfId="21987"/>
    <cellStyle name="CALC Amount Total 58 3 3" xfId="21988"/>
    <cellStyle name="CALC Amount Total 58 3 4" xfId="21989"/>
    <cellStyle name="CALC Amount Total 58 4" xfId="21990"/>
    <cellStyle name="CALC Amount Total 58 4 2" xfId="21991"/>
    <cellStyle name="CALC Amount Total 58 4 2 2" xfId="21992"/>
    <cellStyle name="CALC Amount Total 58 4 3" xfId="21993"/>
    <cellStyle name="CALC Amount Total 58 4 4" xfId="21994"/>
    <cellStyle name="CALC Amount Total 58 5" xfId="21995"/>
    <cellStyle name="CALC Amount Total 58 5 2" xfId="21996"/>
    <cellStyle name="CALC Amount Total 58 5 2 2" xfId="21997"/>
    <cellStyle name="CALC Amount Total 58 5 3" xfId="21998"/>
    <cellStyle name="CALC Amount Total 58 5 4" xfId="21999"/>
    <cellStyle name="CALC Amount Total 58 6" xfId="22000"/>
    <cellStyle name="CALC Amount Total 58 6 2" xfId="22001"/>
    <cellStyle name="CALC Amount Total 58 6 2 2" xfId="22002"/>
    <cellStyle name="CALC Amount Total 58 6 3" xfId="22003"/>
    <cellStyle name="CALC Amount Total 58 6 4" xfId="22004"/>
    <cellStyle name="CALC Amount Total 58 7" xfId="22005"/>
    <cellStyle name="CALC Amount Total 58 7 2" xfId="22006"/>
    <cellStyle name="CALC Amount Total 58 7 2 2" xfId="22007"/>
    <cellStyle name="CALC Amount Total 58 7 3" xfId="22008"/>
    <cellStyle name="CALC Amount Total 58 7 4" xfId="22009"/>
    <cellStyle name="CALC Amount Total 58 8" xfId="22010"/>
    <cellStyle name="CALC Amount Total 58 8 2" xfId="22011"/>
    <cellStyle name="CALC Amount Total 58 8 2 2" xfId="22012"/>
    <cellStyle name="CALC Amount Total 58 8 3" xfId="22013"/>
    <cellStyle name="CALC Amount Total 58 8 4" xfId="22014"/>
    <cellStyle name="CALC Amount Total 58 9" xfId="22015"/>
    <cellStyle name="CALC Amount Total 58 9 2" xfId="22016"/>
    <cellStyle name="CALC Amount Total 58 9 2 2" xfId="22017"/>
    <cellStyle name="CALC Amount Total 58 9 3" xfId="22018"/>
    <cellStyle name="CALC Amount Total 58 9 4" xfId="22019"/>
    <cellStyle name="CALC Amount Total 59" xfId="22020"/>
    <cellStyle name="CALC Amount Total 59 10" xfId="22021"/>
    <cellStyle name="CALC Amount Total 59 10 2" xfId="22022"/>
    <cellStyle name="CALC Amount Total 59 11" xfId="22023"/>
    <cellStyle name="CALC Amount Total 59 12" xfId="22024"/>
    <cellStyle name="CALC Amount Total 59 2" xfId="22025"/>
    <cellStyle name="CALC Amount Total 59 2 2" xfId="22026"/>
    <cellStyle name="CALC Amount Total 59 2 2 2" xfId="22027"/>
    <cellStyle name="CALC Amount Total 59 2 3" xfId="22028"/>
    <cellStyle name="CALC Amount Total 59 2 4" xfId="22029"/>
    <cellStyle name="CALC Amount Total 59 3" xfId="22030"/>
    <cellStyle name="CALC Amount Total 59 3 2" xfId="22031"/>
    <cellStyle name="CALC Amount Total 59 3 2 2" xfId="22032"/>
    <cellStyle name="CALC Amount Total 59 3 3" xfId="22033"/>
    <cellStyle name="CALC Amount Total 59 3 4" xfId="22034"/>
    <cellStyle name="CALC Amount Total 59 4" xfId="22035"/>
    <cellStyle name="CALC Amount Total 59 4 2" xfId="22036"/>
    <cellStyle name="CALC Amount Total 59 4 2 2" xfId="22037"/>
    <cellStyle name="CALC Amount Total 59 4 3" xfId="22038"/>
    <cellStyle name="CALC Amount Total 59 4 4" xfId="22039"/>
    <cellStyle name="CALC Amount Total 59 5" xfId="22040"/>
    <cellStyle name="CALC Amount Total 59 5 2" xfId="22041"/>
    <cellStyle name="CALC Amount Total 59 5 2 2" xfId="22042"/>
    <cellStyle name="CALC Amount Total 59 5 3" xfId="22043"/>
    <cellStyle name="CALC Amount Total 59 5 4" xfId="22044"/>
    <cellStyle name="CALC Amount Total 59 6" xfId="22045"/>
    <cellStyle name="CALC Amount Total 59 6 2" xfId="22046"/>
    <cellStyle name="CALC Amount Total 59 6 2 2" xfId="22047"/>
    <cellStyle name="CALC Amount Total 59 6 3" xfId="22048"/>
    <cellStyle name="CALC Amount Total 59 6 4" xfId="22049"/>
    <cellStyle name="CALC Amount Total 59 7" xfId="22050"/>
    <cellStyle name="CALC Amount Total 59 7 2" xfId="22051"/>
    <cellStyle name="CALC Amount Total 59 7 2 2" xfId="22052"/>
    <cellStyle name="CALC Amount Total 59 7 3" xfId="22053"/>
    <cellStyle name="CALC Amount Total 59 7 4" xfId="22054"/>
    <cellStyle name="CALC Amount Total 59 8" xfId="22055"/>
    <cellStyle name="CALC Amount Total 59 8 2" xfId="22056"/>
    <cellStyle name="CALC Amount Total 59 8 2 2" xfId="22057"/>
    <cellStyle name="CALC Amount Total 59 8 3" xfId="22058"/>
    <cellStyle name="CALC Amount Total 59 8 4" xfId="22059"/>
    <cellStyle name="CALC Amount Total 59 9" xfId="22060"/>
    <cellStyle name="CALC Amount Total 59 9 2" xfId="22061"/>
    <cellStyle name="CALC Amount Total 59 9 2 2" xfId="22062"/>
    <cellStyle name="CALC Amount Total 59 9 3" xfId="22063"/>
    <cellStyle name="CALC Amount Total 59 9 4" xfId="22064"/>
    <cellStyle name="CALC Amount Total 6" xfId="22065"/>
    <cellStyle name="CALC Amount Total 6 10" xfId="22066"/>
    <cellStyle name="CALC Amount Total 6 10 2" xfId="22067"/>
    <cellStyle name="CALC Amount Total 6 11" xfId="22068"/>
    <cellStyle name="CALC Amount Total 6 2" xfId="22069"/>
    <cellStyle name="CALC Amount Total 6 2 2" xfId="22070"/>
    <cellStyle name="CALC Amount Total 6 2 2 2" xfId="22071"/>
    <cellStyle name="CALC Amount Total 6 2 3" xfId="22072"/>
    <cellStyle name="CALC Amount Total 6 2 4" xfId="22073"/>
    <cellStyle name="CALC Amount Total 6 3" xfId="22074"/>
    <cellStyle name="CALC Amount Total 6 3 2" xfId="22075"/>
    <cellStyle name="CALC Amount Total 6 3 2 2" xfId="22076"/>
    <cellStyle name="CALC Amount Total 6 3 3" xfId="22077"/>
    <cellStyle name="CALC Amount Total 6 3 4" xfId="22078"/>
    <cellStyle name="CALC Amount Total 6 4" xfId="22079"/>
    <cellStyle name="CALC Amount Total 6 4 2" xfId="22080"/>
    <cellStyle name="CALC Amount Total 6 4 2 2" xfId="22081"/>
    <cellStyle name="CALC Amount Total 6 4 3" xfId="22082"/>
    <cellStyle name="CALC Amount Total 6 4 4" xfId="22083"/>
    <cellStyle name="CALC Amount Total 6 5" xfId="22084"/>
    <cellStyle name="CALC Amount Total 6 5 2" xfId="22085"/>
    <cellStyle name="CALC Amount Total 6 5 2 2" xfId="22086"/>
    <cellStyle name="CALC Amount Total 6 5 3" xfId="22087"/>
    <cellStyle name="CALC Amount Total 6 5 4" xfId="22088"/>
    <cellStyle name="CALC Amount Total 6 6" xfId="22089"/>
    <cellStyle name="CALC Amount Total 6 6 2" xfId="22090"/>
    <cellStyle name="CALC Amount Total 6 6 2 2" xfId="22091"/>
    <cellStyle name="CALC Amount Total 6 6 3" xfId="22092"/>
    <cellStyle name="CALC Amount Total 6 6 4" xfId="22093"/>
    <cellStyle name="CALC Amount Total 6 7" xfId="22094"/>
    <cellStyle name="CALC Amount Total 6 7 2" xfId="22095"/>
    <cellStyle name="CALC Amount Total 6 7 2 2" xfId="22096"/>
    <cellStyle name="CALC Amount Total 6 7 3" xfId="22097"/>
    <cellStyle name="CALC Amount Total 6 7 4" xfId="22098"/>
    <cellStyle name="CALC Amount Total 6 8" xfId="22099"/>
    <cellStyle name="CALC Amount Total 6 8 2" xfId="22100"/>
    <cellStyle name="CALC Amount Total 6 8 2 2" xfId="22101"/>
    <cellStyle name="CALC Amount Total 6 8 3" xfId="22102"/>
    <cellStyle name="CALC Amount Total 6 8 4" xfId="22103"/>
    <cellStyle name="CALC Amount Total 6 9" xfId="22104"/>
    <cellStyle name="CALC Amount Total 6 9 2" xfId="22105"/>
    <cellStyle name="CALC Amount Total 6 9 2 2" xfId="22106"/>
    <cellStyle name="CALC Amount Total 6 9 3" xfId="22107"/>
    <cellStyle name="CALC Amount Total 6 9 4" xfId="22108"/>
    <cellStyle name="CALC Amount Total 60" xfId="22109"/>
    <cellStyle name="CALC Amount Total 60 10" xfId="22110"/>
    <cellStyle name="CALC Amount Total 60 10 2" xfId="22111"/>
    <cellStyle name="CALC Amount Total 60 11" xfId="22112"/>
    <cellStyle name="CALC Amount Total 60 12" xfId="22113"/>
    <cellStyle name="CALC Amount Total 60 2" xfId="22114"/>
    <cellStyle name="CALC Amount Total 60 2 2" xfId="22115"/>
    <cellStyle name="CALC Amount Total 60 2 2 2" xfId="22116"/>
    <cellStyle name="CALC Amount Total 60 2 3" xfId="22117"/>
    <cellStyle name="CALC Amount Total 60 2 4" xfId="22118"/>
    <cellStyle name="CALC Amount Total 60 3" xfId="22119"/>
    <cellStyle name="CALC Amount Total 60 3 2" xfId="22120"/>
    <cellStyle name="CALC Amount Total 60 3 2 2" xfId="22121"/>
    <cellStyle name="CALC Amount Total 60 3 3" xfId="22122"/>
    <cellStyle name="CALC Amount Total 60 3 4" xfId="22123"/>
    <cellStyle name="CALC Amount Total 60 4" xfId="22124"/>
    <cellStyle name="CALC Amount Total 60 4 2" xfId="22125"/>
    <cellStyle name="CALC Amount Total 60 4 2 2" xfId="22126"/>
    <cellStyle name="CALC Amount Total 60 4 3" xfId="22127"/>
    <cellStyle name="CALC Amount Total 60 4 4" xfId="22128"/>
    <cellStyle name="CALC Amount Total 60 5" xfId="22129"/>
    <cellStyle name="CALC Amount Total 60 5 2" xfId="22130"/>
    <cellStyle name="CALC Amount Total 60 5 2 2" xfId="22131"/>
    <cellStyle name="CALC Amount Total 60 5 3" xfId="22132"/>
    <cellStyle name="CALC Amount Total 60 5 4" xfId="22133"/>
    <cellStyle name="CALC Amount Total 60 6" xfId="22134"/>
    <cellStyle name="CALC Amount Total 60 6 2" xfId="22135"/>
    <cellStyle name="CALC Amount Total 60 6 2 2" xfId="22136"/>
    <cellStyle name="CALC Amount Total 60 6 3" xfId="22137"/>
    <cellStyle name="CALC Amount Total 60 6 4" xfId="22138"/>
    <cellStyle name="CALC Amount Total 60 7" xfId="22139"/>
    <cellStyle name="CALC Amount Total 60 7 2" xfId="22140"/>
    <cellStyle name="CALC Amount Total 60 7 2 2" xfId="22141"/>
    <cellStyle name="CALC Amount Total 60 7 3" xfId="22142"/>
    <cellStyle name="CALC Amount Total 60 7 4" xfId="22143"/>
    <cellStyle name="CALC Amount Total 60 8" xfId="22144"/>
    <cellStyle name="CALC Amount Total 60 8 2" xfId="22145"/>
    <cellStyle name="CALC Amount Total 60 8 2 2" xfId="22146"/>
    <cellStyle name="CALC Amount Total 60 8 3" xfId="22147"/>
    <cellStyle name="CALC Amount Total 60 8 4" xfId="22148"/>
    <cellStyle name="CALC Amount Total 60 9" xfId="22149"/>
    <cellStyle name="CALC Amount Total 60 9 2" xfId="22150"/>
    <cellStyle name="CALC Amount Total 60 9 2 2" xfId="22151"/>
    <cellStyle name="CALC Amount Total 60 9 3" xfId="22152"/>
    <cellStyle name="CALC Amount Total 60 9 4" xfId="22153"/>
    <cellStyle name="CALC Amount Total 61" xfId="22154"/>
    <cellStyle name="CALC Amount Total 61 10" xfId="22155"/>
    <cellStyle name="CALC Amount Total 61 10 2" xfId="22156"/>
    <cellStyle name="CALC Amount Total 61 11" xfId="22157"/>
    <cellStyle name="CALC Amount Total 61 12" xfId="22158"/>
    <cellStyle name="CALC Amount Total 61 2" xfId="22159"/>
    <cellStyle name="CALC Amount Total 61 2 2" xfId="22160"/>
    <cellStyle name="CALC Amount Total 61 2 2 2" xfId="22161"/>
    <cellStyle name="CALC Amount Total 61 2 3" xfId="22162"/>
    <cellStyle name="CALC Amount Total 61 2 4" xfId="22163"/>
    <cellStyle name="CALC Amount Total 61 3" xfId="22164"/>
    <cellStyle name="CALC Amount Total 61 3 2" xfId="22165"/>
    <cellStyle name="CALC Amount Total 61 3 2 2" xfId="22166"/>
    <cellStyle name="CALC Amount Total 61 3 3" xfId="22167"/>
    <cellStyle name="CALC Amount Total 61 3 4" xfId="22168"/>
    <cellStyle name="CALC Amount Total 61 4" xfId="22169"/>
    <cellStyle name="CALC Amount Total 61 4 2" xfId="22170"/>
    <cellStyle name="CALC Amount Total 61 4 2 2" xfId="22171"/>
    <cellStyle name="CALC Amount Total 61 4 3" xfId="22172"/>
    <cellStyle name="CALC Amount Total 61 4 4" xfId="22173"/>
    <cellStyle name="CALC Amount Total 61 5" xfId="22174"/>
    <cellStyle name="CALC Amount Total 61 5 2" xfId="22175"/>
    <cellStyle name="CALC Amount Total 61 5 2 2" xfId="22176"/>
    <cellStyle name="CALC Amount Total 61 5 3" xfId="22177"/>
    <cellStyle name="CALC Amount Total 61 5 4" xfId="22178"/>
    <cellStyle name="CALC Amount Total 61 6" xfId="22179"/>
    <cellStyle name="CALC Amount Total 61 6 2" xfId="22180"/>
    <cellStyle name="CALC Amount Total 61 6 2 2" xfId="22181"/>
    <cellStyle name="CALC Amount Total 61 6 3" xfId="22182"/>
    <cellStyle name="CALC Amount Total 61 6 4" xfId="22183"/>
    <cellStyle name="CALC Amount Total 61 7" xfId="22184"/>
    <cellStyle name="CALC Amount Total 61 7 2" xfId="22185"/>
    <cellStyle name="CALC Amount Total 61 7 2 2" xfId="22186"/>
    <cellStyle name="CALC Amount Total 61 7 3" xfId="22187"/>
    <cellStyle name="CALC Amount Total 61 7 4" xfId="22188"/>
    <cellStyle name="CALC Amount Total 61 8" xfId="22189"/>
    <cellStyle name="CALC Amount Total 61 8 2" xfId="22190"/>
    <cellStyle name="CALC Amount Total 61 8 2 2" xfId="22191"/>
    <cellStyle name="CALC Amount Total 61 8 3" xfId="22192"/>
    <cellStyle name="CALC Amount Total 61 8 4" xfId="22193"/>
    <cellStyle name="CALC Amount Total 61 9" xfId="22194"/>
    <cellStyle name="CALC Amount Total 61 9 2" xfId="22195"/>
    <cellStyle name="CALC Amount Total 61 9 2 2" xfId="22196"/>
    <cellStyle name="CALC Amount Total 61 9 3" xfId="22197"/>
    <cellStyle name="CALC Amount Total 61 9 4" xfId="22198"/>
    <cellStyle name="CALC Amount Total 62" xfId="22199"/>
    <cellStyle name="CALC Amount Total 62 10" xfId="22200"/>
    <cellStyle name="CALC Amount Total 62 10 2" xfId="22201"/>
    <cellStyle name="CALC Amount Total 62 11" xfId="22202"/>
    <cellStyle name="CALC Amount Total 62 12" xfId="22203"/>
    <cellStyle name="CALC Amount Total 62 2" xfId="22204"/>
    <cellStyle name="CALC Amount Total 62 2 2" xfId="22205"/>
    <cellStyle name="CALC Amount Total 62 2 2 2" xfId="22206"/>
    <cellStyle name="CALC Amount Total 62 2 3" xfId="22207"/>
    <cellStyle name="CALC Amount Total 62 2 4" xfId="22208"/>
    <cellStyle name="CALC Amount Total 62 3" xfId="22209"/>
    <cellStyle name="CALC Amount Total 62 3 2" xfId="22210"/>
    <cellStyle name="CALC Amount Total 62 3 2 2" xfId="22211"/>
    <cellStyle name="CALC Amount Total 62 3 3" xfId="22212"/>
    <cellStyle name="CALC Amount Total 62 3 4" xfId="22213"/>
    <cellStyle name="CALC Amount Total 62 4" xfId="22214"/>
    <cellStyle name="CALC Amount Total 62 4 2" xfId="22215"/>
    <cellStyle name="CALC Amount Total 62 4 2 2" xfId="22216"/>
    <cellStyle name="CALC Amount Total 62 4 3" xfId="22217"/>
    <cellStyle name="CALC Amount Total 62 4 4" xfId="22218"/>
    <cellStyle name="CALC Amount Total 62 5" xfId="22219"/>
    <cellStyle name="CALC Amount Total 62 5 2" xfId="22220"/>
    <cellStyle name="CALC Amount Total 62 5 2 2" xfId="22221"/>
    <cellStyle name="CALC Amount Total 62 5 3" xfId="22222"/>
    <cellStyle name="CALC Amount Total 62 5 4" xfId="22223"/>
    <cellStyle name="CALC Amount Total 62 6" xfId="22224"/>
    <cellStyle name="CALC Amount Total 62 6 2" xfId="22225"/>
    <cellStyle name="CALC Amount Total 62 6 2 2" xfId="22226"/>
    <cellStyle name="CALC Amount Total 62 6 3" xfId="22227"/>
    <cellStyle name="CALC Amount Total 62 6 4" xfId="22228"/>
    <cellStyle name="CALC Amount Total 62 7" xfId="22229"/>
    <cellStyle name="CALC Amount Total 62 7 2" xfId="22230"/>
    <cellStyle name="CALC Amount Total 62 7 2 2" xfId="22231"/>
    <cellStyle name="CALC Amount Total 62 7 3" xfId="22232"/>
    <cellStyle name="CALC Amount Total 62 7 4" xfId="22233"/>
    <cellStyle name="CALC Amount Total 62 8" xfId="22234"/>
    <cellStyle name="CALC Amount Total 62 8 2" xfId="22235"/>
    <cellStyle name="CALC Amount Total 62 8 2 2" xfId="22236"/>
    <cellStyle name="CALC Amount Total 62 8 3" xfId="22237"/>
    <cellStyle name="CALC Amount Total 62 8 4" xfId="22238"/>
    <cellStyle name="CALC Amount Total 62 9" xfId="22239"/>
    <cellStyle name="CALC Amount Total 62 9 2" xfId="22240"/>
    <cellStyle name="CALC Amount Total 62 9 2 2" xfId="22241"/>
    <cellStyle name="CALC Amount Total 62 9 3" xfId="22242"/>
    <cellStyle name="CALC Amount Total 62 9 4" xfId="22243"/>
    <cellStyle name="CALC Amount Total 63" xfId="22244"/>
    <cellStyle name="CALC Amount Total 63 10" xfId="22245"/>
    <cellStyle name="CALC Amount Total 63 10 2" xfId="22246"/>
    <cellStyle name="CALC Amount Total 63 11" xfId="22247"/>
    <cellStyle name="CALC Amount Total 63 12" xfId="22248"/>
    <cellStyle name="CALC Amount Total 63 2" xfId="22249"/>
    <cellStyle name="CALC Amount Total 63 2 2" xfId="22250"/>
    <cellStyle name="CALC Amount Total 63 2 2 2" xfId="22251"/>
    <cellStyle name="CALC Amount Total 63 2 3" xfId="22252"/>
    <cellStyle name="CALC Amount Total 63 2 4" xfId="22253"/>
    <cellStyle name="CALC Amount Total 63 3" xfId="22254"/>
    <cellStyle name="CALC Amount Total 63 3 2" xfId="22255"/>
    <cellStyle name="CALC Amount Total 63 3 2 2" xfId="22256"/>
    <cellStyle name="CALC Amount Total 63 3 3" xfId="22257"/>
    <cellStyle name="CALC Amount Total 63 3 4" xfId="22258"/>
    <cellStyle name="CALC Amount Total 63 4" xfId="22259"/>
    <cellStyle name="CALC Amount Total 63 4 2" xfId="22260"/>
    <cellStyle name="CALC Amount Total 63 4 2 2" xfId="22261"/>
    <cellStyle name="CALC Amount Total 63 4 3" xfId="22262"/>
    <cellStyle name="CALC Amount Total 63 4 4" xfId="22263"/>
    <cellStyle name="CALC Amount Total 63 5" xfId="22264"/>
    <cellStyle name="CALC Amount Total 63 5 2" xfId="22265"/>
    <cellStyle name="CALC Amount Total 63 5 2 2" xfId="22266"/>
    <cellStyle name="CALC Amount Total 63 5 3" xfId="22267"/>
    <cellStyle name="CALC Amount Total 63 5 4" xfId="22268"/>
    <cellStyle name="CALC Amount Total 63 6" xfId="22269"/>
    <cellStyle name="CALC Amount Total 63 6 2" xfId="22270"/>
    <cellStyle name="CALC Amount Total 63 6 2 2" xfId="22271"/>
    <cellStyle name="CALC Amount Total 63 6 3" xfId="22272"/>
    <cellStyle name="CALC Amount Total 63 6 4" xfId="22273"/>
    <cellStyle name="CALC Amount Total 63 7" xfId="22274"/>
    <cellStyle name="CALC Amount Total 63 7 2" xfId="22275"/>
    <cellStyle name="CALC Amount Total 63 7 2 2" xfId="22276"/>
    <cellStyle name="CALC Amount Total 63 7 3" xfId="22277"/>
    <cellStyle name="CALC Amount Total 63 7 4" xfId="22278"/>
    <cellStyle name="CALC Amount Total 63 8" xfId="22279"/>
    <cellStyle name="CALC Amount Total 63 8 2" xfId="22280"/>
    <cellStyle name="CALC Amount Total 63 8 2 2" xfId="22281"/>
    <cellStyle name="CALC Amount Total 63 8 3" xfId="22282"/>
    <cellStyle name="CALC Amount Total 63 8 4" xfId="22283"/>
    <cellStyle name="CALC Amount Total 63 9" xfId="22284"/>
    <cellStyle name="CALC Amount Total 63 9 2" xfId="22285"/>
    <cellStyle name="CALC Amount Total 63 9 2 2" xfId="22286"/>
    <cellStyle name="CALC Amount Total 63 9 3" xfId="22287"/>
    <cellStyle name="CALC Amount Total 63 9 4" xfId="22288"/>
    <cellStyle name="CALC Amount Total 64" xfId="22289"/>
    <cellStyle name="CALC Amount Total 64 10" xfId="22290"/>
    <cellStyle name="CALC Amount Total 64 10 2" xfId="22291"/>
    <cellStyle name="CALC Amount Total 64 11" xfId="22292"/>
    <cellStyle name="CALC Amount Total 64 12" xfId="22293"/>
    <cellStyle name="CALC Amount Total 64 2" xfId="22294"/>
    <cellStyle name="CALC Amount Total 64 2 2" xfId="22295"/>
    <cellStyle name="CALC Amount Total 64 2 2 2" xfId="22296"/>
    <cellStyle name="CALC Amount Total 64 2 3" xfId="22297"/>
    <cellStyle name="CALC Amount Total 64 2 4" xfId="22298"/>
    <cellStyle name="CALC Amount Total 64 3" xfId="22299"/>
    <cellStyle name="CALC Amount Total 64 3 2" xfId="22300"/>
    <cellStyle name="CALC Amount Total 64 3 2 2" xfId="22301"/>
    <cellStyle name="CALC Amount Total 64 3 3" xfId="22302"/>
    <cellStyle name="CALC Amount Total 64 3 4" xfId="22303"/>
    <cellStyle name="CALC Amount Total 64 4" xfId="22304"/>
    <cellStyle name="CALC Amount Total 64 4 2" xfId="22305"/>
    <cellStyle name="CALC Amount Total 64 4 2 2" xfId="22306"/>
    <cellStyle name="CALC Amount Total 64 4 3" xfId="22307"/>
    <cellStyle name="CALC Amount Total 64 4 4" xfId="22308"/>
    <cellStyle name="CALC Amount Total 64 5" xfId="22309"/>
    <cellStyle name="CALC Amount Total 64 5 2" xfId="22310"/>
    <cellStyle name="CALC Amount Total 64 5 2 2" xfId="22311"/>
    <cellStyle name="CALC Amount Total 64 5 3" xfId="22312"/>
    <cellStyle name="CALC Amount Total 64 5 4" xfId="22313"/>
    <cellStyle name="CALC Amount Total 64 6" xfId="22314"/>
    <cellStyle name="CALC Amount Total 64 6 2" xfId="22315"/>
    <cellStyle name="CALC Amount Total 64 6 2 2" xfId="22316"/>
    <cellStyle name="CALC Amount Total 64 6 3" xfId="22317"/>
    <cellStyle name="CALC Amount Total 64 6 4" xfId="22318"/>
    <cellStyle name="CALC Amount Total 64 7" xfId="22319"/>
    <cellStyle name="CALC Amount Total 64 7 2" xfId="22320"/>
    <cellStyle name="CALC Amount Total 64 7 2 2" xfId="22321"/>
    <cellStyle name="CALC Amount Total 64 7 3" xfId="22322"/>
    <cellStyle name="CALC Amount Total 64 7 4" xfId="22323"/>
    <cellStyle name="CALC Amount Total 64 8" xfId="22324"/>
    <cellStyle name="CALC Amount Total 64 8 2" xfId="22325"/>
    <cellStyle name="CALC Amount Total 64 8 2 2" xfId="22326"/>
    <cellStyle name="CALC Amount Total 64 8 3" xfId="22327"/>
    <cellStyle name="CALC Amount Total 64 8 4" xfId="22328"/>
    <cellStyle name="CALC Amount Total 64 9" xfId="22329"/>
    <cellStyle name="CALC Amount Total 64 9 2" xfId="22330"/>
    <cellStyle name="CALC Amount Total 64 9 2 2" xfId="22331"/>
    <cellStyle name="CALC Amount Total 64 9 3" xfId="22332"/>
    <cellStyle name="CALC Amount Total 64 9 4" xfId="22333"/>
    <cellStyle name="CALC Amount Total 65" xfId="22334"/>
    <cellStyle name="CALC Amount Total 65 10" xfId="22335"/>
    <cellStyle name="CALC Amount Total 65 10 2" xfId="22336"/>
    <cellStyle name="CALC Amount Total 65 11" xfId="22337"/>
    <cellStyle name="CALC Amount Total 65 12" xfId="22338"/>
    <cellStyle name="CALC Amount Total 65 2" xfId="22339"/>
    <cellStyle name="CALC Amount Total 65 2 2" xfId="22340"/>
    <cellStyle name="CALC Amount Total 65 2 2 2" xfId="22341"/>
    <cellStyle name="CALC Amount Total 65 2 3" xfId="22342"/>
    <cellStyle name="CALC Amount Total 65 2 4" xfId="22343"/>
    <cellStyle name="CALC Amount Total 65 3" xfId="22344"/>
    <cellStyle name="CALC Amount Total 65 3 2" xfId="22345"/>
    <cellStyle name="CALC Amount Total 65 3 2 2" xfId="22346"/>
    <cellStyle name="CALC Amount Total 65 3 3" xfId="22347"/>
    <cellStyle name="CALC Amount Total 65 3 4" xfId="22348"/>
    <cellStyle name="CALC Amount Total 65 4" xfId="22349"/>
    <cellStyle name="CALC Amount Total 65 4 2" xfId="22350"/>
    <cellStyle name="CALC Amount Total 65 4 2 2" xfId="22351"/>
    <cellStyle name="CALC Amount Total 65 4 3" xfId="22352"/>
    <cellStyle name="CALC Amount Total 65 4 4" xfId="22353"/>
    <cellStyle name="CALC Amount Total 65 5" xfId="22354"/>
    <cellStyle name="CALC Amount Total 65 5 2" xfId="22355"/>
    <cellStyle name="CALC Amount Total 65 5 2 2" xfId="22356"/>
    <cellStyle name="CALC Amount Total 65 5 3" xfId="22357"/>
    <cellStyle name="CALC Amount Total 65 5 4" xfId="22358"/>
    <cellStyle name="CALC Amount Total 65 6" xfId="22359"/>
    <cellStyle name="CALC Amount Total 65 6 2" xfId="22360"/>
    <cellStyle name="CALC Amount Total 65 6 2 2" xfId="22361"/>
    <cellStyle name="CALC Amount Total 65 6 3" xfId="22362"/>
    <cellStyle name="CALC Amount Total 65 6 4" xfId="22363"/>
    <cellStyle name="CALC Amount Total 65 7" xfId="22364"/>
    <cellStyle name="CALC Amount Total 65 7 2" xfId="22365"/>
    <cellStyle name="CALC Amount Total 65 7 2 2" xfId="22366"/>
    <cellStyle name="CALC Amount Total 65 7 3" xfId="22367"/>
    <cellStyle name="CALC Amount Total 65 7 4" xfId="22368"/>
    <cellStyle name="CALC Amount Total 65 8" xfId="22369"/>
    <cellStyle name="CALC Amount Total 65 8 2" xfId="22370"/>
    <cellStyle name="CALC Amount Total 65 8 2 2" xfId="22371"/>
    <cellStyle name="CALC Amount Total 65 8 3" xfId="22372"/>
    <cellStyle name="CALC Amount Total 65 8 4" xfId="22373"/>
    <cellStyle name="CALC Amount Total 65 9" xfId="22374"/>
    <cellStyle name="CALC Amount Total 65 9 2" xfId="22375"/>
    <cellStyle name="CALC Amount Total 65 9 2 2" xfId="22376"/>
    <cellStyle name="CALC Amount Total 65 9 3" xfId="22377"/>
    <cellStyle name="CALC Amount Total 65 9 4" xfId="22378"/>
    <cellStyle name="CALC Amount Total 66" xfId="22379"/>
    <cellStyle name="CALC Amount Total 66 10" xfId="22380"/>
    <cellStyle name="CALC Amount Total 66 10 2" xfId="22381"/>
    <cellStyle name="CALC Amount Total 66 11" xfId="22382"/>
    <cellStyle name="CALC Amount Total 66 12" xfId="22383"/>
    <cellStyle name="CALC Amount Total 66 2" xfId="22384"/>
    <cellStyle name="CALC Amount Total 66 2 2" xfId="22385"/>
    <cellStyle name="CALC Amount Total 66 2 2 2" xfId="22386"/>
    <cellStyle name="CALC Amount Total 66 2 3" xfId="22387"/>
    <cellStyle name="CALC Amount Total 66 2 4" xfId="22388"/>
    <cellStyle name="CALC Amount Total 66 3" xfId="22389"/>
    <cellStyle name="CALC Amount Total 66 3 2" xfId="22390"/>
    <cellStyle name="CALC Amount Total 66 3 2 2" xfId="22391"/>
    <cellStyle name="CALC Amount Total 66 3 3" xfId="22392"/>
    <cellStyle name="CALC Amount Total 66 3 4" xfId="22393"/>
    <cellStyle name="CALC Amount Total 66 4" xfId="22394"/>
    <cellStyle name="CALC Amount Total 66 4 2" xfId="22395"/>
    <cellStyle name="CALC Amount Total 66 4 2 2" xfId="22396"/>
    <cellStyle name="CALC Amount Total 66 4 3" xfId="22397"/>
    <cellStyle name="CALC Amount Total 66 4 4" xfId="22398"/>
    <cellStyle name="CALC Amount Total 66 5" xfId="22399"/>
    <cellStyle name="CALC Amount Total 66 5 2" xfId="22400"/>
    <cellStyle name="CALC Amount Total 66 5 2 2" xfId="22401"/>
    <cellStyle name="CALC Amount Total 66 5 3" xfId="22402"/>
    <cellStyle name="CALC Amount Total 66 5 4" xfId="22403"/>
    <cellStyle name="CALC Amount Total 66 6" xfId="22404"/>
    <cellStyle name="CALC Amount Total 66 6 2" xfId="22405"/>
    <cellStyle name="CALC Amount Total 66 6 2 2" xfId="22406"/>
    <cellStyle name="CALC Amount Total 66 6 3" xfId="22407"/>
    <cellStyle name="CALC Amount Total 66 6 4" xfId="22408"/>
    <cellStyle name="CALC Amount Total 66 7" xfId="22409"/>
    <cellStyle name="CALC Amount Total 66 7 2" xfId="22410"/>
    <cellStyle name="CALC Amount Total 66 7 2 2" xfId="22411"/>
    <cellStyle name="CALC Amount Total 66 7 3" xfId="22412"/>
    <cellStyle name="CALC Amount Total 66 7 4" xfId="22413"/>
    <cellStyle name="CALC Amount Total 66 8" xfId="22414"/>
    <cellStyle name="CALC Amount Total 66 8 2" xfId="22415"/>
    <cellStyle name="CALC Amount Total 66 8 2 2" xfId="22416"/>
    <cellStyle name="CALC Amount Total 66 8 3" xfId="22417"/>
    <cellStyle name="CALC Amount Total 66 8 4" xfId="22418"/>
    <cellStyle name="CALC Amount Total 66 9" xfId="22419"/>
    <cellStyle name="CALC Amount Total 66 9 2" xfId="22420"/>
    <cellStyle name="CALC Amount Total 66 9 2 2" xfId="22421"/>
    <cellStyle name="CALC Amount Total 66 9 3" xfId="22422"/>
    <cellStyle name="CALC Amount Total 66 9 4" xfId="22423"/>
    <cellStyle name="CALC Amount Total 67" xfId="22424"/>
    <cellStyle name="CALC Amount Total 67 10" xfId="22425"/>
    <cellStyle name="CALC Amount Total 67 10 2" xfId="22426"/>
    <cellStyle name="CALC Amount Total 67 11" xfId="22427"/>
    <cellStyle name="CALC Amount Total 67 12" xfId="22428"/>
    <cellStyle name="CALC Amount Total 67 2" xfId="22429"/>
    <cellStyle name="CALC Amount Total 67 2 2" xfId="22430"/>
    <cellStyle name="CALC Amount Total 67 2 2 2" xfId="22431"/>
    <cellStyle name="CALC Amount Total 67 2 3" xfId="22432"/>
    <cellStyle name="CALC Amount Total 67 2 4" xfId="22433"/>
    <cellStyle name="CALC Amount Total 67 3" xfId="22434"/>
    <cellStyle name="CALC Amount Total 67 3 2" xfId="22435"/>
    <cellStyle name="CALC Amount Total 67 3 2 2" xfId="22436"/>
    <cellStyle name="CALC Amount Total 67 3 3" xfId="22437"/>
    <cellStyle name="CALC Amount Total 67 3 4" xfId="22438"/>
    <cellStyle name="CALC Amount Total 67 4" xfId="22439"/>
    <cellStyle name="CALC Amount Total 67 4 2" xfId="22440"/>
    <cellStyle name="CALC Amount Total 67 4 2 2" xfId="22441"/>
    <cellStyle name="CALC Amount Total 67 4 3" xfId="22442"/>
    <cellStyle name="CALC Amount Total 67 4 4" xfId="22443"/>
    <cellStyle name="CALC Amount Total 67 5" xfId="22444"/>
    <cellStyle name="CALC Amount Total 67 5 2" xfId="22445"/>
    <cellStyle name="CALC Amount Total 67 5 2 2" xfId="22446"/>
    <cellStyle name="CALC Amount Total 67 5 3" xfId="22447"/>
    <cellStyle name="CALC Amount Total 67 5 4" xfId="22448"/>
    <cellStyle name="CALC Amount Total 67 6" xfId="22449"/>
    <cellStyle name="CALC Amount Total 67 6 2" xfId="22450"/>
    <cellStyle name="CALC Amount Total 67 6 2 2" xfId="22451"/>
    <cellStyle name="CALC Amount Total 67 6 3" xfId="22452"/>
    <cellStyle name="CALC Amount Total 67 6 4" xfId="22453"/>
    <cellStyle name="CALC Amount Total 67 7" xfId="22454"/>
    <cellStyle name="CALC Amount Total 67 7 2" xfId="22455"/>
    <cellStyle name="CALC Amount Total 67 7 2 2" xfId="22456"/>
    <cellStyle name="CALC Amount Total 67 7 3" xfId="22457"/>
    <cellStyle name="CALC Amount Total 67 7 4" xfId="22458"/>
    <cellStyle name="CALC Amount Total 67 8" xfId="22459"/>
    <cellStyle name="CALC Amount Total 67 8 2" xfId="22460"/>
    <cellStyle name="CALC Amount Total 67 8 2 2" xfId="22461"/>
    <cellStyle name="CALC Amount Total 67 8 3" xfId="22462"/>
    <cellStyle name="CALC Amount Total 67 8 4" xfId="22463"/>
    <cellStyle name="CALC Amount Total 67 9" xfId="22464"/>
    <cellStyle name="CALC Amount Total 67 9 2" xfId="22465"/>
    <cellStyle name="CALC Amount Total 67 9 2 2" xfId="22466"/>
    <cellStyle name="CALC Amount Total 67 9 3" xfId="22467"/>
    <cellStyle name="CALC Amount Total 67 9 4" xfId="22468"/>
    <cellStyle name="CALC Amount Total 68" xfId="22469"/>
    <cellStyle name="CALC Amount Total 68 10" xfId="22470"/>
    <cellStyle name="CALC Amount Total 68 10 2" xfId="22471"/>
    <cellStyle name="CALC Amount Total 68 11" xfId="22472"/>
    <cellStyle name="CALC Amount Total 68 12" xfId="22473"/>
    <cellStyle name="CALC Amount Total 68 2" xfId="22474"/>
    <cellStyle name="CALC Amount Total 68 2 2" xfId="22475"/>
    <cellStyle name="CALC Amount Total 68 2 2 2" xfId="22476"/>
    <cellStyle name="CALC Amount Total 68 2 3" xfId="22477"/>
    <cellStyle name="CALC Amount Total 68 2 4" xfId="22478"/>
    <cellStyle name="CALC Amount Total 68 3" xfId="22479"/>
    <cellStyle name="CALC Amount Total 68 3 2" xfId="22480"/>
    <cellStyle name="CALC Amount Total 68 3 2 2" xfId="22481"/>
    <cellStyle name="CALC Amount Total 68 3 3" xfId="22482"/>
    <cellStyle name="CALC Amount Total 68 3 4" xfId="22483"/>
    <cellStyle name="CALC Amount Total 68 4" xfId="22484"/>
    <cellStyle name="CALC Amount Total 68 4 2" xfId="22485"/>
    <cellStyle name="CALC Amount Total 68 4 2 2" xfId="22486"/>
    <cellStyle name="CALC Amount Total 68 4 3" xfId="22487"/>
    <cellStyle name="CALC Amount Total 68 4 4" xfId="22488"/>
    <cellStyle name="CALC Amount Total 68 5" xfId="22489"/>
    <cellStyle name="CALC Amount Total 68 5 2" xfId="22490"/>
    <cellStyle name="CALC Amount Total 68 5 2 2" xfId="22491"/>
    <cellStyle name="CALC Amount Total 68 5 3" xfId="22492"/>
    <cellStyle name="CALC Amount Total 68 5 4" xfId="22493"/>
    <cellStyle name="CALC Amount Total 68 6" xfId="22494"/>
    <cellStyle name="CALC Amount Total 68 6 2" xfId="22495"/>
    <cellStyle name="CALC Amount Total 68 6 2 2" xfId="22496"/>
    <cellStyle name="CALC Amount Total 68 6 3" xfId="22497"/>
    <cellStyle name="CALC Amount Total 68 6 4" xfId="22498"/>
    <cellStyle name="CALC Amount Total 68 7" xfId="22499"/>
    <cellStyle name="CALC Amount Total 68 7 2" xfId="22500"/>
    <cellStyle name="CALC Amount Total 68 7 2 2" xfId="22501"/>
    <cellStyle name="CALC Amount Total 68 7 3" xfId="22502"/>
    <cellStyle name="CALC Amount Total 68 7 4" xfId="22503"/>
    <cellStyle name="CALC Amount Total 68 8" xfId="22504"/>
    <cellStyle name="CALC Amount Total 68 8 2" xfId="22505"/>
    <cellStyle name="CALC Amount Total 68 8 2 2" xfId="22506"/>
    <cellStyle name="CALC Amount Total 68 8 3" xfId="22507"/>
    <cellStyle name="CALC Amount Total 68 8 4" xfId="22508"/>
    <cellStyle name="CALC Amount Total 68 9" xfId="22509"/>
    <cellStyle name="CALC Amount Total 68 9 2" xfId="22510"/>
    <cellStyle name="CALC Amount Total 68 9 2 2" xfId="22511"/>
    <cellStyle name="CALC Amount Total 68 9 3" xfId="22512"/>
    <cellStyle name="CALC Amount Total 68 9 4" xfId="22513"/>
    <cellStyle name="CALC Amount Total 69" xfId="22514"/>
    <cellStyle name="CALC Amount Total 69 10" xfId="22515"/>
    <cellStyle name="CALC Amount Total 69 10 2" xfId="22516"/>
    <cellStyle name="CALC Amount Total 69 11" xfId="22517"/>
    <cellStyle name="CALC Amount Total 69 12" xfId="22518"/>
    <cellStyle name="CALC Amount Total 69 2" xfId="22519"/>
    <cellStyle name="CALC Amount Total 69 2 2" xfId="22520"/>
    <cellStyle name="CALC Amount Total 69 2 2 2" xfId="22521"/>
    <cellStyle name="CALC Amount Total 69 2 3" xfId="22522"/>
    <cellStyle name="CALC Amount Total 69 2 4" xfId="22523"/>
    <cellStyle name="CALC Amount Total 69 3" xfId="22524"/>
    <cellStyle name="CALC Amount Total 69 3 2" xfId="22525"/>
    <cellStyle name="CALC Amount Total 69 3 2 2" xfId="22526"/>
    <cellStyle name="CALC Amount Total 69 3 3" xfId="22527"/>
    <cellStyle name="CALC Amount Total 69 3 4" xfId="22528"/>
    <cellStyle name="CALC Amount Total 69 4" xfId="22529"/>
    <cellStyle name="CALC Amount Total 69 4 2" xfId="22530"/>
    <cellStyle name="CALC Amount Total 69 4 2 2" xfId="22531"/>
    <cellStyle name="CALC Amount Total 69 4 3" xfId="22532"/>
    <cellStyle name="CALC Amount Total 69 4 4" xfId="22533"/>
    <cellStyle name="CALC Amount Total 69 5" xfId="22534"/>
    <cellStyle name="CALC Amount Total 69 5 2" xfId="22535"/>
    <cellStyle name="CALC Amount Total 69 5 2 2" xfId="22536"/>
    <cellStyle name="CALC Amount Total 69 5 3" xfId="22537"/>
    <cellStyle name="CALC Amount Total 69 5 4" xfId="22538"/>
    <cellStyle name="CALC Amount Total 69 6" xfId="22539"/>
    <cellStyle name="CALC Amount Total 69 6 2" xfId="22540"/>
    <cellStyle name="CALC Amount Total 69 6 2 2" xfId="22541"/>
    <cellStyle name="CALC Amount Total 69 6 3" xfId="22542"/>
    <cellStyle name="CALC Amount Total 69 6 4" xfId="22543"/>
    <cellStyle name="CALC Amount Total 69 7" xfId="22544"/>
    <cellStyle name="CALC Amount Total 69 7 2" xfId="22545"/>
    <cellStyle name="CALC Amount Total 69 7 2 2" xfId="22546"/>
    <cellStyle name="CALC Amount Total 69 7 3" xfId="22547"/>
    <cellStyle name="CALC Amount Total 69 7 4" xfId="22548"/>
    <cellStyle name="CALC Amount Total 69 8" xfId="22549"/>
    <cellStyle name="CALC Amount Total 69 8 2" xfId="22550"/>
    <cellStyle name="CALC Amount Total 69 8 2 2" xfId="22551"/>
    <cellStyle name="CALC Amount Total 69 8 3" xfId="22552"/>
    <cellStyle name="CALC Amount Total 69 8 4" xfId="22553"/>
    <cellStyle name="CALC Amount Total 69 9" xfId="22554"/>
    <cellStyle name="CALC Amount Total 69 9 2" xfId="22555"/>
    <cellStyle name="CALC Amount Total 69 9 2 2" xfId="22556"/>
    <cellStyle name="CALC Amount Total 69 9 3" xfId="22557"/>
    <cellStyle name="CALC Amount Total 69 9 4" xfId="22558"/>
    <cellStyle name="CALC Amount Total 7" xfId="22559"/>
    <cellStyle name="CALC Amount Total 7 10" xfId="22560"/>
    <cellStyle name="CALC Amount Total 7 10 2" xfId="22561"/>
    <cellStyle name="CALC Amount Total 7 11" xfId="22562"/>
    <cellStyle name="CALC Amount Total 7 2" xfId="22563"/>
    <cellStyle name="CALC Amount Total 7 2 2" xfId="22564"/>
    <cellStyle name="CALC Amount Total 7 2 2 2" xfId="22565"/>
    <cellStyle name="CALC Amount Total 7 2 3" xfId="22566"/>
    <cellStyle name="CALC Amount Total 7 2 4" xfId="22567"/>
    <cellStyle name="CALC Amount Total 7 3" xfId="22568"/>
    <cellStyle name="CALC Amount Total 7 3 2" xfId="22569"/>
    <cellStyle name="CALC Amount Total 7 3 2 2" xfId="22570"/>
    <cellStyle name="CALC Amount Total 7 3 3" xfId="22571"/>
    <cellStyle name="CALC Amount Total 7 3 4" xfId="22572"/>
    <cellStyle name="CALC Amount Total 7 4" xfId="22573"/>
    <cellStyle name="CALC Amount Total 7 4 2" xfId="22574"/>
    <cellStyle name="CALC Amount Total 7 4 2 2" xfId="22575"/>
    <cellStyle name="CALC Amount Total 7 4 3" xfId="22576"/>
    <cellStyle name="CALC Amount Total 7 4 4" xfId="22577"/>
    <cellStyle name="CALC Amount Total 7 5" xfId="22578"/>
    <cellStyle name="CALC Amount Total 7 5 2" xfId="22579"/>
    <cellStyle name="CALC Amount Total 7 5 2 2" xfId="22580"/>
    <cellStyle name="CALC Amount Total 7 5 3" xfId="22581"/>
    <cellStyle name="CALC Amount Total 7 5 4" xfId="22582"/>
    <cellStyle name="CALC Amount Total 7 6" xfId="22583"/>
    <cellStyle name="CALC Amount Total 7 6 2" xfId="22584"/>
    <cellStyle name="CALC Amount Total 7 6 2 2" xfId="22585"/>
    <cellStyle name="CALC Amount Total 7 6 3" xfId="22586"/>
    <cellStyle name="CALC Amount Total 7 6 4" xfId="22587"/>
    <cellStyle name="CALC Amount Total 7 7" xfId="22588"/>
    <cellStyle name="CALC Amount Total 7 7 2" xfId="22589"/>
    <cellStyle name="CALC Amount Total 7 7 2 2" xfId="22590"/>
    <cellStyle name="CALC Amount Total 7 7 3" xfId="22591"/>
    <cellStyle name="CALC Amount Total 7 7 4" xfId="22592"/>
    <cellStyle name="CALC Amount Total 7 8" xfId="22593"/>
    <cellStyle name="CALC Amount Total 7 8 2" xfId="22594"/>
    <cellStyle name="CALC Amount Total 7 8 2 2" xfId="22595"/>
    <cellStyle name="CALC Amount Total 7 8 3" xfId="22596"/>
    <cellStyle name="CALC Amount Total 7 8 4" xfId="22597"/>
    <cellStyle name="CALC Amount Total 7 9" xfId="22598"/>
    <cellStyle name="CALC Amount Total 7 9 2" xfId="22599"/>
    <cellStyle name="CALC Amount Total 7 9 2 2" xfId="22600"/>
    <cellStyle name="CALC Amount Total 7 9 3" xfId="22601"/>
    <cellStyle name="CALC Amount Total 7 9 4" xfId="22602"/>
    <cellStyle name="CALC Amount Total 70" xfId="22603"/>
    <cellStyle name="CALC Amount Total 70 10" xfId="22604"/>
    <cellStyle name="CALC Amount Total 70 10 2" xfId="22605"/>
    <cellStyle name="CALC Amount Total 70 11" xfId="22606"/>
    <cellStyle name="CALC Amount Total 70 12" xfId="22607"/>
    <cellStyle name="CALC Amount Total 70 2" xfId="22608"/>
    <cellStyle name="CALC Amount Total 70 2 2" xfId="22609"/>
    <cellStyle name="CALC Amount Total 70 2 2 2" xfId="22610"/>
    <cellStyle name="CALC Amount Total 70 2 3" xfId="22611"/>
    <cellStyle name="CALC Amount Total 70 2 4" xfId="22612"/>
    <cellStyle name="CALC Amount Total 70 3" xfId="22613"/>
    <cellStyle name="CALC Amount Total 70 3 2" xfId="22614"/>
    <cellStyle name="CALC Amount Total 70 3 2 2" xfId="22615"/>
    <cellStyle name="CALC Amount Total 70 3 3" xfId="22616"/>
    <cellStyle name="CALC Amount Total 70 3 4" xfId="22617"/>
    <cellStyle name="CALC Amount Total 70 4" xfId="22618"/>
    <cellStyle name="CALC Amount Total 70 4 2" xfId="22619"/>
    <cellStyle name="CALC Amount Total 70 4 2 2" xfId="22620"/>
    <cellStyle name="CALC Amount Total 70 4 3" xfId="22621"/>
    <cellStyle name="CALC Amount Total 70 4 4" xfId="22622"/>
    <cellStyle name="CALC Amount Total 70 5" xfId="22623"/>
    <cellStyle name="CALC Amount Total 70 5 2" xfId="22624"/>
    <cellStyle name="CALC Amount Total 70 5 2 2" xfId="22625"/>
    <cellStyle name="CALC Amount Total 70 5 3" xfId="22626"/>
    <cellStyle name="CALC Amount Total 70 5 4" xfId="22627"/>
    <cellStyle name="CALC Amount Total 70 6" xfId="22628"/>
    <cellStyle name="CALC Amount Total 70 6 2" xfId="22629"/>
    <cellStyle name="CALC Amount Total 70 6 2 2" xfId="22630"/>
    <cellStyle name="CALC Amount Total 70 6 3" xfId="22631"/>
    <cellStyle name="CALC Amount Total 70 6 4" xfId="22632"/>
    <cellStyle name="CALC Amount Total 70 7" xfId="22633"/>
    <cellStyle name="CALC Amount Total 70 7 2" xfId="22634"/>
    <cellStyle name="CALC Amount Total 70 7 2 2" xfId="22635"/>
    <cellStyle name="CALC Amount Total 70 7 3" xfId="22636"/>
    <cellStyle name="CALC Amount Total 70 7 4" xfId="22637"/>
    <cellStyle name="CALC Amount Total 70 8" xfId="22638"/>
    <cellStyle name="CALC Amount Total 70 8 2" xfId="22639"/>
    <cellStyle name="CALC Amount Total 70 8 2 2" xfId="22640"/>
    <cellStyle name="CALC Amount Total 70 8 3" xfId="22641"/>
    <cellStyle name="CALC Amount Total 70 8 4" xfId="22642"/>
    <cellStyle name="CALC Amount Total 70 9" xfId="22643"/>
    <cellStyle name="CALC Amount Total 70 9 2" xfId="22644"/>
    <cellStyle name="CALC Amount Total 70 9 2 2" xfId="22645"/>
    <cellStyle name="CALC Amount Total 70 9 3" xfId="22646"/>
    <cellStyle name="CALC Amount Total 70 9 4" xfId="22647"/>
    <cellStyle name="CALC Amount Total 71" xfId="22648"/>
    <cellStyle name="CALC Amount Total 71 10" xfId="22649"/>
    <cellStyle name="CALC Amount Total 71 10 2" xfId="22650"/>
    <cellStyle name="CALC Amount Total 71 11" xfId="22651"/>
    <cellStyle name="CALC Amount Total 71 12" xfId="22652"/>
    <cellStyle name="CALC Amount Total 71 2" xfId="22653"/>
    <cellStyle name="CALC Amount Total 71 2 2" xfId="22654"/>
    <cellStyle name="CALC Amount Total 71 2 2 2" xfId="22655"/>
    <cellStyle name="CALC Amount Total 71 2 3" xfId="22656"/>
    <cellStyle name="CALC Amount Total 71 2 4" xfId="22657"/>
    <cellStyle name="CALC Amount Total 71 3" xfId="22658"/>
    <cellStyle name="CALC Amount Total 71 3 2" xfId="22659"/>
    <cellStyle name="CALC Amount Total 71 3 2 2" xfId="22660"/>
    <cellStyle name="CALC Amount Total 71 3 3" xfId="22661"/>
    <cellStyle name="CALC Amount Total 71 3 4" xfId="22662"/>
    <cellStyle name="CALC Amount Total 71 4" xfId="22663"/>
    <cellStyle name="CALC Amount Total 71 4 2" xfId="22664"/>
    <cellStyle name="CALC Amount Total 71 4 2 2" xfId="22665"/>
    <cellStyle name="CALC Amount Total 71 4 3" xfId="22666"/>
    <cellStyle name="CALC Amount Total 71 4 4" xfId="22667"/>
    <cellStyle name="CALC Amount Total 71 5" xfId="22668"/>
    <cellStyle name="CALC Amount Total 71 5 2" xfId="22669"/>
    <cellStyle name="CALC Amount Total 71 5 2 2" xfId="22670"/>
    <cellStyle name="CALC Amount Total 71 5 3" xfId="22671"/>
    <cellStyle name="CALC Amount Total 71 5 4" xfId="22672"/>
    <cellStyle name="CALC Amount Total 71 6" xfId="22673"/>
    <cellStyle name="CALC Amount Total 71 6 2" xfId="22674"/>
    <cellStyle name="CALC Amount Total 71 6 2 2" xfId="22675"/>
    <cellStyle name="CALC Amount Total 71 6 3" xfId="22676"/>
    <cellStyle name="CALC Amount Total 71 6 4" xfId="22677"/>
    <cellStyle name="CALC Amount Total 71 7" xfId="22678"/>
    <cellStyle name="CALC Amount Total 71 7 2" xfId="22679"/>
    <cellStyle name="CALC Amount Total 71 7 2 2" xfId="22680"/>
    <cellStyle name="CALC Amount Total 71 7 3" xfId="22681"/>
    <cellStyle name="CALC Amount Total 71 7 4" xfId="22682"/>
    <cellStyle name="CALC Amount Total 71 8" xfId="22683"/>
    <cellStyle name="CALC Amount Total 71 8 2" xfId="22684"/>
    <cellStyle name="CALC Amount Total 71 8 2 2" xfId="22685"/>
    <cellStyle name="CALC Amount Total 71 8 3" xfId="22686"/>
    <cellStyle name="CALC Amount Total 71 8 4" xfId="22687"/>
    <cellStyle name="CALC Amount Total 71 9" xfId="22688"/>
    <cellStyle name="CALC Amount Total 71 9 2" xfId="22689"/>
    <cellStyle name="CALC Amount Total 71 9 2 2" xfId="22690"/>
    <cellStyle name="CALC Amount Total 71 9 3" xfId="22691"/>
    <cellStyle name="CALC Amount Total 71 9 4" xfId="22692"/>
    <cellStyle name="CALC Amount Total 72" xfId="22693"/>
    <cellStyle name="CALC Amount Total 72 10" xfId="22694"/>
    <cellStyle name="CALC Amount Total 72 10 2" xfId="22695"/>
    <cellStyle name="CALC Amount Total 72 11" xfId="22696"/>
    <cellStyle name="CALC Amount Total 72 12" xfId="22697"/>
    <cellStyle name="CALC Amount Total 72 2" xfId="22698"/>
    <cellStyle name="CALC Amount Total 72 2 2" xfId="22699"/>
    <cellStyle name="CALC Amount Total 72 2 2 2" xfId="22700"/>
    <cellStyle name="CALC Amount Total 72 2 3" xfId="22701"/>
    <cellStyle name="CALC Amount Total 72 2 4" xfId="22702"/>
    <cellStyle name="CALC Amount Total 72 3" xfId="22703"/>
    <cellStyle name="CALC Amount Total 72 3 2" xfId="22704"/>
    <cellStyle name="CALC Amount Total 72 3 2 2" xfId="22705"/>
    <cellStyle name="CALC Amount Total 72 3 3" xfId="22706"/>
    <cellStyle name="CALC Amount Total 72 3 4" xfId="22707"/>
    <cellStyle name="CALC Amount Total 72 4" xfId="22708"/>
    <cellStyle name="CALC Amount Total 72 4 2" xfId="22709"/>
    <cellStyle name="CALC Amount Total 72 4 2 2" xfId="22710"/>
    <cellStyle name="CALC Amount Total 72 4 3" xfId="22711"/>
    <cellStyle name="CALC Amount Total 72 4 4" xfId="22712"/>
    <cellStyle name="CALC Amount Total 72 5" xfId="22713"/>
    <cellStyle name="CALC Amount Total 72 5 2" xfId="22714"/>
    <cellStyle name="CALC Amount Total 72 5 2 2" xfId="22715"/>
    <cellStyle name="CALC Amount Total 72 5 3" xfId="22716"/>
    <cellStyle name="CALC Amount Total 72 5 4" xfId="22717"/>
    <cellStyle name="CALC Amount Total 72 6" xfId="22718"/>
    <cellStyle name="CALC Amount Total 72 6 2" xfId="22719"/>
    <cellStyle name="CALC Amount Total 72 6 2 2" xfId="22720"/>
    <cellStyle name="CALC Amount Total 72 6 3" xfId="22721"/>
    <cellStyle name="CALC Amount Total 72 6 4" xfId="22722"/>
    <cellStyle name="CALC Amount Total 72 7" xfId="22723"/>
    <cellStyle name="CALC Amount Total 72 7 2" xfId="22724"/>
    <cellStyle name="CALC Amount Total 72 7 2 2" xfId="22725"/>
    <cellStyle name="CALC Amount Total 72 7 3" xfId="22726"/>
    <cellStyle name="CALC Amount Total 72 7 4" xfId="22727"/>
    <cellStyle name="CALC Amount Total 72 8" xfId="22728"/>
    <cellStyle name="CALC Amount Total 72 8 2" xfId="22729"/>
    <cellStyle name="CALC Amount Total 72 8 2 2" xfId="22730"/>
    <cellStyle name="CALC Amount Total 72 8 3" xfId="22731"/>
    <cellStyle name="CALC Amount Total 72 8 4" xfId="22732"/>
    <cellStyle name="CALC Amount Total 72 9" xfId="22733"/>
    <cellStyle name="CALC Amount Total 72 9 2" xfId="22734"/>
    <cellStyle name="CALC Amount Total 72 9 2 2" xfId="22735"/>
    <cellStyle name="CALC Amount Total 72 9 3" xfId="22736"/>
    <cellStyle name="CALC Amount Total 72 9 4" xfId="22737"/>
    <cellStyle name="CALC Amount Total 73" xfId="22738"/>
    <cellStyle name="CALC Amount Total 73 10" xfId="22739"/>
    <cellStyle name="CALC Amount Total 73 11" xfId="22740"/>
    <cellStyle name="CALC Amount Total 73 2" xfId="22741"/>
    <cellStyle name="CALC Amount Total 73 2 2" xfId="22742"/>
    <cellStyle name="CALC Amount Total 73 2 2 2" xfId="22743"/>
    <cellStyle name="CALC Amount Total 73 2 3" xfId="22744"/>
    <cellStyle name="CALC Amount Total 73 2 4" xfId="22745"/>
    <cellStyle name="CALC Amount Total 73 3" xfId="22746"/>
    <cellStyle name="CALC Amount Total 73 3 2" xfId="22747"/>
    <cellStyle name="CALC Amount Total 73 3 2 2" xfId="22748"/>
    <cellStyle name="CALC Amount Total 73 3 3" xfId="22749"/>
    <cellStyle name="CALC Amount Total 73 3 4" xfId="22750"/>
    <cellStyle name="CALC Amount Total 73 4" xfId="22751"/>
    <cellStyle name="CALC Amount Total 73 4 2" xfId="22752"/>
    <cellStyle name="CALC Amount Total 73 4 2 2" xfId="22753"/>
    <cellStyle name="CALC Amount Total 73 4 3" xfId="22754"/>
    <cellStyle name="CALC Amount Total 73 4 4" xfId="22755"/>
    <cellStyle name="CALC Amount Total 73 5" xfId="22756"/>
    <cellStyle name="CALC Amount Total 73 5 2" xfId="22757"/>
    <cellStyle name="CALC Amount Total 73 5 2 2" xfId="22758"/>
    <cellStyle name="CALC Amount Total 73 5 3" xfId="22759"/>
    <cellStyle name="CALC Amount Total 73 5 4" xfId="22760"/>
    <cellStyle name="CALC Amount Total 73 6" xfId="22761"/>
    <cellStyle name="CALC Amount Total 73 6 2" xfId="22762"/>
    <cellStyle name="CALC Amount Total 73 6 2 2" xfId="22763"/>
    <cellStyle name="CALC Amount Total 73 6 3" xfId="22764"/>
    <cellStyle name="CALC Amount Total 73 6 4" xfId="22765"/>
    <cellStyle name="CALC Amount Total 73 7" xfId="22766"/>
    <cellStyle name="CALC Amount Total 73 7 2" xfId="22767"/>
    <cellStyle name="CALC Amount Total 73 7 2 2" xfId="22768"/>
    <cellStyle name="CALC Amount Total 73 7 3" xfId="22769"/>
    <cellStyle name="CALC Amount Total 73 7 4" xfId="22770"/>
    <cellStyle name="CALC Amount Total 73 8" xfId="22771"/>
    <cellStyle name="CALC Amount Total 73 8 2" xfId="22772"/>
    <cellStyle name="CALC Amount Total 73 8 2 2" xfId="22773"/>
    <cellStyle name="CALC Amount Total 73 8 3" xfId="22774"/>
    <cellStyle name="CALC Amount Total 73 8 4" xfId="22775"/>
    <cellStyle name="CALC Amount Total 73 9" xfId="22776"/>
    <cellStyle name="CALC Amount Total 73 9 2" xfId="22777"/>
    <cellStyle name="CALC Amount Total 74" xfId="22778"/>
    <cellStyle name="CALC Amount Total 74 10" xfId="22779"/>
    <cellStyle name="CALC Amount Total 74 11" xfId="22780"/>
    <cellStyle name="CALC Amount Total 74 2" xfId="22781"/>
    <cellStyle name="CALC Amount Total 74 2 2" xfId="22782"/>
    <cellStyle name="CALC Amount Total 74 2 2 2" xfId="22783"/>
    <cellStyle name="CALC Amount Total 74 2 3" xfId="22784"/>
    <cellStyle name="CALC Amount Total 74 2 4" xfId="22785"/>
    <cellStyle name="CALC Amount Total 74 3" xfId="22786"/>
    <cellStyle name="CALC Amount Total 74 3 2" xfId="22787"/>
    <cellStyle name="CALC Amount Total 74 3 2 2" xfId="22788"/>
    <cellStyle name="CALC Amount Total 74 3 3" xfId="22789"/>
    <cellStyle name="CALC Amount Total 74 3 4" xfId="22790"/>
    <cellStyle name="CALC Amount Total 74 4" xfId="22791"/>
    <cellStyle name="CALC Amount Total 74 4 2" xfId="22792"/>
    <cellStyle name="CALC Amount Total 74 4 2 2" xfId="22793"/>
    <cellStyle name="CALC Amount Total 74 4 3" xfId="22794"/>
    <cellStyle name="CALC Amount Total 74 4 4" xfId="22795"/>
    <cellStyle name="CALC Amount Total 74 5" xfId="22796"/>
    <cellStyle name="CALC Amount Total 74 5 2" xfId="22797"/>
    <cellStyle name="CALC Amount Total 74 5 2 2" xfId="22798"/>
    <cellStyle name="CALC Amount Total 74 5 3" xfId="22799"/>
    <cellStyle name="CALC Amount Total 74 5 4" xfId="22800"/>
    <cellStyle name="CALC Amount Total 74 6" xfId="22801"/>
    <cellStyle name="CALC Amount Total 74 6 2" xfId="22802"/>
    <cellStyle name="CALC Amount Total 74 6 2 2" xfId="22803"/>
    <cellStyle name="CALC Amount Total 74 6 3" xfId="22804"/>
    <cellStyle name="CALC Amount Total 74 6 4" xfId="22805"/>
    <cellStyle name="CALC Amount Total 74 7" xfId="22806"/>
    <cellStyle name="CALC Amount Total 74 7 2" xfId="22807"/>
    <cellStyle name="CALC Amount Total 74 7 2 2" xfId="22808"/>
    <cellStyle name="CALC Amount Total 74 7 3" xfId="22809"/>
    <cellStyle name="CALC Amount Total 74 7 4" xfId="22810"/>
    <cellStyle name="CALC Amount Total 74 8" xfId="22811"/>
    <cellStyle name="CALC Amount Total 74 8 2" xfId="22812"/>
    <cellStyle name="CALC Amount Total 74 8 2 2" xfId="22813"/>
    <cellStyle name="CALC Amount Total 74 8 3" xfId="22814"/>
    <cellStyle name="CALC Amount Total 74 8 4" xfId="22815"/>
    <cellStyle name="CALC Amount Total 74 9" xfId="22816"/>
    <cellStyle name="CALC Amount Total 74 9 2" xfId="22817"/>
    <cellStyle name="CALC Amount Total 75" xfId="22818"/>
    <cellStyle name="CALC Amount Total 75 10" xfId="22819"/>
    <cellStyle name="CALC Amount Total 75 11" xfId="22820"/>
    <cellStyle name="CALC Amount Total 75 2" xfId="22821"/>
    <cellStyle name="CALC Amount Total 75 2 2" xfId="22822"/>
    <cellStyle name="CALC Amount Total 75 2 2 2" xfId="22823"/>
    <cellStyle name="CALC Amount Total 75 2 3" xfId="22824"/>
    <cellStyle name="CALC Amount Total 75 2 4" xfId="22825"/>
    <cellStyle name="CALC Amount Total 75 3" xfId="22826"/>
    <cellStyle name="CALC Amount Total 75 3 2" xfId="22827"/>
    <cellStyle name="CALC Amount Total 75 3 2 2" xfId="22828"/>
    <cellStyle name="CALC Amount Total 75 3 3" xfId="22829"/>
    <cellStyle name="CALC Amount Total 75 3 4" xfId="22830"/>
    <cellStyle name="CALC Amount Total 75 4" xfId="22831"/>
    <cellStyle name="CALC Amount Total 75 4 2" xfId="22832"/>
    <cellStyle name="CALC Amount Total 75 4 2 2" xfId="22833"/>
    <cellStyle name="CALC Amount Total 75 4 3" xfId="22834"/>
    <cellStyle name="CALC Amount Total 75 4 4" xfId="22835"/>
    <cellStyle name="CALC Amount Total 75 5" xfId="22836"/>
    <cellStyle name="CALC Amount Total 75 5 2" xfId="22837"/>
    <cellStyle name="CALC Amount Total 75 5 2 2" xfId="22838"/>
    <cellStyle name="CALC Amount Total 75 5 3" xfId="22839"/>
    <cellStyle name="CALC Amount Total 75 5 4" xfId="22840"/>
    <cellStyle name="CALC Amount Total 75 6" xfId="22841"/>
    <cellStyle name="CALC Amount Total 75 6 2" xfId="22842"/>
    <cellStyle name="CALC Amount Total 75 6 2 2" xfId="22843"/>
    <cellStyle name="CALC Amount Total 75 6 3" xfId="22844"/>
    <cellStyle name="CALC Amount Total 75 6 4" xfId="22845"/>
    <cellStyle name="CALC Amount Total 75 7" xfId="22846"/>
    <cellStyle name="CALC Amount Total 75 7 2" xfId="22847"/>
    <cellStyle name="CALC Amount Total 75 7 2 2" xfId="22848"/>
    <cellStyle name="CALC Amount Total 75 7 3" xfId="22849"/>
    <cellStyle name="CALC Amount Total 75 7 4" xfId="22850"/>
    <cellStyle name="CALC Amount Total 75 8" xfId="22851"/>
    <cellStyle name="CALC Amount Total 75 8 2" xfId="22852"/>
    <cellStyle name="CALC Amount Total 75 8 2 2" xfId="22853"/>
    <cellStyle name="CALC Amount Total 75 8 3" xfId="22854"/>
    <cellStyle name="CALC Amount Total 75 8 4" xfId="22855"/>
    <cellStyle name="CALC Amount Total 75 9" xfId="22856"/>
    <cellStyle name="CALC Amount Total 75 9 2" xfId="22857"/>
    <cellStyle name="CALC Amount Total 76" xfId="22858"/>
    <cellStyle name="CALC Amount Total 76 10" xfId="22859"/>
    <cellStyle name="CALC Amount Total 76 11" xfId="22860"/>
    <cellStyle name="CALC Amount Total 76 2" xfId="22861"/>
    <cellStyle name="CALC Amount Total 76 2 2" xfId="22862"/>
    <cellStyle name="CALC Amount Total 76 2 2 2" xfId="22863"/>
    <cellStyle name="CALC Amount Total 76 2 3" xfId="22864"/>
    <cellStyle name="CALC Amount Total 76 2 4" xfId="22865"/>
    <cellStyle name="CALC Amount Total 76 3" xfId="22866"/>
    <cellStyle name="CALC Amount Total 76 3 2" xfId="22867"/>
    <cellStyle name="CALC Amount Total 76 3 2 2" xfId="22868"/>
    <cellStyle name="CALC Amount Total 76 3 3" xfId="22869"/>
    <cellStyle name="CALC Amount Total 76 3 4" xfId="22870"/>
    <cellStyle name="CALC Amount Total 76 4" xfId="22871"/>
    <cellStyle name="CALC Amount Total 76 4 2" xfId="22872"/>
    <cellStyle name="CALC Amount Total 76 4 2 2" xfId="22873"/>
    <cellStyle name="CALC Amount Total 76 4 3" xfId="22874"/>
    <cellStyle name="CALC Amount Total 76 4 4" xfId="22875"/>
    <cellStyle name="CALC Amount Total 76 5" xfId="22876"/>
    <cellStyle name="CALC Amount Total 76 5 2" xfId="22877"/>
    <cellStyle name="CALC Amount Total 76 5 2 2" xfId="22878"/>
    <cellStyle name="CALC Amount Total 76 5 3" xfId="22879"/>
    <cellStyle name="CALC Amount Total 76 5 4" xfId="22880"/>
    <cellStyle name="CALC Amount Total 76 6" xfId="22881"/>
    <cellStyle name="CALC Amount Total 76 6 2" xfId="22882"/>
    <cellStyle name="CALC Amount Total 76 6 2 2" xfId="22883"/>
    <cellStyle name="CALC Amount Total 76 6 3" xfId="22884"/>
    <cellStyle name="CALC Amount Total 76 6 4" xfId="22885"/>
    <cellStyle name="CALC Amount Total 76 7" xfId="22886"/>
    <cellStyle name="CALC Amount Total 76 7 2" xfId="22887"/>
    <cellStyle name="CALC Amount Total 76 7 2 2" xfId="22888"/>
    <cellStyle name="CALC Amount Total 76 7 3" xfId="22889"/>
    <cellStyle name="CALC Amount Total 76 7 4" xfId="22890"/>
    <cellStyle name="CALC Amount Total 76 8" xfId="22891"/>
    <cellStyle name="CALC Amount Total 76 8 2" xfId="22892"/>
    <cellStyle name="CALC Amount Total 76 8 2 2" xfId="22893"/>
    <cellStyle name="CALC Amount Total 76 8 3" xfId="22894"/>
    <cellStyle name="CALC Amount Total 76 8 4" xfId="22895"/>
    <cellStyle name="CALC Amount Total 76 9" xfId="22896"/>
    <cellStyle name="CALC Amount Total 76 9 2" xfId="22897"/>
    <cellStyle name="CALC Amount Total 77" xfId="22898"/>
    <cellStyle name="CALC Amount Total 77 10" xfId="22899"/>
    <cellStyle name="CALC Amount Total 77 11" xfId="22900"/>
    <cellStyle name="CALC Amount Total 77 2" xfId="22901"/>
    <cellStyle name="CALC Amount Total 77 2 2" xfId="22902"/>
    <cellStyle name="CALC Amount Total 77 2 2 2" xfId="22903"/>
    <cellStyle name="CALC Amount Total 77 2 3" xfId="22904"/>
    <cellStyle name="CALC Amount Total 77 2 4" xfId="22905"/>
    <cellStyle name="CALC Amount Total 77 3" xfId="22906"/>
    <cellStyle name="CALC Amount Total 77 3 2" xfId="22907"/>
    <cellStyle name="CALC Amount Total 77 3 2 2" xfId="22908"/>
    <cellStyle name="CALC Amount Total 77 3 3" xfId="22909"/>
    <cellStyle name="CALC Amount Total 77 3 4" xfId="22910"/>
    <cellStyle name="CALC Amount Total 77 4" xfId="22911"/>
    <cellStyle name="CALC Amount Total 77 4 2" xfId="22912"/>
    <cellStyle name="CALC Amount Total 77 4 2 2" xfId="22913"/>
    <cellStyle name="CALC Amount Total 77 4 3" xfId="22914"/>
    <cellStyle name="CALC Amount Total 77 4 4" xfId="22915"/>
    <cellStyle name="CALC Amount Total 77 5" xfId="22916"/>
    <cellStyle name="CALC Amount Total 77 5 2" xfId="22917"/>
    <cellStyle name="CALC Amount Total 77 5 2 2" xfId="22918"/>
    <cellStyle name="CALC Amount Total 77 5 3" xfId="22919"/>
    <cellStyle name="CALC Amount Total 77 5 4" xfId="22920"/>
    <cellStyle name="CALC Amount Total 77 6" xfId="22921"/>
    <cellStyle name="CALC Amount Total 77 6 2" xfId="22922"/>
    <cellStyle name="CALC Amount Total 77 6 2 2" xfId="22923"/>
    <cellStyle name="CALC Amount Total 77 6 3" xfId="22924"/>
    <cellStyle name="CALC Amount Total 77 6 4" xfId="22925"/>
    <cellStyle name="CALC Amount Total 77 7" xfId="22926"/>
    <cellStyle name="CALC Amount Total 77 7 2" xfId="22927"/>
    <cellStyle name="CALC Amount Total 77 7 2 2" xfId="22928"/>
    <cellStyle name="CALC Amount Total 77 7 3" xfId="22929"/>
    <cellStyle name="CALC Amount Total 77 7 4" xfId="22930"/>
    <cellStyle name="CALC Amount Total 77 8" xfId="22931"/>
    <cellStyle name="CALC Amount Total 77 8 2" xfId="22932"/>
    <cellStyle name="CALC Amount Total 77 8 2 2" xfId="22933"/>
    <cellStyle name="CALC Amount Total 77 8 3" xfId="22934"/>
    <cellStyle name="CALC Amount Total 77 8 4" xfId="22935"/>
    <cellStyle name="CALC Amount Total 77 9" xfId="22936"/>
    <cellStyle name="CALC Amount Total 77 9 2" xfId="22937"/>
    <cellStyle name="CALC Amount Total 78" xfId="22938"/>
    <cellStyle name="CALC Amount Total 78 10" xfId="22939"/>
    <cellStyle name="CALC Amount Total 78 11" xfId="22940"/>
    <cellStyle name="CALC Amount Total 78 2" xfId="22941"/>
    <cellStyle name="CALC Amount Total 78 2 2" xfId="22942"/>
    <cellStyle name="CALC Amount Total 78 2 2 2" xfId="22943"/>
    <cellStyle name="CALC Amount Total 78 2 3" xfId="22944"/>
    <cellStyle name="CALC Amount Total 78 2 4" xfId="22945"/>
    <cellStyle name="CALC Amount Total 78 3" xfId="22946"/>
    <cellStyle name="CALC Amount Total 78 3 2" xfId="22947"/>
    <cellStyle name="CALC Amount Total 78 3 2 2" xfId="22948"/>
    <cellStyle name="CALC Amount Total 78 3 3" xfId="22949"/>
    <cellStyle name="CALC Amount Total 78 3 4" xfId="22950"/>
    <cellStyle name="CALC Amount Total 78 4" xfId="22951"/>
    <cellStyle name="CALC Amount Total 78 4 2" xfId="22952"/>
    <cellStyle name="CALC Amount Total 78 4 2 2" xfId="22953"/>
    <cellStyle name="CALC Amount Total 78 4 3" xfId="22954"/>
    <cellStyle name="CALC Amount Total 78 4 4" xfId="22955"/>
    <cellStyle name="CALC Amount Total 78 5" xfId="22956"/>
    <cellStyle name="CALC Amount Total 78 5 2" xfId="22957"/>
    <cellStyle name="CALC Amount Total 78 5 2 2" xfId="22958"/>
    <cellStyle name="CALC Amount Total 78 5 3" xfId="22959"/>
    <cellStyle name="CALC Amount Total 78 5 4" xfId="22960"/>
    <cellStyle name="CALC Amount Total 78 6" xfId="22961"/>
    <cellStyle name="CALC Amount Total 78 6 2" xfId="22962"/>
    <cellStyle name="CALC Amount Total 78 6 2 2" xfId="22963"/>
    <cellStyle name="CALC Amount Total 78 6 3" xfId="22964"/>
    <cellStyle name="CALC Amount Total 78 6 4" xfId="22965"/>
    <cellStyle name="CALC Amount Total 78 7" xfId="22966"/>
    <cellStyle name="CALC Amount Total 78 7 2" xfId="22967"/>
    <cellStyle name="CALC Amount Total 78 7 2 2" xfId="22968"/>
    <cellStyle name="CALC Amount Total 78 7 3" xfId="22969"/>
    <cellStyle name="CALC Amount Total 78 7 4" xfId="22970"/>
    <cellStyle name="CALC Amount Total 78 8" xfId="22971"/>
    <cellStyle name="CALC Amount Total 78 8 2" xfId="22972"/>
    <cellStyle name="CALC Amount Total 78 8 2 2" xfId="22973"/>
    <cellStyle name="CALC Amount Total 78 8 3" xfId="22974"/>
    <cellStyle name="CALC Amount Total 78 8 4" xfId="22975"/>
    <cellStyle name="CALC Amount Total 78 9" xfId="22976"/>
    <cellStyle name="CALC Amount Total 78 9 2" xfId="22977"/>
    <cellStyle name="CALC Amount Total 79" xfId="22978"/>
    <cellStyle name="CALC Amount Total 79 10" xfId="22979"/>
    <cellStyle name="CALC Amount Total 79 11" xfId="22980"/>
    <cellStyle name="CALC Amount Total 79 2" xfId="22981"/>
    <cellStyle name="CALC Amount Total 79 2 2" xfId="22982"/>
    <cellStyle name="CALC Amount Total 79 2 2 2" xfId="22983"/>
    <cellStyle name="CALC Amount Total 79 2 3" xfId="22984"/>
    <cellStyle name="CALC Amount Total 79 2 4" xfId="22985"/>
    <cellStyle name="CALC Amount Total 79 3" xfId="22986"/>
    <cellStyle name="CALC Amount Total 79 3 2" xfId="22987"/>
    <cellStyle name="CALC Amount Total 79 3 2 2" xfId="22988"/>
    <cellStyle name="CALC Amount Total 79 3 3" xfId="22989"/>
    <cellStyle name="CALC Amount Total 79 3 4" xfId="22990"/>
    <cellStyle name="CALC Amount Total 79 4" xfId="22991"/>
    <cellStyle name="CALC Amount Total 79 4 2" xfId="22992"/>
    <cellStyle name="CALC Amount Total 79 4 2 2" xfId="22993"/>
    <cellStyle name="CALC Amount Total 79 4 3" xfId="22994"/>
    <cellStyle name="CALC Amount Total 79 4 4" xfId="22995"/>
    <cellStyle name="CALC Amount Total 79 5" xfId="22996"/>
    <cellStyle name="CALC Amount Total 79 5 2" xfId="22997"/>
    <cellStyle name="CALC Amount Total 79 5 2 2" xfId="22998"/>
    <cellStyle name="CALC Amount Total 79 5 3" xfId="22999"/>
    <cellStyle name="CALC Amount Total 79 5 4" xfId="23000"/>
    <cellStyle name="CALC Amount Total 79 6" xfId="23001"/>
    <cellStyle name="CALC Amount Total 79 6 2" xfId="23002"/>
    <cellStyle name="CALC Amount Total 79 6 2 2" xfId="23003"/>
    <cellStyle name="CALC Amount Total 79 6 3" xfId="23004"/>
    <cellStyle name="CALC Amount Total 79 6 4" xfId="23005"/>
    <cellStyle name="CALC Amount Total 79 7" xfId="23006"/>
    <cellStyle name="CALC Amount Total 79 7 2" xfId="23007"/>
    <cellStyle name="CALC Amount Total 79 7 2 2" xfId="23008"/>
    <cellStyle name="CALC Amount Total 79 7 3" xfId="23009"/>
    <cellStyle name="CALC Amount Total 79 7 4" xfId="23010"/>
    <cellStyle name="CALC Amount Total 79 8" xfId="23011"/>
    <cellStyle name="CALC Amount Total 79 8 2" xfId="23012"/>
    <cellStyle name="CALC Amount Total 79 8 2 2" xfId="23013"/>
    <cellStyle name="CALC Amount Total 79 8 3" xfId="23014"/>
    <cellStyle name="CALC Amount Total 79 8 4" xfId="23015"/>
    <cellStyle name="CALC Amount Total 79 9" xfId="23016"/>
    <cellStyle name="CALC Amount Total 79 9 2" xfId="23017"/>
    <cellStyle name="CALC Amount Total 8" xfId="23018"/>
    <cellStyle name="CALC Amount Total 8 10" xfId="23019"/>
    <cellStyle name="CALC Amount Total 8 10 2" xfId="23020"/>
    <cellStyle name="CALC Amount Total 8 11" xfId="23021"/>
    <cellStyle name="CALC Amount Total 8 2" xfId="23022"/>
    <cellStyle name="CALC Amount Total 8 2 2" xfId="23023"/>
    <cellStyle name="CALC Amount Total 8 2 2 2" xfId="23024"/>
    <cellStyle name="CALC Amount Total 8 2 3" xfId="23025"/>
    <cellStyle name="CALC Amount Total 8 2 4" xfId="23026"/>
    <cellStyle name="CALC Amount Total 8 3" xfId="23027"/>
    <cellStyle name="CALC Amount Total 8 3 2" xfId="23028"/>
    <cellStyle name="CALC Amount Total 8 3 2 2" xfId="23029"/>
    <cellStyle name="CALC Amount Total 8 3 3" xfId="23030"/>
    <cellStyle name="CALC Amount Total 8 3 4" xfId="23031"/>
    <cellStyle name="CALC Amount Total 8 4" xfId="23032"/>
    <cellStyle name="CALC Amount Total 8 4 2" xfId="23033"/>
    <cellStyle name="CALC Amount Total 8 4 2 2" xfId="23034"/>
    <cellStyle name="CALC Amount Total 8 4 3" xfId="23035"/>
    <cellStyle name="CALC Amount Total 8 4 4" xfId="23036"/>
    <cellStyle name="CALC Amount Total 8 5" xfId="23037"/>
    <cellStyle name="CALC Amount Total 8 5 2" xfId="23038"/>
    <cellStyle name="CALC Amount Total 8 5 2 2" xfId="23039"/>
    <cellStyle name="CALC Amount Total 8 5 3" xfId="23040"/>
    <cellStyle name="CALC Amount Total 8 5 4" xfId="23041"/>
    <cellStyle name="CALC Amount Total 8 6" xfId="23042"/>
    <cellStyle name="CALC Amount Total 8 6 2" xfId="23043"/>
    <cellStyle name="CALC Amount Total 8 6 2 2" xfId="23044"/>
    <cellStyle name="CALC Amount Total 8 6 3" xfId="23045"/>
    <cellStyle name="CALC Amount Total 8 6 4" xfId="23046"/>
    <cellStyle name="CALC Amount Total 8 7" xfId="23047"/>
    <cellStyle name="CALC Amount Total 8 7 2" xfId="23048"/>
    <cellStyle name="CALC Amount Total 8 7 2 2" xfId="23049"/>
    <cellStyle name="CALC Amount Total 8 7 3" xfId="23050"/>
    <cellStyle name="CALC Amount Total 8 7 4" xfId="23051"/>
    <cellStyle name="CALC Amount Total 8 8" xfId="23052"/>
    <cellStyle name="CALC Amount Total 8 8 2" xfId="23053"/>
    <cellStyle name="CALC Amount Total 8 8 2 2" xfId="23054"/>
    <cellStyle name="CALC Amount Total 8 8 3" xfId="23055"/>
    <cellStyle name="CALC Amount Total 8 8 4" xfId="23056"/>
    <cellStyle name="CALC Amount Total 8 9" xfId="23057"/>
    <cellStyle name="CALC Amount Total 8 9 2" xfId="23058"/>
    <cellStyle name="CALC Amount Total 8 9 2 2" xfId="23059"/>
    <cellStyle name="CALC Amount Total 8 9 3" xfId="23060"/>
    <cellStyle name="CALC Amount Total 8 9 4" xfId="23061"/>
    <cellStyle name="CALC Amount Total 80" xfId="23062"/>
    <cellStyle name="CALC Amount Total 80 10" xfId="23063"/>
    <cellStyle name="CALC Amount Total 80 11" xfId="23064"/>
    <cellStyle name="CALC Amount Total 80 2" xfId="23065"/>
    <cellStyle name="CALC Amount Total 80 2 2" xfId="23066"/>
    <cellStyle name="CALC Amount Total 80 2 2 2" xfId="23067"/>
    <cellStyle name="CALC Amount Total 80 2 3" xfId="23068"/>
    <cellStyle name="CALC Amount Total 80 2 4" xfId="23069"/>
    <cellStyle name="CALC Amount Total 80 3" xfId="23070"/>
    <cellStyle name="CALC Amount Total 80 3 2" xfId="23071"/>
    <cellStyle name="CALC Amount Total 80 3 2 2" xfId="23072"/>
    <cellStyle name="CALC Amount Total 80 3 3" xfId="23073"/>
    <cellStyle name="CALC Amount Total 80 3 4" xfId="23074"/>
    <cellStyle name="CALC Amount Total 80 4" xfId="23075"/>
    <cellStyle name="CALC Amount Total 80 4 2" xfId="23076"/>
    <cellStyle name="CALC Amount Total 80 4 2 2" xfId="23077"/>
    <cellStyle name="CALC Amount Total 80 4 3" xfId="23078"/>
    <cellStyle name="CALC Amount Total 80 4 4" xfId="23079"/>
    <cellStyle name="CALC Amount Total 80 5" xfId="23080"/>
    <cellStyle name="CALC Amount Total 80 5 2" xfId="23081"/>
    <cellStyle name="CALC Amount Total 80 5 2 2" xfId="23082"/>
    <cellStyle name="CALC Amount Total 80 5 3" xfId="23083"/>
    <cellStyle name="CALC Amount Total 80 5 4" xfId="23084"/>
    <cellStyle name="CALC Amount Total 80 6" xfId="23085"/>
    <cellStyle name="CALC Amount Total 80 6 2" xfId="23086"/>
    <cellStyle name="CALC Amount Total 80 6 2 2" xfId="23087"/>
    <cellStyle name="CALC Amount Total 80 6 3" xfId="23088"/>
    <cellStyle name="CALC Amount Total 80 6 4" xfId="23089"/>
    <cellStyle name="CALC Amount Total 80 7" xfId="23090"/>
    <cellStyle name="CALC Amount Total 80 7 2" xfId="23091"/>
    <cellStyle name="CALC Amount Total 80 7 2 2" xfId="23092"/>
    <cellStyle name="CALC Amount Total 80 7 3" xfId="23093"/>
    <cellStyle name="CALC Amount Total 80 7 4" xfId="23094"/>
    <cellStyle name="CALC Amount Total 80 8" xfId="23095"/>
    <cellStyle name="CALC Amount Total 80 8 2" xfId="23096"/>
    <cellStyle name="CALC Amount Total 80 8 2 2" xfId="23097"/>
    <cellStyle name="CALC Amount Total 80 8 3" xfId="23098"/>
    <cellStyle name="CALC Amount Total 80 8 4" xfId="23099"/>
    <cellStyle name="CALC Amount Total 80 9" xfId="23100"/>
    <cellStyle name="CALC Amount Total 80 9 2" xfId="23101"/>
    <cellStyle name="CALC Amount Total 81" xfId="23102"/>
    <cellStyle name="CALC Amount Total 81 10" xfId="23103"/>
    <cellStyle name="CALC Amount Total 81 11" xfId="23104"/>
    <cellStyle name="CALC Amount Total 81 2" xfId="23105"/>
    <cellStyle name="CALC Amount Total 81 2 2" xfId="23106"/>
    <cellStyle name="CALC Amount Total 81 2 2 2" xfId="23107"/>
    <cellStyle name="CALC Amount Total 81 2 3" xfId="23108"/>
    <cellStyle name="CALC Amount Total 81 2 4" xfId="23109"/>
    <cellStyle name="CALC Amount Total 81 3" xfId="23110"/>
    <cellStyle name="CALC Amount Total 81 3 2" xfId="23111"/>
    <cellStyle name="CALC Amount Total 81 3 2 2" xfId="23112"/>
    <cellStyle name="CALC Amount Total 81 3 3" xfId="23113"/>
    <cellStyle name="CALC Amount Total 81 3 4" xfId="23114"/>
    <cellStyle name="CALC Amount Total 81 4" xfId="23115"/>
    <cellStyle name="CALC Amount Total 81 4 2" xfId="23116"/>
    <cellStyle name="CALC Amount Total 81 4 2 2" xfId="23117"/>
    <cellStyle name="CALC Amount Total 81 4 3" xfId="23118"/>
    <cellStyle name="CALC Amount Total 81 4 4" xfId="23119"/>
    <cellStyle name="CALC Amount Total 81 5" xfId="23120"/>
    <cellStyle name="CALC Amount Total 81 5 2" xfId="23121"/>
    <cellStyle name="CALC Amount Total 81 5 2 2" xfId="23122"/>
    <cellStyle name="CALC Amount Total 81 5 3" xfId="23123"/>
    <cellStyle name="CALC Amount Total 81 5 4" xfId="23124"/>
    <cellStyle name="CALC Amount Total 81 6" xfId="23125"/>
    <cellStyle name="CALC Amount Total 81 6 2" xfId="23126"/>
    <cellStyle name="CALC Amount Total 81 6 2 2" xfId="23127"/>
    <cellStyle name="CALC Amount Total 81 6 3" xfId="23128"/>
    <cellStyle name="CALC Amount Total 81 6 4" xfId="23129"/>
    <cellStyle name="CALC Amount Total 81 7" xfId="23130"/>
    <cellStyle name="CALC Amount Total 81 7 2" xfId="23131"/>
    <cellStyle name="CALC Amount Total 81 7 2 2" xfId="23132"/>
    <cellStyle name="CALC Amount Total 81 7 3" xfId="23133"/>
    <cellStyle name="CALC Amount Total 81 7 4" xfId="23134"/>
    <cellStyle name="CALC Amount Total 81 8" xfId="23135"/>
    <cellStyle name="CALC Amount Total 81 8 2" xfId="23136"/>
    <cellStyle name="CALC Amount Total 81 8 2 2" xfId="23137"/>
    <cellStyle name="CALC Amount Total 81 8 3" xfId="23138"/>
    <cellStyle name="CALC Amount Total 81 8 4" xfId="23139"/>
    <cellStyle name="CALC Amount Total 81 9" xfId="23140"/>
    <cellStyle name="CALC Amount Total 81 9 2" xfId="23141"/>
    <cellStyle name="CALC Amount Total 82" xfId="23142"/>
    <cellStyle name="CALC Amount Total 82 10" xfId="23143"/>
    <cellStyle name="CALC Amount Total 82 11" xfId="23144"/>
    <cellStyle name="CALC Amount Total 82 2" xfId="23145"/>
    <cellStyle name="CALC Amount Total 82 2 2" xfId="23146"/>
    <cellStyle name="CALC Amount Total 82 2 2 2" xfId="23147"/>
    <cellStyle name="CALC Amount Total 82 2 3" xfId="23148"/>
    <cellStyle name="CALC Amount Total 82 2 4" xfId="23149"/>
    <cellStyle name="CALC Amount Total 82 3" xfId="23150"/>
    <cellStyle name="CALC Amount Total 82 3 2" xfId="23151"/>
    <cellStyle name="CALC Amount Total 82 3 2 2" xfId="23152"/>
    <cellStyle name="CALC Amount Total 82 3 3" xfId="23153"/>
    <cellStyle name="CALC Amount Total 82 3 4" xfId="23154"/>
    <cellStyle name="CALC Amount Total 82 4" xfId="23155"/>
    <cellStyle name="CALC Amount Total 82 4 2" xfId="23156"/>
    <cellStyle name="CALC Amount Total 82 4 2 2" xfId="23157"/>
    <cellStyle name="CALC Amount Total 82 4 3" xfId="23158"/>
    <cellStyle name="CALC Amount Total 82 4 4" xfId="23159"/>
    <cellStyle name="CALC Amount Total 82 5" xfId="23160"/>
    <cellStyle name="CALC Amount Total 82 5 2" xfId="23161"/>
    <cellStyle name="CALC Amount Total 82 5 2 2" xfId="23162"/>
    <cellStyle name="CALC Amount Total 82 5 3" xfId="23163"/>
    <cellStyle name="CALC Amount Total 82 5 4" xfId="23164"/>
    <cellStyle name="CALC Amount Total 82 6" xfId="23165"/>
    <cellStyle name="CALC Amount Total 82 6 2" xfId="23166"/>
    <cellStyle name="CALC Amount Total 82 6 2 2" xfId="23167"/>
    <cellStyle name="CALC Amount Total 82 6 3" xfId="23168"/>
    <cellStyle name="CALC Amount Total 82 6 4" xfId="23169"/>
    <cellStyle name="CALC Amount Total 82 7" xfId="23170"/>
    <cellStyle name="CALC Amount Total 82 7 2" xfId="23171"/>
    <cellStyle name="CALC Amount Total 82 7 2 2" xfId="23172"/>
    <cellStyle name="CALC Amount Total 82 7 3" xfId="23173"/>
    <cellStyle name="CALC Amount Total 82 7 4" xfId="23174"/>
    <cellStyle name="CALC Amount Total 82 8" xfId="23175"/>
    <cellStyle name="CALC Amount Total 82 8 2" xfId="23176"/>
    <cellStyle name="CALC Amount Total 82 8 2 2" xfId="23177"/>
    <cellStyle name="CALC Amount Total 82 8 3" xfId="23178"/>
    <cellStyle name="CALC Amount Total 82 8 4" xfId="23179"/>
    <cellStyle name="CALC Amount Total 82 9" xfId="23180"/>
    <cellStyle name="CALC Amount Total 82 9 2" xfId="23181"/>
    <cellStyle name="CALC Amount Total 83" xfId="23182"/>
    <cellStyle name="CALC Amount Total 83 10" xfId="23183"/>
    <cellStyle name="CALC Amount Total 83 11" xfId="23184"/>
    <cellStyle name="CALC Amount Total 83 2" xfId="23185"/>
    <cellStyle name="CALC Amount Total 83 2 2" xfId="23186"/>
    <cellStyle name="CALC Amount Total 83 2 2 2" xfId="23187"/>
    <cellStyle name="CALC Amount Total 83 2 3" xfId="23188"/>
    <cellStyle name="CALC Amount Total 83 2 4" xfId="23189"/>
    <cellStyle name="CALC Amount Total 83 3" xfId="23190"/>
    <cellStyle name="CALC Amount Total 83 3 2" xfId="23191"/>
    <cellStyle name="CALC Amount Total 83 3 2 2" xfId="23192"/>
    <cellStyle name="CALC Amount Total 83 3 3" xfId="23193"/>
    <cellStyle name="CALC Amount Total 83 3 4" xfId="23194"/>
    <cellStyle name="CALC Amount Total 83 4" xfId="23195"/>
    <cellStyle name="CALC Amount Total 83 4 2" xfId="23196"/>
    <cellStyle name="CALC Amount Total 83 4 2 2" xfId="23197"/>
    <cellStyle name="CALC Amount Total 83 4 3" xfId="23198"/>
    <cellStyle name="CALC Amount Total 83 4 4" xfId="23199"/>
    <cellStyle name="CALC Amount Total 83 5" xfId="23200"/>
    <cellStyle name="CALC Amount Total 83 5 2" xfId="23201"/>
    <cellStyle name="CALC Amount Total 83 5 2 2" xfId="23202"/>
    <cellStyle name="CALC Amount Total 83 5 3" xfId="23203"/>
    <cellStyle name="CALC Amount Total 83 5 4" xfId="23204"/>
    <cellStyle name="CALC Amount Total 83 6" xfId="23205"/>
    <cellStyle name="CALC Amount Total 83 6 2" xfId="23206"/>
    <cellStyle name="CALC Amount Total 83 6 2 2" xfId="23207"/>
    <cellStyle name="CALC Amount Total 83 6 3" xfId="23208"/>
    <cellStyle name="CALC Amount Total 83 6 4" xfId="23209"/>
    <cellStyle name="CALC Amount Total 83 7" xfId="23210"/>
    <cellStyle name="CALC Amount Total 83 7 2" xfId="23211"/>
    <cellStyle name="CALC Amount Total 83 7 2 2" xfId="23212"/>
    <cellStyle name="CALC Amount Total 83 7 3" xfId="23213"/>
    <cellStyle name="CALC Amount Total 83 7 4" xfId="23214"/>
    <cellStyle name="CALC Amount Total 83 8" xfId="23215"/>
    <cellStyle name="CALC Amount Total 83 8 2" xfId="23216"/>
    <cellStyle name="CALC Amount Total 83 8 2 2" xfId="23217"/>
    <cellStyle name="CALC Amount Total 83 8 3" xfId="23218"/>
    <cellStyle name="CALC Amount Total 83 8 4" xfId="23219"/>
    <cellStyle name="CALC Amount Total 83 9" xfId="23220"/>
    <cellStyle name="CALC Amount Total 83 9 2" xfId="23221"/>
    <cellStyle name="CALC Amount Total 84" xfId="23222"/>
    <cellStyle name="CALC Amount Total 84 10" xfId="23223"/>
    <cellStyle name="CALC Amount Total 84 11" xfId="23224"/>
    <cellStyle name="CALC Amount Total 84 2" xfId="23225"/>
    <cellStyle name="CALC Amount Total 84 2 2" xfId="23226"/>
    <cellStyle name="CALC Amount Total 84 2 2 2" xfId="23227"/>
    <cellStyle name="CALC Amount Total 84 2 3" xfId="23228"/>
    <cellStyle name="CALC Amount Total 84 2 4" xfId="23229"/>
    <cellStyle name="CALC Amount Total 84 3" xfId="23230"/>
    <cellStyle name="CALC Amount Total 84 3 2" xfId="23231"/>
    <cellStyle name="CALC Amount Total 84 3 2 2" xfId="23232"/>
    <cellStyle name="CALC Amount Total 84 3 3" xfId="23233"/>
    <cellStyle name="CALC Amount Total 84 3 4" xfId="23234"/>
    <cellStyle name="CALC Amount Total 84 4" xfId="23235"/>
    <cellStyle name="CALC Amount Total 84 4 2" xfId="23236"/>
    <cellStyle name="CALC Amount Total 84 4 2 2" xfId="23237"/>
    <cellStyle name="CALC Amount Total 84 4 3" xfId="23238"/>
    <cellStyle name="CALC Amount Total 84 4 4" xfId="23239"/>
    <cellStyle name="CALC Amount Total 84 5" xfId="23240"/>
    <cellStyle name="CALC Amount Total 84 5 2" xfId="23241"/>
    <cellStyle name="CALC Amount Total 84 5 2 2" xfId="23242"/>
    <cellStyle name="CALC Amount Total 84 5 3" xfId="23243"/>
    <cellStyle name="CALC Amount Total 84 5 4" xfId="23244"/>
    <cellStyle name="CALC Amount Total 84 6" xfId="23245"/>
    <cellStyle name="CALC Amount Total 84 6 2" xfId="23246"/>
    <cellStyle name="CALC Amount Total 84 6 2 2" xfId="23247"/>
    <cellStyle name="CALC Amount Total 84 6 3" xfId="23248"/>
    <cellStyle name="CALC Amount Total 84 6 4" xfId="23249"/>
    <cellStyle name="CALC Amount Total 84 7" xfId="23250"/>
    <cellStyle name="CALC Amount Total 84 7 2" xfId="23251"/>
    <cellStyle name="CALC Amount Total 84 7 2 2" xfId="23252"/>
    <cellStyle name="CALC Amount Total 84 7 3" xfId="23253"/>
    <cellStyle name="CALC Amount Total 84 7 4" xfId="23254"/>
    <cellStyle name="CALC Amount Total 84 8" xfId="23255"/>
    <cellStyle name="CALC Amount Total 84 8 2" xfId="23256"/>
    <cellStyle name="CALC Amount Total 84 8 2 2" xfId="23257"/>
    <cellStyle name="CALC Amount Total 84 8 3" xfId="23258"/>
    <cellStyle name="CALC Amount Total 84 8 4" xfId="23259"/>
    <cellStyle name="CALC Amount Total 84 9" xfId="23260"/>
    <cellStyle name="CALC Amount Total 84 9 2" xfId="23261"/>
    <cellStyle name="CALC Amount Total 85" xfId="23262"/>
    <cellStyle name="CALC Amount Total 85 10" xfId="23263"/>
    <cellStyle name="CALC Amount Total 85 11" xfId="23264"/>
    <cellStyle name="CALC Amount Total 85 2" xfId="23265"/>
    <cellStyle name="CALC Amount Total 85 2 2" xfId="23266"/>
    <cellStyle name="CALC Amount Total 85 2 2 2" xfId="23267"/>
    <cellStyle name="CALC Amount Total 85 2 3" xfId="23268"/>
    <cellStyle name="CALC Amount Total 85 2 4" xfId="23269"/>
    <cellStyle name="CALC Amount Total 85 3" xfId="23270"/>
    <cellStyle name="CALC Amount Total 85 3 2" xfId="23271"/>
    <cellStyle name="CALC Amount Total 85 3 2 2" xfId="23272"/>
    <cellStyle name="CALC Amount Total 85 3 3" xfId="23273"/>
    <cellStyle name="CALC Amount Total 85 3 4" xfId="23274"/>
    <cellStyle name="CALC Amount Total 85 4" xfId="23275"/>
    <cellStyle name="CALC Amount Total 85 4 2" xfId="23276"/>
    <cellStyle name="CALC Amount Total 85 4 2 2" xfId="23277"/>
    <cellStyle name="CALC Amount Total 85 4 3" xfId="23278"/>
    <cellStyle name="CALC Amount Total 85 4 4" xfId="23279"/>
    <cellStyle name="CALC Amount Total 85 5" xfId="23280"/>
    <cellStyle name="CALC Amount Total 85 5 2" xfId="23281"/>
    <cellStyle name="CALC Amount Total 85 5 2 2" xfId="23282"/>
    <cellStyle name="CALC Amount Total 85 5 3" xfId="23283"/>
    <cellStyle name="CALC Amount Total 85 5 4" xfId="23284"/>
    <cellStyle name="CALC Amount Total 85 6" xfId="23285"/>
    <cellStyle name="CALC Amount Total 85 6 2" xfId="23286"/>
    <cellStyle name="CALC Amount Total 85 6 2 2" xfId="23287"/>
    <cellStyle name="CALC Amount Total 85 6 3" xfId="23288"/>
    <cellStyle name="CALC Amount Total 85 6 4" xfId="23289"/>
    <cellStyle name="CALC Amount Total 85 7" xfId="23290"/>
    <cellStyle name="CALC Amount Total 85 7 2" xfId="23291"/>
    <cellStyle name="CALC Amount Total 85 7 2 2" xfId="23292"/>
    <cellStyle name="CALC Amount Total 85 7 3" xfId="23293"/>
    <cellStyle name="CALC Amount Total 85 7 4" xfId="23294"/>
    <cellStyle name="CALC Amount Total 85 8" xfId="23295"/>
    <cellStyle name="CALC Amount Total 85 8 2" xfId="23296"/>
    <cellStyle name="CALC Amount Total 85 8 2 2" xfId="23297"/>
    <cellStyle name="CALC Amount Total 85 8 3" xfId="23298"/>
    <cellStyle name="CALC Amount Total 85 8 4" xfId="23299"/>
    <cellStyle name="CALC Amount Total 85 9" xfId="23300"/>
    <cellStyle name="CALC Amount Total 85 9 2" xfId="23301"/>
    <cellStyle name="CALC Amount Total 86" xfId="23302"/>
    <cellStyle name="CALC Amount Total 86 10" xfId="23303"/>
    <cellStyle name="CALC Amount Total 86 11" xfId="23304"/>
    <cellStyle name="CALC Amount Total 86 2" xfId="23305"/>
    <cellStyle name="CALC Amount Total 86 2 2" xfId="23306"/>
    <cellStyle name="CALC Amount Total 86 2 2 2" xfId="23307"/>
    <cellStyle name="CALC Amount Total 86 2 3" xfId="23308"/>
    <cellStyle name="CALC Amount Total 86 2 4" xfId="23309"/>
    <cellStyle name="CALC Amount Total 86 3" xfId="23310"/>
    <cellStyle name="CALC Amount Total 86 3 2" xfId="23311"/>
    <cellStyle name="CALC Amount Total 86 3 2 2" xfId="23312"/>
    <cellStyle name="CALC Amount Total 86 3 3" xfId="23313"/>
    <cellStyle name="CALC Amount Total 86 3 4" xfId="23314"/>
    <cellStyle name="CALC Amount Total 86 4" xfId="23315"/>
    <cellStyle name="CALC Amount Total 86 4 2" xfId="23316"/>
    <cellStyle name="CALC Amount Total 86 4 2 2" xfId="23317"/>
    <cellStyle name="CALC Amount Total 86 4 3" xfId="23318"/>
    <cellStyle name="CALC Amount Total 86 4 4" xfId="23319"/>
    <cellStyle name="CALC Amount Total 86 5" xfId="23320"/>
    <cellStyle name="CALC Amount Total 86 5 2" xfId="23321"/>
    <cellStyle name="CALC Amount Total 86 5 2 2" xfId="23322"/>
    <cellStyle name="CALC Amount Total 86 5 3" xfId="23323"/>
    <cellStyle name="CALC Amount Total 86 5 4" xfId="23324"/>
    <cellStyle name="CALC Amount Total 86 6" xfId="23325"/>
    <cellStyle name="CALC Amount Total 86 6 2" xfId="23326"/>
    <cellStyle name="CALC Amount Total 86 6 2 2" xfId="23327"/>
    <cellStyle name="CALC Amount Total 86 6 3" xfId="23328"/>
    <cellStyle name="CALC Amount Total 86 6 4" xfId="23329"/>
    <cellStyle name="CALC Amount Total 86 7" xfId="23330"/>
    <cellStyle name="CALC Amount Total 86 7 2" xfId="23331"/>
    <cellStyle name="CALC Amount Total 86 7 2 2" xfId="23332"/>
    <cellStyle name="CALC Amount Total 86 7 3" xfId="23333"/>
    <cellStyle name="CALC Amount Total 86 7 4" xfId="23334"/>
    <cellStyle name="CALC Amount Total 86 8" xfId="23335"/>
    <cellStyle name="CALC Amount Total 86 8 2" xfId="23336"/>
    <cellStyle name="CALC Amount Total 86 8 2 2" xfId="23337"/>
    <cellStyle name="CALC Amount Total 86 8 3" xfId="23338"/>
    <cellStyle name="CALC Amount Total 86 8 4" xfId="23339"/>
    <cellStyle name="CALC Amount Total 86 9" xfId="23340"/>
    <cellStyle name="CALC Amount Total 86 9 2" xfId="23341"/>
    <cellStyle name="CALC Amount Total 87" xfId="23342"/>
    <cellStyle name="CALC Amount Total 87 10" xfId="23343"/>
    <cellStyle name="CALC Amount Total 87 11" xfId="23344"/>
    <cellStyle name="CALC Amount Total 87 2" xfId="23345"/>
    <cellStyle name="CALC Amount Total 87 2 2" xfId="23346"/>
    <cellStyle name="CALC Amount Total 87 2 2 2" xfId="23347"/>
    <cellStyle name="CALC Amount Total 87 2 3" xfId="23348"/>
    <cellStyle name="CALC Amount Total 87 2 4" xfId="23349"/>
    <cellStyle name="CALC Amount Total 87 3" xfId="23350"/>
    <cellStyle name="CALC Amount Total 87 3 2" xfId="23351"/>
    <cellStyle name="CALC Amount Total 87 3 2 2" xfId="23352"/>
    <cellStyle name="CALC Amount Total 87 3 3" xfId="23353"/>
    <cellStyle name="CALC Amount Total 87 3 4" xfId="23354"/>
    <cellStyle name="CALC Amount Total 87 4" xfId="23355"/>
    <cellStyle name="CALC Amount Total 87 4 2" xfId="23356"/>
    <cellStyle name="CALC Amount Total 87 4 2 2" xfId="23357"/>
    <cellStyle name="CALC Amount Total 87 4 3" xfId="23358"/>
    <cellStyle name="CALC Amount Total 87 4 4" xfId="23359"/>
    <cellStyle name="CALC Amount Total 87 5" xfId="23360"/>
    <cellStyle name="CALC Amount Total 87 5 2" xfId="23361"/>
    <cellStyle name="CALC Amount Total 87 5 2 2" xfId="23362"/>
    <cellStyle name="CALC Amount Total 87 5 3" xfId="23363"/>
    <cellStyle name="CALC Amount Total 87 5 4" xfId="23364"/>
    <cellStyle name="CALC Amount Total 87 6" xfId="23365"/>
    <cellStyle name="CALC Amount Total 87 6 2" xfId="23366"/>
    <cellStyle name="CALC Amount Total 87 6 2 2" xfId="23367"/>
    <cellStyle name="CALC Amount Total 87 6 3" xfId="23368"/>
    <cellStyle name="CALC Amount Total 87 6 4" xfId="23369"/>
    <cellStyle name="CALC Amount Total 87 7" xfId="23370"/>
    <cellStyle name="CALC Amount Total 87 7 2" xfId="23371"/>
    <cellStyle name="CALC Amount Total 87 7 2 2" xfId="23372"/>
    <cellStyle name="CALC Amount Total 87 7 3" xfId="23373"/>
    <cellStyle name="CALC Amount Total 87 7 4" xfId="23374"/>
    <cellStyle name="CALC Amount Total 87 8" xfId="23375"/>
    <cellStyle name="CALC Amount Total 87 8 2" xfId="23376"/>
    <cellStyle name="CALC Amount Total 87 8 2 2" xfId="23377"/>
    <cellStyle name="CALC Amount Total 87 8 3" xfId="23378"/>
    <cellStyle name="CALC Amount Total 87 8 4" xfId="23379"/>
    <cellStyle name="CALC Amount Total 87 9" xfId="23380"/>
    <cellStyle name="CALC Amount Total 87 9 2" xfId="23381"/>
    <cellStyle name="CALC Amount Total 88" xfId="23382"/>
    <cellStyle name="CALC Amount Total 88 10" xfId="23383"/>
    <cellStyle name="CALC Amount Total 88 11" xfId="23384"/>
    <cellStyle name="CALC Amount Total 88 2" xfId="23385"/>
    <cellStyle name="CALC Amount Total 88 2 2" xfId="23386"/>
    <cellStyle name="CALC Amount Total 88 2 2 2" xfId="23387"/>
    <cellStyle name="CALC Amount Total 88 2 3" xfId="23388"/>
    <cellStyle name="CALC Amount Total 88 2 4" xfId="23389"/>
    <cellStyle name="CALC Amount Total 88 3" xfId="23390"/>
    <cellStyle name="CALC Amount Total 88 3 2" xfId="23391"/>
    <cellStyle name="CALC Amount Total 88 3 2 2" xfId="23392"/>
    <cellStyle name="CALC Amount Total 88 3 3" xfId="23393"/>
    <cellStyle name="CALC Amount Total 88 3 4" xfId="23394"/>
    <cellStyle name="CALC Amount Total 88 4" xfId="23395"/>
    <cellStyle name="CALC Amount Total 88 4 2" xfId="23396"/>
    <cellStyle name="CALC Amount Total 88 4 2 2" xfId="23397"/>
    <cellStyle name="CALC Amount Total 88 4 3" xfId="23398"/>
    <cellStyle name="CALC Amount Total 88 4 4" xfId="23399"/>
    <cellStyle name="CALC Amount Total 88 5" xfId="23400"/>
    <cellStyle name="CALC Amount Total 88 5 2" xfId="23401"/>
    <cellStyle name="CALC Amount Total 88 5 2 2" xfId="23402"/>
    <cellStyle name="CALC Amount Total 88 5 3" xfId="23403"/>
    <cellStyle name="CALC Amount Total 88 5 4" xfId="23404"/>
    <cellStyle name="CALC Amount Total 88 6" xfId="23405"/>
    <cellStyle name="CALC Amount Total 88 6 2" xfId="23406"/>
    <cellStyle name="CALC Amount Total 88 6 2 2" xfId="23407"/>
    <cellStyle name="CALC Amount Total 88 6 3" xfId="23408"/>
    <cellStyle name="CALC Amount Total 88 6 4" xfId="23409"/>
    <cellStyle name="CALC Amount Total 88 7" xfId="23410"/>
    <cellStyle name="CALC Amount Total 88 7 2" xfId="23411"/>
    <cellStyle name="CALC Amount Total 88 7 2 2" xfId="23412"/>
    <cellStyle name="CALC Amount Total 88 7 3" xfId="23413"/>
    <cellStyle name="CALC Amount Total 88 7 4" xfId="23414"/>
    <cellStyle name="CALC Amount Total 88 8" xfId="23415"/>
    <cellStyle name="CALC Amount Total 88 8 2" xfId="23416"/>
    <cellStyle name="CALC Amount Total 88 8 2 2" xfId="23417"/>
    <cellStyle name="CALC Amount Total 88 8 3" xfId="23418"/>
    <cellStyle name="CALC Amount Total 88 8 4" xfId="23419"/>
    <cellStyle name="CALC Amount Total 88 9" xfId="23420"/>
    <cellStyle name="CALC Amount Total 88 9 2" xfId="23421"/>
    <cellStyle name="CALC Amount Total 89" xfId="23422"/>
    <cellStyle name="CALC Amount Total 89 10" xfId="23423"/>
    <cellStyle name="CALC Amount Total 89 11" xfId="23424"/>
    <cellStyle name="CALC Amount Total 89 2" xfId="23425"/>
    <cellStyle name="CALC Amount Total 89 2 2" xfId="23426"/>
    <cellStyle name="CALC Amount Total 89 2 2 2" xfId="23427"/>
    <cellStyle name="CALC Amount Total 89 2 3" xfId="23428"/>
    <cellStyle name="CALC Amount Total 89 2 4" xfId="23429"/>
    <cellStyle name="CALC Amount Total 89 3" xfId="23430"/>
    <cellStyle name="CALC Amount Total 89 3 2" xfId="23431"/>
    <cellStyle name="CALC Amount Total 89 3 2 2" xfId="23432"/>
    <cellStyle name="CALC Amount Total 89 3 3" xfId="23433"/>
    <cellStyle name="CALC Amount Total 89 3 4" xfId="23434"/>
    <cellStyle name="CALC Amount Total 89 4" xfId="23435"/>
    <cellStyle name="CALC Amount Total 89 4 2" xfId="23436"/>
    <cellStyle name="CALC Amount Total 89 4 2 2" xfId="23437"/>
    <cellStyle name="CALC Amount Total 89 4 3" xfId="23438"/>
    <cellStyle name="CALC Amount Total 89 4 4" xfId="23439"/>
    <cellStyle name="CALC Amount Total 89 5" xfId="23440"/>
    <cellStyle name="CALC Amount Total 89 5 2" xfId="23441"/>
    <cellStyle name="CALC Amount Total 89 5 2 2" xfId="23442"/>
    <cellStyle name="CALC Amount Total 89 5 3" xfId="23443"/>
    <cellStyle name="CALC Amount Total 89 5 4" xfId="23444"/>
    <cellStyle name="CALC Amount Total 89 6" xfId="23445"/>
    <cellStyle name="CALC Amount Total 89 6 2" xfId="23446"/>
    <cellStyle name="CALC Amount Total 89 6 2 2" xfId="23447"/>
    <cellStyle name="CALC Amount Total 89 6 3" xfId="23448"/>
    <cellStyle name="CALC Amount Total 89 6 4" xfId="23449"/>
    <cellStyle name="CALC Amount Total 89 7" xfId="23450"/>
    <cellStyle name="CALC Amount Total 89 7 2" xfId="23451"/>
    <cellStyle name="CALC Amount Total 89 7 2 2" xfId="23452"/>
    <cellStyle name="CALC Amount Total 89 7 3" xfId="23453"/>
    <cellStyle name="CALC Amount Total 89 7 4" xfId="23454"/>
    <cellStyle name="CALC Amount Total 89 8" xfId="23455"/>
    <cellStyle name="CALC Amount Total 89 8 2" xfId="23456"/>
    <cellStyle name="CALC Amount Total 89 8 2 2" xfId="23457"/>
    <cellStyle name="CALC Amount Total 89 8 3" xfId="23458"/>
    <cellStyle name="CALC Amount Total 89 8 4" xfId="23459"/>
    <cellStyle name="CALC Amount Total 89 9" xfId="23460"/>
    <cellStyle name="CALC Amount Total 89 9 2" xfId="23461"/>
    <cellStyle name="CALC Amount Total 9" xfId="23462"/>
    <cellStyle name="CALC Amount Total 9 10" xfId="23463"/>
    <cellStyle name="CALC Amount Total 9 10 2" xfId="23464"/>
    <cellStyle name="CALC Amount Total 9 11" xfId="23465"/>
    <cellStyle name="CALC Amount Total 9 2" xfId="23466"/>
    <cellStyle name="CALC Amount Total 9 2 2" xfId="23467"/>
    <cellStyle name="CALC Amount Total 9 2 2 2" xfId="23468"/>
    <cellStyle name="CALC Amount Total 9 2 3" xfId="23469"/>
    <cellStyle name="CALC Amount Total 9 2 4" xfId="23470"/>
    <cellStyle name="CALC Amount Total 9 3" xfId="23471"/>
    <cellStyle name="CALC Amount Total 9 3 2" xfId="23472"/>
    <cellStyle name="CALC Amount Total 9 3 2 2" xfId="23473"/>
    <cellStyle name="CALC Amount Total 9 3 3" xfId="23474"/>
    <cellStyle name="CALC Amount Total 9 3 4" xfId="23475"/>
    <cellStyle name="CALC Amount Total 9 4" xfId="23476"/>
    <cellStyle name="CALC Amount Total 9 4 2" xfId="23477"/>
    <cellStyle name="CALC Amount Total 9 4 2 2" xfId="23478"/>
    <cellStyle name="CALC Amount Total 9 4 3" xfId="23479"/>
    <cellStyle name="CALC Amount Total 9 4 4" xfId="23480"/>
    <cellStyle name="CALC Amount Total 9 5" xfId="23481"/>
    <cellStyle name="CALC Amount Total 9 5 2" xfId="23482"/>
    <cellStyle name="CALC Amount Total 9 5 2 2" xfId="23483"/>
    <cellStyle name="CALC Amount Total 9 5 3" xfId="23484"/>
    <cellStyle name="CALC Amount Total 9 5 4" xfId="23485"/>
    <cellStyle name="CALC Amount Total 9 6" xfId="23486"/>
    <cellStyle name="CALC Amount Total 9 6 2" xfId="23487"/>
    <cellStyle name="CALC Amount Total 9 6 2 2" xfId="23488"/>
    <cellStyle name="CALC Amount Total 9 6 3" xfId="23489"/>
    <cellStyle name="CALC Amount Total 9 6 4" xfId="23490"/>
    <cellStyle name="CALC Amount Total 9 7" xfId="23491"/>
    <cellStyle name="CALC Amount Total 9 7 2" xfId="23492"/>
    <cellStyle name="CALC Amount Total 9 7 2 2" xfId="23493"/>
    <cellStyle name="CALC Amount Total 9 7 3" xfId="23494"/>
    <cellStyle name="CALC Amount Total 9 7 4" xfId="23495"/>
    <cellStyle name="CALC Amount Total 9 8" xfId="23496"/>
    <cellStyle name="CALC Amount Total 9 8 2" xfId="23497"/>
    <cellStyle name="CALC Amount Total 9 8 2 2" xfId="23498"/>
    <cellStyle name="CALC Amount Total 9 8 3" xfId="23499"/>
    <cellStyle name="CALC Amount Total 9 8 4" xfId="23500"/>
    <cellStyle name="CALC Amount Total 9 9" xfId="23501"/>
    <cellStyle name="CALC Amount Total 9 9 2" xfId="23502"/>
    <cellStyle name="CALC Amount Total 9 9 2 2" xfId="23503"/>
    <cellStyle name="CALC Amount Total 9 9 3" xfId="23504"/>
    <cellStyle name="CALC Amount Total 9 9 4" xfId="23505"/>
    <cellStyle name="CALC Amount Total 90" xfId="23506"/>
    <cellStyle name="CALC Amount Total 90 10" xfId="23507"/>
    <cellStyle name="CALC Amount Total 90 11" xfId="23508"/>
    <cellStyle name="CALC Amount Total 90 2" xfId="23509"/>
    <cellStyle name="CALC Amount Total 90 2 2" xfId="23510"/>
    <cellStyle name="CALC Amount Total 90 2 2 2" xfId="23511"/>
    <cellStyle name="CALC Amount Total 90 2 3" xfId="23512"/>
    <cellStyle name="CALC Amount Total 90 2 4" xfId="23513"/>
    <cellStyle name="CALC Amount Total 90 3" xfId="23514"/>
    <cellStyle name="CALC Amount Total 90 3 2" xfId="23515"/>
    <cellStyle name="CALC Amount Total 90 3 2 2" xfId="23516"/>
    <cellStyle name="CALC Amount Total 90 3 3" xfId="23517"/>
    <cellStyle name="CALC Amount Total 90 3 4" xfId="23518"/>
    <cellStyle name="CALC Amount Total 90 4" xfId="23519"/>
    <cellStyle name="CALC Amount Total 90 4 2" xfId="23520"/>
    <cellStyle name="CALC Amount Total 90 4 2 2" xfId="23521"/>
    <cellStyle name="CALC Amount Total 90 4 3" xfId="23522"/>
    <cellStyle name="CALC Amount Total 90 4 4" xfId="23523"/>
    <cellStyle name="CALC Amount Total 90 5" xfId="23524"/>
    <cellStyle name="CALC Amount Total 90 5 2" xfId="23525"/>
    <cellStyle name="CALC Amount Total 90 5 2 2" xfId="23526"/>
    <cellStyle name="CALC Amount Total 90 5 3" xfId="23527"/>
    <cellStyle name="CALC Amount Total 90 5 4" xfId="23528"/>
    <cellStyle name="CALC Amount Total 90 6" xfId="23529"/>
    <cellStyle name="CALC Amount Total 90 6 2" xfId="23530"/>
    <cellStyle name="CALC Amount Total 90 6 2 2" xfId="23531"/>
    <cellStyle name="CALC Amount Total 90 6 3" xfId="23532"/>
    <cellStyle name="CALC Amount Total 90 6 4" xfId="23533"/>
    <cellStyle name="CALC Amount Total 90 7" xfId="23534"/>
    <cellStyle name="CALC Amount Total 90 7 2" xfId="23535"/>
    <cellStyle name="CALC Amount Total 90 7 2 2" xfId="23536"/>
    <cellStyle name="CALC Amount Total 90 7 3" xfId="23537"/>
    <cellStyle name="CALC Amount Total 90 7 4" xfId="23538"/>
    <cellStyle name="CALC Amount Total 90 8" xfId="23539"/>
    <cellStyle name="CALC Amount Total 90 8 2" xfId="23540"/>
    <cellStyle name="CALC Amount Total 90 8 2 2" xfId="23541"/>
    <cellStyle name="CALC Amount Total 90 8 3" xfId="23542"/>
    <cellStyle name="CALC Amount Total 90 8 4" xfId="23543"/>
    <cellStyle name="CALC Amount Total 90 9" xfId="23544"/>
    <cellStyle name="CALC Amount Total 90 9 2" xfId="23545"/>
    <cellStyle name="CALC Amount Total 91" xfId="23546"/>
    <cellStyle name="CALC Amount Total 91 10" xfId="23547"/>
    <cellStyle name="CALC Amount Total 91 11" xfId="23548"/>
    <cellStyle name="CALC Amount Total 91 2" xfId="23549"/>
    <cellStyle name="CALC Amount Total 91 2 2" xfId="23550"/>
    <cellStyle name="CALC Amount Total 91 2 2 2" xfId="23551"/>
    <cellStyle name="CALC Amount Total 91 2 3" xfId="23552"/>
    <cellStyle name="CALC Amount Total 91 2 4" xfId="23553"/>
    <cellStyle name="CALC Amount Total 91 3" xfId="23554"/>
    <cellStyle name="CALC Amount Total 91 3 2" xfId="23555"/>
    <cellStyle name="CALC Amount Total 91 3 2 2" xfId="23556"/>
    <cellStyle name="CALC Amount Total 91 3 3" xfId="23557"/>
    <cellStyle name="CALC Amount Total 91 3 4" xfId="23558"/>
    <cellStyle name="CALC Amount Total 91 4" xfId="23559"/>
    <cellStyle name="CALC Amount Total 91 4 2" xfId="23560"/>
    <cellStyle name="CALC Amount Total 91 4 2 2" xfId="23561"/>
    <cellStyle name="CALC Amount Total 91 4 3" xfId="23562"/>
    <cellStyle name="CALC Amount Total 91 4 4" xfId="23563"/>
    <cellStyle name="CALC Amount Total 91 5" xfId="23564"/>
    <cellStyle name="CALC Amount Total 91 5 2" xfId="23565"/>
    <cellStyle name="CALC Amount Total 91 5 2 2" xfId="23566"/>
    <cellStyle name="CALC Amount Total 91 5 3" xfId="23567"/>
    <cellStyle name="CALC Amount Total 91 5 4" xfId="23568"/>
    <cellStyle name="CALC Amount Total 91 6" xfId="23569"/>
    <cellStyle name="CALC Amount Total 91 6 2" xfId="23570"/>
    <cellStyle name="CALC Amount Total 91 6 2 2" xfId="23571"/>
    <cellStyle name="CALC Amount Total 91 6 3" xfId="23572"/>
    <cellStyle name="CALC Amount Total 91 6 4" xfId="23573"/>
    <cellStyle name="CALC Amount Total 91 7" xfId="23574"/>
    <cellStyle name="CALC Amount Total 91 7 2" xfId="23575"/>
    <cellStyle name="CALC Amount Total 91 7 2 2" xfId="23576"/>
    <cellStyle name="CALC Amount Total 91 7 3" xfId="23577"/>
    <cellStyle name="CALC Amount Total 91 7 4" xfId="23578"/>
    <cellStyle name="CALC Amount Total 91 8" xfId="23579"/>
    <cellStyle name="CALC Amount Total 91 8 2" xfId="23580"/>
    <cellStyle name="CALC Amount Total 91 8 2 2" xfId="23581"/>
    <cellStyle name="CALC Amount Total 91 8 3" xfId="23582"/>
    <cellStyle name="CALC Amount Total 91 8 4" xfId="23583"/>
    <cellStyle name="CALC Amount Total 91 9" xfId="23584"/>
    <cellStyle name="CALC Amount Total 91 9 2" xfId="23585"/>
    <cellStyle name="CALC Amount Total 92" xfId="23586"/>
    <cellStyle name="CALC Amount Total 92 10" xfId="23587"/>
    <cellStyle name="CALC Amount Total 92 11" xfId="23588"/>
    <cellStyle name="CALC Amount Total 92 2" xfId="23589"/>
    <cellStyle name="CALC Amount Total 92 2 2" xfId="23590"/>
    <cellStyle name="CALC Amount Total 92 2 2 2" xfId="23591"/>
    <cellStyle name="CALC Amount Total 92 2 3" xfId="23592"/>
    <cellStyle name="CALC Amount Total 92 2 4" xfId="23593"/>
    <cellStyle name="CALC Amount Total 92 3" xfId="23594"/>
    <cellStyle name="CALC Amount Total 92 3 2" xfId="23595"/>
    <cellStyle name="CALC Amount Total 92 3 2 2" xfId="23596"/>
    <cellStyle name="CALC Amount Total 92 3 3" xfId="23597"/>
    <cellStyle name="CALC Amount Total 92 3 4" xfId="23598"/>
    <cellStyle name="CALC Amount Total 92 4" xfId="23599"/>
    <cellStyle name="CALC Amount Total 92 4 2" xfId="23600"/>
    <cellStyle name="CALC Amount Total 92 4 2 2" xfId="23601"/>
    <cellStyle name="CALC Amount Total 92 4 3" xfId="23602"/>
    <cellStyle name="CALC Amount Total 92 4 4" xfId="23603"/>
    <cellStyle name="CALC Amount Total 92 5" xfId="23604"/>
    <cellStyle name="CALC Amount Total 92 5 2" xfId="23605"/>
    <cellStyle name="CALC Amount Total 92 5 2 2" xfId="23606"/>
    <cellStyle name="CALC Amount Total 92 5 3" xfId="23607"/>
    <cellStyle name="CALC Amount Total 92 5 4" xfId="23608"/>
    <cellStyle name="CALC Amount Total 92 6" xfId="23609"/>
    <cellStyle name="CALC Amount Total 92 6 2" xfId="23610"/>
    <cellStyle name="CALC Amount Total 92 6 2 2" xfId="23611"/>
    <cellStyle name="CALC Amount Total 92 6 3" xfId="23612"/>
    <cellStyle name="CALC Amount Total 92 6 4" xfId="23613"/>
    <cellStyle name="CALC Amount Total 92 7" xfId="23614"/>
    <cellStyle name="CALC Amount Total 92 7 2" xfId="23615"/>
    <cellStyle name="CALC Amount Total 92 7 2 2" xfId="23616"/>
    <cellStyle name="CALC Amount Total 92 7 3" xfId="23617"/>
    <cellStyle name="CALC Amount Total 92 7 4" xfId="23618"/>
    <cellStyle name="CALC Amount Total 92 8" xfId="23619"/>
    <cellStyle name="CALC Amount Total 92 8 2" xfId="23620"/>
    <cellStyle name="CALC Amount Total 92 8 2 2" xfId="23621"/>
    <cellStyle name="CALC Amount Total 92 8 3" xfId="23622"/>
    <cellStyle name="CALC Amount Total 92 8 4" xfId="23623"/>
    <cellStyle name="CALC Amount Total 92 9" xfId="23624"/>
    <cellStyle name="CALC Amount Total 92 9 2" xfId="23625"/>
    <cellStyle name="CALC Amount Total 93" xfId="23626"/>
    <cellStyle name="CALC Amount Total 93 10" xfId="23627"/>
    <cellStyle name="CALC Amount Total 93 11" xfId="23628"/>
    <cellStyle name="CALC Amount Total 93 2" xfId="23629"/>
    <cellStyle name="CALC Amount Total 93 2 2" xfId="23630"/>
    <cellStyle name="CALC Amount Total 93 2 2 2" xfId="23631"/>
    <cellStyle name="CALC Amount Total 93 2 3" xfId="23632"/>
    <cellStyle name="CALC Amount Total 93 2 4" xfId="23633"/>
    <cellStyle name="CALC Amount Total 93 3" xfId="23634"/>
    <cellStyle name="CALC Amount Total 93 3 2" xfId="23635"/>
    <cellStyle name="CALC Amount Total 93 3 2 2" xfId="23636"/>
    <cellStyle name="CALC Amount Total 93 3 3" xfId="23637"/>
    <cellStyle name="CALC Amount Total 93 3 4" xfId="23638"/>
    <cellStyle name="CALC Amount Total 93 4" xfId="23639"/>
    <cellStyle name="CALC Amount Total 93 4 2" xfId="23640"/>
    <cellStyle name="CALC Amount Total 93 4 2 2" xfId="23641"/>
    <cellStyle name="CALC Amount Total 93 4 3" xfId="23642"/>
    <cellStyle name="CALC Amount Total 93 4 4" xfId="23643"/>
    <cellStyle name="CALC Amount Total 93 5" xfId="23644"/>
    <cellStyle name="CALC Amount Total 93 5 2" xfId="23645"/>
    <cellStyle name="CALC Amount Total 93 5 2 2" xfId="23646"/>
    <cellStyle name="CALC Amount Total 93 5 3" xfId="23647"/>
    <cellStyle name="CALC Amount Total 93 5 4" xfId="23648"/>
    <cellStyle name="CALC Amount Total 93 6" xfId="23649"/>
    <cellStyle name="CALC Amount Total 93 6 2" xfId="23650"/>
    <cellStyle name="CALC Amount Total 93 6 2 2" xfId="23651"/>
    <cellStyle name="CALC Amount Total 93 6 3" xfId="23652"/>
    <cellStyle name="CALC Amount Total 93 6 4" xfId="23653"/>
    <cellStyle name="CALC Amount Total 93 7" xfId="23654"/>
    <cellStyle name="CALC Amount Total 93 7 2" xfId="23655"/>
    <cellStyle name="CALC Amount Total 93 7 2 2" xfId="23656"/>
    <cellStyle name="CALC Amount Total 93 7 3" xfId="23657"/>
    <cellStyle name="CALC Amount Total 93 7 4" xfId="23658"/>
    <cellStyle name="CALC Amount Total 93 8" xfId="23659"/>
    <cellStyle name="CALC Amount Total 93 8 2" xfId="23660"/>
    <cellStyle name="CALC Amount Total 93 8 2 2" xfId="23661"/>
    <cellStyle name="CALC Amount Total 93 8 3" xfId="23662"/>
    <cellStyle name="CALC Amount Total 93 8 4" xfId="23663"/>
    <cellStyle name="CALC Amount Total 93 9" xfId="23664"/>
    <cellStyle name="CALC Amount Total 93 9 2" xfId="23665"/>
    <cellStyle name="CALC Amount Total 94" xfId="23666"/>
    <cellStyle name="CALC Amount Total 94 10" xfId="23667"/>
    <cellStyle name="CALC Amount Total 94 11" xfId="23668"/>
    <cellStyle name="CALC Amount Total 94 2" xfId="23669"/>
    <cellStyle name="CALC Amount Total 94 2 2" xfId="23670"/>
    <cellStyle name="CALC Amount Total 94 2 2 2" xfId="23671"/>
    <cellStyle name="CALC Amount Total 94 2 3" xfId="23672"/>
    <cellStyle name="CALC Amount Total 94 2 4" xfId="23673"/>
    <cellStyle name="CALC Amount Total 94 3" xfId="23674"/>
    <cellStyle name="CALC Amount Total 94 3 2" xfId="23675"/>
    <cellStyle name="CALC Amount Total 94 3 2 2" xfId="23676"/>
    <cellStyle name="CALC Amount Total 94 3 3" xfId="23677"/>
    <cellStyle name="CALC Amount Total 94 3 4" xfId="23678"/>
    <cellStyle name="CALC Amount Total 94 4" xfId="23679"/>
    <cellStyle name="CALC Amount Total 94 4 2" xfId="23680"/>
    <cellStyle name="CALC Amount Total 94 4 2 2" xfId="23681"/>
    <cellStyle name="CALC Amount Total 94 4 3" xfId="23682"/>
    <cellStyle name="CALC Amount Total 94 4 4" xfId="23683"/>
    <cellStyle name="CALC Amount Total 94 5" xfId="23684"/>
    <cellStyle name="CALC Amount Total 94 5 2" xfId="23685"/>
    <cellStyle name="CALC Amount Total 94 5 2 2" xfId="23686"/>
    <cellStyle name="CALC Amount Total 94 5 3" xfId="23687"/>
    <cellStyle name="CALC Amount Total 94 5 4" xfId="23688"/>
    <cellStyle name="CALC Amount Total 94 6" xfId="23689"/>
    <cellStyle name="CALC Amount Total 94 6 2" xfId="23690"/>
    <cellStyle name="CALC Amount Total 94 6 2 2" xfId="23691"/>
    <cellStyle name="CALC Amount Total 94 6 3" xfId="23692"/>
    <cellStyle name="CALC Amount Total 94 6 4" xfId="23693"/>
    <cellStyle name="CALC Amount Total 94 7" xfId="23694"/>
    <cellStyle name="CALC Amount Total 94 7 2" xfId="23695"/>
    <cellStyle name="CALC Amount Total 94 7 2 2" xfId="23696"/>
    <cellStyle name="CALC Amount Total 94 7 3" xfId="23697"/>
    <cellStyle name="CALC Amount Total 94 7 4" xfId="23698"/>
    <cellStyle name="CALC Amount Total 94 8" xfId="23699"/>
    <cellStyle name="CALC Amount Total 94 8 2" xfId="23700"/>
    <cellStyle name="CALC Amount Total 94 8 2 2" xfId="23701"/>
    <cellStyle name="CALC Amount Total 94 8 3" xfId="23702"/>
    <cellStyle name="CALC Amount Total 94 8 4" xfId="23703"/>
    <cellStyle name="CALC Amount Total 94 9" xfId="23704"/>
    <cellStyle name="CALC Amount Total 94 9 2" xfId="23705"/>
    <cellStyle name="CALC Amount Total 95" xfId="23706"/>
    <cellStyle name="CALC Amount Total 95 10" xfId="23707"/>
    <cellStyle name="CALC Amount Total 95 11" xfId="23708"/>
    <cellStyle name="CALC Amount Total 95 2" xfId="23709"/>
    <cellStyle name="CALC Amount Total 95 2 2" xfId="23710"/>
    <cellStyle name="CALC Amount Total 95 2 2 2" xfId="23711"/>
    <cellStyle name="CALC Amount Total 95 2 3" xfId="23712"/>
    <cellStyle name="CALC Amount Total 95 2 4" xfId="23713"/>
    <cellStyle name="CALC Amount Total 95 3" xfId="23714"/>
    <cellStyle name="CALC Amount Total 95 3 2" xfId="23715"/>
    <cellStyle name="CALC Amount Total 95 3 2 2" xfId="23716"/>
    <cellStyle name="CALC Amount Total 95 3 3" xfId="23717"/>
    <cellStyle name="CALC Amount Total 95 3 4" xfId="23718"/>
    <cellStyle name="CALC Amount Total 95 4" xfId="23719"/>
    <cellStyle name="CALC Amount Total 95 4 2" xfId="23720"/>
    <cellStyle name="CALC Amount Total 95 4 2 2" xfId="23721"/>
    <cellStyle name="CALC Amount Total 95 4 3" xfId="23722"/>
    <cellStyle name="CALC Amount Total 95 4 4" xfId="23723"/>
    <cellStyle name="CALC Amount Total 95 5" xfId="23724"/>
    <cellStyle name="CALC Amount Total 95 5 2" xfId="23725"/>
    <cellStyle name="CALC Amount Total 95 5 2 2" xfId="23726"/>
    <cellStyle name="CALC Amount Total 95 5 3" xfId="23727"/>
    <cellStyle name="CALC Amount Total 95 5 4" xfId="23728"/>
    <cellStyle name="CALC Amount Total 95 6" xfId="23729"/>
    <cellStyle name="CALC Amount Total 95 6 2" xfId="23730"/>
    <cellStyle name="CALC Amount Total 95 6 2 2" xfId="23731"/>
    <cellStyle name="CALC Amount Total 95 6 3" xfId="23732"/>
    <cellStyle name="CALC Amount Total 95 6 4" xfId="23733"/>
    <cellStyle name="CALC Amount Total 95 7" xfId="23734"/>
    <cellStyle name="CALC Amount Total 95 7 2" xfId="23735"/>
    <cellStyle name="CALC Amount Total 95 7 2 2" xfId="23736"/>
    <cellStyle name="CALC Amount Total 95 7 3" xfId="23737"/>
    <cellStyle name="CALC Amount Total 95 7 4" xfId="23738"/>
    <cellStyle name="CALC Amount Total 95 8" xfId="23739"/>
    <cellStyle name="CALC Amount Total 95 8 2" xfId="23740"/>
    <cellStyle name="CALC Amount Total 95 8 2 2" xfId="23741"/>
    <cellStyle name="CALC Amount Total 95 8 3" xfId="23742"/>
    <cellStyle name="CALC Amount Total 95 8 4" xfId="23743"/>
    <cellStyle name="CALC Amount Total 95 9" xfId="23744"/>
    <cellStyle name="CALC Amount Total 95 9 2" xfId="23745"/>
    <cellStyle name="CALC Amount Total 96" xfId="23746"/>
    <cellStyle name="CALC Amount Total 96 10" xfId="23747"/>
    <cellStyle name="CALC Amount Total 96 11" xfId="23748"/>
    <cellStyle name="CALC Amount Total 96 2" xfId="23749"/>
    <cellStyle name="CALC Amount Total 96 2 2" xfId="23750"/>
    <cellStyle name="CALC Amount Total 96 2 2 2" xfId="23751"/>
    <cellStyle name="CALC Amount Total 96 2 3" xfId="23752"/>
    <cellStyle name="CALC Amount Total 96 2 4" xfId="23753"/>
    <cellStyle name="CALC Amount Total 96 3" xfId="23754"/>
    <cellStyle name="CALC Amount Total 96 3 2" xfId="23755"/>
    <cellStyle name="CALC Amount Total 96 3 2 2" xfId="23756"/>
    <cellStyle name="CALC Amount Total 96 3 3" xfId="23757"/>
    <cellStyle name="CALC Amount Total 96 3 4" xfId="23758"/>
    <cellStyle name="CALC Amount Total 96 4" xfId="23759"/>
    <cellStyle name="CALC Amount Total 96 4 2" xfId="23760"/>
    <cellStyle name="CALC Amount Total 96 4 2 2" xfId="23761"/>
    <cellStyle name="CALC Amount Total 96 4 3" xfId="23762"/>
    <cellStyle name="CALC Amount Total 96 4 4" xfId="23763"/>
    <cellStyle name="CALC Amount Total 96 5" xfId="23764"/>
    <cellStyle name="CALC Amount Total 96 5 2" xfId="23765"/>
    <cellStyle name="CALC Amount Total 96 5 2 2" xfId="23766"/>
    <cellStyle name="CALC Amount Total 96 5 3" xfId="23767"/>
    <cellStyle name="CALC Amount Total 96 5 4" xfId="23768"/>
    <cellStyle name="CALC Amount Total 96 6" xfId="23769"/>
    <cellStyle name="CALC Amount Total 96 6 2" xfId="23770"/>
    <cellStyle name="CALC Amount Total 96 6 2 2" xfId="23771"/>
    <cellStyle name="CALC Amount Total 96 6 3" xfId="23772"/>
    <cellStyle name="CALC Amount Total 96 6 4" xfId="23773"/>
    <cellStyle name="CALC Amount Total 96 7" xfId="23774"/>
    <cellStyle name="CALC Amount Total 96 7 2" xfId="23775"/>
    <cellStyle name="CALC Amount Total 96 7 2 2" xfId="23776"/>
    <cellStyle name="CALC Amount Total 96 7 3" xfId="23777"/>
    <cellStyle name="CALC Amount Total 96 7 4" xfId="23778"/>
    <cellStyle name="CALC Amount Total 96 8" xfId="23779"/>
    <cellStyle name="CALC Amount Total 96 8 2" xfId="23780"/>
    <cellStyle name="CALC Amount Total 96 8 2 2" xfId="23781"/>
    <cellStyle name="CALC Amount Total 96 8 3" xfId="23782"/>
    <cellStyle name="CALC Amount Total 96 8 4" xfId="23783"/>
    <cellStyle name="CALC Amount Total 96 9" xfId="23784"/>
    <cellStyle name="CALC Amount Total 96 9 2" xfId="23785"/>
    <cellStyle name="CALC Amount Total 97" xfId="23786"/>
    <cellStyle name="CALC Amount Total 97 10" xfId="23787"/>
    <cellStyle name="CALC Amount Total 97 11" xfId="23788"/>
    <cellStyle name="CALC Amount Total 97 2" xfId="23789"/>
    <cellStyle name="CALC Amount Total 97 2 2" xfId="23790"/>
    <cellStyle name="CALC Amount Total 97 2 2 2" xfId="23791"/>
    <cellStyle name="CALC Amount Total 97 2 3" xfId="23792"/>
    <cellStyle name="CALC Amount Total 97 2 4" xfId="23793"/>
    <cellStyle name="CALC Amount Total 97 3" xfId="23794"/>
    <cellStyle name="CALC Amount Total 97 3 2" xfId="23795"/>
    <cellStyle name="CALC Amount Total 97 3 2 2" xfId="23796"/>
    <cellStyle name="CALC Amount Total 97 3 3" xfId="23797"/>
    <cellStyle name="CALC Amount Total 97 3 4" xfId="23798"/>
    <cellStyle name="CALC Amount Total 97 4" xfId="23799"/>
    <cellStyle name="CALC Amount Total 97 4 2" xfId="23800"/>
    <cellStyle name="CALC Amount Total 97 4 2 2" xfId="23801"/>
    <cellStyle name="CALC Amount Total 97 4 3" xfId="23802"/>
    <cellStyle name="CALC Amount Total 97 4 4" xfId="23803"/>
    <cellStyle name="CALC Amount Total 97 5" xfId="23804"/>
    <cellStyle name="CALC Amount Total 97 5 2" xfId="23805"/>
    <cellStyle name="CALC Amount Total 97 5 2 2" xfId="23806"/>
    <cellStyle name="CALC Amount Total 97 5 3" xfId="23807"/>
    <cellStyle name="CALC Amount Total 97 5 4" xfId="23808"/>
    <cellStyle name="CALC Amount Total 97 6" xfId="23809"/>
    <cellStyle name="CALC Amount Total 97 6 2" xfId="23810"/>
    <cellStyle name="CALC Amount Total 97 6 2 2" xfId="23811"/>
    <cellStyle name="CALC Amount Total 97 6 3" xfId="23812"/>
    <cellStyle name="CALC Amount Total 97 6 4" xfId="23813"/>
    <cellStyle name="CALC Amount Total 97 7" xfId="23814"/>
    <cellStyle name="CALC Amount Total 97 7 2" xfId="23815"/>
    <cellStyle name="CALC Amount Total 97 7 2 2" xfId="23816"/>
    <cellStyle name="CALC Amount Total 97 7 3" xfId="23817"/>
    <cellStyle name="CALC Amount Total 97 7 4" xfId="23818"/>
    <cellStyle name="CALC Amount Total 97 8" xfId="23819"/>
    <cellStyle name="CALC Amount Total 97 8 2" xfId="23820"/>
    <cellStyle name="CALC Amount Total 97 8 2 2" xfId="23821"/>
    <cellStyle name="CALC Amount Total 97 8 3" xfId="23822"/>
    <cellStyle name="CALC Amount Total 97 8 4" xfId="23823"/>
    <cellStyle name="CALC Amount Total 97 9" xfId="23824"/>
    <cellStyle name="CALC Amount Total 97 9 2" xfId="23825"/>
    <cellStyle name="CALC Amount Total 98" xfId="23826"/>
    <cellStyle name="CALC Amount Total 98 10" xfId="23827"/>
    <cellStyle name="CALC Amount Total 98 11" xfId="23828"/>
    <cellStyle name="CALC Amount Total 98 2" xfId="23829"/>
    <cellStyle name="CALC Amount Total 98 2 2" xfId="23830"/>
    <cellStyle name="CALC Amount Total 98 2 2 2" xfId="23831"/>
    <cellStyle name="CALC Amount Total 98 2 3" xfId="23832"/>
    <cellStyle name="CALC Amount Total 98 2 4" xfId="23833"/>
    <cellStyle name="CALC Amount Total 98 3" xfId="23834"/>
    <cellStyle name="CALC Amount Total 98 3 2" xfId="23835"/>
    <cellStyle name="CALC Amount Total 98 3 2 2" xfId="23836"/>
    <cellStyle name="CALC Amount Total 98 3 3" xfId="23837"/>
    <cellStyle name="CALC Amount Total 98 3 4" xfId="23838"/>
    <cellStyle name="CALC Amount Total 98 4" xfId="23839"/>
    <cellStyle name="CALC Amount Total 98 4 2" xfId="23840"/>
    <cellStyle name="CALC Amount Total 98 4 2 2" xfId="23841"/>
    <cellStyle name="CALC Amount Total 98 4 3" xfId="23842"/>
    <cellStyle name="CALC Amount Total 98 4 4" xfId="23843"/>
    <cellStyle name="CALC Amount Total 98 5" xfId="23844"/>
    <cellStyle name="CALC Amount Total 98 5 2" xfId="23845"/>
    <cellStyle name="CALC Amount Total 98 5 2 2" xfId="23846"/>
    <cellStyle name="CALC Amount Total 98 5 3" xfId="23847"/>
    <cellStyle name="CALC Amount Total 98 5 4" xfId="23848"/>
    <cellStyle name="CALC Amount Total 98 6" xfId="23849"/>
    <cellStyle name="CALC Amount Total 98 6 2" xfId="23850"/>
    <cellStyle name="CALC Amount Total 98 6 2 2" xfId="23851"/>
    <cellStyle name="CALC Amount Total 98 6 3" xfId="23852"/>
    <cellStyle name="CALC Amount Total 98 6 4" xfId="23853"/>
    <cellStyle name="CALC Amount Total 98 7" xfId="23854"/>
    <cellStyle name="CALC Amount Total 98 7 2" xfId="23855"/>
    <cellStyle name="CALC Amount Total 98 7 2 2" xfId="23856"/>
    <cellStyle name="CALC Amount Total 98 7 3" xfId="23857"/>
    <cellStyle name="CALC Amount Total 98 7 4" xfId="23858"/>
    <cellStyle name="CALC Amount Total 98 8" xfId="23859"/>
    <cellStyle name="CALC Amount Total 98 8 2" xfId="23860"/>
    <cellStyle name="CALC Amount Total 98 8 2 2" xfId="23861"/>
    <cellStyle name="CALC Amount Total 98 8 3" xfId="23862"/>
    <cellStyle name="CALC Amount Total 98 8 4" xfId="23863"/>
    <cellStyle name="CALC Amount Total 98 9" xfId="23864"/>
    <cellStyle name="CALC Amount Total 98 9 2" xfId="23865"/>
    <cellStyle name="CALC Amount Total 99" xfId="23866"/>
    <cellStyle name="CALC Amount Total 99 10" xfId="23867"/>
    <cellStyle name="CALC Amount Total 99 11" xfId="23868"/>
    <cellStyle name="CALC Amount Total 99 2" xfId="23869"/>
    <cellStyle name="CALC Amount Total 99 2 2" xfId="23870"/>
    <cellStyle name="CALC Amount Total 99 2 2 2" xfId="23871"/>
    <cellStyle name="CALC Amount Total 99 2 3" xfId="23872"/>
    <cellStyle name="CALC Amount Total 99 2 4" xfId="23873"/>
    <cellStyle name="CALC Amount Total 99 3" xfId="23874"/>
    <cellStyle name="CALC Amount Total 99 3 2" xfId="23875"/>
    <cellStyle name="CALC Amount Total 99 3 2 2" xfId="23876"/>
    <cellStyle name="CALC Amount Total 99 3 3" xfId="23877"/>
    <cellStyle name="CALC Amount Total 99 3 4" xfId="23878"/>
    <cellStyle name="CALC Amount Total 99 4" xfId="23879"/>
    <cellStyle name="CALC Amount Total 99 4 2" xfId="23880"/>
    <cellStyle name="CALC Amount Total 99 4 2 2" xfId="23881"/>
    <cellStyle name="CALC Amount Total 99 4 3" xfId="23882"/>
    <cellStyle name="CALC Amount Total 99 4 4" xfId="23883"/>
    <cellStyle name="CALC Amount Total 99 5" xfId="23884"/>
    <cellStyle name="CALC Amount Total 99 5 2" xfId="23885"/>
    <cellStyle name="CALC Amount Total 99 5 2 2" xfId="23886"/>
    <cellStyle name="CALC Amount Total 99 5 3" xfId="23887"/>
    <cellStyle name="CALC Amount Total 99 5 4" xfId="23888"/>
    <cellStyle name="CALC Amount Total 99 6" xfId="23889"/>
    <cellStyle name="CALC Amount Total 99 6 2" xfId="23890"/>
    <cellStyle name="CALC Amount Total 99 6 2 2" xfId="23891"/>
    <cellStyle name="CALC Amount Total 99 6 3" xfId="23892"/>
    <cellStyle name="CALC Amount Total 99 6 4" xfId="23893"/>
    <cellStyle name="CALC Amount Total 99 7" xfId="23894"/>
    <cellStyle name="CALC Amount Total 99 7 2" xfId="23895"/>
    <cellStyle name="CALC Amount Total 99 7 2 2" xfId="23896"/>
    <cellStyle name="CALC Amount Total 99 7 3" xfId="23897"/>
    <cellStyle name="CALC Amount Total 99 7 4" xfId="23898"/>
    <cellStyle name="CALC Amount Total 99 8" xfId="23899"/>
    <cellStyle name="CALC Amount Total 99 8 2" xfId="23900"/>
    <cellStyle name="CALC Amount Total 99 8 2 2" xfId="23901"/>
    <cellStyle name="CALC Amount Total 99 8 3" xfId="23902"/>
    <cellStyle name="CALC Amount Total 99 8 4" xfId="23903"/>
    <cellStyle name="CALC Amount Total 99 9" xfId="23904"/>
    <cellStyle name="CALC Amount Total 99 9 2" xfId="23905"/>
    <cellStyle name="CALC Currency" xfId="23906"/>
    <cellStyle name="CALC Currency [1]" xfId="23907"/>
    <cellStyle name="CALC Currency [2]" xfId="23908"/>
    <cellStyle name="CALC Currency Total" xfId="23909"/>
    <cellStyle name="CALC Currency Total [1]" xfId="23910"/>
    <cellStyle name="CALC Currency Total [1] 10" xfId="23911"/>
    <cellStyle name="CALC Currency Total [1] 10 10" xfId="23912"/>
    <cellStyle name="CALC Currency Total [1] 10 10 2" xfId="23913"/>
    <cellStyle name="CALC Currency Total [1] 10 11" xfId="23914"/>
    <cellStyle name="CALC Currency Total [1] 10 12" xfId="23915"/>
    <cellStyle name="CALC Currency Total [1] 10 2" xfId="23916"/>
    <cellStyle name="CALC Currency Total [1] 10 2 2" xfId="23917"/>
    <cellStyle name="CALC Currency Total [1] 10 2 2 2" xfId="23918"/>
    <cellStyle name="CALC Currency Total [1] 10 2 3" xfId="23919"/>
    <cellStyle name="CALC Currency Total [1] 10 2 4" xfId="23920"/>
    <cellStyle name="CALC Currency Total [1] 10 3" xfId="23921"/>
    <cellStyle name="CALC Currency Total [1] 10 3 2" xfId="23922"/>
    <cellStyle name="CALC Currency Total [1] 10 3 2 2" xfId="23923"/>
    <cellStyle name="CALC Currency Total [1] 10 3 3" xfId="23924"/>
    <cellStyle name="CALC Currency Total [1] 10 3 4" xfId="23925"/>
    <cellStyle name="CALC Currency Total [1] 10 4" xfId="23926"/>
    <cellStyle name="CALC Currency Total [1] 10 4 2" xfId="23927"/>
    <cellStyle name="CALC Currency Total [1] 10 4 2 2" xfId="23928"/>
    <cellStyle name="CALC Currency Total [1] 10 4 3" xfId="23929"/>
    <cellStyle name="CALC Currency Total [1] 10 4 4" xfId="23930"/>
    <cellStyle name="CALC Currency Total [1] 10 5" xfId="23931"/>
    <cellStyle name="CALC Currency Total [1] 10 5 2" xfId="23932"/>
    <cellStyle name="CALC Currency Total [1] 10 5 2 2" xfId="23933"/>
    <cellStyle name="CALC Currency Total [1] 10 5 3" xfId="23934"/>
    <cellStyle name="CALC Currency Total [1] 10 5 4" xfId="23935"/>
    <cellStyle name="CALC Currency Total [1] 10 6" xfId="23936"/>
    <cellStyle name="CALC Currency Total [1] 10 6 2" xfId="23937"/>
    <cellStyle name="CALC Currency Total [1] 10 6 2 2" xfId="23938"/>
    <cellStyle name="CALC Currency Total [1] 10 6 3" xfId="23939"/>
    <cellStyle name="CALC Currency Total [1] 10 6 4" xfId="23940"/>
    <cellStyle name="CALC Currency Total [1] 10 7" xfId="23941"/>
    <cellStyle name="CALC Currency Total [1] 10 7 2" xfId="23942"/>
    <cellStyle name="CALC Currency Total [1] 10 7 2 2" xfId="23943"/>
    <cellStyle name="CALC Currency Total [1] 10 7 3" xfId="23944"/>
    <cellStyle name="CALC Currency Total [1] 10 7 4" xfId="23945"/>
    <cellStyle name="CALC Currency Total [1] 10 8" xfId="23946"/>
    <cellStyle name="CALC Currency Total [1] 10 8 2" xfId="23947"/>
    <cellStyle name="CALC Currency Total [1] 10 8 2 2" xfId="23948"/>
    <cellStyle name="CALC Currency Total [1] 10 8 3" xfId="23949"/>
    <cellStyle name="CALC Currency Total [1] 10 8 4" xfId="23950"/>
    <cellStyle name="CALC Currency Total [1] 10 9" xfId="23951"/>
    <cellStyle name="CALC Currency Total [1] 10 9 2" xfId="23952"/>
    <cellStyle name="CALC Currency Total [1] 10 9 2 2" xfId="23953"/>
    <cellStyle name="CALC Currency Total [1] 10 9 3" xfId="23954"/>
    <cellStyle name="CALC Currency Total [1] 10 9 4" xfId="23955"/>
    <cellStyle name="CALC Currency Total [1] 11" xfId="23956"/>
    <cellStyle name="CALC Currency Total [1] 11 10" xfId="23957"/>
    <cellStyle name="CALC Currency Total [1] 11 10 2" xfId="23958"/>
    <cellStyle name="CALC Currency Total [1] 11 11" xfId="23959"/>
    <cellStyle name="CALC Currency Total [1] 11 12" xfId="23960"/>
    <cellStyle name="CALC Currency Total [1] 11 2" xfId="23961"/>
    <cellStyle name="CALC Currency Total [1] 11 2 2" xfId="23962"/>
    <cellStyle name="CALC Currency Total [1] 11 2 2 2" xfId="23963"/>
    <cellStyle name="CALC Currency Total [1] 11 2 3" xfId="23964"/>
    <cellStyle name="CALC Currency Total [1] 11 2 4" xfId="23965"/>
    <cellStyle name="CALC Currency Total [1] 11 3" xfId="23966"/>
    <cellStyle name="CALC Currency Total [1] 11 3 2" xfId="23967"/>
    <cellStyle name="CALC Currency Total [1] 11 3 2 2" xfId="23968"/>
    <cellStyle name="CALC Currency Total [1] 11 3 3" xfId="23969"/>
    <cellStyle name="CALC Currency Total [1] 11 3 4" xfId="23970"/>
    <cellStyle name="CALC Currency Total [1] 11 4" xfId="23971"/>
    <cellStyle name="CALC Currency Total [1] 11 4 2" xfId="23972"/>
    <cellStyle name="CALC Currency Total [1] 11 4 2 2" xfId="23973"/>
    <cellStyle name="CALC Currency Total [1] 11 4 3" xfId="23974"/>
    <cellStyle name="CALC Currency Total [1] 11 4 4" xfId="23975"/>
    <cellStyle name="CALC Currency Total [1] 11 5" xfId="23976"/>
    <cellStyle name="CALC Currency Total [1] 11 5 2" xfId="23977"/>
    <cellStyle name="CALC Currency Total [1] 11 5 2 2" xfId="23978"/>
    <cellStyle name="CALC Currency Total [1] 11 5 3" xfId="23979"/>
    <cellStyle name="CALC Currency Total [1] 11 5 4" xfId="23980"/>
    <cellStyle name="CALC Currency Total [1] 11 6" xfId="23981"/>
    <cellStyle name="CALC Currency Total [1] 11 6 2" xfId="23982"/>
    <cellStyle name="CALC Currency Total [1] 11 6 2 2" xfId="23983"/>
    <cellStyle name="CALC Currency Total [1] 11 6 3" xfId="23984"/>
    <cellStyle name="CALC Currency Total [1] 11 6 4" xfId="23985"/>
    <cellStyle name="CALC Currency Total [1] 11 7" xfId="23986"/>
    <cellStyle name="CALC Currency Total [1] 11 7 2" xfId="23987"/>
    <cellStyle name="CALC Currency Total [1] 11 7 2 2" xfId="23988"/>
    <cellStyle name="CALC Currency Total [1] 11 7 3" xfId="23989"/>
    <cellStyle name="CALC Currency Total [1] 11 7 4" xfId="23990"/>
    <cellStyle name="CALC Currency Total [1] 11 8" xfId="23991"/>
    <cellStyle name="CALC Currency Total [1] 11 8 2" xfId="23992"/>
    <cellStyle name="CALC Currency Total [1] 11 8 2 2" xfId="23993"/>
    <cellStyle name="CALC Currency Total [1] 11 8 3" xfId="23994"/>
    <cellStyle name="CALC Currency Total [1] 11 8 4" xfId="23995"/>
    <cellStyle name="CALC Currency Total [1] 11 9" xfId="23996"/>
    <cellStyle name="CALC Currency Total [1] 11 9 2" xfId="23997"/>
    <cellStyle name="CALC Currency Total [1] 11 9 2 2" xfId="23998"/>
    <cellStyle name="CALC Currency Total [1] 11 9 3" xfId="23999"/>
    <cellStyle name="CALC Currency Total [1] 11 9 4" xfId="24000"/>
    <cellStyle name="CALC Currency Total [1] 12" xfId="24001"/>
    <cellStyle name="CALC Currency Total [1] 12 10" xfId="24002"/>
    <cellStyle name="CALC Currency Total [1] 12 10 2" xfId="24003"/>
    <cellStyle name="CALC Currency Total [1] 12 11" xfId="24004"/>
    <cellStyle name="CALC Currency Total [1] 12 12" xfId="24005"/>
    <cellStyle name="CALC Currency Total [1] 12 2" xfId="24006"/>
    <cellStyle name="CALC Currency Total [1] 12 2 2" xfId="24007"/>
    <cellStyle name="CALC Currency Total [1] 12 2 2 2" xfId="24008"/>
    <cellStyle name="CALC Currency Total [1] 12 2 3" xfId="24009"/>
    <cellStyle name="CALC Currency Total [1] 12 2 4" xfId="24010"/>
    <cellStyle name="CALC Currency Total [1] 12 3" xfId="24011"/>
    <cellStyle name="CALC Currency Total [1] 12 3 2" xfId="24012"/>
    <cellStyle name="CALC Currency Total [1] 12 3 2 2" xfId="24013"/>
    <cellStyle name="CALC Currency Total [1] 12 3 3" xfId="24014"/>
    <cellStyle name="CALC Currency Total [1] 12 3 4" xfId="24015"/>
    <cellStyle name="CALC Currency Total [1] 12 4" xfId="24016"/>
    <cellStyle name="CALC Currency Total [1] 12 4 2" xfId="24017"/>
    <cellStyle name="CALC Currency Total [1] 12 4 2 2" xfId="24018"/>
    <cellStyle name="CALC Currency Total [1] 12 4 3" xfId="24019"/>
    <cellStyle name="CALC Currency Total [1] 12 4 4" xfId="24020"/>
    <cellStyle name="CALC Currency Total [1] 12 5" xfId="24021"/>
    <cellStyle name="CALC Currency Total [1] 12 5 2" xfId="24022"/>
    <cellStyle name="CALC Currency Total [1] 12 5 2 2" xfId="24023"/>
    <cellStyle name="CALC Currency Total [1] 12 5 3" xfId="24024"/>
    <cellStyle name="CALC Currency Total [1] 12 5 4" xfId="24025"/>
    <cellStyle name="CALC Currency Total [1] 12 6" xfId="24026"/>
    <cellStyle name="CALC Currency Total [1] 12 6 2" xfId="24027"/>
    <cellStyle name="CALC Currency Total [1] 12 6 2 2" xfId="24028"/>
    <cellStyle name="CALC Currency Total [1] 12 6 3" xfId="24029"/>
    <cellStyle name="CALC Currency Total [1] 12 6 4" xfId="24030"/>
    <cellStyle name="CALC Currency Total [1] 12 7" xfId="24031"/>
    <cellStyle name="CALC Currency Total [1] 12 7 2" xfId="24032"/>
    <cellStyle name="CALC Currency Total [1] 12 7 2 2" xfId="24033"/>
    <cellStyle name="CALC Currency Total [1] 12 7 3" xfId="24034"/>
    <cellStyle name="CALC Currency Total [1] 12 7 4" xfId="24035"/>
    <cellStyle name="CALC Currency Total [1] 12 8" xfId="24036"/>
    <cellStyle name="CALC Currency Total [1] 12 8 2" xfId="24037"/>
    <cellStyle name="CALC Currency Total [1] 12 8 2 2" xfId="24038"/>
    <cellStyle name="CALC Currency Total [1] 12 8 3" xfId="24039"/>
    <cellStyle name="CALC Currency Total [1] 12 8 4" xfId="24040"/>
    <cellStyle name="CALC Currency Total [1] 12 9" xfId="24041"/>
    <cellStyle name="CALC Currency Total [1] 12 9 2" xfId="24042"/>
    <cellStyle name="CALC Currency Total [1] 12 9 2 2" xfId="24043"/>
    <cellStyle name="CALC Currency Total [1] 12 9 3" xfId="24044"/>
    <cellStyle name="CALC Currency Total [1] 12 9 4" xfId="24045"/>
    <cellStyle name="CALC Currency Total [1] 13" xfId="24046"/>
    <cellStyle name="CALC Currency Total [1] 13 10" xfId="24047"/>
    <cellStyle name="CALC Currency Total [1] 13 10 2" xfId="24048"/>
    <cellStyle name="CALC Currency Total [1] 13 11" xfId="24049"/>
    <cellStyle name="CALC Currency Total [1] 13 12" xfId="24050"/>
    <cellStyle name="CALC Currency Total [1] 13 2" xfId="24051"/>
    <cellStyle name="CALC Currency Total [1] 13 2 2" xfId="24052"/>
    <cellStyle name="CALC Currency Total [1] 13 2 2 2" xfId="24053"/>
    <cellStyle name="CALC Currency Total [1] 13 2 3" xfId="24054"/>
    <cellStyle name="CALC Currency Total [1] 13 2 4" xfId="24055"/>
    <cellStyle name="CALC Currency Total [1] 13 3" xfId="24056"/>
    <cellStyle name="CALC Currency Total [1] 13 3 2" xfId="24057"/>
    <cellStyle name="CALC Currency Total [1] 13 3 2 2" xfId="24058"/>
    <cellStyle name="CALC Currency Total [1] 13 3 3" xfId="24059"/>
    <cellStyle name="CALC Currency Total [1] 13 3 4" xfId="24060"/>
    <cellStyle name="CALC Currency Total [1] 13 4" xfId="24061"/>
    <cellStyle name="CALC Currency Total [1] 13 4 2" xfId="24062"/>
    <cellStyle name="CALC Currency Total [1] 13 4 2 2" xfId="24063"/>
    <cellStyle name="CALC Currency Total [1] 13 4 3" xfId="24064"/>
    <cellStyle name="CALC Currency Total [1] 13 4 4" xfId="24065"/>
    <cellStyle name="CALC Currency Total [1] 13 5" xfId="24066"/>
    <cellStyle name="CALC Currency Total [1] 13 5 2" xfId="24067"/>
    <cellStyle name="CALC Currency Total [1] 13 5 2 2" xfId="24068"/>
    <cellStyle name="CALC Currency Total [1] 13 5 3" xfId="24069"/>
    <cellStyle name="CALC Currency Total [1] 13 5 4" xfId="24070"/>
    <cellStyle name="CALC Currency Total [1] 13 6" xfId="24071"/>
    <cellStyle name="CALC Currency Total [1] 13 6 2" xfId="24072"/>
    <cellStyle name="CALC Currency Total [1] 13 6 2 2" xfId="24073"/>
    <cellStyle name="CALC Currency Total [1] 13 6 3" xfId="24074"/>
    <cellStyle name="CALC Currency Total [1] 13 6 4" xfId="24075"/>
    <cellStyle name="CALC Currency Total [1] 13 7" xfId="24076"/>
    <cellStyle name="CALC Currency Total [1] 13 7 2" xfId="24077"/>
    <cellStyle name="CALC Currency Total [1] 13 7 2 2" xfId="24078"/>
    <cellStyle name="CALC Currency Total [1] 13 7 3" xfId="24079"/>
    <cellStyle name="CALC Currency Total [1] 13 7 4" xfId="24080"/>
    <cellStyle name="CALC Currency Total [1] 13 8" xfId="24081"/>
    <cellStyle name="CALC Currency Total [1] 13 8 2" xfId="24082"/>
    <cellStyle name="CALC Currency Total [1] 13 8 2 2" xfId="24083"/>
    <cellStyle name="CALC Currency Total [1] 13 8 3" xfId="24084"/>
    <cellStyle name="CALC Currency Total [1] 13 8 4" xfId="24085"/>
    <cellStyle name="CALC Currency Total [1] 13 9" xfId="24086"/>
    <cellStyle name="CALC Currency Total [1] 13 9 2" xfId="24087"/>
    <cellStyle name="CALC Currency Total [1] 13 9 2 2" xfId="24088"/>
    <cellStyle name="CALC Currency Total [1] 13 9 3" xfId="24089"/>
    <cellStyle name="CALC Currency Total [1] 13 9 4" xfId="24090"/>
    <cellStyle name="CALC Currency Total [1] 14" xfId="24091"/>
    <cellStyle name="CALC Currency Total [1] 14 10" xfId="24092"/>
    <cellStyle name="CALC Currency Total [1] 14 10 2" xfId="24093"/>
    <cellStyle name="CALC Currency Total [1] 14 11" xfId="24094"/>
    <cellStyle name="CALC Currency Total [1] 14 12" xfId="24095"/>
    <cellStyle name="CALC Currency Total [1] 14 2" xfId="24096"/>
    <cellStyle name="CALC Currency Total [1] 14 2 2" xfId="24097"/>
    <cellStyle name="CALC Currency Total [1] 14 2 2 2" xfId="24098"/>
    <cellStyle name="CALC Currency Total [1] 14 2 3" xfId="24099"/>
    <cellStyle name="CALC Currency Total [1] 14 2 4" xfId="24100"/>
    <cellStyle name="CALC Currency Total [1] 14 3" xfId="24101"/>
    <cellStyle name="CALC Currency Total [1] 14 3 2" xfId="24102"/>
    <cellStyle name="CALC Currency Total [1] 14 3 2 2" xfId="24103"/>
    <cellStyle name="CALC Currency Total [1] 14 3 3" xfId="24104"/>
    <cellStyle name="CALC Currency Total [1] 14 3 4" xfId="24105"/>
    <cellStyle name="CALC Currency Total [1] 14 4" xfId="24106"/>
    <cellStyle name="CALC Currency Total [1] 14 4 2" xfId="24107"/>
    <cellStyle name="CALC Currency Total [1] 14 4 2 2" xfId="24108"/>
    <cellStyle name="CALC Currency Total [1] 14 4 3" xfId="24109"/>
    <cellStyle name="CALC Currency Total [1] 14 4 4" xfId="24110"/>
    <cellStyle name="CALC Currency Total [1] 14 5" xfId="24111"/>
    <cellStyle name="CALC Currency Total [1] 14 5 2" xfId="24112"/>
    <cellStyle name="CALC Currency Total [1] 14 5 2 2" xfId="24113"/>
    <cellStyle name="CALC Currency Total [1] 14 5 3" xfId="24114"/>
    <cellStyle name="CALC Currency Total [1] 14 5 4" xfId="24115"/>
    <cellStyle name="CALC Currency Total [1] 14 6" xfId="24116"/>
    <cellStyle name="CALC Currency Total [1] 14 6 2" xfId="24117"/>
    <cellStyle name="CALC Currency Total [1] 14 6 2 2" xfId="24118"/>
    <cellStyle name="CALC Currency Total [1] 14 6 3" xfId="24119"/>
    <cellStyle name="CALC Currency Total [1] 14 6 4" xfId="24120"/>
    <cellStyle name="CALC Currency Total [1] 14 7" xfId="24121"/>
    <cellStyle name="CALC Currency Total [1] 14 7 2" xfId="24122"/>
    <cellStyle name="CALC Currency Total [1] 14 7 2 2" xfId="24123"/>
    <cellStyle name="CALC Currency Total [1] 14 7 3" xfId="24124"/>
    <cellStyle name="CALC Currency Total [1] 14 7 4" xfId="24125"/>
    <cellStyle name="CALC Currency Total [1] 14 8" xfId="24126"/>
    <cellStyle name="CALC Currency Total [1] 14 8 2" xfId="24127"/>
    <cellStyle name="CALC Currency Total [1] 14 8 2 2" xfId="24128"/>
    <cellStyle name="CALC Currency Total [1] 14 8 3" xfId="24129"/>
    <cellStyle name="CALC Currency Total [1] 14 8 4" xfId="24130"/>
    <cellStyle name="CALC Currency Total [1] 14 9" xfId="24131"/>
    <cellStyle name="CALC Currency Total [1] 14 9 2" xfId="24132"/>
    <cellStyle name="CALC Currency Total [1] 14 9 2 2" xfId="24133"/>
    <cellStyle name="CALC Currency Total [1] 14 9 3" xfId="24134"/>
    <cellStyle name="CALC Currency Total [1] 14 9 4" xfId="24135"/>
    <cellStyle name="CALC Currency Total [1] 15" xfId="24136"/>
    <cellStyle name="CALC Currency Total [1] 15 10" xfId="24137"/>
    <cellStyle name="CALC Currency Total [1] 15 11" xfId="24138"/>
    <cellStyle name="CALC Currency Total [1] 15 2" xfId="24139"/>
    <cellStyle name="CALC Currency Total [1] 15 2 2" xfId="24140"/>
    <cellStyle name="CALC Currency Total [1] 15 2 2 2" xfId="24141"/>
    <cellStyle name="CALC Currency Total [1] 15 2 3" xfId="24142"/>
    <cellStyle name="CALC Currency Total [1] 15 2 4" xfId="24143"/>
    <cellStyle name="CALC Currency Total [1] 15 3" xfId="24144"/>
    <cellStyle name="CALC Currency Total [1] 15 3 2" xfId="24145"/>
    <cellStyle name="CALC Currency Total [1] 15 3 2 2" xfId="24146"/>
    <cellStyle name="CALC Currency Total [1] 15 3 3" xfId="24147"/>
    <cellStyle name="CALC Currency Total [1] 15 3 4" xfId="24148"/>
    <cellStyle name="CALC Currency Total [1] 15 4" xfId="24149"/>
    <cellStyle name="CALC Currency Total [1] 15 4 2" xfId="24150"/>
    <cellStyle name="CALC Currency Total [1] 15 4 2 2" xfId="24151"/>
    <cellStyle name="CALC Currency Total [1] 15 4 3" xfId="24152"/>
    <cellStyle name="CALC Currency Total [1] 15 4 4" xfId="24153"/>
    <cellStyle name="CALC Currency Total [1] 15 5" xfId="24154"/>
    <cellStyle name="CALC Currency Total [1] 15 5 2" xfId="24155"/>
    <cellStyle name="CALC Currency Total [1] 15 5 2 2" xfId="24156"/>
    <cellStyle name="CALC Currency Total [1] 15 5 3" xfId="24157"/>
    <cellStyle name="CALC Currency Total [1] 15 5 4" xfId="24158"/>
    <cellStyle name="CALC Currency Total [1] 15 6" xfId="24159"/>
    <cellStyle name="CALC Currency Total [1] 15 6 2" xfId="24160"/>
    <cellStyle name="CALC Currency Total [1] 15 6 2 2" xfId="24161"/>
    <cellStyle name="CALC Currency Total [1] 15 6 3" xfId="24162"/>
    <cellStyle name="CALC Currency Total [1] 15 6 4" xfId="24163"/>
    <cellStyle name="CALC Currency Total [1] 15 7" xfId="24164"/>
    <cellStyle name="CALC Currency Total [1] 15 7 2" xfId="24165"/>
    <cellStyle name="CALC Currency Total [1] 15 7 2 2" xfId="24166"/>
    <cellStyle name="CALC Currency Total [1] 15 7 3" xfId="24167"/>
    <cellStyle name="CALC Currency Total [1] 15 7 4" xfId="24168"/>
    <cellStyle name="CALC Currency Total [1] 15 8" xfId="24169"/>
    <cellStyle name="CALC Currency Total [1] 15 8 2" xfId="24170"/>
    <cellStyle name="CALC Currency Total [1] 15 8 2 2" xfId="24171"/>
    <cellStyle name="CALC Currency Total [1] 15 8 3" xfId="24172"/>
    <cellStyle name="CALC Currency Total [1] 15 8 4" xfId="24173"/>
    <cellStyle name="CALC Currency Total [1] 15 9" xfId="24174"/>
    <cellStyle name="CALC Currency Total [1] 15 9 2" xfId="24175"/>
    <cellStyle name="CALC Currency Total [1] 16" xfId="24176"/>
    <cellStyle name="CALC Currency Total [1] 16 10" xfId="24177"/>
    <cellStyle name="CALC Currency Total [1] 16 11" xfId="24178"/>
    <cellStyle name="CALC Currency Total [1] 16 2" xfId="24179"/>
    <cellStyle name="CALC Currency Total [1] 16 2 2" xfId="24180"/>
    <cellStyle name="CALC Currency Total [1] 16 2 2 2" xfId="24181"/>
    <cellStyle name="CALC Currency Total [1] 16 2 3" xfId="24182"/>
    <cellStyle name="CALC Currency Total [1] 16 2 4" xfId="24183"/>
    <cellStyle name="CALC Currency Total [1] 16 3" xfId="24184"/>
    <cellStyle name="CALC Currency Total [1] 16 3 2" xfId="24185"/>
    <cellStyle name="CALC Currency Total [1] 16 3 2 2" xfId="24186"/>
    <cellStyle name="CALC Currency Total [1] 16 3 3" xfId="24187"/>
    <cellStyle name="CALC Currency Total [1] 16 3 4" xfId="24188"/>
    <cellStyle name="CALC Currency Total [1] 16 4" xfId="24189"/>
    <cellStyle name="CALC Currency Total [1] 16 4 2" xfId="24190"/>
    <cellStyle name="CALC Currency Total [1] 16 4 2 2" xfId="24191"/>
    <cellStyle name="CALC Currency Total [1] 16 4 3" xfId="24192"/>
    <cellStyle name="CALC Currency Total [1] 16 4 4" xfId="24193"/>
    <cellStyle name="CALC Currency Total [1] 16 5" xfId="24194"/>
    <cellStyle name="CALC Currency Total [1] 16 5 2" xfId="24195"/>
    <cellStyle name="CALC Currency Total [1] 16 5 2 2" xfId="24196"/>
    <cellStyle name="CALC Currency Total [1] 16 5 3" xfId="24197"/>
    <cellStyle name="CALC Currency Total [1] 16 5 4" xfId="24198"/>
    <cellStyle name="CALC Currency Total [1] 16 6" xfId="24199"/>
    <cellStyle name="CALC Currency Total [1] 16 6 2" xfId="24200"/>
    <cellStyle name="CALC Currency Total [1] 16 6 2 2" xfId="24201"/>
    <cellStyle name="CALC Currency Total [1] 16 6 3" xfId="24202"/>
    <cellStyle name="CALC Currency Total [1] 16 6 4" xfId="24203"/>
    <cellStyle name="CALC Currency Total [1] 16 7" xfId="24204"/>
    <cellStyle name="CALC Currency Total [1] 16 7 2" xfId="24205"/>
    <cellStyle name="CALC Currency Total [1] 16 7 2 2" xfId="24206"/>
    <cellStyle name="CALC Currency Total [1] 16 7 3" xfId="24207"/>
    <cellStyle name="CALC Currency Total [1] 16 7 4" xfId="24208"/>
    <cellStyle name="CALC Currency Total [1] 16 8" xfId="24209"/>
    <cellStyle name="CALC Currency Total [1] 16 8 2" xfId="24210"/>
    <cellStyle name="CALC Currency Total [1] 16 8 2 2" xfId="24211"/>
    <cellStyle name="CALC Currency Total [1] 16 8 3" xfId="24212"/>
    <cellStyle name="CALC Currency Total [1] 16 8 4" xfId="24213"/>
    <cellStyle name="CALC Currency Total [1] 16 9" xfId="24214"/>
    <cellStyle name="CALC Currency Total [1] 16 9 2" xfId="24215"/>
    <cellStyle name="CALC Currency Total [1] 17" xfId="24216"/>
    <cellStyle name="CALC Currency Total [1] 17 10" xfId="24217"/>
    <cellStyle name="CALC Currency Total [1] 17 11" xfId="24218"/>
    <cellStyle name="CALC Currency Total [1] 17 2" xfId="24219"/>
    <cellStyle name="CALC Currency Total [1] 17 2 2" xfId="24220"/>
    <cellStyle name="CALC Currency Total [1] 17 2 2 2" xfId="24221"/>
    <cellStyle name="CALC Currency Total [1] 17 2 3" xfId="24222"/>
    <cellStyle name="CALC Currency Total [1] 17 2 4" xfId="24223"/>
    <cellStyle name="CALC Currency Total [1] 17 3" xfId="24224"/>
    <cellStyle name="CALC Currency Total [1] 17 3 2" xfId="24225"/>
    <cellStyle name="CALC Currency Total [1] 17 3 2 2" xfId="24226"/>
    <cellStyle name="CALC Currency Total [1] 17 3 3" xfId="24227"/>
    <cellStyle name="CALC Currency Total [1] 17 3 4" xfId="24228"/>
    <cellStyle name="CALC Currency Total [1] 17 4" xfId="24229"/>
    <cellStyle name="CALC Currency Total [1] 17 4 2" xfId="24230"/>
    <cellStyle name="CALC Currency Total [1] 17 4 2 2" xfId="24231"/>
    <cellStyle name="CALC Currency Total [1] 17 4 3" xfId="24232"/>
    <cellStyle name="CALC Currency Total [1] 17 4 4" xfId="24233"/>
    <cellStyle name="CALC Currency Total [1] 17 5" xfId="24234"/>
    <cellStyle name="CALC Currency Total [1] 17 5 2" xfId="24235"/>
    <cellStyle name="CALC Currency Total [1] 17 5 2 2" xfId="24236"/>
    <cellStyle name="CALC Currency Total [1] 17 5 3" xfId="24237"/>
    <cellStyle name="CALC Currency Total [1] 17 5 4" xfId="24238"/>
    <cellStyle name="CALC Currency Total [1] 17 6" xfId="24239"/>
    <cellStyle name="CALC Currency Total [1] 17 6 2" xfId="24240"/>
    <cellStyle name="CALC Currency Total [1] 17 6 2 2" xfId="24241"/>
    <cellStyle name="CALC Currency Total [1] 17 6 3" xfId="24242"/>
    <cellStyle name="CALC Currency Total [1] 17 6 4" xfId="24243"/>
    <cellStyle name="CALC Currency Total [1] 17 7" xfId="24244"/>
    <cellStyle name="CALC Currency Total [1] 17 7 2" xfId="24245"/>
    <cellStyle name="CALC Currency Total [1] 17 7 2 2" xfId="24246"/>
    <cellStyle name="CALC Currency Total [1] 17 7 3" xfId="24247"/>
    <cellStyle name="CALC Currency Total [1] 17 7 4" xfId="24248"/>
    <cellStyle name="CALC Currency Total [1] 17 8" xfId="24249"/>
    <cellStyle name="CALC Currency Total [1] 17 8 2" xfId="24250"/>
    <cellStyle name="CALC Currency Total [1] 17 8 2 2" xfId="24251"/>
    <cellStyle name="CALC Currency Total [1] 17 8 3" xfId="24252"/>
    <cellStyle name="CALC Currency Total [1] 17 8 4" xfId="24253"/>
    <cellStyle name="CALC Currency Total [1] 17 9" xfId="24254"/>
    <cellStyle name="CALC Currency Total [1] 17 9 2" xfId="24255"/>
    <cellStyle name="CALC Currency Total [1] 18" xfId="24256"/>
    <cellStyle name="CALC Currency Total [1] 18 10" xfId="24257"/>
    <cellStyle name="CALC Currency Total [1] 18 11" xfId="24258"/>
    <cellStyle name="CALC Currency Total [1] 18 2" xfId="24259"/>
    <cellStyle name="CALC Currency Total [1] 18 2 2" xfId="24260"/>
    <cellStyle name="CALC Currency Total [1] 18 2 2 2" xfId="24261"/>
    <cellStyle name="CALC Currency Total [1] 18 2 3" xfId="24262"/>
    <cellStyle name="CALC Currency Total [1] 18 2 4" xfId="24263"/>
    <cellStyle name="CALC Currency Total [1] 18 3" xfId="24264"/>
    <cellStyle name="CALC Currency Total [1] 18 3 2" xfId="24265"/>
    <cellStyle name="CALC Currency Total [1] 18 3 2 2" xfId="24266"/>
    <cellStyle name="CALC Currency Total [1] 18 3 3" xfId="24267"/>
    <cellStyle name="CALC Currency Total [1] 18 3 4" xfId="24268"/>
    <cellStyle name="CALC Currency Total [1] 18 4" xfId="24269"/>
    <cellStyle name="CALC Currency Total [1] 18 4 2" xfId="24270"/>
    <cellStyle name="CALC Currency Total [1] 18 4 2 2" xfId="24271"/>
    <cellStyle name="CALC Currency Total [1] 18 4 3" xfId="24272"/>
    <cellStyle name="CALC Currency Total [1] 18 4 4" xfId="24273"/>
    <cellStyle name="CALC Currency Total [1] 18 5" xfId="24274"/>
    <cellStyle name="CALC Currency Total [1] 18 5 2" xfId="24275"/>
    <cellStyle name="CALC Currency Total [1] 18 5 2 2" xfId="24276"/>
    <cellStyle name="CALC Currency Total [1] 18 5 3" xfId="24277"/>
    <cellStyle name="CALC Currency Total [1] 18 5 4" xfId="24278"/>
    <cellStyle name="CALC Currency Total [1] 18 6" xfId="24279"/>
    <cellStyle name="CALC Currency Total [1] 18 6 2" xfId="24280"/>
    <cellStyle name="CALC Currency Total [1] 18 6 2 2" xfId="24281"/>
    <cellStyle name="CALC Currency Total [1] 18 6 3" xfId="24282"/>
    <cellStyle name="CALC Currency Total [1] 18 6 4" xfId="24283"/>
    <cellStyle name="CALC Currency Total [1] 18 7" xfId="24284"/>
    <cellStyle name="CALC Currency Total [1] 18 7 2" xfId="24285"/>
    <cellStyle name="CALC Currency Total [1] 18 7 2 2" xfId="24286"/>
    <cellStyle name="CALC Currency Total [1] 18 7 3" xfId="24287"/>
    <cellStyle name="CALC Currency Total [1] 18 7 4" xfId="24288"/>
    <cellStyle name="CALC Currency Total [1] 18 8" xfId="24289"/>
    <cellStyle name="CALC Currency Total [1] 18 8 2" xfId="24290"/>
    <cellStyle name="CALC Currency Total [1] 18 8 2 2" xfId="24291"/>
    <cellStyle name="CALC Currency Total [1] 18 8 3" xfId="24292"/>
    <cellStyle name="CALC Currency Total [1] 18 8 4" xfId="24293"/>
    <cellStyle name="CALC Currency Total [1] 18 9" xfId="24294"/>
    <cellStyle name="CALC Currency Total [1] 18 9 2" xfId="24295"/>
    <cellStyle name="CALC Currency Total [1] 19" xfId="24296"/>
    <cellStyle name="CALC Currency Total [1] 19 10" xfId="24297"/>
    <cellStyle name="CALC Currency Total [1] 19 11" xfId="24298"/>
    <cellStyle name="CALC Currency Total [1] 19 2" xfId="24299"/>
    <cellStyle name="CALC Currency Total [1] 19 2 2" xfId="24300"/>
    <cellStyle name="CALC Currency Total [1] 19 2 2 2" xfId="24301"/>
    <cellStyle name="CALC Currency Total [1] 19 2 3" xfId="24302"/>
    <cellStyle name="CALC Currency Total [1] 19 2 4" xfId="24303"/>
    <cellStyle name="CALC Currency Total [1] 19 3" xfId="24304"/>
    <cellStyle name="CALC Currency Total [1] 19 3 2" xfId="24305"/>
    <cellStyle name="CALC Currency Total [1] 19 3 2 2" xfId="24306"/>
    <cellStyle name="CALC Currency Total [1] 19 3 3" xfId="24307"/>
    <cellStyle name="CALC Currency Total [1] 19 3 4" xfId="24308"/>
    <cellStyle name="CALC Currency Total [1] 19 4" xfId="24309"/>
    <cellStyle name="CALC Currency Total [1] 19 4 2" xfId="24310"/>
    <cellStyle name="CALC Currency Total [1] 19 4 2 2" xfId="24311"/>
    <cellStyle name="CALC Currency Total [1] 19 4 3" xfId="24312"/>
    <cellStyle name="CALC Currency Total [1] 19 4 4" xfId="24313"/>
    <cellStyle name="CALC Currency Total [1] 19 5" xfId="24314"/>
    <cellStyle name="CALC Currency Total [1] 19 5 2" xfId="24315"/>
    <cellStyle name="CALC Currency Total [1] 19 5 2 2" xfId="24316"/>
    <cellStyle name="CALC Currency Total [1] 19 5 3" xfId="24317"/>
    <cellStyle name="CALC Currency Total [1] 19 5 4" xfId="24318"/>
    <cellStyle name="CALC Currency Total [1] 19 6" xfId="24319"/>
    <cellStyle name="CALC Currency Total [1] 19 6 2" xfId="24320"/>
    <cellStyle name="CALC Currency Total [1] 19 6 2 2" xfId="24321"/>
    <cellStyle name="CALC Currency Total [1] 19 6 3" xfId="24322"/>
    <cellStyle name="CALC Currency Total [1] 19 6 4" xfId="24323"/>
    <cellStyle name="CALC Currency Total [1] 19 7" xfId="24324"/>
    <cellStyle name="CALC Currency Total [1] 19 7 2" xfId="24325"/>
    <cellStyle name="CALC Currency Total [1] 19 7 2 2" xfId="24326"/>
    <cellStyle name="CALC Currency Total [1] 19 7 3" xfId="24327"/>
    <cellStyle name="CALC Currency Total [1] 19 7 4" xfId="24328"/>
    <cellStyle name="CALC Currency Total [1] 19 8" xfId="24329"/>
    <cellStyle name="CALC Currency Total [1] 19 8 2" xfId="24330"/>
    <cellStyle name="CALC Currency Total [1] 19 8 2 2" xfId="24331"/>
    <cellStyle name="CALC Currency Total [1] 19 8 3" xfId="24332"/>
    <cellStyle name="CALC Currency Total [1] 19 8 4" xfId="24333"/>
    <cellStyle name="CALC Currency Total [1] 19 9" xfId="24334"/>
    <cellStyle name="CALC Currency Total [1] 19 9 2" xfId="24335"/>
    <cellStyle name="CALC Currency Total [1] 2" xfId="24336"/>
    <cellStyle name="CALC Currency Total [1] 2 10" xfId="24337"/>
    <cellStyle name="CALC Currency Total [1] 2 10 10" xfId="24338"/>
    <cellStyle name="CALC Currency Total [1] 2 10 10 2" xfId="24339"/>
    <cellStyle name="CALC Currency Total [1] 2 10 11" xfId="24340"/>
    <cellStyle name="CALC Currency Total [1] 2 10 12" xfId="24341"/>
    <cellStyle name="CALC Currency Total [1] 2 10 2" xfId="24342"/>
    <cellStyle name="CALC Currency Total [1] 2 10 2 2" xfId="24343"/>
    <cellStyle name="CALC Currency Total [1] 2 10 2 2 2" xfId="24344"/>
    <cellStyle name="CALC Currency Total [1] 2 10 2 3" xfId="24345"/>
    <cellStyle name="CALC Currency Total [1] 2 10 2 4" xfId="24346"/>
    <cellStyle name="CALC Currency Total [1] 2 10 3" xfId="24347"/>
    <cellStyle name="CALC Currency Total [1] 2 10 3 2" xfId="24348"/>
    <cellStyle name="CALC Currency Total [1] 2 10 3 2 2" xfId="24349"/>
    <cellStyle name="CALC Currency Total [1] 2 10 3 3" xfId="24350"/>
    <cellStyle name="CALC Currency Total [1] 2 10 3 4" xfId="24351"/>
    <cellStyle name="CALC Currency Total [1] 2 10 4" xfId="24352"/>
    <cellStyle name="CALC Currency Total [1] 2 10 4 2" xfId="24353"/>
    <cellStyle name="CALC Currency Total [1] 2 10 4 2 2" xfId="24354"/>
    <cellStyle name="CALC Currency Total [1] 2 10 4 3" xfId="24355"/>
    <cellStyle name="CALC Currency Total [1] 2 10 4 4" xfId="24356"/>
    <cellStyle name="CALC Currency Total [1] 2 10 5" xfId="24357"/>
    <cellStyle name="CALC Currency Total [1] 2 10 5 2" xfId="24358"/>
    <cellStyle name="CALC Currency Total [1] 2 10 5 2 2" xfId="24359"/>
    <cellStyle name="CALC Currency Total [1] 2 10 5 3" xfId="24360"/>
    <cellStyle name="CALC Currency Total [1] 2 10 5 4" xfId="24361"/>
    <cellStyle name="CALC Currency Total [1] 2 10 6" xfId="24362"/>
    <cellStyle name="CALC Currency Total [1] 2 10 6 2" xfId="24363"/>
    <cellStyle name="CALC Currency Total [1] 2 10 6 2 2" xfId="24364"/>
    <cellStyle name="CALC Currency Total [1] 2 10 6 3" xfId="24365"/>
    <cellStyle name="CALC Currency Total [1] 2 10 6 4" xfId="24366"/>
    <cellStyle name="CALC Currency Total [1] 2 10 7" xfId="24367"/>
    <cellStyle name="CALC Currency Total [1] 2 10 7 2" xfId="24368"/>
    <cellStyle name="CALC Currency Total [1] 2 10 7 2 2" xfId="24369"/>
    <cellStyle name="CALC Currency Total [1] 2 10 7 3" xfId="24370"/>
    <cellStyle name="CALC Currency Total [1] 2 10 7 4" xfId="24371"/>
    <cellStyle name="CALC Currency Total [1] 2 10 8" xfId="24372"/>
    <cellStyle name="CALC Currency Total [1] 2 10 8 2" xfId="24373"/>
    <cellStyle name="CALC Currency Total [1] 2 10 8 2 2" xfId="24374"/>
    <cellStyle name="CALC Currency Total [1] 2 10 8 3" xfId="24375"/>
    <cellStyle name="CALC Currency Total [1] 2 10 8 4" xfId="24376"/>
    <cellStyle name="CALC Currency Total [1] 2 10 9" xfId="24377"/>
    <cellStyle name="CALC Currency Total [1] 2 10 9 2" xfId="24378"/>
    <cellStyle name="CALC Currency Total [1] 2 10 9 2 2" xfId="24379"/>
    <cellStyle name="CALC Currency Total [1] 2 10 9 3" xfId="24380"/>
    <cellStyle name="CALC Currency Total [1] 2 10 9 4" xfId="24381"/>
    <cellStyle name="CALC Currency Total [1] 2 11" xfId="24382"/>
    <cellStyle name="CALC Currency Total [1] 2 11 10" xfId="24383"/>
    <cellStyle name="CALC Currency Total [1] 2 11 10 2" xfId="24384"/>
    <cellStyle name="CALC Currency Total [1] 2 11 11" xfId="24385"/>
    <cellStyle name="CALC Currency Total [1] 2 11 12" xfId="24386"/>
    <cellStyle name="CALC Currency Total [1] 2 11 2" xfId="24387"/>
    <cellStyle name="CALC Currency Total [1] 2 11 2 2" xfId="24388"/>
    <cellStyle name="CALC Currency Total [1] 2 11 2 2 2" xfId="24389"/>
    <cellStyle name="CALC Currency Total [1] 2 11 2 3" xfId="24390"/>
    <cellStyle name="CALC Currency Total [1] 2 11 2 4" xfId="24391"/>
    <cellStyle name="CALC Currency Total [1] 2 11 3" xfId="24392"/>
    <cellStyle name="CALC Currency Total [1] 2 11 3 2" xfId="24393"/>
    <cellStyle name="CALC Currency Total [1] 2 11 3 2 2" xfId="24394"/>
    <cellStyle name="CALC Currency Total [1] 2 11 3 3" xfId="24395"/>
    <cellStyle name="CALC Currency Total [1] 2 11 3 4" xfId="24396"/>
    <cellStyle name="CALC Currency Total [1] 2 11 4" xfId="24397"/>
    <cellStyle name="CALC Currency Total [1] 2 11 4 2" xfId="24398"/>
    <cellStyle name="CALC Currency Total [1] 2 11 4 2 2" xfId="24399"/>
    <cellStyle name="CALC Currency Total [1] 2 11 4 3" xfId="24400"/>
    <cellStyle name="CALC Currency Total [1] 2 11 4 4" xfId="24401"/>
    <cellStyle name="CALC Currency Total [1] 2 11 5" xfId="24402"/>
    <cellStyle name="CALC Currency Total [1] 2 11 5 2" xfId="24403"/>
    <cellStyle name="CALC Currency Total [1] 2 11 5 2 2" xfId="24404"/>
    <cellStyle name="CALC Currency Total [1] 2 11 5 3" xfId="24405"/>
    <cellStyle name="CALC Currency Total [1] 2 11 5 4" xfId="24406"/>
    <cellStyle name="CALC Currency Total [1] 2 11 6" xfId="24407"/>
    <cellStyle name="CALC Currency Total [1] 2 11 6 2" xfId="24408"/>
    <cellStyle name="CALC Currency Total [1] 2 11 6 2 2" xfId="24409"/>
    <cellStyle name="CALC Currency Total [1] 2 11 6 3" xfId="24410"/>
    <cellStyle name="CALC Currency Total [1] 2 11 6 4" xfId="24411"/>
    <cellStyle name="CALC Currency Total [1] 2 11 7" xfId="24412"/>
    <cellStyle name="CALC Currency Total [1] 2 11 7 2" xfId="24413"/>
    <cellStyle name="CALC Currency Total [1] 2 11 7 2 2" xfId="24414"/>
    <cellStyle name="CALC Currency Total [1] 2 11 7 3" xfId="24415"/>
    <cellStyle name="CALC Currency Total [1] 2 11 7 4" xfId="24416"/>
    <cellStyle name="CALC Currency Total [1] 2 11 8" xfId="24417"/>
    <cellStyle name="CALC Currency Total [1] 2 11 8 2" xfId="24418"/>
    <cellStyle name="CALC Currency Total [1] 2 11 8 2 2" xfId="24419"/>
    <cellStyle name="CALC Currency Total [1] 2 11 8 3" xfId="24420"/>
    <cellStyle name="CALC Currency Total [1] 2 11 8 4" xfId="24421"/>
    <cellStyle name="CALC Currency Total [1] 2 11 9" xfId="24422"/>
    <cellStyle name="CALC Currency Total [1] 2 11 9 2" xfId="24423"/>
    <cellStyle name="CALC Currency Total [1] 2 11 9 2 2" xfId="24424"/>
    <cellStyle name="CALC Currency Total [1] 2 11 9 3" xfId="24425"/>
    <cellStyle name="CALC Currency Total [1] 2 11 9 4" xfId="24426"/>
    <cellStyle name="CALC Currency Total [1] 2 12" xfId="24427"/>
    <cellStyle name="CALC Currency Total [1] 2 12 10" xfId="24428"/>
    <cellStyle name="CALC Currency Total [1] 2 12 10 2" xfId="24429"/>
    <cellStyle name="CALC Currency Total [1] 2 12 11" xfId="24430"/>
    <cellStyle name="CALC Currency Total [1] 2 12 12" xfId="24431"/>
    <cellStyle name="CALC Currency Total [1] 2 12 2" xfId="24432"/>
    <cellStyle name="CALC Currency Total [1] 2 12 2 2" xfId="24433"/>
    <cellStyle name="CALC Currency Total [1] 2 12 2 2 2" xfId="24434"/>
    <cellStyle name="CALC Currency Total [1] 2 12 2 3" xfId="24435"/>
    <cellStyle name="CALC Currency Total [1] 2 12 2 4" xfId="24436"/>
    <cellStyle name="CALC Currency Total [1] 2 12 3" xfId="24437"/>
    <cellStyle name="CALC Currency Total [1] 2 12 3 2" xfId="24438"/>
    <cellStyle name="CALC Currency Total [1] 2 12 3 2 2" xfId="24439"/>
    <cellStyle name="CALC Currency Total [1] 2 12 3 3" xfId="24440"/>
    <cellStyle name="CALC Currency Total [1] 2 12 3 4" xfId="24441"/>
    <cellStyle name="CALC Currency Total [1] 2 12 4" xfId="24442"/>
    <cellStyle name="CALC Currency Total [1] 2 12 4 2" xfId="24443"/>
    <cellStyle name="CALC Currency Total [1] 2 12 4 2 2" xfId="24444"/>
    <cellStyle name="CALC Currency Total [1] 2 12 4 3" xfId="24445"/>
    <cellStyle name="CALC Currency Total [1] 2 12 4 4" xfId="24446"/>
    <cellStyle name="CALC Currency Total [1] 2 12 5" xfId="24447"/>
    <cellStyle name="CALC Currency Total [1] 2 12 5 2" xfId="24448"/>
    <cellStyle name="CALC Currency Total [1] 2 12 5 2 2" xfId="24449"/>
    <cellStyle name="CALC Currency Total [1] 2 12 5 3" xfId="24450"/>
    <cellStyle name="CALC Currency Total [1] 2 12 5 4" xfId="24451"/>
    <cellStyle name="CALC Currency Total [1] 2 12 6" xfId="24452"/>
    <cellStyle name="CALC Currency Total [1] 2 12 6 2" xfId="24453"/>
    <cellStyle name="CALC Currency Total [1] 2 12 6 2 2" xfId="24454"/>
    <cellStyle name="CALC Currency Total [1] 2 12 6 3" xfId="24455"/>
    <cellStyle name="CALC Currency Total [1] 2 12 6 4" xfId="24456"/>
    <cellStyle name="CALC Currency Total [1] 2 12 7" xfId="24457"/>
    <cellStyle name="CALC Currency Total [1] 2 12 7 2" xfId="24458"/>
    <cellStyle name="CALC Currency Total [1] 2 12 7 2 2" xfId="24459"/>
    <cellStyle name="CALC Currency Total [1] 2 12 7 3" xfId="24460"/>
    <cellStyle name="CALC Currency Total [1] 2 12 7 4" xfId="24461"/>
    <cellStyle name="CALC Currency Total [1] 2 12 8" xfId="24462"/>
    <cellStyle name="CALC Currency Total [1] 2 12 8 2" xfId="24463"/>
    <cellStyle name="CALC Currency Total [1] 2 12 8 2 2" xfId="24464"/>
    <cellStyle name="CALC Currency Total [1] 2 12 8 3" xfId="24465"/>
    <cellStyle name="CALC Currency Total [1] 2 12 8 4" xfId="24466"/>
    <cellStyle name="CALC Currency Total [1] 2 12 9" xfId="24467"/>
    <cellStyle name="CALC Currency Total [1] 2 12 9 2" xfId="24468"/>
    <cellStyle name="CALC Currency Total [1] 2 12 9 2 2" xfId="24469"/>
    <cellStyle name="CALC Currency Total [1] 2 12 9 3" xfId="24470"/>
    <cellStyle name="CALC Currency Total [1] 2 12 9 4" xfId="24471"/>
    <cellStyle name="CALC Currency Total [1] 2 13" xfId="24472"/>
    <cellStyle name="CALC Currency Total [1] 2 13 10" xfId="24473"/>
    <cellStyle name="CALC Currency Total [1] 2 13 10 2" xfId="24474"/>
    <cellStyle name="CALC Currency Total [1] 2 13 11" xfId="24475"/>
    <cellStyle name="CALC Currency Total [1] 2 13 12" xfId="24476"/>
    <cellStyle name="CALC Currency Total [1] 2 13 2" xfId="24477"/>
    <cellStyle name="CALC Currency Total [1] 2 13 2 2" xfId="24478"/>
    <cellStyle name="CALC Currency Total [1] 2 13 2 2 2" xfId="24479"/>
    <cellStyle name="CALC Currency Total [1] 2 13 2 3" xfId="24480"/>
    <cellStyle name="CALC Currency Total [1] 2 13 2 4" xfId="24481"/>
    <cellStyle name="CALC Currency Total [1] 2 13 3" xfId="24482"/>
    <cellStyle name="CALC Currency Total [1] 2 13 3 2" xfId="24483"/>
    <cellStyle name="CALC Currency Total [1] 2 13 3 2 2" xfId="24484"/>
    <cellStyle name="CALC Currency Total [1] 2 13 3 3" xfId="24485"/>
    <cellStyle name="CALC Currency Total [1] 2 13 3 4" xfId="24486"/>
    <cellStyle name="CALC Currency Total [1] 2 13 4" xfId="24487"/>
    <cellStyle name="CALC Currency Total [1] 2 13 4 2" xfId="24488"/>
    <cellStyle name="CALC Currency Total [1] 2 13 4 2 2" xfId="24489"/>
    <cellStyle name="CALC Currency Total [1] 2 13 4 3" xfId="24490"/>
    <cellStyle name="CALC Currency Total [1] 2 13 4 4" xfId="24491"/>
    <cellStyle name="CALC Currency Total [1] 2 13 5" xfId="24492"/>
    <cellStyle name="CALC Currency Total [1] 2 13 5 2" xfId="24493"/>
    <cellStyle name="CALC Currency Total [1] 2 13 5 2 2" xfId="24494"/>
    <cellStyle name="CALC Currency Total [1] 2 13 5 3" xfId="24495"/>
    <cellStyle name="CALC Currency Total [1] 2 13 5 4" xfId="24496"/>
    <cellStyle name="CALC Currency Total [1] 2 13 6" xfId="24497"/>
    <cellStyle name="CALC Currency Total [1] 2 13 6 2" xfId="24498"/>
    <cellStyle name="CALC Currency Total [1] 2 13 6 2 2" xfId="24499"/>
    <cellStyle name="CALC Currency Total [1] 2 13 6 3" xfId="24500"/>
    <cellStyle name="CALC Currency Total [1] 2 13 6 4" xfId="24501"/>
    <cellStyle name="CALC Currency Total [1] 2 13 7" xfId="24502"/>
    <cellStyle name="CALC Currency Total [1] 2 13 7 2" xfId="24503"/>
    <cellStyle name="CALC Currency Total [1] 2 13 7 2 2" xfId="24504"/>
    <cellStyle name="CALC Currency Total [1] 2 13 7 3" xfId="24505"/>
    <cellStyle name="CALC Currency Total [1] 2 13 7 4" xfId="24506"/>
    <cellStyle name="CALC Currency Total [1] 2 13 8" xfId="24507"/>
    <cellStyle name="CALC Currency Total [1] 2 13 8 2" xfId="24508"/>
    <cellStyle name="CALC Currency Total [1] 2 13 8 2 2" xfId="24509"/>
    <cellStyle name="CALC Currency Total [1] 2 13 8 3" xfId="24510"/>
    <cellStyle name="CALC Currency Total [1] 2 13 8 4" xfId="24511"/>
    <cellStyle name="CALC Currency Total [1] 2 13 9" xfId="24512"/>
    <cellStyle name="CALC Currency Total [1] 2 13 9 2" xfId="24513"/>
    <cellStyle name="CALC Currency Total [1] 2 13 9 2 2" xfId="24514"/>
    <cellStyle name="CALC Currency Total [1] 2 13 9 3" xfId="24515"/>
    <cellStyle name="CALC Currency Total [1] 2 13 9 4" xfId="24516"/>
    <cellStyle name="CALC Currency Total [1] 2 14" xfId="24517"/>
    <cellStyle name="CALC Currency Total [1] 2 14 10" xfId="24518"/>
    <cellStyle name="CALC Currency Total [1] 2 14 10 2" xfId="24519"/>
    <cellStyle name="CALC Currency Total [1] 2 14 11" xfId="24520"/>
    <cellStyle name="CALC Currency Total [1] 2 14 12" xfId="24521"/>
    <cellStyle name="CALC Currency Total [1] 2 14 2" xfId="24522"/>
    <cellStyle name="CALC Currency Total [1] 2 14 2 2" xfId="24523"/>
    <cellStyle name="CALC Currency Total [1] 2 14 2 2 2" xfId="24524"/>
    <cellStyle name="CALC Currency Total [1] 2 14 2 3" xfId="24525"/>
    <cellStyle name="CALC Currency Total [1] 2 14 2 4" xfId="24526"/>
    <cellStyle name="CALC Currency Total [1] 2 14 3" xfId="24527"/>
    <cellStyle name="CALC Currency Total [1] 2 14 3 2" xfId="24528"/>
    <cellStyle name="CALC Currency Total [1] 2 14 3 2 2" xfId="24529"/>
    <cellStyle name="CALC Currency Total [1] 2 14 3 3" xfId="24530"/>
    <cellStyle name="CALC Currency Total [1] 2 14 3 4" xfId="24531"/>
    <cellStyle name="CALC Currency Total [1] 2 14 4" xfId="24532"/>
    <cellStyle name="CALC Currency Total [1] 2 14 4 2" xfId="24533"/>
    <cellStyle name="CALC Currency Total [1] 2 14 4 2 2" xfId="24534"/>
    <cellStyle name="CALC Currency Total [1] 2 14 4 3" xfId="24535"/>
    <cellStyle name="CALC Currency Total [1] 2 14 4 4" xfId="24536"/>
    <cellStyle name="CALC Currency Total [1] 2 14 5" xfId="24537"/>
    <cellStyle name="CALC Currency Total [1] 2 14 5 2" xfId="24538"/>
    <cellStyle name="CALC Currency Total [1] 2 14 5 2 2" xfId="24539"/>
    <cellStyle name="CALC Currency Total [1] 2 14 5 3" xfId="24540"/>
    <cellStyle name="CALC Currency Total [1] 2 14 5 4" xfId="24541"/>
    <cellStyle name="CALC Currency Total [1] 2 14 6" xfId="24542"/>
    <cellStyle name="CALC Currency Total [1] 2 14 6 2" xfId="24543"/>
    <cellStyle name="CALC Currency Total [1] 2 14 6 2 2" xfId="24544"/>
    <cellStyle name="CALC Currency Total [1] 2 14 6 3" xfId="24545"/>
    <cellStyle name="CALC Currency Total [1] 2 14 6 4" xfId="24546"/>
    <cellStyle name="CALC Currency Total [1] 2 14 7" xfId="24547"/>
    <cellStyle name="CALC Currency Total [1] 2 14 7 2" xfId="24548"/>
    <cellStyle name="CALC Currency Total [1] 2 14 7 2 2" xfId="24549"/>
    <cellStyle name="CALC Currency Total [1] 2 14 7 3" xfId="24550"/>
    <cellStyle name="CALC Currency Total [1] 2 14 7 4" xfId="24551"/>
    <cellStyle name="CALC Currency Total [1] 2 14 8" xfId="24552"/>
    <cellStyle name="CALC Currency Total [1] 2 14 8 2" xfId="24553"/>
    <cellStyle name="CALC Currency Total [1] 2 14 8 2 2" xfId="24554"/>
    <cellStyle name="CALC Currency Total [1] 2 14 8 3" xfId="24555"/>
    <cellStyle name="CALC Currency Total [1] 2 14 8 4" xfId="24556"/>
    <cellStyle name="CALC Currency Total [1] 2 14 9" xfId="24557"/>
    <cellStyle name="CALC Currency Total [1] 2 14 9 2" xfId="24558"/>
    <cellStyle name="CALC Currency Total [1] 2 14 9 2 2" xfId="24559"/>
    <cellStyle name="CALC Currency Total [1] 2 14 9 3" xfId="24560"/>
    <cellStyle name="CALC Currency Total [1] 2 14 9 4" xfId="24561"/>
    <cellStyle name="CALC Currency Total [1] 2 15" xfId="24562"/>
    <cellStyle name="CALC Currency Total [1] 2 15 10" xfId="24563"/>
    <cellStyle name="CALC Currency Total [1] 2 15 10 2" xfId="24564"/>
    <cellStyle name="CALC Currency Total [1] 2 15 11" xfId="24565"/>
    <cellStyle name="CALC Currency Total [1] 2 15 12" xfId="24566"/>
    <cellStyle name="CALC Currency Total [1] 2 15 2" xfId="24567"/>
    <cellStyle name="CALC Currency Total [1] 2 15 2 2" xfId="24568"/>
    <cellStyle name="CALC Currency Total [1] 2 15 2 2 2" xfId="24569"/>
    <cellStyle name="CALC Currency Total [1] 2 15 2 3" xfId="24570"/>
    <cellStyle name="CALC Currency Total [1] 2 15 2 4" xfId="24571"/>
    <cellStyle name="CALC Currency Total [1] 2 15 3" xfId="24572"/>
    <cellStyle name="CALC Currency Total [1] 2 15 3 2" xfId="24573"/>
    <cellStyle name="CALC Currency Total [1] 2 15 3 2 2" xfId="24574"/>
    <cellStyle name="CALC Currency Total [1] 2 15 3 3" xfId="24575"/>
    <cellStyle name="CALC Currency Total [1] 2 15 3 4" xfId="24576"/>
    <cellStyle name="CALC Currency Total [1] 2 15 4" xfId="24577"/>
    <cellStyle name="CALC Currency Total [1] 2 15 4 2" xfId="24578"/>
    <cellStyle name="CALC Currency Total [1] 2 15 4 2 2" xfId="24579"/>
    <cellStyle name="CALC Currency Total [1] 2 15 4 3" xfId="24580"/>
    <cellStyle name="CALC Currency Total [1] 2 15 4 4" xfId="24581"/>
    <cellStyle name="CALC Currency Total [1] 2 15 5" xfId="24582"/>
    <cellStyle name="CALC Currency Total [1] 2 15 5 2" xfId="24583"/>
    <cellStyle name="CALC Currency Total [1] 2 15 5 2 2" xfId="24584"/>
    <cellStyle name="CALC Currency Total [1] 2 15 5 3" xfId="24585"/>
    <cellStyle name="CALC Currency Total [1] 2 15 5 4" xfId="24586"/>
    <cellStyle name="CALC Currency Total [1] 2 15 6" xfId="24587"/>
    <cellStyle name="CALC Currency Total [1] 2 15 6 2" xfId="24588"/>
    <cellStyle name="CALC Currency Total [1] 2 15 6 2 2" xfId="24589"/>
    <cellStyle name="CALC Currency Total [1] 2 15 6 3" xfId="24590"/>
    <cellStyle name="CALC Currency Total [1] 2 15 6 4" xfId="24591"/>
    <cellStyle name="CALC Currency Total [1] 2 15 7" xfId="24592"/>
    <cellStyle name="CALC Currency Total [1] 2 15 7 2" xfId="24593"/>
    <cellStyle name="CALC Currency Total [1] 2 15 7 2 2" xfId="24594"/>
    <cellStyle name="CALC Currency Total [1] 2 15 7 3" xfId="24595"/>
    <cellStyle name="CALC Currency Total [1] 2 15 7 4" xfId="24596"/>
    <cellStyle name="CALC Currency Total [1] 2 15 8" xfId="24597"/>
    <cellStyle name="CALC Currency Total [1] 2 15 8 2" xfId="24598"/>
    <cellStyle name="CALC Currency Total [1] 2 15 8 2 2" xfId="24599"/>
    <cellStyle name="CALC Currency Total [1] 2 15 8 3" xfId="24600"/>
    <cellStyle name="CALC Currency Total [1] 2 15 8 4" xfId="24601"/>
    <cellStyle name="CALC Currency Total [1] 2 15 9" xfId="24602"/>
    <cellStyle name="CALC Currency Total [1] 2 15 9 2" xfId="24603"/>
    <cellStyle name="CALC Currency Total [1] 2 15 9 2 2" xfId="24604"/>
    <cellStyle name="CALC Currency Total [1] 2 15 9 3" xfId="24605"/>
    <cellStyle name="CALC Currency Total [1] 2 15 9 4" xfId="24606"/>
    <cellStyle name="CALC Currency Total [1] 2 16" xfId="24607"/>
    <cellStyle name="CALC Currency Total [1] 2 16 10" xfId="24608"/>
    <cellStyle name="CALC Currency Total [1] 2 16 11" xfId="24609"/>
    <cellStyle name="CALC Currency Total [1] 2 16 2" xfId="24610"/>
    <cellStyle name="CALC Currency Total [1] 2 16 2 2" xfId="24611"/>
    <cellStyle name="CALC Currency Total [1] 2 16 2 2 2" xfId="24612"/>
    <cellStyle name="CALC Currency Total [1] 2 16 2 3" xfId="24613"/>
    <cellStyle name="CALC Currency Total [1] 2 16 2 4" xfId="24614"/>
    <cellStyle name="CALC Currency Total [1] 2 16 3" xfId="24615"/>
    <cellStyle name="CALC Currency Total [1] 2 16 3 2" xfId="24616"/>
    <cellStyle name="CALC Currency Total [1] 2 16 3 2 2" xfId="24617"/>
    <cellStyle name="CALC Currency Total [1] 2 16 3 3" xfId="24618"/>
    <cellStyle name="CALC Currency Total [1] 2 16 3 4" xfId="24619"/>
    <cellStyle name="CALC Currency Total [1] 2 16 4" xfId="24620"/>
    <cellStyle name="CALC Currency Total [1] 2 16 4 2" xfId="24621"/>
    <cellStyle name="CALC Currency Total [1] 2 16 4 2 2" xfId="24622"/>
    <cellStyle name="CALC Currency Total [1] 2 16 4 3" xfId="24623"/>
    <cellStyle name="CALC Currency Total [1] 2 16 4 4" xfId="24624"/>
    <cellStyle name="CALC Currency Total [1] 2 16 5" xfId="24625"/>
    <cellStyle name="CALC Currency Total [1] 2 16 5 2" xfId="24626"/>
    <cellStyle name="CALC Currency Total [1] 2 16 5 2 2" xfId="24627"/>
    <cellStyle name="CALC Currency Total [1] 2 16 5 3" xfId="24628"/>
    <cellStyle name="CALC Currency Total [1] 2 16 5 4" xfId="24629"/>
    <cellStyle name="CALC Currency Total [1] 2 16 6" xfId="24630"/>
    <cellStyle name="CALC Currency Total [1] 2 16 6 2" xfId="24631"/>
    <cellStyle name="CALC Currency Total [1] 2 16 6 2 2" xfId="24632"/>
    <cellStyle name="CALC Currency Total [1] 2 16 6 3" xfId="24633"/>
    <cellStyle name="CALC Currency Total [1] 2 16 6 4" xfId="24634"/>
    <cellStyle name="CALC Currency Total [1] 2 16 7" xfId="24635"/>
    <cellStyle name="CALC Currency Total [1] 2 16 7 2" xfId="24636"/>
    <cellStyle name="CALC Currency Total [1] 2 16 7 2 2" xfId="24637"/>
    <cellStyle name="CALC Currency Total [1] 2 16 7 3" xfId="24638"/>
    <cellStyle name="CALC Currency Total [1] 2 16 7 4" xfId="24639"/>
    <cellStyle name="CALC Currency Total [1] 2 16 8" xfId="24640"/>
    <cellStyle name="CALC Currency Total [1] 2 16 8 2" xfId="24641"/>
    <cellStyle name="CALC Currency Total [1] 2 16 8 2 2" xfId="24642"/>
    <cellStyle name="CALC Currency Total [1] 2 16 8 3" xfId="24643"/>
    <cellStyle name="CALC Currency Total [1] 2 16 8 4" xfId="24644"/>
    <cellStyle name="CALC Currency Total [1] 2 16 9" xfId="24645"/>
    <cellStyle name="CALC Currency Total [1] 2 16 9 2" xfId="24646"/>
    <cellStyle name="CALC Currency Total [1] 2 17" xfId="24647"/>
    <cellStyle name="CALC Currency Total [1] 2 17 10" xfId="24648"/>
    <cellStyle name="CALC Currency Total [1] 2 17 11" xfId="24649"/>
    <cellStyle name="CALC Currency Total [1] 2 17 2" xfId="24650"/>
    <cellStyle name="CALC Currency Total [1] 2 17 2 2" xfId="24651"/>
    <cellStyle name="CALC Currency Total [1] 2 17 2 2 2" xfId="24652"/>
    <cellStyle name="CALC Currency Total [1] 2 17 2 3" xfId="24653"/>
    <cellStyle name="CALC Currency Total [1] 2 17 2 4" xfId="24654"/>
    <cellStyle name="CALC Currency Total [1] 2 17 3" xfId="24655"/>
    <cellStyle name="CALC Currency Total [1] 2 17 3 2" xfId="24656"/>
    <cellStyle name="CALC Currency Total [1] 2 17 3 2 2" xfId="24657"/>
    <cellStyle name="CALC Currency Total [1] 2 17 3 3" xfId="24658"/>
    <cellStyle name="CALC Currency Total [1] 2 17 3 4" xfId="24659"/>
    <cellStyle name="CALC Currency Total [1] 2 17 4" xfId="24660"/>
    <cellStyle name="CALC Currency Total [1] 2 17 4 2" xfId="24661"/>
    <cellStyle name="CALC Currency Total [1] 2 17 4 2 2" xfId="24662"/>
    <cellStyle name="CALC Currency Total [1] 2 17 4 3" xfId="24663"/>
    <cellStyle name="CALC Currency Total [1] 2 17 4 4" xfId="24664"/>
    <cellStyle name="CALC Currency Total [1] 2 17 5" xfId="24665"/>
    <cellStyle name="CALC Currency Total [1] 2 17 5 2" xfId="24666"/>
    <cellStyle name="CALC Currency Total [1] 2 17 5 2 2" xfId="24667"/>
    <cellStyle name="CALC Currency Total [1] 2 17 5 3" xfId="24668"/>
    <cellStyle name="CALC Currency Total [1] 2 17 5 4" xfId="24669"/>
    <cellStyle name="CALC Currency Total [1] 2 17 6" xfId="24670"/>
    <cellStyle name="CALC Currency Total [1] 2 17 6 2" xfId="24671"/>
    <cellStyle name="CALC Currency Total [1] 2 17 6 2 2" xfId="24672"/>
    <cellStyle name="CALC Currency Total [1] 2 17 6 3" xfId="24673"/>
    <cellStyle name="CALC Currency Total [1] 2 17 6 4" xfId="24674"/>
    <cellStyle name="CALC Currency Total [1] 2 17 7" xfId="24675"/>
    <cellStyle name="CALC Currency Total [1] 2 17 7 2" xfId="24676"/>
    <cellStyle name="CALC Currency Total [1] 2 17 7 2 2" xfId="24677"/>
    <cellStyle name="CALC Currency Total [1] 2 17 7 3" xfId="24678"/>
    <cellStyle name="CALC Currency Total [1] 2 17 7 4" xfId="24679"/>
    <cellStyle name="CALC Currency Total [1] 2 17 8" xfId="24680"/>
    <cellStyle name="CALC Currency Total [1] 2 17 8 2" xfId="24681"/>
    <cellStyle name="CALC Currency Total [1] 2 17 8 2 2" xfId="24682"/>
    <cellStyle name="CALC Currency Total [1] 2 17 8 3" xfId="24683"/>
    <cellStyle name="CALC Currency Total [1] 2 17 8 4" xfId="24684"/>
    <cellStyle name="CALC Currency Total [1] 2 17 9" xfId="24685"/>
    <cellStyle name="CALC Currency Total [1] 2 17 9 2" xfId="24686"/>
    <cellStyle name="CALC Currency Total [1] 2 18" xfId="24687"/>
    <cellStyle name="CALC Currency Total [1] 2 18 10" xfId="24688"/>
    <cellStyle name="CALC Currency Total [1] 2 18 11" xfId="24689"/>
    <cellStyle name="CALC Currency Total [1] 2 18 2" xfId="24690"/>
    <cellStyle name="CALC Currency Total [1] 2 18 2 2" xfId="24691"/>
    <cellStyle name="CALC Currency Total [1] 2 18 2 2 2" xfId="24692"/>
    <cellStyle name="CALC Currency Total [1] 2 18 2 3" xfId="24693"/>
    <cellStyle name="CALC Currency Total [1] 2 18 2 4" xfId="24694"/>
    <cellStyle name="CALC Currency Total [1] 2 18 3" xfId="24695"/>
    <cellStyle name="CALC Currency Total [1] 2 18 3 2" xfId="24696"/>
    <cellStyle name="CALC Currency Total [1] 2 18 3 2 2" xfId="24697"/>
    <cellStyle name="CALC Currency Total [1] 2 18 3 3" xfId="24698"/>
    <cellStyle name="CALC Currency Total [1] 2 18 3 4" xfId="24699"/>
    <cellStyle name="CALC Currency Total [1] 2 18 4" xfId="24700"/>
    <cellStyle name="CALC Currency Total [1] 2 18 4 2" xfId="24701"/>
    <cellStyle name="CALC Currency Total [1] 2 18 4 2 2" xfId="24702"/>
    <cellStyle name="CALC Currency Total [1] 2 18 4 3" xfId="24703"/>
    <cellStyle name="CALC Currency Total [1] 2 18 4 4" xfId="24704"/>
    <cellStyle name="CALC Currency Total [1] 2 18 5" xfId="24705"/>
    <cellStyle name="CALC Currency Total [1] 2 18 5 2" xfId="24706"/>
    <cellStyle name="CALC Currency Total [1] 2 18 5 2 2" xfId="24707"/>
    <cellStyle name="CALC Currency Total [1] 2 18 5 3" xfId="24708"/>
    <cellStyle name="CALC Currency Total [1] 2 18 5 4" xfId="24709"/>
    <cellStyle name="CALC Currency Total [1] 2 18 6" xfId="24710"/>
    <cellStyle name="CALC Currency Total [1] 2 18 6 2" xfId="24711"/>
    <cellStyle name="CALC Currency Total [1] 2 18 6 2 2" xfId="24712"/>
    <cellStyle name="CALC Currency Total [1] 2 18 6 3" xfId="24713"/>
    <cellStyle name="CALC Currency Total [1] 2 18 6 4" xfId="24714"/>
    <cellStyle name="CALC Currency Total [1] 2 18 7" xfId="24715"/>
    <cellStyle name="CALC Currency Total [1] 2 18 7 2" xfId="24716"/>
    <cellStyle name="CALC Currency Total [1] 2 18 7 2 2" xfId="24717"/>
    <cellStyle name="CALC Currency Total [1] 2 18 7 3" xfId="24718"/>
    <cellStyle name="CALC Currency Total [1] 2 18 7 4" xfId="24719"/>
    <cellStyle name="CALC Currency Total [1] 2 18 8" xfId="24720"/>
    <cellStyle name="CALC Currency Total [1] 2 18 8 2" xfId="24721"/>
    <cellStyle name="CALC Currency Total [1] 2 18 8 2 2" xfId="24722"/>
    <cellStyle name="CALC Currency Total [1] 2 18 8 3" xfId="24723"/>
    <cellStyle name="CALC Currency Total [1] 2 18 8 4" xfId="24724"/>
    <cellStyle name="CALC Currency Total [1] 2 18 9" xfId="24725"/>
    <cellStyle name="CALC Currency Total [1] 2 18 9 2" xfId="24726"/>
    <cellStyle name="CALC Currency Total [1] 2 19" xfId="24727"/>
    <cellStyle name="CALC Currency Total [1] 2 19 10" xfId="24728"/>
    <cellStyle name="CALC Currency Total [1] 2 19 11" xfId="24729"/>
    <cellStyle name="CALC Currency Total [1] 2 19 2" xfId="24730"/>
    <cellStyle name="CALC Currency Total [1] 2 19 2 2" xfId="24731"/>
    <cellStyle name="CALC Currency Total [1] 2 19 2 2 2" xfId="24732"/>
    <cellStyle name="CALC Currency Total [1] 2 19 2 3" xfId="24733"/>
    <cellStyle name="CALC Currency Total [1] 2 19 2 4" xfId="24734"/>
    <cellStyle name="CALC Currency Total [1] 2 19 3" xfId="24735"/>
    <cellStyle name="CALC Currency Total [1] 2 19 3 2" xfId="24736"/>
    <cellStyle name="CALC Currency Total [1] 2 19 3 2 2" xfId="24737"/>
    <cellStyle name="CALC Currency Total [1] 2 19 3 3" xfId="24738"/>
    <cellStyle name="CALC Currency Total [1] 2 19 3 4" xfId="24739"/>
    <cellStyle name="CALC Currency Total [1] 2 19 4" xfId="24740"/>
    <cellStyle name="CALC Currency Total [1] 2 19 4 2" xfId="24741"/>
    <cellStyle name="CALC Currency Total [1] 2 19 4 2 2" xfId="24742"/>
    <cellStyle name="CALC Currency Total [1] 2 19 4 3" xfId="24743"/>
    <cellStyle name="CALC Currency Total [1] 2 19 4 4" xfId="24744"/>
    <cellStyle name="CALC Currency Total [1] 2 19 5" xfId="24745"/>
    <cellStyle name="CALC Currency Total [1] 2 19 5 2" xfId="24746"/>
    <cellStyle name="CALC Currency Total [1] 2 19 5 2 2" xfId="24747"/>
    <cellStyle name="CALC Currency Total [1] 2 19 5 3" xfId="24748"/>
    <cellStyle name="CALC Currency Total [1] 2 19 5 4" xfId="24749"/>
    <cellStyle name="CALC Currency Total [1] 2 19 6" xfId="24750"/>
    <cellStyle name="CALC Currency Total [1] 2 19 6 2" xfId="24751"/>
    <cellStyle name="CALC Currency Total [1] 2 19 6 2 2" xfId="24752"/>
    <cellStyle name="CALC Currency Total [1] 2 19 6 3" xfId="24753"/>
    <cellStyle name="CALC Currency Total [1] 2 19 6 4" xfId="24754"/>
    <cellStyle name="CALC Currency Total [1] 2 19 7" xfId="24755"/>
    <cellStyle name="CALC Currency Total [1] 2 19 7 2" xfId="24756"/>
    <cellStyle name="CALC Currency Total [1] 2 19 7 2 2" xfId="24757"/>
    <cellStyle name="CALC Currency Total [1] 2 19 7 3" xfId="24758"/>
    <cellStyle name="CALC Currency Total [1] 2 19 7 4" xfId="24759"/>
    <cellStyle name="CALC Currency Total [1] 2 19 8" xfId="24760"/>
    <cellStyle name="CALC Currency Total [1] 2 19 8 2" xfId="24761"/>
    <cellStyle name="CALC Currency Total [1] 2 19 8 2 2" xfId="24762"/>
    <cellStyle name="CALC Currency Total [1] 2 19 8 3" xfId="24763"/>
    <cellStyle name="CALC Currency Total [1] 2 19 8 4" xfId="24764"/>
    <cellStyle name="CALC Currency Total [1] 2 19 9" xfId="24765"/>
    <cellStyle name="CALC Currency Total [1] 2 19 9 2" xfId="24766"/>
    <cellStyle name="CALC Currency Total [1] 2 2" xfId="24767"/>
    <cellStyle name="CALC Currency Total [1] 2 2 2" xfId="24768"/>
    <cellStyle name="CALC Currency Total [1] 2 2 2 2" xfId="24769"/>
    <cellStyle name="CALC Currency Total [1] 2 2 2 2 2" xfId="24770"/>
    <cellStyle name="CALC Currency Total [1] 2 2 3" xfId="24771"/>
    <cellStyle name="CALC Currency Total [1] 2 2 3 2" xfId="24772"/>
    <cellStyle name="CALC Currency Total [1] 2 20" xfId="24773"/>
    <cellStyle name="CALC Currency Total [1] 2 20 10" xfId="24774"/>
    <cellStyle name="CALC Currency Total [1] 2 20 11" xfId="24775"/>
    <cellStyle name="CALC Currency Total [1] 2 20 2" xfId="24776"/>
    <cellStyle name="CALC Currency Total [1] 2 20 2 2" xfId="24777"/>
    <cellStyle name="CALC Currency Total [1] 2 20 2 2 2" xfId="24778"/>
    <cellStyle name="CALC Currency Total [1] 2 20 2 3" xfId="24779"/>
    <cellStyle name="CALC Currency Total [1] 2 20 2 4" xfId="24780"/>
    <cellStyle name="CALC Currency Total [1] 2 20 3" xfId="24781"/>
    <cellStyle name="CALC Currency Total [1] 2 20 3 2" xfId="24782"/>
    <cellStyle name="CALC Currency Total [1] 2 20 3 2 2" xfId="24783"/>
    <cellStyle name="CALC Currency Total [1] 2 20 3 3" xfId="24784"/>
    <cellStyle name="CALC Currency Total [1] 2 20 3 4" xfId="24785"/>
    <cellStyle name="CALC Currency Total [1] 2 20 4" xfId="24786"/>
    <cellStyle name="CALC Currency Total [1] 2 20 4 2" xfId="24787"/>
    <cellStyle name="CALC Currency Total [1] 2 20 4 2 2" xfId="24788"/>
    <cellStyle name="CALC Currency Total [1] 2 20 4 3" xfId="24789"/>
    <cellStyle name="CALC Currency Total [1] 2 20 4 4" xfId="24790"/>
    <cellStyle name="CALC Currency Total [1] 2 20 5" xfId="24791"/>
    <cellStyle name="CALC Currency Total [1] 2 20 5 2" xfId="24792"/>
    <cellStyle name="CALC Currency Total [1] 2 20 5 2 2" xfId="24793"/>
    <cellStyle name="CALC Currency Total [1] 2 20 5 3" xfId="24794"/>
    <cellStyle name="CALC Currency Total [1] 2 20 5 4" xfId="24795"/>
    <cellStyle name="CALC Currency Total [1] 2 20 6" xfId="24796"/>
    <cellStyle name="CALC Currency Total [1] 2 20 6 2" xfId="24797"/>
    <cellStyle name="CALC Currency Total [1] 2 20 6 2 2" xfId="24798"/>
    <cellStyle name="CALC Currency Total [1] 2 20 6 3" xfId="24799"/>
    <cellStyle name="CALC Currency Total [1] 2 20 6 4" xfId="24800"/>
    <cellStyle name="CALC Currency Total [1] 2 20 7" xfId="24801"/>
    <cellStyle name="CALC Currency Total [1] 2 20 7 2" xfId="24802"/>
    <cellStyle name="CALC Currency Total [1] 2 20 7 2 2" xfId="24803"/>
    <cellStyle name="CALC Currency Total [1] 2 20 7 3" xfId="24804"/>
    <cellStyle name="CALC Currency Total [1] 2 20 7 4" xfId="24805"/>
    <cellStyle name="CALC Currency Total [1] 2 20 8" xfId="24806"/>
    <cellStyle name="CALC Currency Total [1] 2 20 8 2" xfId="24807"/>
    <cellStyle name="CALC Currency Total [1] 2 20 8 2 2" xfId="24808"/>
    <cellStyle name="CALC Currency Total [1] 2 20 8 3" xfId="24809"/>
    <cellStyle name="CALC Currency Total [1] 2 20 8 4" xfId="24810"/>
    <cellStyle name="CALC Currency Total [1] 2 20 9" xfId="24811"/>
    <cellStyle name="CALC Currency Total [1] 2 20 9 2" xfId="24812"/>
    <cellStyle name="CALC Currency Total [1] 2 21" xfId="24813"/>
    <cellStyle name="CALC Currency Total [1] 2 21 10" xfId="24814"/>
    <cellStyle name="CALC Currency Total [1] 2 21 11" xfId="24815"/>
    <cellStyle name="CALC Currency Total [1] 2 21 2" xfId="24816"/>
    <cellStyle name="CALC Currency Total [1] 2 21 2 2" xfId="24817"/>
    <cellStyle name="CALC Currency Total [1] 2 21 2 2 2" xfId="24818"/>
    <cellStyle name="CALC Currency Total [1] 2 21 2 3" xfId="24819"/>
    <cellStyle name="CALC Currency Total [1] 2 21 2 4" xfId="24820"/>
    <cellStyle name="CALC Currency Total [1] 2 21 3" xfId="24821"/>
    <cellStyle name="CALC Currency Total [1] 2 21 3 2" xfId="24822"/>
    <cellStyle name="CALC Currency Total [1] 2 21 3 2 2" xfId="24823"/>
    <cellStyle name="CALC Currency Total [1] 2 21 3 3" xfId="24824"/>
    <cellStyle name="CALC Currency Total [1] 2 21 3 4" xfId="24825"/>
    <cellStyle name="CALC Currency Total [1] 2 21 4" xfId="24826"/>
    <cellStyle name="CALC Currency Total [1] 2 21 4 2" xfId="24827"/>
    <cellStyle name="CALC Currency Total [1] 2 21 4 2 2" xfId="24828"/>
    <cellStyle name="CALC Currency Total [1] 2 21 4 3" xfId="24829"/>
    <cellStyle name="CALC Currency Total [1] 2 21 4 4" xfId="24830"/>
    <cellStyle name="CALC Currency Total [1] 2 21 5" xfId="24831"/>
    <cellStyle name="CALC Currency Total [1] 2 21 5 2" xfId="24832"/>
    <cellStyle name="CALC Currency Total [1] 2 21 5 2 2" xfId="24833"/>
    <cellStyle name="CALC Currency Total [1] 2 21 5 3" xfId="24834"/>
    <cellStyle name="CALC Currency Total [1] 2 21 5 4" xfId="24835"/>
    <cellStyle name="CALC Currency Total [1] 2 21 6" xfId="24836"/>
    <cellStyle name="CALC Currency Total [1] 2 21 6 2" xfId="24837"/>
    <cellStyle name="CALC Currency Total [1] 2 21 6 2 2" xfId="24838"/>
    <cellStyle name="CALC Currency Total [1] 2 21 6 3" xfId="24839"/>
    <cellStyle name="CALC Currency Total [1] 2 21 6 4" xfId="24840"/>
    <cellStyle name="CALC Currency Total [1] 2 21 7" xfId="24841"/>
    <cellStyle name="CALC Currency Total [1] 2 21 7 2" xfId="24842"/>
    <cellStyle name="CALC Currency Total [1] 2 21 7 2 2" xfId="24843"/>
    <cellStyle name="CALC Currency Total [1] 2 21 7 3" xfId="24844"/>
    <cellStyle name="CALC Currency Total [1] 2 21 7 4" xfId="24845"/>
    <cellStyle name="CALC Currency Total [1] 2 21 8" xfId="24846"/>
    <cellStyle name="CALC Currency Total [1] 2 21 8 2" xfId="24847"/>
    <cellStyle name="CALC Currency Total [1] 2 21 8 2 2" xfId="24848"/>
    <cellStyle name="CALC Currency Total [1] 2 21 8 3" xfId="24849"/>
    <cellStyle name="CALC Currency Total [1] 2 21 8 4" xfId="24850"/>
    <cellStyle name="CALC Currency Total [1] 2 21 9" xfId="24851"/>
    <cellStyle name="CALC Currency Total [1] 2 21 9 2" xfId="24852"/>
    <cellStyle name="CALC Currency Total [1] 2 22" xfId="24853"/>
    <cellStyle name="CALC Currency Total [1] 2 22 10" xfId="24854"/>
    <cellStyle name="CALC Currency Total [1] 2 22 11" xfId="24855"/>
    <cellStyle name="CALC Currency Total [1] 2 22 2" xfId="24856"/>
    <cellStyle name="CALC Currency Total [1] 2 22 2 2" xfId="24857"/>
    <cellStyle name="CALC Currency Total [1] 2 22 2 2 2" xfId="24858"/>
    <cellStyle name="CALC Currency Total [1] 2 22 2 3" xfId="24859"/>
    <cellStyle name="CALC Currency Total [1] 2 22 2 4" xfId="24860"/>
    <cellStyle name="CALC Currency Total [1] 2 22 3" xfId="24861"/>
    <cellStyle name="CALC Currency Total [1] 2 22 3 2" xfId="24862"/>
    <cellStyle name="CALC Currency Total [1] 2 22 3 2 2" xfId="24863"/>
    <cellStyle name="CALC Currency Total [1] 2 22 3 3" xfId="24864"/>
    <cellStyle name="CALC Currency Total [1] 2 22 3 4" xfId="24865"/>
    <cellStyle name="CALC Currency Total [1] 2 22 4" xfId="24866"/>
    <cellStyle name="CALC Currency Total [1] 2 22 4 2" xfId="24867"/>
    <cellStyle name="CALC Currency Total [1] 2 22 4 2 2" xfId="24868"/>
    <cellStyle name="CALC Currency Total [1] 2 22 4 3" xfId="24869"/>
    <cellStyle name="CALC Currency Total [1] 2 22 4 4" xfId="24870"/>
    <cellStyle name="CALC Currency Total [1] 2 22 5" xfId="24871"/>
    <cellStyle name="CALC Currency Total [1] 2 22 5 2" xfId="24872"/>
    <cellStyle name="CALC Currency Total [1] 2 22 5 2 2" xfId="24873"/>
    <cellStyle name="CALC Currency Total [1] 2 22 5 3" xfId="24874"/>
    <cellStyle name="CALC Currency Total [1] 2 22 5 4" xfId="24875"/>
    <cellStyle name="CALC Currency Total [1] 2 22 6" xfId="24876"/>
    <cellStyle name="CALC Currency Total [1] 2 22 6 2" xfId="24877"/>
    <cellStyle name="CALC Currency Total [1] 2 22 6 2 2" xfId="24878"/>
    <cellStyle name="CALC Currency Total [1] 2 22 6 3" xfId="24879"/>
    <cellStyle name="CALC Currency Total [1] 2 22 6 4" xfId="24880"/>
    <cellStyle name="CALC Currency Total [1] 2 22 7" xfId="24881"/>
    <cellStyle name="CALC Currency Total [1] 2 22 7 2" xfId="24882"/>
    <cellStyle name="CALC Currency Total [1] 2 22 7 2 2" xfId="24883"/>
    <cellStyle name="CALC Currency Total [1] 2 22 7 3" xfId="24884"/>
    <cellStyle name="CALC Currency Total [1] 2 22 7 4" xfId="24885"/>
    <cellStyle name="CALC Currency Total [1] 2 22 8" xfId="24886"/>
    <cellStyle name="CALC Currency Total [1] 2 22 8 2" xfId="24887"/>
    <cellStyle name="CALC Currency Total [1] 2 22 8 2 2" xfId="24888"/>
    <cellStyle name="CALC Currency Total [1] 2 22 8 3" xfId="24889"/>
    <cellStyle name="CALC Currency Total [1] 2 22 8 4" xfId="24890"/>
    <cellStyle name="CALC Currency Total [1] 2 22 9" xfId="24891"/>
    <cellStyle name="CALC Currency Total [1] 2 22 9 2" xfId="24892"/>
    <cellStyle name="CALC Currency Total [1] 2 23" xfId="24893"/>
    <cellStyle name="CALC Currency Total [1] 2 23 10" xfId="24894"/>
    <cellStyle name="CALC Currency Total [1] 2 23 11" xfId="24895"/>
    <cellStyle name="CALC Currency Total [1] 2 23 2" xfId="24896"/>
    <cellStyle name="CALC Currency Total [1] 2 23 2 2" xfId="24897"/>
    <cellStyle name="CALC Currency Total [1] 2 23 2 2 2" xfId="24898"/>
    <cellStyle name="CALC Currency Total [1] 2 23 2 3" xfId="24899"/>
    <cellStyle name="CALC Currency Total [1] 2 23 2 4" xfId="24900"/>
    <cellStyle name="CALC Currency Total [1] 2 23 3" xfId="24901"/>
    <cellStyle name="CALC Currency Total [1] 2 23 3 2" xfId="24902"/>
    <cellStyle name="CALC Currency Total [1] 2 23 3 2 2" xfId="24903"/>
    <cellStyle name="CALC Currency Total [1] 2 23 3 3" xfId="24904"/>
    <cellStyle name="CALC Currency Total [1] 2 23 3 4" xfId="24905"/>
    <cellStyle name="CALC Currency Total [1] 2 23 4" xfId="24906"/>
    <cellStyle name="CALC Currency Total [1] 2 23 4 2" xfId="24907"/>
    <cellStyle name="CALC Currency Total [1] 2 23 4 2 2" xfId="24908"/>
    <cellStyle name="CALC Currency Total [1] 2 23 4 3" xfId="24909"/>
    <cellStyle name="CALC Currency Total [1] 2 23 4 4" xfId="24910"/>
    <cellStyle name="CALC Currency Total [1] 2 23 5" xfId="24911"/>
    <cellStyle name="CALC Currency Total [1] 2 23 5 2" xfId="24912"/>
    <cellStyle name="CALC Currency Total [1] 2 23 5 2 2" xfId="24913"/>
    <cellStyle name="CALC Currency Total [1] 2 23 5 3" xfId="24914"/>
    <cellStyle name="CALC Currency Total [1] 2 23 5 4" xfId="24915"/>
    <cellStyle name="CALC Currency Total [1] 2 23 6" xfId="24916"/>
    <cellStyle name="CALC Currency Total [1] 2 23 6 2" xfId="24917"/>
    <cellStyle name="CALC Currency Total [1] 2 23 6 2 2" xfId="24918"/>
    <cellStyle name="CALC Currency Total [1] 2 23 6 3" xfId="24919"/>
    <cellStyle name="CALC Currency Total [1] 2 23 6 4" xfId="24920"/>
    <cellStyle name="CALC Currency Total [1] 2 23 7" xfId="24921"/>
    <cellStyle name="CALC Currency Total [1] 2 23 7 2" xfId="24922"/>
    <cellStyle name="CALC Currency Total [1] 2 23 7 2 2" xfId="24923"/>
    <cellStyle name="CALC Currency Total [1] 2 23 7 3" xfId="24924"/>
    <cellStyle name="CALC Currency Total [1] 2 23 7 4" xfId="24925"/>
    <cellStyle name="CALC Currency Total [1] 2 23 8" xfId="24926"/>
    <cellStyle name="CALC Currency Total [1] 2 23 8 2" xfId="24927"/>
    <cellStyle name="CALC Currency Total [1] 2 23 8 2 2" xfId="24928"/>
    <cellStyle name="CALC Currency Total [1] 2 23 8 3" xfId="24929"/>
    <cellStyle name="CALC Currency Total [1] 2 23 8 4" xfId="24930"/>
    <cellStyle name="CALC Currency Total [1] 2 23 9" xfId="24931"/>
    <cellStyle name="CALC Currency Total [1] 2 23 9 2" xfId="24932"/>
    <cellStyle name="CALC Currency Total [1] 2 24" xfId="24933"/>
    <cellStyle name="CALC Currency Total [1] 2 24 10" xfId="24934"/>
    <cellStyle name="CALC Currency Total [1] 2 24 11" xfId="24935"/>
    <cellStyle name="CALC Currency Total [1] 2 24 2" xfId="24936"/>
    <cellStyle name="CALC Currency Total [1] 2 24 2 2" xfId="24937"/>
    <cellStyle name="CALC Currency Total [1] 2 24 2 2 2" xfId="24938"/>
    <cellStyle name="CALC Currency Total [1] 2 24 2 3" xfId="24939"/>
    <cellStyle name="CALC Currency Total [1] 2 24 2 4" xfId="24940"/>
    <cellStyle name="CALC Currency Total [1] 2 24 3" xfId="24941"/>
    <cellStyle name="CALC Currency Total [1] 2 24 3 2" xfId="24942"/>
    <cellStyle name="CALC Currency Total [1] 2 24 3 2 2" xfId="24943"/>
    <cellStyle name="CALC Currency Total [1] 2 24 3 3" xfId="24944"/>
    <cellStyle name="CALC Currency Total [1] 2 24 3 4" xfId="24945"/>
    <cellStyle name="CALC Currency Total [1] 2 24 4" xfId="24946"/>
    <cellStyle name="CALC Currency Total [1] 2 24 4 2" xfId="24947"/>
    <cellStyle name="CALC Currency Total [1] 2 24 4 2 2" xfId="24948"/>
    <cellStyle name="CALC Currency Total [1] 2 24 4 3" xfId="24949"/>
    <cellStyle name="CALC Currency Total [1] 2 24 4 4" xfId="24950"/>
    <cellStyle name="CALC Currency Total [1] 2 24 5" xfId="24951"/>
    <cellStyle name="CALC Currency Total [1] 2 24 5 2" xfId="24952"/>
    <cellStyle name="CALC Currency Total [1] 2 24 5 2 2" xfId="24953"/>
    <cellStyle name="CALC Currency Total [1] 2 24 5 3" xfId="24954"/>
    <cellStyle name="CALC Currency Total [1] 2 24 5 4" xfId="24955"/>
    <cellStyle name="CALC Currency Total [1] 2 24 6" xfId="24956"/>
    <cellStyle name="CALC Currency Total [1] 2 24 6 2" xfId="24957"/>
    <cellStyle name="CALC Currency Total [1] 2 24 6 2 2" xfId="24958"/>
    <cellStyle name="CALC Currency Total [1] 2 24 6 3" xfId="24959"/>
    <cellStyle name="CALC Currency Total [1] 2 24 6 4" xfId="24960"/>
    <cellStyle name="CALC Currency Total [1] 2 24 7" xfId="24961"/>
    <cellStyle name="CALC Currency Total [1] 2 24 7 2" xfId="24962"/>
    <cellStyle name="CALC Currency Total [1] 2 24 7 2 2" xfId="24963"/>
    <cellStyle name="CALC Currency Total [1] 2 24 7 3" xfId="24964"/>
    <cellStyle name="CALC Currency Total [1] 2 24 7 4" xfId="24965"/>
    <cellStyle name="CALC Currency Total [1] 2 24 8" xfId="24966"/>
    <cellStyle name="CALC Currency Total [1] 2 24 8 2" xfId="24967"/>
    <cellStyle name="CALC Currency Total [1] 2 24 8 2 2" xfId="24968"/>
    <cellStyle name="CALC Currency Total [1] 2 24 8 3" xfId="24969"/>
    <cellStyle name="CALC Currency Total [1] 2 24 8 4" xfId="24970"/>
    <cellStyle name="CALC Currency Total [1] 2 24 9" xfId="24971"/>
    <cellStyle name="CALC Currency Total [1] 2 24 9 2" xfId="24972"/>
    <cellStyle name="CALC Currency Total [1] 2 25" xfId="24973"/>
    <cellStyle name="CALC Currency Total [1] 2 25 10" xfId="24974"/>
    <cellStyle name="CALC Currency Total [1] 2 25 11" xfId="24975"/>
    <cellStyle name="CALC Currency Total [1] 2 25 2" xfId="24976"/>
    <cellStyle name="CALC Currency Total [1] 2 25 2 2" xfId="24977"/>
    <cellStyle name="CALC Currency Total [1] 2 25 2 2 2" xfId="24978"/>
    <cellStyle name="CALC Currency Total [1] 2 25 2 3" xfId="24979"/>
    <cellStyle name="CALC Currency Total [1] 2 25 2 4" xfId="24980"/>
    <cellStyle name="CALC Currency Total [1] 2 25 3" xfId="24981"/>
    <cellStyle name="CALC Currency Total [1] 2 25 3 2" xfId="24982"/>
    <cellStyle name="CALC Currency Total [1] 2 25 3 2 2" xfId="24983"/>
    <cellStyle name="CALC Currency Total [1] 2 25 3 3" xfId="24984"/>
    <cellStyle name="CALC Currency Total [1] 2 25 3 4" xfId="24985"/>
    <cellStyle name="CALC Currency Total [1] 2 25 4" xfId="24986"/>
    <cellStyle name="CALC Currency Total [1] 2 25 4 2" xfId="24987"/>
    <cellStyle name="CALC Currency Total [1] 2 25 4 2 2" xfId="24988"/>
    <cellStyle name="CALC Currency Total [1] 2 25 4 3" xfId="24989"/>
    <cellStyle name="CALC Currency Total [1] 2 25 4 4" xfId="24990"/>
    <cellStyle name="CALC Currency Total [1] 2 25 5" xfId="24991"/>
    <cellStyle name="CALC Currency Total [1] 2 25 5 2" xfId="24992"/>
    <cellStyle name="CALC Currency Total [1] 2 25 5 2 2" xfId="24993"/>
    <cellStyle name="CALC Currency Total [1] 2 25 5 3" xfId="24994"/>
    <cellStyle name="CALC Currency Total [1] 2 25 5 4" xfId="24995"/>
    <cellStyle name="CALC Currency Total [1] 2 25 6" xfId="24996"/>
    <cellStyle name="CALC Currency Total [1] 2 25 6 2" xfId="24997"/>
    <cellStyle name="CALC Currency Total [1] 2 25 6 2 2" xfId="24998"/>
    <cellStyle name="CALC Currency Total [1] 2 25 6 3" xfId="24999"/>
    <cellStyle name="CALC Currency Total [1] 2 25 6 4" xfId="25000"/>
    <cellStyle name="CALC Currency Total [1] 2 25 7" xfId="25001"/>
    <cellStyle name="CALC Currency Total [1] 2 25 7 2" xfId="25002"/>
    <cellStyle name="CALC Currency Total [1] 2 25 7 2 2" xfId="25003"/>
    <cellStyle name="CALC Currency Total [1] 2 25 7 3" xfId="25004"/>
    <cellStyle name="CALC Currency Total [1] 2 25 7 4" xfId="25005"/>
    <cellStyle name="CALC Currency Total [1] 2 25 8" xfId="25006"/>
    <cellStyle name="CALC Currency Total [1] 2 25 8 2" xfId="25007"/>
    <cellStyle name="CALC Currency Total [1] 2 25 8 2 2" xfId="25008"/>
    <cellStyle name="CALC Currency Total [1] 2 25 8 3" xfId="25009"/>
    <cellStyle name="CALC Currency Total [1] 2 25 8 4" xfId="25010"/>
    <cellStyle name="CALC Currency Total [1] 2 25 9" xfId="25011"/>
    <cellStyle name="CALC Currency Total [1] 2 25 9 2" xfId="25012"/>
    <cellStyle name="CALC Currency Total [1] 2 26" xfId="25013"/>
    <cellStyle name="CALC Currency Total [1] 2 26 10" xfId="25014"/>
    <cellStyle name="CALC Currency Total [1] 2 26 11" xfId="25015"/>
    <cellStyle name="CALC Currency Total [1] 2 26 2" xfId="25016"/>
    <cellStyle name="CALC Currency Total [1] 2 26 2 2" xfId="25017"/>
    <cellStyle name="CALC Currency Total [1] 2 26 2 2 2" xfId="25018"/>
    <cellStyle name="CALC Currency Total [1] 2 26 2 3" xfId="25019"/>
    <cellStyle name="CALC Currency Total [1] 2 26 2 4" xfId="25020"/>
    <cellStyle name="CALC Currency Total [1] 2 26 3" xfId="25021"/>
    <cellStyle name="CALC Currency Total [1] 2 26 3 2" xfId="25022"/>
    <cellStyle name="CALC Currency Total [1] 2 26 3 2 2" xfId="25023"/>
    <cellStyle name="CALC Currency Total [1] 2 26 3 3" xfId="25024"/>
    <cellStyle name="CALC Currency Total [1] 2 26 3 4" xfId="25025"/>
    <cellStyle name="CALC Currency Total [1] 2 26 4" xfId="25026"/>
    <cellStyle name="CALC Currency Total [1] 2 26 4 2" xfId="25027"/>
    <cellStyle name="CALC Currency Total [1] 2 26 4 2 2" xfId="25028"/>
    <cellStyle name="CALC Currency Total [1] 2 26 4 3" xfId="25029"/>
    <cellStyle name="CALC Currency Total [1] 2 26 4 4" xfId="25030"/>
    <cellStyle name="CALC Currency Total [1] 2 26 5" xfId="25031"/>
    <cellStyle name="CALC Currency Total [1] 2 26 5 2" xfId="25032"/>
    <cellStyle name="CALC Currency Total [1] 2 26 5 2 2" xfId="25033"/>
    <cellStyle name="CALC Currency Total [1] 2 26 5 3" xfId="25034"/>
    <cellStyle name="CALC Currency Total [1] 2 26 5 4" xfId="25035"/>
    <cellStyle name="CALC Currency Total [1] 2 26 6" xfId="25036"/>
    <cellStyle name="CALC Currency Total [1] 2 26 6 2" xfId="25037"/>
    <cellStyle name="CALC Currency Total [1] 2 26 6 2 2" xfId="25038"/>
    <cellStyle name="CALC Currency Total [1] 2 26 6 3" xfId="25039"/>
    <cellStyle name="CALC Currency Total [1] 2 26 6 4" xfId="25040"/>
    <cellStyle name="CALC Currency Total [1] 2 26 7" xfId="25041"/>
    <cellStyle name="CALC Currency Total [1] 2 26 7 2" xfId="25042"/>
    <cellStyle name="CALC Currency Total [1] 2 26 7 2 2" xfId="25043"/>
    <cellStyle name="CALC Currency Total [1] 2 26 7 3" xfId="25044"/>
    <cellStyle name="CALC Currency Total [1] 2 26 7 4" xfId="25045"/>
    <cellStyle name="CALC Currency Total [1] 2 26 8" xfId="25046"/>
    <cellStyle name="CALC Currency Total [1] 2 26 8 2" xfId="25047"/>
    <cellStyle name="CALC Currency Total [1] 2 26 8 2 2" xfId="25048"/>
    <cellStyle name="CALC Currency Total [1] 2 26 8 3" xfId="25049"/>
    <cellStyle name="CALC Currency Total [1] 2 26 8 4" xfId="25050"/>
    <cellStyle name="CALC Currency Total [1] 2 26 9" xfId="25051"/>
    <cellStyle name="CALC Currency Total [1] 2 26 9 2" xfId="25052"/>
    <cellStyle name="CALC Currency Total [1] 2 27" xfId="25053"/>
    <cellStyle name="CALC Currency Total [1] 2 27 10" xfId="25054"/>
    <cellStyle name="CALC Currency Total [1] 2 27 11" xfId="25055"/>
    <cellStyle name="CALC Currency Total [1] 2 27 2" xfId="25056"/>
    <cellStyle name="CALC Currency Total [1] 2 27 2 2" xfId="25057"/>
    <cellStyle name="CALC Currency Total [1] 2 27 2 2 2" xfId="25058"/>
    <cellStyle name="CALC Currency Total [1] 2 27 2 3" xfId="25059"/>
    <cellStyle name="CALC Currency Total [1] 2 27 2 4" xfId="25060"/>
    <cellStyle name="CALC Currency Total [1] 2 27 3" xfId="25061"/>
    <cellStyle name="CALC Currency Total [1] 2 27 3 2" xfId="25062"/>
    <cellStyle name="CALC Currency Total [1] 2 27 3 2 2" xfId="25063"/>
    <cellStyle name="CALC Currency Total [1] 2 27 3 3" xfId="25064"/>
    <cellStyle name="CALC Currency Total [1] 2 27 3 4" xfId="25065"/>
    <cellStyle name="CALC Currency Total [1] 2 27 4" xfId="25066"/>
    <cellStyle name="CALC Currency Total [1] 2 27 4 2" xfId="25067"/>
    <cellStyle name="CALC Currency Total [1] 2 27 4 2 2" xfId="25068"/>
    <cellStyle name="CALC Currency Total [1] 2 27 4 3" xfId="25069"/>
    <cellStyle name="CALC Currency Total [1] 2 27 4 4" xfId="25070"/>
    <cellStyle name="CALC Currency Total [1] 2 27 5" xfId="25071"/>
    <cellStyle name="CALC Currency Total [1] 2 27 5 2" xfId="25072"/>
    <cellStyle name="CALC Currency Total [1] 2 27 5 2 2" xfId="25073"/>
    <cellStyle name="CALC Currency Total [1] 2 27 5 3" xfId="25074"/>
    <cellStyle name="CALC Currency Total [1] 2 27 5 4" xfId="25075"/>
    <cellStyle name="CALC Currency Total [1] 2 27 6" xfId="25076"/>
    <cellStyle name="CALC Currency Total [1] 2 27 6 2" xfId="25077"/>
    <cellStyle name="CALC Currency Total [1] 2 27 6 2 2" xfId="25078"/>
    <cellStyle name="CALC Currency Total [1] 2 27 6 3" xfId="25079"/>
    <cellStyle name="CALC Currency Total [1] 2 27 6 4" xfId="25080"/>
    <cellStyle name="CALC Currency Total [1] 2 27 7" xfId="25081"/>
    <cellStyle name="CALC Currency Total [1] 2 27 7 2" xfId="25082"/>
    <cellStyle name="CALC Currency Total [1] 2 27 7 2 2" xfId="25083"/>
    <cellStyle name="CALC Currency Total [1] 2 27 7 3" xfId="25084"/>
    <cellStyle name="CALC Currency Total [1] 2 27 7 4" xfId="25085"/>
    <cellStyle name="CALC Currency Total [1] 2 27 8" xfId="25086"/>
    <cellStyle name="CALC Currency Total [1] 2 27 8 2" xfId="25087"/>
    <cellStyle name="CALC Currency Total [1] 2 27 8 2 2" xfId="25088"/>
    <cellStyle name="CALC Currency Total [1] 2 27 8 3" xfId="25089"/>
    <cellStyle name="CALC Currency Total [1] 2 27 8 4" xfId="25090"/>
    <cellStyle name="CALC Currency Total [1] 2 27 9" xfId="25091"/>
    <cellStyle name="CALC Currency Total [1] 2 27 9 2" xfId="25092"/>
    <cellStyle name="CALC Currency Total [1] 2 28" xfId="25093"/>
    <cellStyle name="CALC Currency Total [1] 2 28 10" xfId="25094"/>
    <cellStyle name="CALC Currency Total [1] 2 28 11" xfId="25095"/>
    <cellStyle name="CALC Currency Total [1] 2 28 2" xfId="25096"/>
    <cellStyle name="CALC Currency Total [1] 2 28 2 2" xfId="25097"/>
    <cellStyle name="CALC Currency Total [1] 2 28 2 2 2" xfId="25098"/>
    <cellStyle name="CALC Currency Total [1] 2 28 2 3" xfId="25099"/>
    <cellStyle name="CALC Currency Total [1] 2 28 2 4" xfId="25100"/>
    <cellStyle name="CALC Currency Total [1] 2 28 3" xfId="25101"/>
    <cellStyle name="CALC Currency Total [1] 2 28 3 2" xfId="25102"/>
    <cellStyle name="CALC Currency Total [1] 2 28 3 2 2" xfId="25103"/>
    <cellStyle name="CALC Currency Total [1] 2 28 3 3" xfId="25104"/>
    <cellStyle name="CALC Currency Total [1] 2 28 3 4" xfId="25105"/>
    <cellStyle name="CALC Currency Total [1] 2 28 4" xfId="25106"/>
    <cellStyle name="CALC Currency Total [1] 2 28 4 2" xfId="25107"/>
    <cellStyle name="CALC Currency Total [1] 2 28 4 2 2" xfId="25108"/>
    <cellStyle name="CALC Currency Total [1] 2 28 4 3" xfId="25109"/>
    <cellStyle name="CALC Currency Total [1] 2 28 4 4" xfId="25110"/>
    <cellStyle name="CALC Currency Total [1] 2 28 5" xfId="25111"/>
    <cellStyle name="CALC Currency Total [1] 2 28 5 2" xfId="25112"/>
    <cellStyle name="CALC Currency Total [1] 2 28 5 2 2" xfId="25113"/>
    <cellStyle name="CALC Currency Total [1] 2 28 5 3" xfId="25114"/>
    <cellStyle name="CALC Currency Total [1] 2 28 5 4" xfId="25115"/>
    <cellStyle name="CALC Currency Total [1] 2 28 6" xfId="25116"/>
    <cellStyle name="CALC Currency Total [1] 2 28 6 2" xfId="25117"/>
    <cellStyle name="CALC Currency Total [1] 2 28 6 2 2" xfId="25118"/>
    <cellStyle name="CALC Currency Total [1] 2 28 6 3" xfId="25119"/>
    <cellStyle name="CALC Currency Total [1] 2 28 6 4" xfId="25120"/>
    <cellStyle name="CALC Currency Total [1] 2 28 7" xfId="25121"/>
    <cellStyle name="CALC Currency Total [1] 2 28 7 2" xfId="25122"/>
    <cellStyle name="CALC Currency Total [1] 2 28 7 2 2" xfId="25123"/>
    <cellStyle name="CALC Currency Total [1] 2 28 7 3" xfId="25124"/>
    <cellStyle name="CALC Currency Total [1] 2 28 7 4" xfId="25125"/>
    <cellStyle name="CALC Currency Total [1] 2 28 8" xfId="25126"/>
    <cellStyle name="CALC Currency Total [1] 2 28 8 2" xfId="25127"/>
    <cellStyle name="CALC Currency Total [1] 2 28 8 2 2" xfId="25128"/>
    <cellStyle name="CALC Currency Total [1] 2 28 8 3" xfId="25129"/>
    <cellStyle name="CALC Currency Total [1] 2 28 8 4" xfId="25130"/>
    <cellStyle name="CALC Currency Total [1] 2 28 9" xfId="25131"/>
    <cellStyle name="CALC Currency Total [1] 2 28 9 2" xfId="25132"/>
    <cellStyle name="CALC Currency Total [1] 2 29" xfId="25133"/>
    <cellStyle name="CALC Currency Total [1] 2 29 2" xfId="25134"/>
    <cellStyle name="CALC Currency Total [1] 2 29 2 2" xfId="25135"/>
    <cellStyle name="CALC Currency Total [1] 2 29 2 2 2" xfId="25136"/>
    <cellStyle name="CALC Currency Total [1] 2 29 2 3" xfId="25137"/>
    <cellStyle name="CALC Currency Total [1] 2 29 2 4" xfId="25138"/>
    <cellStyle name="CALC Currency Total [1] 2 29 3" xfId="25139"/>
    <cellStyle name="CALC Currency Total [1] 2 29 3 2" xfId="25140"/>
    <cellStyle name="CALC Currency Total [1] 2 29 3 2 2" xfId="25141"/>
    <cellStyle name="CALC Currency Total [1] 2 29 3 3" xfId="25142"/>
    <cellStyle name="CALC Currency Total [1] 2 29 3 4" xfId="25143"/>
    <cellStyle name="CALC Currency Total [1] 2 29 4" xfId="25144"/>
    <cellStyle name="CALC Currency Total [1] 2 29 4 2" xfId="25145"/>
    <cellStyle name="CALC Currency Total [1] 2 3" xfId="25146"/>
    <cellStyle name="CALC Currency Total [1] 2 3 2" xfId="25147"/>
    <cellStyle name="CALC Currency Total [1] 2 3 2 2" xfId="25148"/>
    <cellStyle name="CALC Currency Total [1] 2 3 2 2 2" xfId="25149"/>
    <cellStyle name="CALC Currency Total [1] 2 3 3" xfId="25150"/>
    <cellStyle name="CALC Currency Total [1] 2 3 3 2" xfId="25151"/>
    <cellStyle name="CALC Currency Total [1] 2 30" xfId="25152"/>
    <cellStyle name="CALC Currency Total [1] 2 30 2" xfId="25153"/>
    <cellStyle name="CALC Currency Total [1] 2 4" xfId="25154"/>
    <cellStyle name="CALC Currency Total [1] 2 4 2" xfId="25155"/>
    <cellStyle name="CALC Currency Total [1] 2 4 2 2" xfId="25156"/>
    <cellStyle name="CALC Currency Total [1] 2 4 2 2 2" xfId="25157"/>
    <cellStyle name="CALC Currency Total [1] 2 4 2 3" xfId="25158"/>
    <cellStyle name="CALC Currency Total [1] 2 4 2 4" xfId="25159"/>
    <cellStyle name="CALC Currency Total [1] 2 4 3" xfId="25160"/>
    <cellStyle name="CALC Currency Total [1] 2 4 3 2" xfId="25161"/>
    <cellStyle name="CALC Currency Total [1] 2 4 3 2 2" xfId="25162"/>
    <cellStyle name="CALC Currency Total [1] 2 4 3 3" xfId="25163"/>
    <cellStyle name="CALC Currency Total [1] 2 4 3 4" xfId="25164"/>
    <cellStyle name="CALC Currency Total [1] 2 4 4" xfId="25165"/>
    <cellStyle name="CALC Currency Total [1] 2 4 4 2" xfId="25166"/>
    <cellStyle name="CALC Currency Total [1] 2 4 4 2 2" xfId="25167"/>
    <cellStyle name="CALC Currency Total [1] 2 4 4 3" xfId="25168"/>
    <cellStyle name="CALC Currency Total [1] 2 4 4 4" xfId="25169"/>
    <cellStyle name="CALC Currency Total [1] 2 4 5" xfId="25170"/>
    <cellStyle name="CALC Currency Total [1] 2 4 5 2" xfId="25171"/>
    <cellStyle name="CALC Currency Total [1] 2 4 5 2 2" xfId="25172"/>
    <cellStyle name="CALC Currency Total [1] 2 4 5 3" xfId="25173"/>
    <cellStyle name="CALC Currency Total [1] 2 4 5 4" xfId="25174"/>
    <cellStyle name="CALC Currency Total [1] 2 4 6" xfId="25175"/>
    <cellStyle name="CALC Currency Total [1] 2 4 6 2" xfId="25176"/>
    <cellStyle name="CALC Currency Total [1] 2 4 6 2 2" xfId="25177"/>
    <cellStyle name="CALC Currency Total [1] 2 4 6 3" xfId="25178"/>
    <cellStyle name="CALC Currency Total [1] 2 4 6 4" xfId="25179"/>
    <cellStyle name="CALC Currency Total [1] 2 4 7" xfId="25180"/>
    <cellStyle name="CALC Currency Total [1] 2 4 7 2" xfId="25181"/>
    <cellStyle name="CALC Currency Total [1] 2 4 7 2 2" xfId="25182"/>
    <cellStyle name="CALC Currency Total [1] 2 4 7 3" xfId="25183"/>
    <cellStyle name="CALC Currency Total [1] 2 4 7 4" xfId="25184"/>
    <cellStyle name="CALC Currency Total [1] 2 4 8" xfId="25185"/>
    <cellStyle name="CALC Currency Total [1] 2 4 8 2" xfId="25186"/>
    <cellStyle name="CALC Currency Total [1] 2 5" xfId="25187"/>
    <cellStyle name="CALC Currency Total [1] 2 5 10" xfId="25188"/>
    <cellStyle name="CALC Currency Total [1] 2 5 10 2" xfId="25189"/>
    <cellStyle name="CALC Currency Total [1] 2 5 11" xfId="25190"/>
    <cellStyle name="CALC Currency Total [1] 2 5 2" xfId="25191"/>
    <cellStyle name="CALC Currency Total [1] 2 5 2 2" xfId="25192"/>
    <cellStyle name="CALC Currency Total [1] 2 5 2 2 2" xfId="25193"/>
    <cellStyle name="CALC Currency Total [1] 2 5 2 3" xfId="25194"/>
    <cellStyle name="CALC Currency Total [1] 2 5 2 4" xfId="25195"/>
    <cellStyle name="CALC Currency Total [1] 2 5 3" xfId="25196"/>
    <cellStyle name="CALC Currency Total [1] 2 5 3 2" xfId="25197"/>
    <cellStyle name="CALC Currency Total [1] 2 5 3 2 2" xfId="25198"/>
    <cellStyle name="CALC Currency Total [1] 2 5 3 3" xfId="25199"/>
    <cellStyle name="CALC Currency Total [1] 2 5 3 4" xfId="25200"/>
    <cellStyle name="CALC Currency Total [1] 2 5 4" xfId="25201"/>
    <cellStyle name="CALC Currency Total [1] 2 5 4 2" xfId="25202"/>
    <cellStyle name="CALC Currency Total [1] 2 5 4 2 2" xfId="25203"/>
    <cellStyle name="CALC Currency Total [1] 2 5 4 3" xfId="25204"/>
    <cellStyle name="CALC Currency Total [1] 2 5 4 4" xfId="25205"/>
    <cellStyle name="CALC Currency Total [1] 2 5 5" xfId="25206"/>
    <cellStyle name="CALC Currency Total [1] 2 5 5 2" xfId="25207"/>
    <cellStyle name="CALC Currency Total [1] 2 5 5 2 2" xfId="25208"/>
    <cellStyle name="CALC Currency Total [1] 2 5 5 3" xfId="25209"/>
    <cellStyle name="CALC Currency Total [1] 2 5 5 4" xfId="25210"/>
    <cellStyle name="CALC Currency Total [1] 2 5 6" xfId="25211"/>
    <cellStyle name="CALC Currency Total [1] 2 5 6 2" xfId="25212"/>
    <cellStyle name="CALC Currency Total [1] 2 5 6 2 2" xfId="25213"/>
    <cellStyle name="CALC Currency Total [1] 2 5 6 3" xfId="25214"/>
    <cellStyle name="CALC Currency Total [1] 2 5 6 4" xfId="25215"/>
    <cellStyle name="CALC Currency Total [1] 2 5 7" xfId="25216"/>
    <cellStyle name="CALC Currency Total [1] 2 5 7 2" xfId="25217"/>
    <cellStyle name="CALC Currency Total [1] 2 5 7 2 2" xfId="25218"/>
    <cellStyle name="CALC Currency Total [1] 2 5 7 3" xfId="25219"/>
    <cellStyle name="CALC Currency Total [1] 2 5 7 4" xfId="25220"/>
    <cellStyle name="CALC Currency Total [1] 2 5 8" xfId="25221"/>
    <cellStyle name="CALC Currency Total [1] 2 5 8 2" xfId="25222"/>
    <cellStyle name="CALC Currency Total [1] 2 5 8 2 2" xfId="25223"/>
    <cellStyle name="CALC Currency Total [1] 2 5 8 3" xfId="25224"/>
    <cellStyle name="CALC Currency Total [1] 2 5 8 4" xfId="25225"/>
    <cellStyle name="CALC Currency Total [1] 2 5 9" xfId="25226"/>
    <cellStyle name="CALC Currency Total [1] 2 5 9 2" xfId="25227"/>
    <cellStyle name="CALC Currency Total [1] 2 5 9 2 2" xfId="25228"/>
    <cellStyle name="CALC Currency Total [1] 2 5 9 3" xfId="25229"/>
    <cellStyle name="CALC Currency Total [1] 2 5 9 4" xfId="25230"/>
    <cellStyle name="CALC Currency Total [1] 2 6" xfId="25231"/>
    <cellStyle name="CALC Currency Total [1] 2 6 10" xfId="25232"/>
    <cellStyle name="CALC Currency Total [1] 2 6 10 2" xfId="25233"/>
    <cellStyle name="CALC Currency Total [1] 2 6 11" xfId="25234"/>
    <cellStyle name="CALC Currency Total [1] 2 6 2" xfId="25235"/>
    <cellStyle name="CALC Currency Total [1] 2 6 2 2" xfId="25236"/>
    <cellStyle name="CALC Currency Total [1] 2 6 2 2 2" xfId="25237"/>
    <cellStyle name="CALC Currency Total [1] 2 6 2 3" xfId="25238"/>
    <cellStyle name="CALC Currency Total [1] 2 6 2 4" xfId="25239"/>
    <cellStyle name="CALC Currency Total [1] 2 6 3" xfId="25240"/>
    <cellStyle name="CALC Currency Total [1] 2 6 3 2" xfId="25241"/>
    <cellStyle name="CALC Currency Total [1] 2 6 3 2 2" xfId="25242"/>
    <cellStyle name="CALC Currency Total [1] 2 6 3 3" xfId="25243"/>
    <cellStyle name="CALC Currency Total [1] 2 6 3 4" xfId="25244"/>
    <cellStyle name="CALC Currency Total [1] 2 6 4" xfId="25245"/>
    <cellStyle name="CALC Currency Total [1] 2 6 4 2" xfId="25246"/>
    <cellStyle name="CALC Currency Total [1] 2 6 4 2 2" xfId="25247"/>
    <cellStyle name="CALC Currency Total [1] 2 6 4 3" xfId="25248"/>
    <cellStyle name="CALC Currency Total [1] 2 6 4 4" xfId="25249"/>
    <cellStyle name="CALC Currency Total [1] 2 6 5" xfId="25250"/>
    <cellStyle name="CALC Currency Total [1] 2 6 5 2" xfId="25251"/>
    <cellStyle name="CALC Currency Total [1] 2 6 5 2 2" xfId="25252"/>
    <cellStyle name="CALC Currency Total [1] 2 6 5 3" xfId="25253"/>
    <cellStyle name="CALC Currency Total [1] 2 6 5 4" xfId="25254"/>
    <cellStyle name="CALC Currency Total [1] 2 6 6" xfId="25255"/>
    <cellStyle name="CALC Currency Total [1] 2 6 6 2" xfId="25256"/>
    <cellStyle name="CALC Currency Total [1] 2 6 6 2 2" xfId="25257"/>
    <cellStyle name="CALC Currency Total [1] 2 6 6 3" xfId="25258"/>
    <cellStyle name="CALC Currency Total [1] 2 6 6 4" xfId="25259"/>
    <cellStyle name="CALC Currency Total [1] 2 6 7" xfId="25260"/>
    <cellStyle name="CALC Currency Total [1] 2 6 7 2" xfId="25261"/>
    <cellStyle name="CALC Currency Total [1] 2 6 7 2 2" xfId="25262"/>
    <cellStyle name="CALC Currency Total [1] 2 6 7 3" xfId="25263"/>
    <cellStyle name="CALC Currency Total [1] 2 6 7 4" xfId="25264"/>
    <cellStyle name="CALC Currency Total [1] 2 6 8" xfId="25265"/>
    <cellStyle name="CALC Currency Total [1] 2 6 8 2" xfId="25266"/>
    <cellStyle name="CALC Currency Total [1] 2 6 8 2 2" xfId="25267"/>
    <cellStyle name="CALC Currency Total [1] 2 6 8 3" xfId="25268"/>
    <cellStyle name="CALC Currency Total [1] 2 6 8 4" xfId="25269"/>
    <cellStyle name="CALC Currency Total [1] 2 6 9" xfId="25270"/>
    <cellStyle name="CALC Currency Total [1] 2 6 9 2" xfId="25271"/>
    <cellStyle name="CALC Currency Total [1] 2 6 9 2 2" xfId="25272"/>
    <cellStyle name="CALC Currency Total [1] 2 6 9 3" xfId="25273"/>
    <cellStyle name="CALC Currency Total [1] 2 6 9 4" xfId="25274"/>
    <cellStyle name="CALC Currency Total [1] 2 7" xfId="25275"/>
    <cellStyle name="CALC Currency Total [1] 2 7 10" xfId="25276"/>
    <cellStyle name="CALC Currency Total [1] 2 7 10 2" xfId="25277"/>
    <cellStyle name="CALC Currency Total [1] 2 7 11" xfId="25278"/>
    <cellStyle name="CALC Currency Total [1] 2 7 2" xfId="25279"/>
    <cellStyle name="CALC Currency Total [1] 2 7 2 2" xfId="25280"/>
    <cellStyle name="CALC Currency Total [1] 2 7 2 2 2" xfId="25281"/>
    <cellStyle name="CALC Currency Total [1] 2 7 2 3" xfId="25282"/>
    <cellStyle name="CALC Currency Total [1] 2 7 2 4" xfId="25283"/>
    <cellStyle name="CALC Currency Total [1] 2 7 3" xfId="25284"/>
    <cellStyle name="CALC Currency Total [1] 2 7 3 2" xfId="25285"/>
    <cellStyle name="CALC Currency Total [1] 2 7 3 2 2" xfId="25286"/>
    <cellStyle name="CALC Currency Total [1] 2 7 3 3" xfId="25287"/>
    <cellStyle name="CALC Currency Total [1] 2 7 3 4" xfId="25288"/>
    <cellStyle name="CALC Currency Total [1] 2 7 4" xfId="25289"/>
    <cellStyle name="CALC Currency Total [1] 2 7 4 2" xfId="25290"/>
    <cellStyle name="CALC Currency Total [1] 2 7 4 2 2" xfId="25291"/>
    <cellStyle name="CALC Currency Total [1] 2 7 4 3" xfId="25292"/>
    <cellStyle name="CALC Currency Total [1] 2 7 4 4" xfId="25293"/>
    <cellStyle name="CALC Currency Total [1] 2 7 5" xfId="25294"/>
    <cellStyle name="CALC Currency Total [1] 2 7 5 2" xfId="25295"/>
    <cellStyle name="CALC Currency Total [1] 2 7 5 2 2" xfId="25296"/>
    <cellStyle name="CALC Currency Total [1] 2 7 5 3" xfId="25297"/>
    <cellStyle name="CALC Currency Total [1] 2 7 5 4" xfId="25298"/>
    <cellStyle name="CALC Currency Total [1] 2 7 6" xfId="25299"/>
    <cellStyle name="CALC Currency Total [1] 2 7 6 2" xfId="25300"/>
    <cellStyle name="CALC Currency Total [1] 2 7 6 2 2" xfId="25301"/>
    <cellStyle name="CALC Currency Total [1] 2 7 6 3" xfId="25302"/>
    <cellStyle name="CALC Currency Total [1] 2 7 6 4" xfId="25303"/>
    <cellStyle name="CALC Currency Total [1] 2 7 7" xfId="25304"/>
    <cellStyle name="CALC Currency Total [1] 2 7 7 2" xfId="25305"/>
    <cellStyle name="CALC Currency Total [1] 2 7 7 2 2" xfId="25306"/>
    <cellStyle name="CALC Currency Total [1] 2 7 7 3" xfId="25307"/>
    <cellStyle name="CALC Currency Total [1] 2 7 7 4" xfId="25308"/>
    <cellStyle name="CALC Currency Total [1] 2 7 8" xfId="25309"/>
    <cellStyle name="CALC Currency Total [1] 2 7 8 2" xfId="25310"/>
    <cellStyle name="CALC Currency Total [1] 2 7 8 2 2" xfId="25311"/>
    <cellStyle name="CALC Currency Total [1] 2 7 8 3" xfId="25312"/>
    <cellStyle name="CALC Currency Total [1] 2 7 8 4" xfId="25313"/>
    <cellStyle name="CALC Currency Total [1] 2 7 9" xfId="25314"/>
    <cellStyle name="CALC Currency Total [1] 2 7 9 2" xfId="25315"/>
    <cellStyle name="CALC Currency Total [1] 2 7 9 2 2" xfId="25316"/>
    <cellStyle name="CALC Currency Total [1] 2 7 9 3" xfId="25317"/>
    <cellStyle name="CALC Currency Total [1] 2 7 9 4" xfId="25318"/>
    <cellStyle name="CALC Currency Total [1] 2 8" xfId="25319"/>
    <cellStyle name="CALC Currency Total [1] 2 8 10" xfId="25320"/>
    <cellStyle name="CALC Currency Total [1] 2 8 10 2" xfId="25321"/>
    <cellStyle name="CALC Currency Total [1] 2 8 11" xfId="25322"/>
    <cellStyle name="CALC Currency Total [1] 2 8 2" xfId="25323"/>
    <cellStyle name="CALC Currency Total [1] 2 8 2 2" xfId="25324"/>
    <cellStyle name="CALC Currency Total [1] 2 8 2 2 2" xfId="25325"/>
    <cellStyle name="CALC Currency Total [1] 2 8 2 3" xfId="25326"/>
    <cellStyle name="CALC Currency Total [1] 2 8 2 4" xfId="25327"/>
    <cellStyle name="CALC Currency Total [1] 2 8 3" xfId="25328"/>
    <cellStyle name="CALC Currency Total [1] 2 8 3 2" xfId="25329"/>
    <cellStyle name="CALC Currency Total [1] 2 8 3 2 2" xfId="25330"/>
    <cellStyle name="CALC Currency Total [1] 2 8 3 3" xfId="25331"/>
    <cellStyle name="CALC Currency Total [1] 2 8 3 4" xfId="25332"/>
    <cellStyle name="CALC Currency Total [1] 2 8 4" xfId="25333"/>
    <cellStyle name="CALC Currency Total [1] 2 8 4 2" xfId="25334"/>
    <cellStyle name="CALC Currency Total [1] 2 8 4 2 2" xfId="25335"/>
    <cellStyle name="CALC Currency Total [1] 2 8 4 3" xfId="25336"/>
    <cellStyle name="CALC Currency Total [1] 2 8 4 4" xfId="25337"/>
    <cellStyle name="CALC Currency Total [1] 2 8 5" xfId="25338"/>
    <cellStyle name="CALC Currency Total [1] 2 8 5 2" xfId="25339"/>
    <cellStyle name="CALC Currency Total [1] 2 8 5 2 2" xfId="25340"/>
    <cellStyle name="CALC Currency Total [1] 2 8 5 3" xfId="25341"/>
    <cellStyle name="CALC Currency Total [1] 2 8 5 4" xfId="25342"/>
    <cellStyle name="CALC Currency Total [1] 2 8 6" xfId="25343"/>
    <cellStyle name="CALC Currency Total [1] 2 8 6 2" xfId="25344"/>
    <cellStyle name="CALC Currency Total [1] 2 8 6 2 2" xfId="25345"/>
    <cellStyle name="CALC Currency Total [1] 2 8 6 3" xfId="25346"/>
    <cellStyle name="CALC Currency Total [1] 2 8 6 4" xfId="25347"/>
    <cellStyle name="CALC Currency Total [1] 2 8 7" xfId="25348"/>
    <cellStyle name="CALC Currency Total [1] 2 8 7 2" xfId="25349"/>
    <cellStyle name="CALC Currency Total [1] 2 8 7 2 2" xfId="25350"/>
    <cellStyle name="CALC Currency Total [1] 2 8 7 3" xfId="25351"/>
    <cellStyle name="CALC Currency Total [1] 2 8 7 4" xfId="25352"/>
    <cellStyle name="CALC Currency Total [1] 2 8 8" xfId="25353"/>
    <cellStyle name="CALC Currency Total [1] 2 8 8 2" xfId="25354"/>
    <cellStyle name="CALC Currency Total [1] 2 8 8 2 2" xfId="25355"/>
    <cellStyle name="CALC Currency Total [1] 2 8 8 3" xfId="25356"/>
    <cellStyle name="CALC Currency Total [1] 2 8 8 4" xfId="25357"/>
    <cellStyle name="CALC Currency Total [1] 2 8 9" xfId="25358"/>
    <cellStyle name="CALC Currency Total [1] 2 8 9 2" xfId="25359"/>
    <cellStyle name="CALC Currency Total [1] 2 8 9 2 2" xfId="25360"/>
    <cellStyle name="CALC Currency Total [1] 2 8 9 3" xfId="25361"/>
    <cellStyle name="CALC Currency Total [1] 2 8 9 4" xfId="25362"/>
    <cellStyle name="CALC Currency Total [1] 2 9" xfId="25363"/>
    <cellStyle name="CALC Currency Total [1] 2 9 10" xfId="25364"/>
    <cellStyle name="CALC Currency Total [1] 2 9 10 2" xfId="25365"/>
    <cellStyle name="CALC Currency Total [1] 2 9 11" xfId="25366"/>
    <cellStyle name="CALC Currency Total [1] 2 9 12" xfId="25367"/>
    <cellStyle name="CALC Currency Total [1] 2 9 2" xfId="25368"/>
    <cellStyle name="CALC Currency Total [1] 2 9 2 2" xfId="25369"/>
    <cellStyle name="CALC Currency Total [1] 2 9 2 2 2" xfId="25370"/>
    <cellStyle name="CALC Currency Total [1] 2 9 2 3" xfId="25371"/>
    <cellStyle name="CALC Currency Total [1] 2 9 2 4" xfId="25372"/>
    <cellStyle name="CALC Currency Total [1] 2 9 3" xfId="25373"/>
    <cellStyle name="CALC Currency Total [1] 2 9 3 2" xfId="25374"/>
    <cellStyle name="CALC Currency Total [1] 2 9 3 2 2" xfId="25375"/>
    <cellStyle name="CALC Currency Total [1] 2 9 3 3" xfId="25376"/>
    <cellStyle name="CALC Currency Total [1] 2 9 3 4" xfId="25377"/>
    <cellStyle name="CALC Currency Total [1] 2 9 4" xfId="25378"/>
    <cellStyle name="CALC Currency Total [1] 2 9 4 2" xfId="25379"/>
    <cellStyle name="CALC Currency Total [1] 2 9 4 2 2" xfId="25380"/>
    <cellStyle name="CALC Currency Total [1] 2 9 4 3" xfId="25381"/>
    <cellStyle name="CALC Currency Total [1] 2 9 4 4" xfId="25382"/>
    <cellStyle name="CALC Currency Total [1] 2 9 5" xfId="25383"/>
    <cellStyle name="CALC Currency Total [1] 2 9 5 2" xfId="25384"/>
    <cellStyle name="CALC Currency Total [1] 2 9 5 2 2" xfId="25385"/>
    <cellStyle name="CALC Currency Total [1] 2 9 5 3" xfId="25386"/>
    <cellStyle name="CALC Currency Total [1] 2 9 5 4" xfId="25387"/>
    <cellStyle name="CALC Currency Total [1] 2 9 6" xfId="25388"/>
    <cellStyle name="CALC Currency Total [1] 2 9 6 2" xfId="25389"/>
    <cellStyle name="CALC Currency Total [1] 2 9 6 2 2" xfId="25390"/>
    <cellStyle name="CALC Currency Total [1] 2 9 6 3" xfId="25391"/>
    <cellStyle name="CALC Currency Total [1] 2 9 6 4" xfId="25392"/>
    <cellStyle name="CALC Currency Total [1] 2 9 7" xfId="25393"/>
    <cellStyle name="CALC Currency Total [1] 2 9 7 2" xfId="25394"/>
    <cellStyle name="CALC Currency Total [1] 2 9 7 2 2" xfId="25395"/>
    <cellStyle name="CALC Currency Total [1] 2 9 7 3" xfId="25396"/>
    <cellStyle name="CALC Currency Total [1] 2 9 7 4" xfId="25397"/>
    <cellStyle name="CALC Currency Total [1] 2 9 8" xfId="25398"/>
    <cellStyle name="CALC Currency Total [1] 2 9 8 2" xfId="25399"/>
    <cellStyle name="CALC Currency Total [1] 2 9 8 2 2" xfId="25400"/>
    <cellStyle name="CALC Currency Total [1] 2 9 8 3" xfId="25401"/>
    <cellStyle name="CALC Currency Total [1] 2 9 8 4" xfId="25402"/>
    <cellStyle name="CALC Currency Total [1] 2 9 9" xfId="25403"/>
    <cellStyle name="CALC Currency Total [1] 2 9 9 2" xfId="25404"/>
    <cellStyle name="CALC Currency Total [1] 2 9 9 2 2" xfId="25405"/>
    <cellStyle name="CALC Currency Total [1] 2 9 9 3" xfId="25406"/>
    <cellStyle name="CALC Currency Total [1] 2 9 9 4" xfId="25407"/>
    <cellStyle name="CALC Currency Total [1] 20" xfId="25408"/>
    <cellStyle name="CALC Currency Total [1] 20 10" xfId="25409"/>
    <cellStyle name="CALC Currency Total [1] 20 11" xfId="25410"/>
    <cellStyle name="CALC Currency Total [1] 20 2" xfId="25411"/>
    <cellStyle name="CALC Currency Total [1] 20 2 2" xfId="25412"/>
    <cellStyle name="CALC Currency Total [1] 20 2 2 2" xfId="25413"/>
    <cellStyle name="CALC Currency Total [1] 20 2 3" xfId="25414"/>
    <cellStyle name="CALC Currency Total [1] 20 2 4" xfId="25415"/>
    <cellStyle name="CALC Currency Total [1] 20 3" xfId="25416"/>
    <cellStyle name="CALC Currency Total [1] 20 3 2" xfId="25417"/>
    <cellStyle name="CALC Currency Total [1] 20 3 2 2" xfId="25418"/>
    <cellStyle name="CALC Currency Total [1] 20 3 3" xfId="25419"/>
    <cellStyle name="CALC Currency Total [1] 20 3 4" xfId="25420"/>
    <cellStyle name="CALC Currency Total [1] 20 4" xfId="25421"/>
    <cellStyle name="CALC Currency Total [1] 20 4 2" xfId="25422"/>
    <cellStyle name="CALC Currency Total [1] 20 4 2 2" xfId="25423"/>
    <cellStyle name="CALC Currency Total [1] 20 4 3" xfId="25424"/>
    <cellStyle name="CALC Currency Total [1] 20 4 4" xfId="25425"/>
    <cellStyle name="CALC Currency Total [1] 20 5" xfId="25426"/>
    <cellStyle name="CALC Currency Total [1] 20 5 2" xfId="25427"/>
    <cellStyle name="CALC Currency Total [1] 20 5 2 2" xfId="25428"/>
    <cellStyle name="CALC Currency Total [1] 20 5 3" xfId="25429"/>
    <cellStyle name="CALC Currency Total [1] 20 5 4" xfId="25430"/>
    <cellStyle name="CALC Currency Total [1] 20 6" xfId="25431"/>
    <cellStyle name="CALC Currency Total [1] 20 6 2" xfId="25432"/>
    <cellStyle name="CALC Currency Total [1] 20 6 2 2" xfId="25433"/>
    <cellStyle name="CALC Currency Total [1] 20 6 3" xfId="25434"/>
    <cellStyle name="CALC Currency Total [1] 20 6 4" xfId="25435"/>
    <cellStyle name="CALC Currency Total [1] 20 7" xfId="25436"/>
    <cellStyle name="CALC Currency Total [1] 20 7 2" xfId="25437"/>
    <cellStyle name="CALC Currency Total [1] 20 7 2 2" xfId="25438"/>
    <cellStyle name="CALC Currency Total [1] 20 7 3" xfId="25439"/>
    <cellStyle name="CALC Currency Total [1] 20 7 4" xfId="25440"/>
    <cellStyle name="CALC Currency Total [1] 20 8" xfId="25441"/>
    <cellStyle name="CALC Currency Total [1] 20 8 2" xfId="25442"/>
    <cellStyle name="CALC Currency Total [1] 20 8 2 2" xfId="25443"/>
    <cellStyle name="CALC Currency Total [1] 20 8 3" xfId="25444"/>
    <cellStyle name="CALC Currency Total [1] 20 8 4" xfId="25445"/>
    <cellStyle name="CALC Currency Total [1] 20 9" xfId="25446"/>
    <cellStyle name="CALC Currency Total [1] 20 9 2" xfId="25447"/>
    <cellStyle name="CALC Currency Total [1] 21" xfId="25448"/>
    <cellStyle name="CALC Currency Total [1] 21 10" xfId="25449"/>
    <cellStyle name="CALC Currency Total [1] 21 11" xfId="25450"/>
    <cellStyle name="CALC Currency Total [1] 21 2" xfId="25451"/>
    <cellStyle name="CALC Currency Total [1] 21 2 2" xfId="25452"/>
    <cellStyle name="CALC Currency Total [1] 21 2 2 2" xfId="25453"/>
    <cellStyle name="CALC Currency Total [1] 21 2 3" xfId="25454"/>
    <cellStyle name="CALC Currency Total [1] 21 2 4" xfId="25455"/>
    <cellStyle name="CALC Currency Total [1] 21 3" xfId="25456"/>
    <cellStyle name="CALC Currency Total [1] 21 3 2" xfId="25457"/>
    <cellStyle name="CALC Currency Total [1] 21 3 2 2" xfId="25458"/>
    <cellStyle name="CALC Currency Total [1] 21 3 3" xfId="25459"/>
    <cellStyle name="CALC Currency Total [1] 21 3 4" xfId="25460"/>
    <cellStyle name="CALC Currency Total [1] 21 4" xfId="25461"/>
    <cellStyle name="CALC Currency Total [1] 21 4 2" xfId="25462"/>
    <cellStyle name="CALC Currency Total [1] 21 4 2 2" xfId="25463"/>
    <cellStyle name="CALC Currency Total [1] 21 4 3" xfId="25464"/>
    <cellStyle name="CALC Currency Total [1] 21 4 4" xfId="25465"/>
    <cellStyle name="CALC Currency Total [1] 21 5" xfId="25466"/>
    <cellStyle name="CALC Currency Total [1] 21 5 2" xfId="25467"/>
    <cellStyle name="CALC Currency Total [1] 21 5 2 2" xfId="25468"/>
    <cellStyle name="CALC Currency Total [1] 21 5 3" xfId="25469"/>
    <cellStyle name="CALC Currency Total [1] 21 5 4" xfId="25470"/>
    <cellStyle name="CALC Currency Total [1] 21 6" xfId="25471"/>
    <cellStyle name="CALC Currency Total [1] 21 6 2" xfId="25472"/>
    <cellStyle name="CALC Currency Total [1] 21 6 2 2" xfId="25473"/>
    <cellStyle name="CALC Currency Total [1] 21 6 3" xfId="25474"/>
    <cellStyle name="CALC Currency Total [1] 21 6 4" xfId="25475"/>
    <cellStyle name="CALC Currency Total [1] 21 7" xfId="25476"/>
    <cellStyle name="CALC Currency Total [1] 21 7 2" xfId="25477"/>
    <cellStyle name="CALC Currency Total [1] 21 7 2 2" xfId="25478"/>
    <cellStyle name="CALC Currency Total [1] 21 7 3" xfId="25479"/>
    <cellStyle name="CALC Currency Total [1] 21 7 4" xfId="25480"/>
    <cellStyle name="CALC Currency Total [1] 21 8" xfId="25481"/>
    <cellStyle name="CALC Currency Total [1] 21 8 2" xfId="25482"/>
    <cellStyle name="CALC Currency Total [1] 21 8 2 2" xfId="25483"/>
    <cellStyle name="CALC Currency Total [1] 21 8 3" xfId="25484"/>
    <cellStyle name="CALC Currency Total [1] 21 8 4" xfId="25485"/>
    <cellStyle name="CALC Currency Total [1] 21 9" xfId="25486"/>
    <cellStyle name="CALC Currency Total [1] 21 9 2" xfId="25487"/>
    <cellStyle name="CALC Currency Total [1] 22" xfId="25488"/>
    <cellStyle name="CALC Currency Total [1] 22 2" xfId="25489"/>
    <cellStyle name="CALC Currency Total [1] 22 2 2" xfId="25490"/>
    <cellStyle name="CALC Currency Total [1] 22 2 2 2" xfId="25491"/>
    <cellStyle name="CALC Currency Total [1] 22 2 3" xfId="25492"/>
    <cellStyle name="CALC Currency Total [1] 22 2 4" xfId="25493"/>
    <cellStyle name="CALC Currency Total [1] 22 3" xfId="25494"/>
    <cellStyle name="CALC Currency Total [1] 22 3 2" xfId="25495"/>
    <cellStyle name="CALC Currency Total [1] 22 3 2 2" xfId="25496"/>
    <cellStyle name="CALC Currency Total [1] 22 3 3" xfId="25497"/>
    <cellStyle name="CALC Currency Total [1] 22 3 4" xfId="25498"/>
    <cellStyle name="CALC Currency Total [1] 22 4" xfId="25499"/>
    <cellStyle name="CALC Currency Total [1] 22 4 2" xfId="25500"/>
    <cellStyle name="CALC Currency Total [1] 23" xfId="25501"/>
    <cellStyle name="CALC Currency Total [1] 23 2" xfId="25502"/>
    <cellStyle name="CALC Currency Total [1] 3" xfId="25503"/>
    <cellStyle name="CALC Currency Total [1] 3 2" xfId="25504"/>
    <cellStyle name="CALC Currency Total [1] 3 2 2" xfId="25505"/>
    <cellStyle name="CALC Currency Total [1] 3 2 2 2" xfId="25506"/>
    <cellStyle name="CALC Currency Total [1] 3 2 3" xfId="25507"/>
    <cellStyle name="CALC Currency Total [1] 3 2 4" xfId="25508"/>
    <cellStyle name="CALC Currency Total [1] 3 3" xfId="25509"/>
    <cellStyle name="CALC Currency Total [1] 3 3 2" xfId="25510"/>
    <cellStyle name="CALC Currency Total [1] 3 3 2 2" xfId="25511"/>
    <cellStyle name="CALC Currency Total [1] 3 3 3" xfId="25512"/>
    <cellStyle name="CALC Currency Total [1] 3 3 4" xfId="25513"/>
    <cellStyle name="CALC Currency Total [1] 3 4" xfId="25514"/>
    <cellStyle name="CALC Currency Total [1] 3 4 2" xfId="25515"/>
    <cellStyle name="CALC Currency Total [1] 3 4 2 2" xfId="25516"/>
    <cellStyle name="CALC Currency Total [1] 3 4 3" xfId="25517"/>
    <cellStyle name="CALC Currency Total [1] 3 4 4" xfId="25518"/>
    <cellStyle name="CALC Currency Total [1] 3 5" xfId="25519"/>
    <cellStyle name="CALC Currency Total [1] 3 5 2" xfId="25520"/>
    <cellStyle name="CALC Currency Total [1] 3 5 2 2" xfId="25521"/>
    <cellStyle name="CALC Currency Total [1] 3 5 3" xfId="25522"/>
    <cellStyle name="CALC Currency Total [1] 3 5 4" xfId="25523"/>
    <cellStyle name="CALC Currency Total [1] 3 6" xfId="25524"/>
    <cellStyle name="CALC Currency Total [1] 3 6 2" xfId="25525"/>
    <cellStyle name="CALC Currency Total [1] 3 6 2 2" xfId="25526"/>
    <cellStyle name="CALC Currency Total [1] 3 6 3" xfId="25527"/>
    <cellStyle name="CALC Currency Total [1] 3 6 4" xfId="25528"/>
    <cellStyle name="CALC Currency Total [1] 3 7" xfId="25529"/>
    <cellStyle name="CALC Currency Total [1] 3 7 2" xfId="25530"/>
    <cellStyle name="CALC Currency Total [1] 3 7 2 2" xfId="25531"/>
    <cellStyle name="CALC Currency Total [1] 3 7 3" xfId="25532"/>
    <cellStyle name="CALC Currency Total [1] 3 7 4" xfId="25533"/>
    <cellStyle name="CALC Currency Total [1] 3 8" xfId="25534"/>
    <cellStyle name="CALC Currency Total [1] 3 8 2" xfId="25535"/>
    <cellStyle name="CALC Currency Total [1] 4" xfId="25536"/>
    <cellStyle name="CALC Currency Total [1] 4 10" xfId="25537"/>
    <cellStyle name="CALC Currency Total [1] 4 10 2" xfId="25538"/>
    <cellStyle name="CALC Currency Total [1] 4 11" xfId="25539"/>
    <cellStyle name="CALC Currency Total [1] 4 2" xfId="25540"/>
    <cellStyle name="CALC Currency Total [1] 4 2 2" xfId="25541"/>
    <cellStyle name="CALC Currency Total [1] 4 2 2 2" xfId="25542"/>
    <cellStyle name="CALC Currency Total [1] 4 2 3" xfId="25543"/>
    <cellStyle name="CALC Currency Total [1] 4 2 4" xfId="25544"/>
    <cellStyle name="CALC Currency Total [1] 4 3" xfId="25545"/>
    <cellStyle name="CALC Currency Total [1] 4 3 2" xfId="25546"/>
    <cellStyle name="CALC Currency Total [1] 4 3 2 2" xfId="25547"/>
    <cellStyle name="CALC Currency Total [1] 4 3 3" xfId="25548"/>
    <cellStyle name="CALC Currency Total [1] 4 3 4" xfId="25549"/>
    <cellStyle name="CALC Currency Total [1] 4 4" xfId="25550"/>
    <cellStyle name="CALC Currency Total [1] 4 4 2" xfId="25551"/>
    <cellStyle name="CALC Currency Total [1] 4 4 2 2" xfId="25552"/>
    <cellStyle name="CALC Currency Total [1] 4 4 3" xfId="25553"/>
    <cellStyle name="CALC Currency Total [1] 4 4 4" xfId="25554"/>
    <cellStyle name="CALC Currency Total [1] 4 5" xfId="25555"/>
    <cellStyle name="CALC Currency Total [1] 4 5 2" xfId="25556"/>
    <cellStyle name="CALC Currency Total [1] 4 5 2 2" xfId="25557"/>
    <cellStyle name="CALC Currency Total [1] 4 5 3" xfId="25558"/>
    <cellStyle name="CALC Currency Total [1] 4 5 4" xfId="25559"/>
    <cellStyle name="CALC Currency Total [1] 4 6" xfId="25560"/>
    <cellStyle name="CALC Currency Total [1] 4 6 2" xfId="25561"/>
    <cellStyle name="CALC Currency Total [1] 4 6 2 2" xfId="25562"/>
    <cellStyle name="CALC Currency Total [1] 4 6 3" xfId="25563"/>
    <cellStyle name="CALC Currency Total [1] 4 6 4" xfId="25564"/>
    <cellStyle name="CALC Currency Total [1] 4 7" xfId="25565"/>
    <cellStyle name="CALC Currency Total [1] 4 7 2" xfId="25566"/>
    <cellStyle name="CALC Currency Total [1] 4 7 2 2" xfId="25567"/>
    <cellStyle name="CALC Currency Total [1] 4 7 3" xfId="25568"/>
    <cellStyle name="CALC Currency Total [1] 4 7 4" xfId="25569"/>
    <cellStyle name="CALC Currency Total [1] 4 8" xfId="25570"/>
    <cellStyle name="CALC Currency Total [1] 4 8 2" xfId="25571"/>
    <cellStyle name="CALC Currency Total [1] 4 8 2 2" xfId="25572"/>
    <cellStyle name="CALC Currency Total [1] 4 8 3" xfId="25573"/>
    <cellStyle name="CALC Currency Total [1] 4 8 4" xfId="25574"/>
    <cellStyle name="CALC Currency Total [1] 4 9" xfId="25575"/>
    <cellStyle name="CALC Currency Total [1] 4 9 2" xfId="25576"/>
    <cellStyle name="CALC Currency Total [1] 4 9 2 2" xfId="25577"/>
    <cellStyle name="CALC Currency Total [1] 4 9 3" xfId="25578"/>
    <cellStyle name="CALC Currency Total [1] 4 9 4" xfId="25579"/>
    <cellStyle name="CALC Currency Total [1] 5" xfId="25580"/>
    <cellStyle name="CALC Currency Total [1] 5 10" xfId="25581"/>
    <cellStyle name="CALC Currency Total [1] 5 10 2" xfId="25582"/>
    <cellStyle name="CALC Currency Total [1] 5 11" xfId="25583"/>
    <cellStyle name="CALC Currency Total [1] 5 2" xfId="25584"/>
    <cellStyle name="CALC Currency Total [1] 5 2 2" xfId="25585"/>
    <cellStyle name="CALC Currency Total [1] 5 2 2 2" xfId="25586"/>
    <cellStyle name="CALC Currency Total [1] 5 2 3" xfId="25587"/>
    <cellStyle name="CALC Currency Total [1] 5 2 4" xfId="25588"/>
    <cellStyle name="CALC Currency Total [1] 5 3" xfId="25589"/>
    <cellStyle name="CALC Currency Total [1] 5 3 2" xfId="25590"/>
    <cellStyle name="CALC Currency Total [1] 5 3 2 2" xfId="25591"/>
    <cellStyle name="CALC Currency Total [1] 5 3 3" xfId="25592"/>
    <cellStyle name="CALC Currency Total [1] 5 3 4" xfId="25593"/>
    <cellStyle name="CALC Currency Total [1] 5 4" xfId="25594"/>
    <cellStyle name="CALC Currency Total [1] 5 4 2" xfId="25595"/>
    <cellStyle name="CALC Currency Total [1] 5 4 2 2" xfId="25596"/>
    <cellStyle name="CALC Currency Total [1] 5 4 3" xfId="25597"/>
    <cellStyle name="CALC Currency Total [1] 5 4 4" xfId="25598"/>
    <cellStyle name="CALC Currency Total [1] 5 5" xfId="25599"/>
    <cellStyle name="CALC Currency Total [1] 5 5 2" xfId="25600"/>
    <cellStyle name="CALC Currency Total [1] 5 5 2 2" xfId="25601"/>
    <cellStyle name="CALC Currency Total [1] 5 5 3" xfId="25602"/>
    <cellStyle name="CALC Currency Total [1] 5 5 4" xfId="25603"/>
    <cellStyle name="CALC Currency Total [1] 5 6" xfId="25604"/>
    <cellStyle name="CALC Currency Total [1] 5 6 2" xfId="25605"/>
    <cellStyle name="CALC Currency Total [1] 5 6 2 2" xfId="25606"/>
    <cellStyle name="CALC Currency Total [1] 5 6 3" xfId="25607"/>
    <cellStyle name="CALC Currency Total [1] 5 6 4" xfId="25608"/>
    <cellStyle name="CALC Currency Total [1] 5 7" xfId="25609"/>
    <cellStyle name="CALC Currency Total [1] 5 7 2" xfId="25610"/>
    <cellStyle name="CALC Currency Total [1] 5 7 2 2" xfId="25611"/>
    <cellStyle name="CALC Currency Total [1] 5 7 3" xfId="25612"/>
    <cellStyle name="CALC Currency Total [1] 5 7 4" xfId="25613"/>
    <cellStyle name="CALC Currency Total [1] 5 8" xfId="25614"/>
    <cellStyle name="CALC Currency Total [1] 5 8 2" xfId="25615"/>
    <cellStyle name="CALC Currency Total [1] 5 8 2 2" xfId="25616"/>
    <cellStyle name="CALC Currency Total [1] 5 8 3" xfId="25617"/>
    <cellStyle name="CALC Currency Total [1] 5 8 4" xfId="25618"/>
    <cellStyle name="CALC Currency Total [1] 5 9" xfId="25619"/>
    <cellStyle name="CALC Currency Total [1] 5 9 2" xfId="25620"/>
    <cellStyle name="CALC Currency Total [1] 5 9 2 2" xfId="25621"/>
    <cellStyle name="CALC Currency Total [1] 5 9 3" xfId="25622"/>
    <cellStyle name="CALC Currency Total [1] 5 9 4" xfId="25623"/>
    <cellStyle name="CALC Currency Total [1] 6" xfId="25624"/>
    <cellStyle name="CALC Currency Total [1] 6 10" xfId="25625"/>
    <cellStyle name="CALC Currency Total [1] 6 10 2" xfId="25626"/>
    <cellStyle name="CALC Currency Total [1] 6 11" xfId="25627"/>
    <cellStyle name="CALC Currency Total [1] 6 2" xfId="25628"/>
    <cellStyle name="CALC Currency Total [1] 6 2 2" xfId="25629"/>
    <cellStyle name="CALC Currency Total [1] 6 2 2 2" xfId="25630"/>
    <cellStyle name="CALC Currency Total [1] 6 2 3" xfId="25631"/>
    <cellStyle name="CALC Currency Total [1] 6 2 4" xfId="25632"/>
    <cellStyle name="CALC Currency Total [1] 6 3" xfId="25633"/>
    <cellStyle name="CALC Currency Total [1] 6 3 2" xfId="25634"/>
    <cellStyle name="CALC Currency Total [1] 6 3 2 2" xfId="25635"/>
    <cellStyle name="CALC Currency Total [1] 6 3 3" xfId="25636"/>
    <cellStyle name="CALC Currency Total [1] 6 3 4" xfId="25637"/>
    <cellStyle name="CALC Currency Total [1] 6 4" xfId="25638"/>
    <cellStyle name="CALC Currency Total [1] 6 4 2" xfId="25639"/>
    <cellStyle name="CALC Currency Total [1] 6 4 2 2" xfId="25640"/>
    <cellStyle name="CALC Currency Total [1] 6 4 3" xfId="25641"/>
    <cellStyle name="CALC Currency Total [1] 6 4 4" xfId="25642"/>
    <cellStyle name="CALC Currency Total [1] 6 5" xfId="25643"/>
    <cellStyle name="CALC Currency Total [1] 6 5 2" xfId="25644"/>
    <cellStyle name="CALC Currency Total [1] 6 5 2 2" xfId="25645"/>
    <cellStyle name="CALC Currency Total [1] 6 5 3" xfId="25646"/>
    <cellStyle name="CALC Currency Total [1] 6 5 4" xfId="25647"/>
    <cellStyle name="CALC Currency Total [1] 6 6" xfId="25648"/>
    <cellStyle name="CALC Currency Total [1] 6 6 2" xfId="25649"/>
    <cellStyle name="CALC Currency Total [1] 6 6 2 2" xfId="25650"/>
    <cellStyle name="CALC Currency Total [1] 6 6 3" xfId="25651"/>
    <cellStyle name="CALC Currency Total [1] 6 6 4" xfId="25652"/>
    <cellStyle name="CALC Currency Total [1] 6 7" xfId="25653"/>
    <cellStyle name="CALC Currency Total [1] 6 7 2" xfId="25654"/>
    <cellStyle name="CALC Currency Total [1] 6 7 2 2" xfId="25655"/>
    <cellStyle name="CALC Currency Total [1] 6 7 3" xfId="25656"/>
    <cellStyle name="CALC Currency Total [1] 6 7 4" xfId="25657"/>
    <cellStyle name="CALC Currency Total [1] 6 8" xfId="25658"/>
    <cellStyle name="CALC Currency Total [1] 6 8 2" xfId="25659"/>
    <cellStyle name="CALC Currency Total [1] 6 8 2 2" xfId="25660"/>
    <cellStyle name="CALC Currency Total [1] 6 8 3" xfId="25661"/>
    <cellStyle name="CALC Currency Total [1] 6 8 4" xfId="25662"/>
    <cellStyle name="CALC Currency Total [1] 6 9" xfId="25663"/>
    <cellStyle name="CALC Currency Total [1] 6 9 2" xfId="25664"/>
    <cellStyle name="CALC Currency Total [1] 6 9 2 2" xfId="25665"/>
    <cellStyle name="CALC Currency Total [1] 6 9 3" xfId="25666"/>
    <cellStyle name="CALC Currency Total [1] 6 9 4" xfId="25667"/>
    <cellStyle name="CALC Currency Total [1] 7" xfId="25668"/>
    <cellStyle name="CALC Currency Total [1] 7 10" xfId="25669"/>
    <cellStyle name="CALC Currency Total [1] 7 10 2" xfId="25670"/>
    <cellStyle name="CALC Currency Total [1] 7 11" xfId="25671"/>
    <cellStyle name="CALC Currency Total [1] 7 2" xfId="25672"/>
    <cellStyle name="CALC Currency Total [1] 7 2 2" xfId="25673"/>
    <cellStyle name="CALC Currency Total [1] 7 2 2 2" xfId="25674"/>
    <cellStyle name="CALC Currency Total [1] 7 2 3" xfId="25675"/>
    <cellStyle name="CALC Currency Total [1] 7 2 4" xfId="25676"/>
    <cellStyle name="CALC Currency Total [1] 7 3" xfId="25677"/>
    <cellStyle name="CALC Currency Total [1] 7 3 2" xfId="25678"/>
    <cellStyle name="CALC Currency Total [1] 7 3 2 2" xfId="25679"/>
    <cellStyle name="CALC Currency Total [1] 7 3 3" xfId="25680"/>
    <cellStyle name="CALC Currency Total [1] 7 3 4" xfId="25681"/>
    <cellStyle name="CALC Currency Total [1] 7 4" xfId="25682"/>
    <cellStyle name="CALC Currency Total [1] 7 4 2" xfId="25683"/>
    <cellStyle name="CALC Currency Total [1] 7 4 2 2" xfId="25684"/>
    <cellStyle name="CALC Currency Total [1] 7 4 3" xfId="25685"/>
    <cellStyle name="CALC Currency Total [1] 7 4 4" xfId="25686"/>
    <cellStyle name="CALC Currency Total [1] 7 5" xfId="25687"/>
    <cellStyle name="CALC Currency Total [1] 7 5 2" xfId="25688"/>
    <cellStyle name="CALC Currency Total [1] 7 5 2 2" xfId="25689"/>
    <cellStyle name="CALC Currency Total [1] 7 5 3" xfId="25690"/>
    <cellStyle name="CALC Currency Total [1] 7 5 4" xfId="25691"/>
    <cellStyle name="CALC Currency Total [1] 7 6" xfId="25692"/>
    <cellStyle name="CALC Currency Total [1] 7 6 2" xfId="25693"/>
    <cellStyle name="CALC Currency Total [1] 7 6 2 2" xfId="25694"/>
    <cellStyle name="CALC Currency Total [1] 7 6 3" xfId="25695"/>
    <cellStyle name="CALC Currency Total [1] 7 6 4" xfId="25696"/>
    <cellStyle name="CALC Currency Total [1] 7 7" xfId="25697"/>
    <cellStyle name="CALC Currency Total [1] 7 7 2" xfId="25698"/>
    <cellStyle name="CALC Currency Total [1] 7 7 2 2" xfId="25699"/>
    <cellStyle name="CALC Currency Total [1] 7 7 3" xfId="25700"/>
    <cellStyle name="CALC Currency Total [1] 7 7 4" xfId="25701"/>
    <cellStyle name="CALC Currency Total [1] 7 8" xfId="25702"/>
    <cellStyle name="CALC Currency Total [1] 7 8 2" xfId="25703"/>
    <cellStyle name="CALC Currency Total [1] 7 8 2 2" xfId="25704"/>
    <cellStyle name="CALC Currency Total [1] 7 8 3" xfId="25705"/>
    <cellStyle name="CALC Currency Total [1] 7 8 4" xfId="25706"/>
    <cellStyle name="CALC Currency Total [1] 7 9" xfId="25707"/>
    <cellStyle name="CALC Currency Total [1] 7 9 2" xfId="25708"/>
    <cellStyle name="CALC Currency Total [1] 7 9 2 2" xfId="25709"/>
    <cellStyle name="CALC Currency Total [1] 7 9 3" xfId="25710"/>
    <cellStyle name="CALC Currency Total [1] 7 9 4" xfId="25711"/>
    <cellStyle name="CALC Currency Total [1] 8" xfId="25712"/>
    <cellStyle name="CALC Currency Total [1] 8 10" xfId="25713"/>
    <cellStyle name="CALC Currency Total [1] 8 10 2" xfId="25714"/>
    <cellStyle name="CALC Currency Total [1] 8 11" xfId="25715"/>
    <cellStyle name="CALC Currency Total [1] 8 12" xfId="25716"/>
    <cellStyle name="CALC Currency Total [1] 8 2" xfId="25717"/>
    <cellStyle name="CALC Currency Total [1] 8 2 2" xfId="25718"/>
    <cellStyle name="CALC Currency Total [1] 8 2 2 2" xfId="25719"/>
    <cellStyle name="CALC Currency Total [1] 8 2 3" xfId="25720"/>
    <cellStyle name="CALC Currency Total [1] 8 2 4" xfId="25721"/>
    <cellStyle name="CALC Currency Total [1] 8 3" xfId="25722"/>
    <cellStyle name="CALC Currency Total [1] 8 3 2" xfId="25723"/>
    <cellStyle name="CALC Currency Total [1] 8 3 2 2" xfId="25724"/>
    <cellStyle name="CALC Currency Total [1] 8 3 3" xfId="25725"/>
    <cellStyle name="CALC Currency Total [1] 8 3 4" xfId="25726"/>
    <cellStyle name="CALC Currency Total [1] 8 4" xfId="25727"/>
    <cellStyle name="CALC Currency Total [1] 8 4 2" xfId="25728"/>
    <cellStyle name="CALC Currency Total [1] 8 4 2 2" xfId="25729"/>
    <cellStyle name="CALC Currency Total [1] 8 4 3" xfId="25730"/>
    <cellStyle name="CALC Currency Total [1] 8 4 4" xfId="25731"/>
    <cellStyle name="CALC Currency Total [1] 8 5" xfId="25732"/>
    <cellStyle name="CALC Currency Total [1] 8 5 2" xfId="25733"/>
    <cellStyle name="CALC Currency Total [1] 8 5 2 2" xfId="25734"/>
    <cellStyle name="CALC Currency Total [1] 8 5 3" xfId="25735"/>
    <cellStyle name="CALC Currency Total [1] 8 5 4" xfId="25736"/>
    <cellStyle name="CALC Currency Total [1] 8 6" xfId="25737"/>
    <cellStyle name="CALC Currency Total [1] 8 6 2" xfId="25738"/>
    <cellStyle name="CALC Currency Total [1] 8 6 2 2" xfId="25739"/>
    <cellStyle name="CALC Currency Total [1] 8 6 3" xfId="25740"/>
    <cellStyle name="CALC Currency Total [1] 8 6 4" xfId="25741"/>
    <cellStyle name="CALC Currency Total [1] 8 7" xfId="25742"/>
    <cellStyle name="CALC Currency Total [1] 8 7 2" xfId="25743"/>
    <cellStyle name="CALC Currency Total [1] 8 7 2 2" xfId="25744"/>
    <cellStyle name="CALC Currency Total [1] 8 7 3" xfId="25745"/>
    <cellStyle name="CALC Currency Total [1] 8 7 4" xfId="25746"/>
    <cellStyle name="CALC Currency Total [1] 8 8" xfId="25747"/>
    <cellStyle name="CALC Currency Total [1] 8 8 2" xfId="25748"/>
    <cellStyle name="CALC Currency Total [1] 8 8 2 2" xfId="25749"/>
    <cellStyle name="CALC Currency Total [1] 8 8 3" xfId="25750"/>
    <cellStyle name="CALC Currency Total [1] 8 8 4" xfId="25751"/>
    <cellStyle name="CALC Currency Total [1] 8 9" xfId="25752"/>
    <cellStyle name="CALC Currency Total [1] 8 9 2" xfId="25753"/>
    <cellStyle name="CALC Currency Total [1] 8 9 2 2" xfId="25754"/>
    <cellStyle name="CALC Currency Total [1] 8 9 3" xfId="25755"/>
    <cellStyle name="CALC Currency Total [1] 8 9 4" xfId="25756"/>
    <cellStyle name="CALC Currency Total [1] 9" xfId="25757"/>
    <cellStyle name="CALC Currency Total [1] 9 10" xfId="25758"/>
    <cellStyle name="CALC Currency Total [1] 9 10 2" xfId="25759"/>
    <cellStyle name="CALC Currency Total [1] 9 11" xfId="25760"/>
    <cellStyle name="CALC Currency Total [1] 9 12" xfId="25761"/>
    <cellStyle name="CALC Currency Total [1] 9 2" xfId="25762"/>
    <cellStyle name="CALC Currency Total [1] 9 2 2" xfId="25763"/>
    <cellStyle name="CALC Currency Total [1] 9 2 2 2" xfId="25764"/>
    <cellStyle name="CALC Currency Total [1] 9 2 3" xfId="25765"/>
    <cellStyle name="CALC Currency Total [1] 9 2 4" xfId="25766"/>
    <cellStyle name="CALC Currency Total [1] 9 3" xfId="25767"/>
    <cellStyle name="CALC Currency Total [1] 9 3 2" xfId="25768"/>
    <cellStyle name="CALC Currency Total [1] 9 3 2 2" xfId="25769"/>
    <cellStyle name="CALC Currency Total [1] 9 3 3" xfId="25770"/>
    <cellStyle name="CALC Currency Total [1] 9 3 4" xfId="25771"/>
    <cellStyle name="CALC Currency Total [1] 9 4" xfId="25772"/>
    <cellStyle name="CALC Currency Total [1] 9 4 2" xfId="25773"/>
    <cellStyle name="CALC Currency Total [1] 9 4 2 2" xfId="25774"/>
    <cellStyle name="CALC Currency Total [1] 9 4 3" xfId="25775"/>
    <cellStyle name="CALC Currency Total [1] 9 4 4" xfId="25776"/>
    <cellStyle name="CALC Currency Total [1] 9 5" xfId="25777"/>
    <cellStyle name="CALC Currency Total [1] 9 5 2" xfId="25778"/>
    <cellStyle name="CALC Currency Total [1] 9 5 2 2" xfId="25779"/>
    <cellStyle name="CALC Currency Total [1] 9 5 3" xfId="25780"/>
    <cellStyle name="CALC Currency Total [1] 9 5 4" xfId="25781"/>
    <cellStyle name="CALC Currency Total [1] 9 6" xfId="25782"/>
    <cellStyle name="CALC Currency Total [1] 9 6 2" xfId="25783"/>
    <cellStyle name="CALC Currency Total [1] 9 6 2 2" xfId="25784"/>
    <cellStyle name="CALC Currency Total [1] 9 6 3" xfId="25785"/>
    <cellStyle name="CALC Currency Total [1] 9 6 4" xfId="25786"/>
    <cellStyle name="CALC Currency Total [1] 9 7" xfId="25787"/>
    <cellStyle name="CALC Currency Total [1] 9 7 2" xfId="25788"/>
    <cellStyle name="CALC Currency Total [1] 9 7 2 2" xfId="25789"/>
    <cellStyle name="CALC Currency Total [1] 9 7 3" xfId="25790"/>
    <cellStyle name="CALC Currency Total [1] 9 7 4" xfId="25791"/>
    <cellStyle name="CALC Currency Total [1] 9 8" xfId="25792"/>
    <cellStyle name="CALC Currency Total [1] 9 8 2" xfId="25793"/>
    <cellStyle name="CALC Currency Total [1] 9 8 2 2" xfId="25794"/>
    <cellStyle name="CALC Currency Total [1] 9 8 3" xfId="25795"/>
    <cellStyle name="CALC Currency Total [1] 9 8 4" xfId="25796"/>
    <cellStyle name="CALC Currency Total [1] 9 9" xfId="25797"/>
    <cellStyle name="CALC Currency Total [1] 9 9 2" xfId="25798"/>
    <cellStyle name="CALC Currency Total [1] 9 9 2 2" xfId="25799"/>
    <cellStyle name="CALC Currency Total [1] 9 9 3" xfId="25800"/>
    <cellStyle name="CALC Currency Total [1] 9 9 4" xfId="25801"/>
    <cellStyle name="CALC Currency Total [2]" xfId="25802"/>
    <cellStyle name="CALC Currency Total [2] 10" xfId="25803"/>
    <cellStyle name="CALC Currency Total [2] 10 10" xfId="25804"/>
    <cellStyle name="CALC Currency Total [2] 10 10 2" xfId="25805"/>
    <cellStyle name="CALC Currency Total [2] 10 11" xfId="25806"/>
    <cellStyle name="CALC Currency Total [2] 10 12" xfId="25807"/>
    <cellStyle name="CALC Currency Total [2] 10 2" xfId="25808"/>
    <cellStyle name="CALC Currency Total [2] 10 2 2" xfId="25809"/>
    <cellStyle name="CALC Currency Total [2] 10 2 2 2" xfId="25810"/>
    <cellStyle name="CALC Currency Total [2] 10 2 3" xfId="25811"/>
    <cellStyle name="CALC Currency Total [2] 10 2 4" xfId="25812"/>
    <cellStyle name="CALC Currency Total [2] 10 3" xfId="25813"/>
    <cellStyle name="CALC Currency Total [2] 10 3 2" xfId="25814"/>
    <cellStyle name="CALC Currency Total [2] 10 3 2 2" xfId="25815"/>
    <cellStyle name="CALC Currency Total [2] 10 3 3" xfId="25816"/>
    <cellStyle name="CALC Currency Total [2] 10 3 4" xfId="25817"/>
    <cellStyle name="CALC Currency Total [2] 10 4" xfId="25818"/>
    <cellStyle name="CALC Currency Total [2] 10 4 2" xfId="25819"/>
    <cellStyle name="CALC Currency Total [2] 10 4 2 2" xfId="25820"/>
    <cellStyle name="CALC Currency Total [2] 10 4 3" xfId="25821"/>
    <cellStyle name="CALC Currency Total [2] 10 4 4" xfId="25822"/>
    <cellStyle name="CALC Currency Total [2] 10 5" xfId="25823"/>
    <cellStyle name="CALC Currency Total [2] 10 5 2" xfId="25824"/>
    <cellStyle name="CALC Currency Total [2] 10 5 2 2" xfId="25825"/>
    <cellStyle name="CALC Currency Total [2] 10 5 3" xfId="25826"/>
    <cellStyle name="CALC Currency Total [2] 10 5 4" xfId="25827"/>
    <cellStyle name="CALC Currency Total [2] 10 6" xfId="25828"/>
    <cellStyle name="CALC Currency Total [2] 10 6 2" xfId="25829"/>
    <cellStyle name="CALC Currency Total [2] 10 6 2 2" xfId="25830"/>
    <cellStyle name="CALC Currency Total [2] 10 6 3" xfId="25831"/>
    <cellStyle name="CALC Currency Total [2] 10 6 4" xfId="25832"/>
    <cellStyle name="CALC Currency Total [2] 10 7" xfId="25833"/>
    <cellStyle name="CALC Currency Total [2] 10 7 2" xfId="25834"/>
    <cellStyle name="CALC Currency Total [2] 10 7 2 2" xfId="25835"/>
    <cellStyle name="CALC Currency Total [2] 10 7 3" xfId="25836"/>
    <cellStyle name="CALC Currency Total [2] 10 7 4" xfId="25837"/>
    <cellStyle name="CALC Currency Total [2] 10 8" xfId="25838"/>
    <cellStyle name="CALC Currency Total [2] 10 8 2" xfId="25839"/>
    <cellStyle name="CALC Currency Total [2] 10 8 2 2" xfId="25840"/>
    <cellStyle name="CALC Currency Total [2] 10 8 3" xfId="25841"/>
    <cellStyle name="CALC Currency Total [2] 10 8 4" xfId="25842"/>
    <cellStyle name="CALC Currency Total [2] 10 9" xfId="25843"/>
    <cellStyle name="CALC Currency Total [2] 10 9 2" xfId="25844"/>
    <cellStyle name="CALC Currency Total [2] 10 9 2 2" xfId="25845"/>
    <cellStyle name="CALC Currency Total [2] 10 9 3" xfId="25846"/>
    <cellStyle name="CALC Currency Total [2] 10 9 4" xfId="25847"/>
    <cellStyle name="CALC Currency Total [2] 11" xfId="25848"/>
    <cellStyle name="CALC Currency Total [2] 11 10" xfId="25849"/>
    <cellStyle name="CALC Currency Total [2] 11 10 2" xfId="25850"/>
    <cellStyle name="CALC Currency Total [2] 11 11" xfId="25851"/>
    <cellStyle name="CALC Currency Total [2] 11 12" xfId="25852"/>
    <cellStyle name="CALC Currency Total [2] 11 2" xfId="25853"/>
    <cellStyle name="CALC Currency Total [2] 11 2 2" xfId="25854"/>
    <cellStyle name="CALC Currency Total [2] 11 2 2 2" xfId="25855"/>
    <cellStyle name="CALC Currency Total [2] 11 2 3" xfId="25856"/>
    <cellStyle name="CALC Currency Total [2] 11 2 4" xfId="25857"/>
    <cellStyle name="CALC Currency Total [2] 11 3" xfId="25858"/>
    <cellStyle name="CALC Currency Total [2] 11 3 2" xfId="25859"/>
    <cellStyle name="CALC Currency Total [2] 11 3 2 2" xfId="25860"/>
    <cellStyle name="CALC Currency Total [2] 11 3 3" xfId="25861"/>
    <cellStyle name="CALC Currency Total [2] 11 3 4" xfId="25862"/>
    <cellStyle name="CALC Currency Total [2] 11 4" xfId="25863"/>
    <cellStyle name="CALC Currency Total [2] 11 4 2" xfId="25864"/>
    <cellStyle name="CALC Currency Total [2] 11 4 2 2" xfId="25865"/>
    <cellStyle name="CALC Currency Total [2] 11 4 3" xfId="25866"/>
    <cellStyle name="CALC Currency Total [2] 11 4 4" xfId="25867"/>
    <cellStyle name="CALC Currency Total [2] 11 5" xfId="25868"/>
    <cellStyle name="CALC Currency Total [2] 11 5 2" xfId="25869"/>
    <cellStyle name="CALC Currency Total [2] 11 5 2 2" xfId="25870"/>
    <cellStyle name="CALC Currency Total [2] 11 5 3" xfId="25871"/>
    <cellStyle name="CALC Currency Total [2] 11 5 4" xfId="25872"/>
    <cellStyle name="CALC Currency Total [2] 11 6" xfId="25873"/>
    <cellStyle name="CALC Currency Total [2] 11 6 2" xfId="25874"/>
    <cellStyle name="CALC Currency Total [2] 11 6 2 2" xfId="25875"/>
    <cellStyle name="CALC Currency Total [2] 11 6 3" xfId="25876"/>
    <cellStyle name="CALC Currency Total [2] 11 6 4" xfId="25877"/>
    <cellStyle name="CALC Currency Total [2] 11 7" xfId="25878"/>
    <cellStyle name="CALC Currency Total [2] 11 7 2" xfId="25879"/>
    <cellStyle name="CALC Currency Total [2] 11 7 2 2" xfId="25880"/>
    <cellStyle name="CALC Currency Total [2] 11 7 3" xfId="25881"/>
    <cellStyle name="CALC Currency Total [2] 11 7 4" xfId="25882"/>
    <cellStyle name="CALC Currency Total [2] 11 8" xfId="25883"/>
    <cellStyle name="CALC Currency Total [2] 11 8 2" xfId="25884"/>
    <cellStyle name="CALC Currency Total [2] 11 8 2 2" xfId="25885"/>
    <cellStyle name="CALC Currency Total [2] 11 8 3" xfId="25886"/>
    <cellStyle name="CALC Currency Total [2] 11 8 4" xfId="25887"/>
    <cellStyle name="CALC Currency Total [2] 11 9" xfId="25888"/>
    <cellStyle name="CALC Currency Total [2] 11 9 2" xfId="25889"/>
    <cellStyle name="CALC Currency Total [2] 11 9 2 2" xfId="25890"/>
    <cellStyle name="CALC Currency Total [2] 11 9 3" xfId="25891"/>
    <cellStyle name="CALC Currency Total [2] 11 9 4" xfId="25892"/>
    <cellStyle name="CALC Currency Total [2] 12" xfId="25893"/>
    <cellStyle name="CALC Currency Total [2] 12 10" xfId="25894"/>
    <cellStyle name="CALC Currency Total [2] 12 10 2" xfId="25895"/>
    <cellStyle name="CALC Currency Total [2] 12 11" xfId="25896"/>
    <cellStyle name="CALC Currency Total [2] 12 12" xfId="25897"/>
    <cellStyle name="CALC Currency Total [2] 12 2" xfId="25898"/>
    <cellStyle name="CALC Currency Total [2] 12 2 2" xfId="25899"/>
    <cellStyle name="CALC Currency Total [2] 12 2 2 2" xfId="25900"/>
    <cellStyle name="CALC Currency Total [2] 12 2 3" xfId="25901"/>
    <cellStyle name="CALC Currency Total [2] 12 2 4" xfId="25902"/>
    <cellStyle name="CALC Currency Total [2] 12 3" xfId="25903"/>
    <cellStyle name="CALC Currency Total [2] 12 3 2" xfId="25904"/>
    <cellStyle name="CALC Currency Total [2] 12 3 2 2" xfId="25905"/>
    <cellStyle name="CALC Currency Total [2] 12 3 3" xfId="25906"/>
    <cellStyle name="CALC Currency Total [2] 12 3 4" xfId="25907"/>
    <cellStyle name="CALC Currency Total [2] 12 4" xfId="25908"/>
    <cellStyle name="CALC Currency Total [2] 12 4 2" xfId="25909"/>
    <cellStyle name="CALC Currency Total [2] 12 4 2 2" xfId="25910"/>
    <cellStyle name="CALC Currency Total [2] 12 4 3" xfId="25911"/>
    <cellStyle name="CALC Currency Total [2] 12 4 4" xfId="25912"/>
    <cellStyle name="CALC Currency Total [2] 12 5" xfId="25913"/>
    <cellStyle name="CALC Currency Total [2] 12 5 2" xfId="25914"/>
    <cellStyle name="CALC Currency Total [2] 12 5 2 2" xfId="25915"/>
    <cellStyle name="CALC Currency Total [2] 12 5 3" xfId="25916"/>
    <cellStyle name="CALC Currency Total [2] 12 5 4" xfId="25917"/>
    <cellStyle name="CALC Currency Total [2] 12 6" xfId="25918"/>
    <cellStyle name="CALC Currency Total [2] 12 6 2" xfId="25919"/>
    <cellStyle name="CALC Currency Total [2] 12 6 2 2" xfId="25920"/>
    <cellStyle name="CALC Currency Total [2] 12 6 3" xfId="25921"/>
    <cellStyle name="CALC Currency Total [2] 12 6 4" xfId="25922"/>
    <cellStyle name="CALC Currency Total [2] 12 7" xfId="25923"/>
    <cellStyle name="CALC Currency Total [2] 12 7 2" xfId="25924"/>
    <cellStyle name="CALC Currency Total [2] 12 7 2 2" xfId="25925"/>
    <cellStyle name="CALC Currency Total [2] 12 7 3" xfId="25926"/>
    <cellStyle name="CALC Currency Total [2] 12 7 4" xfId="25927"/>
    <cellStyle name="CALC Currency Total [2] 12 8" xfId="25928"/>
    <cellStyle name="CALC Currency Total [2] 12 8 2" xfId="25929"/>
    <cellStyle name="CALC Currency Total [2] 12 8 2 2" xfId="25930"/>
    <cellStyle name="CALC Currency Total [2] 12 8 3" xfId="25931"/>
    <cellStyle name="CALC Currency Total [2] 12 8 4" xfId="25932"/>
    <cellStyle name="CALC Currency Total [2] 12 9" xfId="25933"/>
    <cellStyle name="CALC Currency Total [2] 12 9 2" xfId="25934"/>
    <cellStyle name="CALC Currency Total [2] 12 9 2 2" xfId="25935"/>
    <cellStyle name="CALC Currency Total [2] 12 9 3" xfId="25936"/>
    <cellStyle name="CALC Currency Total [2] 12 9 4" xfId="25937"/>
    <cellStyle name="CALC Currency Total [2] 13" xfId="25938"/>
    <cellStyle name="CALC Currency Total [2] 13 10" xfId="25939"/>
    <cellStyle name="CALC Currency Total [2] 13 10 2" xfId="25940"/>
    <cellStyle name="CALC Currency Total [2] 13 11" xfId="25941"/>
    <cellStyle name="CALC Currency Total [2] 13 12" xfId="25942"/>
    <cellStyle name="CALC Currency Total [2] 13 2" xfId="25943"/>
    <cellStyle name="CALC Currency Total [2] 13 2 2" xfId="25944"/>
    <cellStyle name="CALC Currency Total [2] 13 2 2 2" xfId="25945"/>
    <cellStyle name="CALC Currency Total [2] 13 2 3" xfId="25946"/>
    <cellStyle name="CALC Currency Total [2] 13 2 4" xfId="25947"/>
    <cellStyle name="CALC Currency Total [2] 13 3" xfId="25948"/>
    <cellStyle name="CALC Currency Total [2] 13 3 2" xfId="25949"/>
    <cellStyle name="CALC Currency Total [2] 13 3 2 2" xfId="25950"/>
    <cellStyle name="CALC Currency Total [2] 13 3 3" xfId="25951"/>
    <cellStyle name="CALC Currency Total [2] 13 3 4" xfId="25952"/>
    <cellStyle name="CALC Currency Total [2] 13 4" xfId="25953"/>
    <cellStyle name="CALC Currency Total [2] 13 4 2" xfId="25954"/>
    <cellStyle name="CALC Currency Total [2] 13 4 2 2" xfId="25955"/>
    <cellStyle name="CALC Currency Total [2] 13 4 3" xfId="25956"/>
    <cellStyle name="CALC Currency Total [2] 13 4 4" xfId="25957"/>
    <cellStyle name="CALC Currency Total [2] 13 5" xfId="25958"/>
    <cellStyle name="CALC Currency Total [2] 13 5 2" xfId="25959"/>
    <cellStyle name="CALC Currency Total [2] 13 5 2 2" xfId="25960"/>
    <cellStyle name="CALC Currency Total [2] 13 5 3" xfId="25961"/>
    <cellStyle name="CALC Currency Total [2] 13 5 4" xfId="25962"/>
    <cellStyle name="CALC Currency Total [2] 13 6" xfId="25963"/>
    <cellStyle name="CALC Currency Total [2] 13 6 2" xfId="25964"/>
    <cellStyle name="CALC Currency Total [2] 13 6 2 2" xfId="25965"/>
    <cellStyle name="CALC Currency Total [2] 13 6 3" xfId="25966"/>
    <cellStyle name="CALC Currency Total [2] 13 6 4" xfId="25967"/>
    <cellStyle name="CALC Currency Total [2] 13 7" xfId="25968"/>
    <cellStyle name="CALC Currency Total [2] 13 7 2" xfId="25969"/>
    <cellStyle name="CALC Currency Total [2] 13 7 2 2" xfId="25970"/>
    <cellStyle name="CALC Currency Total [2] 13 7 3" xfId="25971"/>
    <cellStyle name="CALC Currency Total [2] 13 7 4" xfId="25972"/>
    <cellStyle name="CALC Currency Total [2] 13 8" xfId="25973"/>
    <cellStyle name="CALC Currency Total [2] 13 8 2" xfId="25974"/>
    <cellStyle name="CALC Currency Total [2] 13 8 2 2" xfId="25975"/>
    <cellStyle name="CALC Currency Total [2] 13 8 3" xfId="25976"/>
    <cellStyle name="CALC Currency Total [2] 13 8 4" xfId="25977"/>
    <cellStyle name="CALC Currency Total [2] 13 9" xfId="25978"/>
    <cellStyle name="CALC Currency Total [2] 13 9 2" xfId="25979"/>
    <cellStyle name="CALC Currency Total [2] 13 9 2 2" xfId="25980"/>
    <cellStyle name="CALC Currency Total [2] 13 9 3" xfId="25981"/>
    <cellStyle name="CALC Currency Total [2] 13 9 4" xfId="25982"/>
    <cellStyle name="CALC Currency Total [2] 14" xfId="25983"/>
    <cellStyle name="CALC Currency Total [2] 14 10" xfId="25984"/>
    <cellStyle name="CALC Currency Total [2] 14 10 2" xfId="25985"/>
    <cellStyle name="CALC Currency Total [2] 14 11" xfId="25986"/>
    <cellStyle name="CALC Currency Total [2] 14 12" xfId="25987"/>
    <cellStyle name="CALC Currency Total [2] 14 2" xfId="25988"/>
    <cellStyle name="CALC Currency Total [2] 14 2 2" xfId="25989"/>
    <cellStyle name="CALC Currency Total [2] 14 2 2 2" xfId="25990"/>
    <cellStyle name="CALC Currency Total [2] 14 2 3" xfId="25991"/>
    <cellStyle name="CALC Currency Total [2] 14 2 4" xfId="25992"/>
    <cellStyle name="CALC Currency Total [2] 14 3" xfId="25993"/>
    <cellStyle name="CALC Currency Total [2] 14 3 2" xfId="25994"/>
    <cellStyle name="CALC Currency Total [2] 14 3 2 2" xfId="25995"/>
    <cellStyle name="CALC Currency Total [2] 14 3 3" xfId="25996"/>
    <cellStyle name="CALC Currency Total [2] 14 3 4" xfId="25997"/>
    <cellStyle name="CALC Currency Total [2] 14 4" xfId="25998"/>
    <cellStyle name="CALC Currency Total [2] 14 4 2" xfId="25999"/>
    <cellStyle name="CALC Currency Total [2] 14 4 2 2" xfId="26000"/>
    <cellStyle name="CALC Currency Total [2] 14 4 3" xfId="26001"/>
    <cellStyle name="CALC Currency Total [2] 14 4 4" xfId="26002"/>
    <cellStyle name="CALC Currency Total [2] 14 5" xfId="26003"/>
    <cellStyle name="CALC Currency Total [2] 14 5 2" xfId="26004"/>
    <cellStyle name="CALC Currency Total [2] 14 5 2 2" xfId="26005"/>
    <cellStyle name="CALC Currency Total [2] 14 5 3" xfId="26006"/>
    <cellStyle name="CALC Currency Total [2] 14 5 4" xfId="26007"/>
    <cellStyle name="CALC Currency Total [2] 14 6" xfId="26008"/>
    <cellStyle name="CALC Currency Total [2] 14 6 2" xfId="26009"/>
    <cellStyle name="CALC Currency Total [2] 14 6 2 2" xfId="26010"/>
    <cellStyle name="CALC Currency Total [2] 14 6 3" xfId="26011"/>
    <cellStyle name="CALC Currency Total [2] 14 6 4" xfId="26012"/>
    <cellStyle name="CALC Currency Total [2] 14 7" xfId="26013"/>
    <cellStyle name="CALC Currency Total [2] 14 7 2" xfId="26014"/>
    <cellStyle name="CALC Currency Total [2] 14 7 2 2" xfId="26015"/>
    <cellStyle name="CALC Currency Total [2] 14 7 3" xfId="26016"/>
    <cellStyle name="CALC Currency Total [2] 14 7 4" xfId="26017"/>
    <cellStyle name="CALC Currency Total [2] 14 8" xfId="26018"/>
    <cellStyle name="CALC Currency Total [2] 14 8 2" xfId="26019"/>
    <cellStyle name="CALC Currency Total [2] 14 8 2 2" xfId="26020"/>
    <cellStyle name="CALC Currency Total [2] 14 8 3" xfId="26021"/>
    <cellStyle name="CALC Currency Total [2] 14 8 4" xfId="26022"/>
    <cellStyle name="CALC Currency Total [2] 14 9" xfId="26023"/>
    <cellStyle name="CALC Currency Total [2] 14 9 2" xfId="26024"/>
    <cellStyle name="CALC Currency Total [2] 14 9 2 2" xfId="26025"/>
    <cellStyle name="CALC Currency Total [2] 14 9 3" xfId="26026"/>
    <cellStyle name="CALC Currency Total [2] 14 9 4" xfId="26027"/>
    <cellStyle name="CALC Currency Total [2] 15" xfId="26028"/>
    <cellStyle name="CALC Currency Total [2] 15 10" xfId="26029"/>
    <cellStyle name="CALC Currency Total [2] 15 11" xfId="26030"/>
    <cellStyle name="CALC Currency Total [2] 15 2" xfId="26031"/>
    <cellStyle name="CALC Currency Total [2] 15 2 2" xfId="26032"/>
    <cellStyle name="CALC Currency Total [2] 15 2 2 2" xfId="26033"/>
    <cellStyle name="CALC Currency Total [2] 15 2 3" xfId="26034"/>
    <cellStyle name="CALC Currency Total [2] 15 2 4" xfId="26035"/>
    <cellStyle name="CALC Currency Total [2] 15 3" xfId="26036"/>
    <cellStyle name="CALC Currency Total [2] 15 3 2" xfId="26037"/>
    <cellStyle name="CALC Currency Total [2] 15 3 2 2" xfId="26038"/>
    <cellStyle name="CALC Currency Total [2] 15 3 3" xfId="26039"/>
    <cellStyle name="CALC Currency Total [2] 15 3 4" xfId="26040"/>
    <cellStyle name="CALC Currency Total [2] 15 4" xfId="26041"/>
    <cellStyle name="CALC Currency Total [2] 15 4 2" xfId="26042"/>
    <cellStyle name="CALC Currency Total [2] 15 4 2 2" xfId="26043"/>
    <cellStyle name="CALC Currency Total [2] 15 4 3" xfId="26044"/>
    <cellStyle name="CALC Currency Total [2] 15 4 4" xfId="26045"/>
    <cellStyle name="CALC Currency Total [2] 15 5" xfId="26046"/>
    <cellStyle name="CALC Currency Total [2] 15 5 2" xfId="26047"/>
    <cellStyle name="CALC Currency Total [2] 15 5 2 2" xfId="26048"/>
    <cellStyle name="CALC Currency Total [2] 15 5 3" xfId="26049"/>
    <cellStyle name="CALC Currency Total [2] 15 5 4" xfId="26050"/>
    <cellStyle name="CALC Currency Total [2] 15 6" xfId="26051"/>
    <cellStyle name="CALC Currency Total [2] 15 6 2" xfId="26052"/>
    <cellStyle name="CALC Currency Total [2] 15 6 2 2" xfId="26053"/>
    <cellStyle name="CALC Currency Total [2] 15 6 3" xfId="26054"/>
    <cellStyle name="CALC Currency Total [2] 15 6 4" xfId="26055"/>
    <cellStyle name="CALC Currency Total [2] 15 7" xfId="26056"/>
    <cellStyle name="CALC Currency Total [2] 15 7 2" xfId="26057"/>
    <cellStyle name="CALC Currency Total [2] 15 7 2 2" xfId="26058"/>
    <cellStyle name="CALC Currency Total [2] 15 7 3" xfId="26059"/>
    <cellStyle name="CALC Currency Total [2] 15 7 4" xfId="26060"/>
    <cellStyle name="CALC Currency Total [2] 15 8" xfId="26061"/>
    <cellStyle name="CALC Currency Total [2] 15 8 2" xfId="26062"/>
    <cellStyle name="CALC Currency Total [2] 15 8 2 2" xfId="26063"/>
    <cellStyle name="CALC Currency Total [2] 15 8 3" xfId="26064"/>
    <cellStyle name="CALC Currency Total [2] 15 8 4" xfId="26065"/>
    <cellStyle name="CALC Currency Total [2] 15 9" xfId="26066"/>
    <cellStyle name="CALC Currency Total [2] 15 9 2" xfId="26067"/>
    <cellStyle name="CALC Currency Total [2] 16" xfId="26068"/>
    <cellStyle name="CALC Currency Total [2] 16 10" xfId="26069"/>
    <cellStyle name="CALC Currency Total [2] 16 11" xfId="26070"/>
    <cellStyle name="CALC Currency Total [2] 16 2" xfId="26071"/>
    <cellStyle name="CALC Currency Total [2] 16 2 2" xfId="26072"/>
    <cellStyle name="CALC Currency Total [2] 16 2 2 2" xfId="26073"/>
    <cellStyle name="CALC Currency Total [2] 16 2 3" xfId="26074"/>
    <cellStyle name="CALC Currency Total [2] 16 2 4" xfId="26075"/>
    <cellStyle name="CALC Currency Total [2] 16 3" xfId="26076"/>
    <cellStyle name="CALC Currency Total [2] 16 3 2" xfId="26077"/>
    <cellStyle name="CALC Currency Total [2] 16 3 2 2" xfId="26078"/>
    <cellStyle name="CALC Currency Total [2] 16 3 3" xfId="26079"/>
    <cellStyle name="CALC Currency Total [2] 16 3 4" xfId="26080"/>
    <cellStyle name="CALC Currency Total [2] 16 4" xfId="26081"/>
    <cellStyle name="CALC Currency Total [2] 16 4 2" xfId="26082"/>
    <cellStyle name="CALC Currency Total [2] 16 4 2 2" xfId="26083"/>
    <cellStyle name="CALC Currency Total [2] 16 4 3" xfId="26084"/>
    <cellStyle name="CALC Currency Total [2] 16 4 4" xfId="26085"/>
    <cellStyle name="CALC Currency Total [2] 16 5" xfId="26086"/>
    <cellStyle name="CALC Currency Total [2] 16 5 2" xfId="26087"/>
    <cellStyle name="CALC Currency Total [2] 16 5 2 2" xfId="26088"/>
    <cellStyle name="CALC Currency Total [2] 16 5 3" xfId="26089"/>
    <cellStyle name="CALC Currency Total [2] 16 5 4" xfId="26090"/>
    <cellStyle name="CALC Currency Total [2] 16 6" xfId="26091"/>
    <cellStyle name="CALC Currency Total [2] 16 6 2" xfId="26092"/>
    <cellStyle name="CALC Currency Total [2] 16 6 2 2" xfId="26093"/>
    <cellStyle name="CALC Currency Total [2] 16 6 3" xfId="26094"/>
    <cellStyle name="CALC Currency Total [2] 16 6 4" xfId="26095"/>
    <cellStyle name="CALC Currency Total [2] 16 7" xfId="26096"/>
    <cellStyle name="CALC Currency Total [2] 16 7 2" xfId="26097"/>
    <cellStyle name="CALC Currency Total [2] 16 7 2 2" xfId="26098"/>
    <cellStyle name="CALC Currency Total [2] 16 7 3" xfId="26099"/>
    <cellStyle name="CALC Currency Total [2] 16 7 4" xfId="26100"/>
    <cellStyle name="CALC Currency Total [2] 16 8" xfId="26101"/>
    <cellStyle name="CALC Currency Total [2] 16 8 2" xfId="26102"/>
    <cellStyle name="CALC Currency Total [2] 16 8 2 2" xfId="26103"/>
    <cellStyle name="CALC Currency Total [2] 16 8 3" xfId="26104"/>
    <cellStyle name="CALC Currency Total [2] 16 8 4" xfId="26105"/>
    <cellStyle name="CALC Currency Total [2] 16 9" xfId="26106"/>
    <cellStyle name="CALC Currency Total [2] 16 9 2" xfId="26107"/>
    <cellStyle name="CALC Currency Total [2] 17" xfId="26108"/>
    <cellStyle name="CALC Currency Total [2] 17 10" xfId="26109"/>
    <cellStyle name="CALC Currency Total [2] 17 11" xfId="26110"/>
    <cellStyle name="CALC Currency Total [2] 17 2" xfId="26111"/>
    <cellStyle name="CALC Currency Total [2] 17 2 2" xfId="26112"/>
    <cellStyle name="CALC Currency Total [2] 17 2 2 2" xfId="26113"/>
    <cellStyle name="CALC Currency Total [2] 17 2 3" xfId="26114"/>
    <cellStyle name="CALC Currency Total [2] 17 2 4" xfId="26115"/>
    <cellStyle name="CALC Currency Total [2] 17 3" xfId="26116"/>
    <cellStyle name="CALC Currency Total [2] 17 3 2" xfId="26117"/>
    <cellStyle name="CALC Currency Total [2] 17 3 2 2" xfId="26118"/>
    <cellStyle name="CALC Currency Total [2] 17 3 3" xfId="26119"/>
    <cellStyle name="CALC Currency Total [2] 17 3 4" xfId="26120"/>
    <cellStyle name="CALC Currency Total [2] 17 4" xfId="26121"/>
    <cellStyle name="CALC Currency Total [2] 17 4 2" xfId="26122"/>
    <cellStyle name="CALC Currency Total [2] 17 4 2 2" xfId="26123"/>
    <cellStyle name="CALC Currency Total [2] 17 4 3" xfId="26124"/>
    <cellStyle name="CALC Currency Total [2] 17 4 4" xfId="26125"/>
    <cellStyle name="CALC Currency Total [2] 17 5" xfId="26126"/>
    <cellStyle name="CALC Currency Total [2] 17 5 2" xfId="26127"/>
    <cellStyle name="CALC Currency Total [2] 17 5 2 2" xfId="26128"/>
    <cellStyle name="CALC Currency Total [2] 17 5 3" xfId="26129"/>
    <cellStyle name="CALC Currency Total [2] 17 5 4" xfId="26130"/>
    <cellStyle name="CALC Currency Total [2] 17 6" xfId="26131"/>
    <cellStyle name="CALC Currency Total [2] 17 6 2" xfId="26132"/>
    <cellStyle name="CALC Currency Total [2] 17 6 2 2" xfId="26133"/>
    <cellStyle name="CALC Currency Total [2] 17 6 3" xfId="26134"/>
    <cellStyle name="CALC Currency Total [2] 17 6 4" xfId="26135"/>
    <cellStyle name="CALC Currency Total [2] 17 7" xfId="26136"/>
    <cellStyle name="CALC Currency Total [2] 17 7 2" xfId="26137"/>
    <cellStyle name="CALC Currency Total [2] 17 7 2 2" xfId="26138"/>
    <cellStyle name="CALC Currency Total [2] 17 7 3" xfId="26139"/>
    <cellStyle name="CALC Currency Total [2] 17 7 4" xfId="26140"/>
    <cellStyle name="CALC Currency Total [2] 17 8" xfId="26141"/>
    <cellStyle name="CALC Currency Total [2] 17 8 2" xfId="26142"/>
    <cellStyle name="CALC Currency Total [2] 17 8 2 2" xfId="26143"/>
    <cellStyle name="CALC Currency Total [2] 17 8 3" xfId="26144"/>
    <cellStyle name="CALC Currency Total [2] 17 8 4" xfId="26145"/>
    <cellStyle name="CALC Currency Total [2] 17 9" xfId="26146"/>
    <cellStyle name="CALC Currency Total [2] 17 9 2" xfId="26147"/>
    <cellStyle name="CALC Currency Total [2] 18" xfId="26148"/>
    <cellStyle name="CALC Currency Total [2] 18 10" xfId="26149"/>
    <cellStyle name="CALC Currency Total [2] 18 11" xfId="26150"/>
    <cellStyle name="CALC Currency Total [2] 18 2" xfId="26151"/>
    <cellStyle name="CALC Currency Total [2] 18 2 2" xfId="26152"/>
    <cellStyle name="CALC Currency Total [2] 18 2 2 2" xfId="26153"/>
    <cellStyle name="CALC Currency Total [2] 18 2 3" xfId="26154"/>
    <cellStyle name="CALC Currency Total [2] 18 2 4" xfId="26155"/>
    <cellStyle name="CALC Currency Total [2] 18 3" xfId="26156"/>
    <cellStyle name="CALC Currency Total [2] 18 3 2" xfId="26157"/>
    <cellStyle name="CALC Currency Total [2] 18 3 2 2" xfId="26158"/>
    <cellStyle name="CALC Currency Total [2] 18 3 3" xfId="26159"/>
    <cellStyle name="CALC Currency Total [2] 18 3 4" xfId="26160"/>
    <cellStyle name="CALC Currency Total [2] 18 4" xfId="26161"/>
    <cellStyle name="CALC Currency Total [2] 18 4 2" xfId="26162"/>
    <cellStyle name="CALC Currency Total [2] 18 4 2 2" xfId="26163"/>
    <cellStyle name="CALC Currency Total [2] 18 4 3" xfId="26164"/>
    <cellStyle name="CALC Currency Total [2] 18 4 4" xfId="26165"/>
    <cellStyle name="CALC Currency Total [2] 18 5" xfId="26166"/>
    <cellStyle name="CALC Currency Total [2] 18 5 2" xfId="26167"/>
    <cellStyle name="CALC Currency Total [2] 18 5 2 2" xfId="26168"/>
    <cellStyle name="CALC Currency Total [2] 18 5 3" xfId="26169"/>
    <cellStyle name="CALC Currency Total [2] 18 5 4" xfId="26170"/>
    <cellStyle name="CALC Currency Total [2] 18 6" xfId="26171"/>
    <cellStyle name="CALC Currency Total [2] 18 6 2" xfId="26172"/>
    <cellStyle name="CALC Currency Total [2] 18 6 2 2" xfId="26173"/>
    <cellStyle name="CALC Currency Total [2] 18 6 3" xfId="26174"/>
    <cellStyle name="CALC Currency Total [2] 18 6 4" xfId="26175"/>
    <cellStyle name="CALC Currency Total [2] 18 7" xfId="26176"/>
    <cellStyle name="CALC Currency Total [2] 18 7 2" xfId="26177"/>
    <cellStyle name="CALC Currency Total [2] 18 7 2 2" xfId="26178"/>
    <cellStyle name="CALC Currency Total [2] 18 7 3" xfId="26179"/>
    <cellStyle name="CALC Currency Total [2] 18 7 4" xfId="26180"/>
    <cellStyle name="CALC Currency Total [2] 18 8" xfId="26181"/>
    <cellStyle name="CALC Currency Total [2] 18 8 2" xfId="26182"/>
    <cellStyle name="CALC Currency Total [2] 18 8 2 2" xfId="26183"/>
    <cellStyle name="CALC Currency Total [2] 18 8 3" xfId="26184"/>
    <cellStyle name="CALC Currency Total [2] 18 8 4" xfId="26185"/>
    <cellStyle name="CALC Currency Total [2] 18 9" xfId="26186"/>
    <cellStyle name="CALC Currency Total [2] 18 9 2" xfId="26187"/>
    <cellStyle name="CALC Currency Total [2] 19" xfId="26188"/>
    <cellStyle name="CALC Currency Total [2] 19 10" xfId="26189"/>
    <cellStyle name="CALC Currency Total [2] 19 11" xfId="26190"/>
    <cellStyle name="CALC Currency Total [2] 19 2" xfId="26191"/>
    <cellStyle name="CALC Currency Total [2] 19 2 2" xfId="26192"/>
    <cellStyle name="CALC Currency Total [2] 19 2 2 2" xfId="26193"/>
    <cellStyle name="CALC Currency Total [2] 19 2 3" xfId="26194"/>
    <cellStyle name="CALC Currency Total [2] 19 2 4" xfId="26195"/>
    <cellStyle name="CALC Currency Total [2] 19 3" xfId="26196"/>
    <cellStyle name="CALC Currency Total [2] 19 3 2" xfId="26197"/>
    <cellStyle name="CALC Currency Total [2] 19 3 2 2" xfId="26198"/>
    <cellStyle name="CALC Currency Total [2] 19 3 3" xfId="26199"/>
    <cellStyle name="CALC Currency Total [2] 19 3 4" xfId="26200"/>
    <cellStyle name="CALC Currency Total [2] 19 4" xfId="26201"/>
    <cellStyle name="CALC Currency Total [2] 19 4 2" xfId="26202"/>
    <cellStyle name="CALC Currency Total [2] 19 4 2 2" xfId="26203"/>
    <cellStyle name="CALC Currency Total [2] 19 4 3" xfId="26204"/>
    <cellStyle name="CALC Currency Total [2] 19 4 4" xfId="26205"/>
    <cellStyle name="CALC Currency Total [2] 19 5" xfId="26206"/>
    <cellStyle name="CALC Currency Total [2] 19 5 2" xfId="26207"/>
    <cellStyle name="CALC Currency Total [2] 19 5 2 2" xfId="26208"/>
    <cellStyle name="CALC Currency Total [2] 19 5 3" xfId="26209"/>
    <cellStyle name="CALC Currency Total [2] 19 5 4" xfId="26210"/>
    <cellStyle name="CALC Currency Total [2] 19 6" xfId="26211"/>
    <cellStyle name="CALC Currency Total [2] 19 6 2" xfId="26212"/>
    <cellStyle name="CALC Currency Total [2] 19 6 2 2" xfId="26213"/>
    <cellStyle name="CALC Currency Total [2] 19 6 3" xfId="26214"/>
    <cellStyle name="CALC Currency Total [2] 19 6 4" xfId="26215"/>
    <cellStyle name="CALC Currency Total [2] 19 7" xfId="26216"/>
    <cellStyle name="CALC Currency Total [2] 19 7 2" xfId="26217"/>
    <cellStyle name="CALC Currency Total [2] 19 7 2 2" xfId="26218"/>
    <cellStyle name="CALC Currency Total [2] 19 7 3" xfId="26219"/>
    <cellStyle name="CALC Currency Total [2] 19 7 4" xfId="26220"/>
    <cellStyle name="CALC Currency Total [2] 19 8" xfId="26221"/>
    <cellStyle name="CALC Currency Total [2] 19 8 2" xfId="26222"/>
    <cellStyle name="CALC Currency Total [2] 19 8 2 2" xfId="26223"/>
    <cellStyle name="CALC Currency Total [2] 19 8 3" xfId="26224"/>
    <cellStyle name="CALC Currency Total [2] 19 8 4" xfId="26225"/>
    <cellStyle name="CALC Currency Total [2] 19 9" xfId="26226"/>
    <cellStyle name="CALC Currency Total [2] 19 9 2" xfId="26227"/>
    <cellStyle name="CALC Currency Total [2] 2" xfId="26228"/>
    <cellStyle name="CALC Currency Total [2] 2 10" xfId="26229"/>
    <cellStyle name="CALC Currency Total [2] 2 10 10" xfId="26230"/>
    <cellStyle name="CALC Currency Total [2] 2 10 10 2" xfId="26231"/>
    <cellStyle name="CALC Currency Total [2] 2 10 11" xfId="26232"/>
    <cellStyle name="CALC Currency Total [2] 2 10 12" xfId="26233"/>
    <cellStyle name="CALC Currency Total [2] 2 10 2" xfId="26234"/>
    <cellStyle name="CALC Currency Total [2] 2 10 2 2" xfId="26235"/>
    <cellStyle name="CALC Currency Total [2] 2 10 2 2 2" xfId="26236"/>
    <cellStyle name="CALC Currency Total [2] 2 10 2 3" xfId="26237"/>
    <cellStyle name="CALC Currency Total [2] 2 10 2 4" xfId="26238"/>
    <cellStyle name="CALC Currency Total [2] 2 10 3" xfId="26239"/>
    <cellStyle name="CALC Currency Total [2] 2 10 3 2" xfId="26240"/>
    <cellStyle name="CALC Currency Total [2] 2 10 3 2 2" xfId="26241"/>
    <cellStyle name="CALC Currency Total [2] 2 10 3 3" xfId="26242"/>
    <cellStyle name="CALC Currency Total [2] 2 10 3 4" xfId="26243"/>
    <cellStyle name="CALC Currency Total [2] 2 10 4" xfId="26244"/>
    <cellStyle name="CALC Currency Total [2] 2 10 4 2" xfId="26245"/>
    <cellStyle name="CALC Currency Total [2] 2 10 4 2 2" xfId="26246"/>
    <cellStyle name="CALC Currency Total [2] 2 10 4 3" xfId="26247"/>
    <cellStyle name="CALC Currency Total [2] 2 10 4 4" xfId="26248"/>
    <cellStyle name="CALC Currency Total [2] 2 10 5" xfId="26249"/>
    <cellStyle name="CALC Currency Total [2] 2 10 5 2" xfId="26250"/>
    <cellStyle name="CALC Currency Total [2] 2 10 5 2 2" xfId="26251"/>
    <cellStyle name="CALC Currency Total [2] 2 10 5 3" xfId="26252"/>
    <cellStyle name="CALC Currency Total [2] 2 10 5 4" xfId="26253"/>
    <cellStyle name="CALC Currency Total [2] 2 10 6" xfId="26254"/>
    <cellStyle name="CALC Currency Total [2] 2 10 6 2" xfId="26255"/>
    <cellStyle name="CALC Currency Total [2] 2 10 6 2 2" xfId="26256"/>
    <cellStyle name="CALC Currency Total [2] 2 10 6 3" xfId="26257"/>
    <cellStyle name="CALC Currency Total [2] 2 10 6 4" xfId="26258"/>
    <cellStyle name="CALC Currency Total [2] 2 10 7" xfId="26259"/>
    <cellStyle name="CALC Currency Total [2] 2 10 7 2" xfId="26260"/>
    <cellStyle name="CALC Currency Total [2] 2 10 7 2 2" xfId="26261"/>
    <cellStyle name="CALC Currency Total [2] 2 10 7 3" xfId="26262"/>
    <cellStyle name="CALC Currency Total [2] 2 10 7 4" xfId="26263"/>
    <cellStyle name="CALC Currency Total [2] 2 10 8" xfId="26264"/>
    <cellStyle name="CALC Currency Total [2] 2 10 8 2" xfId="26265"/>
    <cellStyle name="CALC Currency Total [2] 2 10 8 2 2" xfId="26266"/>
    <cellStyle name="CALC Currency Total [2] 2 10 8 3" xfId="26267"/>
    <cellStyle name="CALC Currency Total [2] 2 10 8 4" xfId="26268"/>
    <cellStyle name="CALC Currency Total [2] 2 10 9" xfId="26269"/>
    <cellStyle name="CALC Currency Total [2] 2 10 9 2" xfId="26270"/>
    <cellStyle name="CALC Currency Total [2] 2 10 9 2 2" xfId="26271"/>
    <cellStyle name="CALC Currency Total [2] 2 10 9 3" xfId="26272"/>
    <cellStyle name="CALC Currency Total [2] 2 10 9 4" xfId="26273"/>
    <cellStyle name="CALC Currency Total [2] 2 11" xfId="26274"/>
    <cellStyle name="CALC Currency Total [2] 2 11 10" xfId="26275"/>
    <cellStyle name="CALC Currency Total [2] 2 11 10 2" xfId="26276"/>
    <cellStyle name="CALC Currency Total [2] 2 11 11" xfId="26277"/>
    <cellStyle name="CALC Currency Total [2] 2 11 12" xfId="26278"/>
    <cellStyle name="CALC Currency Total [2] 2 11 2" xfId="26279"/>
    <cellStyle name="CALC Currency Total [2] 2 11 2 2" xfId="26280"/>
    <cellStyle name="CALC Currency Total [2] 2 11 2 2 2" xfId="26281"/>
    <cellStyle name="CALC Currency Total [2] 2 11 2 3" xfId="26282"/>
    <cellStyle name="CALC Currency Total [2] 2 11 2 4" xfId="26283"/>
    <cellStyle name="CALC Currency Total [2] 2 11 3" xfId="26284"/>
    <cellStyle name="CALC Currency Total [2] 2 11 3 2" xfId="26285"/>
    <cellStyle name="CALC Currency Total [2] 2 11 3 2 2" xfId="26286"/>
    <cellStyle name="CALC Currency Total [2] 2 11 3 3" xfId="26287"/>
    <cellStyle name="CALC Currency Total [2] 2 11 3 4" xfId="26288"/>
    <cellStyle name="CALC Currency Total [2] 2 11 4" xfId="26289"/>
    <cellStyle name="CALC Currency Total [2] 2 11 4 2" xfId="26290"/>
    <cellStyle name="CALC Currency Total [2] 2 11 4 2 2" xfId="26291"/>
    <cellStyle name="CALC Currency Total [2] 2 11 4 3" xfId="26292"/>
    <cellStyle name="CALC Currency Total [2] 2 11 4 4" xfId="26293"/>
    <cellStyle name="CALC Currency Total [2] 2 11 5" xfId="26294"/>
    <cellStyle name="CALC Currency Total [2] 2 11 5 2" xfId="26295"/>
    <cellStyle name="CALC Currency Total [2] 2 11 5 2 2" xfId="26296"/>
    <cellStyle name="CALC Currency Total [2] 2 11 5 3" xfId="26297"/>
    <cellStyle name="CALC Currency Total [2] 2 11 5 4" xfId="26298"/>
    <cellStyle name="CALC Currency Total [2] 2 11 6" xfId="26299"/>
    <cellStyle name="CALC Currency Total [2] 2 11 6 2" xfId="26300"/>
    <cellStyle name="CALC Currency Total [2] 2 11 6 2 2" xfId="26301"/>
    <cellStyle name="CALC Currency Total [2] 2 11 6 3" xfId="26302"/>
    <cellStyle name="CALC Currency Total [2] 2 11 6 4" xfId="26303"/>
    <cellStyle name="CALC Currency Total [2] 2 11 7" xfId="26304"/>
    <cellStyle name="CALC Currency Total [2] 2 11 7 2" xfId="26305"/>
    <cellStyle name="CALC Currency Total [2] 2 11 7 2 2" xfId="26306"/>
    <cellStyle name="CALC Currency Total [2] 2 11 7 3" xfId="26307"/>
    <cellStyle name="CALC Currency Total [2] 2 11 7 4" xfId="26308"/>
    <cellStyle name="CALC Currency Total [2] 2 11 8" xfId="26309"/>
    <cellStyle name="CALC Currency Total [2] 2 11 8 2" xfId="26310"/>
    <cellStyle name="CALC Currency Total [2] 2 11 8 2 2" xfId="26311"/>
    <cellStyle name="CALC Currency Total [2] 2 11 8 3" xfId="26312"/>
    <cellStyle name="CALC Currency Total [2] 2 11 8 4" xfId="26313"/>
    <cellStyle name="CALC Currency Total [2] 2 11 9" xfId="26314"/>
    <cellStyle name="CALC Currency Total [2] 2 11 9 2" xfId="26315"/>
    <cellStyle name="CALC Currency Total [2] 2 11 9 2 2" xfId="26316"/>
    <cellStyle name="CALC Currency Total [2] 2 11 9 3" xfId="26317"/>
    <cellStyle name="CALC Currency Total [2] 2 11 9 4" xfId="26318"/>
    <cellStyle name="CALC Currency Total [2] 2 12" xfId="26319"/>
    <cellStyle name="CALC Currency Total [2] 2 12 10" xfId="26320"/>
    <cellStyle name="CALC Currency Total [2] 2 12 10 2" xfId="26321"/>
    <cellStyle name="CALC Currency Total [2] 2 12 11" xfId="26322"/>
    <cellStyle name="CALC Currency Total [2] 2 12 12" xfId="26323"/>
    <cellStyle name="CALC Currency Total [2] 2 12 2" xfId="26324"/>
    <cellStyle name="CALC Currency Total [2] 2 12 2 2" xfId="26325"/>
    <cellStyle name="CALC Currency Total [2] 2 12 2 2 2" xfId="26326"/>
    <cellStyle name="CALC Currency Total [2] 2 12 2 3" xfId="26327"/>
    <cellStyle name="CALC Currency Total [2] 2 12 2 4" xfId="26328"/>
    <cellStyle name="CALC Currency Total [2] 2 12 3" xfId="26329"/>
    <cellStyle name="CALC Currency Total [2] 2 12 3 2" xfId="26330"/>
    <cellStyle name="CALC Currency Total [2] 2 12 3 2 2" xfId="26331"/>
    <cellStyle name="CALC Currency Total [2] 2 12 3 3" xfId="26332"/>
    <cellStyle name="CALC Currency Total [2] 2 12 3 4" xfId="26333"/>
    <cellStyle name="CALC Currency Total [2] 2 12 4" xfId="26334"/>
    <cellStyle name="CALC Currency Total [2] 2 12 4 2" xfId="26335"/>
    <cellStyle name="CALC Currency Total [2] 2 12 4 2 2" xfId="26336"/>
    <cellStyle name="CALC Currency Total [2] 2 12 4 3" xfId="26337"/>
    <cellStyle name="CALC Currency Total [2] 2 12 4 4" xfId="26338"/>
    <cellStyle name="CALC Currency Total [2] 2 12 5" xfId="26339"/>
    <cellStyle name="CALC Currency Total [2] 2 12 5 2" xfId="26340"/>
    <cellStyle name="CALC Currency Total [2] 2 12 5 2 2" xfId="26341"/>
    <cellStyle name="CALC Currency Total [2] 2 12 5 3" xfId="26342"/>
    <cellStyle name="CALC Currency Total [2] 2 12 5 4" xfId="26343"/>
    <cellStyle name="CALC Currency Total [2] 2 12 6" xfId="26344"/>
    <cellStyle name="CALC Currency Total [2] 2 12 6 2" xfId="26345"/>
    <cellStyle name="CALC Currency Total [2] 2 12 6 2 2" xfId="26346"/>
    <cellStyle name="CALC Currency Total [2] 2 12 6 3" xfId="26347"/>
    <cellStyle name="CALC Currency Total [2] 2 12 6 4" xfId="26348"/>
    <cellStyle name="CALC Currency Total [2] 2 12 7" xfId="26349"/>
    <cellStyle name="CALC Currency Total [2] 2 12 7 2" xfId="26350"/>
    <cellStyle name="CALC Currency Total [2] 2 12 7 2 2" xfId="26351"/>
    <cellStyle name="CALC Currency Total [2] 2 12 7 3" xfId="26352"/>
    <cellStyle name="CALC Currency Total [2] 2 12 7 4" xfId="26353"/>
    <cellStyle name="CALC Currency Total [2] 2 12 8" xfId="26354"/>
    <cellStyle name="CALC Currency Total [2] 2 12 8 2" xfId="26355"/>
    <cellStyle name="CALC Currency Total [2] 2 12 8 2 2" xfId="26356"/>
    <cellStyle name="CALC Currency Total [2] 2 12 8 3" xfId="26357"/>
    <cellStyle name="CALC Currency Total [2] 2 12 8 4" xfId="26358"/>
    <cellStyle name="CALC Currency Total [2] 2 12 9" xfId="26359"/>
    <cellStyle name="CALC Currency Total [2] 2 12 9 2" xfId="26360"/>
    <cellStyle name="CALC Currency Total [2] 2 12 9 2 2" xfId="26361"/>
    <cellStyle name="CALC Currency Total [2] 2 12 9 3" xfId="26362"/>
    <cellStyle name="CALC Currency Total [2] 2 12 9 4" xfId="26363"/>
    <cellStyle name="CALC Currency Total [2] 2 13" xfId="26364"/>
    <cellStyle name="CALC Currency Total [2] 2 13 10" xfId="26365"/>
    <cellStyle name="CALC Currency Total [2] 2 13 10 2" xfId="26366"/>
    <cellStyle name="CALC Currency Total [2] 2 13 11" xfId="26367"/>
    <cellStyle name="CALC Currency Total [2] 2 13 12" xfId="26368"/>
    <cellStyle name="CALC Currency Total [2] 2 13 2" xfId="26369"/>
    <cellStyle name="CALC Currency Total [2] 2 13 2 2" xfId="26370"/>
    <cellStyle name="CALC Currency Total [2] 2 13 2 2 2" xfId="26371"/>
    <cellStyle name="CALC Currency Total [2] 2 13 2 3" xfId="26372"/>
    <cellStyle name="CALC Currency Total [2] 2 13 2 4" xfId="26373"/>
    <cellStyle name="CALC Currency Total [2] 2 13 3" xfId="26374"/>
    <cellStyle name="CALC Currency Total [2] 2 13 3 2" xfId="26375"/>
    <cellStyle name="CALC Currency Total [2] 2 13 3 2 2" xfId="26376"/>
    <cellStyle name="CALC Currency Total [2] 2 13 3 3" xfId="26377"/>
    <cellStyle name="CALC Currency Total [2] 2 13 3 4" xfId="26378"/>
    <cellStyle name="CALC Currency Total [2] 2 13 4" xfId="26379"/>
    <cellStyle name="CALC Currency Total [2] 2 13 4 2" xfId="26380"/>
    <cellStyle name="CALC Currency Total [2] 2 13 4 2 2" xfId="26381"/>
    <cellStyle name="CALC Currency Total [2] 2 13 4 3" xfId="26382"/>
    <cellStyle name="CALC Currency Total [2] 2 13 4 4" xfId="26383"/>
    <cellStyle name="CALC Currency Total [2] 2 13 5" xfId="26384"/>
    <cellStyle name="CALC Currency Total [2] 2 13 5 2" xfId="26385"/>
    <cellStyle name="CALC Currency Total [2] 2 13 5 2 2" xfId="26386"/>
    <cellStyle name="CALC Currency Total [2] 2 13 5 3" xfId="26387"/>
    <cellStyle name="CALC Currency Total [2] 2 13 5 4" xfId="26388"/>
    <cellStyle name="CALC Currency Total [2] 2 13 6" xfId="26389"/>
    <cellStyle name="CALC Currency Total [2] 2 13 6 2" xfId="26390"/>
    <cellStyle name="CALC Currency Total [2] 2 13 6 2 2" xfId="26391"/>
    <cellStyle name="CALC Currency Total [2] 2 13 6 3" xfId="26392"/>
    <cellStyle name="CALC Currency Total [2] 2 13 6 4" xfId="26393"/>
    <cellStyle name="CALC Currency Total [2] 2 13 7" xfId="26394"/>
    <cellStyle name="CALC Currency Total [2] 2 13 7 2" xfId="26395"/>
    <cellStyle name="CALC Currency Total [2] 2 13 7 2 2" xfId="26396"/>
    <cellStyle name="CALC Currency Total [2] 2 13 7 3" xfId="26397"/>
    <cellStyle name="CALC Currency Total [2] 2 13 7 4" xfId="26398"/>
    <cellStyle name="CALC Currency Total [2] 2 13 8" xfId="26399"/>
    <cellStyle name="CALC Currency Total [2] 2 13 8 2" xfId="26400"/>
    <cellStyle name="CALC Currency Total [2] 2 13 8 2 2" xfId="26401"/>
    <cellStyle name="CALC Currency Total [2] 2 13 8 3" xfId="26402"/>
    <cellStyle name="CALC Currency Total [2] 2 13 8 4" xfId="26403"/>
    <cellStyle name="CALC Currency Total [2] 2 13 9" xfId="26404"/>
    <cellStyle name="CALC Currency Total [2] 2 13 9 2" xfId="26405"/>
    <cellStyle name="CALC Currency Total [2] 2 13 9 2 2" xfId="26406"/>
    <cellStyle name="CALC Currency Total [2] 2 13 9 3" xfId="26407"/>
    <cellStyle name="CALC Currency Total [2] 2 13 9 4" xfId="26408"/>
    <cellStyle name="CALC Currency Total [2] 2 14" xfId="26409"/>
    <cellStyle name="CALC Currency Total [2] 2 14 10" xfId="26410"/>
    <cellStyle name="CALC Currency Total [2] 2 14 10 2" xfId="26411"/>
    <cellStyle name="CALC Currency Total [2] 2 14 11" xfId="26412"/>
    <cellStyle name="CALC Currency Total [2] 2 14 12" xfId="26413"/>
    <cellStyle name="CALC Currency Total [2] 2 14 2" xfId="26414"/>
    <cellStyle name="CALC Currency Total [2] 2 14 2 2" xfId="26415"/>
    <cellStyle name="CALC Currency Total [2] 2 14 2 2 2" xfId="26416"/>
    <cellStyle name="CALC Currency Total [2] 2 14 2 3" xfId="26417"/>
    <cellStyle name="CALC Currency Total [2] 2 14 2 4" xfId="26418"/>
    <cellStyle name="CALC Currency Total [2] 2 14 3" xfId="26419"/>
    <cellStyle name="CALC Currency Total [2] 2 14 3 2" xfId="26420"/>
    <cellStyle name="CALC Currency Total [2] 2 14 3 2 2" xfId="26421"/>
    <cellStyle name="CALC Currency Total [2] 2 14 3 3" xfId="26422"/>
    <cellStyle name="CALC Currency Total [2] 2 14 3 4" xfId="26423"/>
    <cellStyle name="CALC Currency Total [2] 2 14 4" xfId="26424"/>
    <cellStyle name="CALC Currency Total [2] 2 14 4 2" xfId="26425"/>
    <cellStyle name="CALC Currency Total [2] 2 14 4 2 2" xfId="26426"/>
    <cellStyle name="CALC Currency Total [2] 2 14 4 3" xfId="26427"/>
    <cellStyle name="CALC Currency Total [2] 2 14 4 4" xfId="26428"/>
    <cellStyle name="CALC Currency Total [2] 2 14 5" xfId="26429"/>
    <cellStyle name="CALC Currency Total [2] 2 14 5 2" xfId="26430"/>
    <cellStyle name="CALC Currency Total [2] 2 14 5 2 2" xfId="26431"/>
    <cellStyle name="CALC Currency Total [2] 2 14 5 3" xfId="26432"/>
    <cellStyle name="CALC Currency Total [2] 2 14 5 4" xfId="26433"/>
    <cellStyle name="CALC Currency Total [2] 2 14 6" xfId="26434"/>
    <cellStyle name="CALC Currency Total [2] 2 14 6 2" xfId="26435"/>
    <cellStyle name="CALC Currency Total [2] 2 14 6 2 2" xfId="26436"/>
    <cellStyle name="CALC Currency Total [2] 2 14 6 3" xfId="26437"/>
    <cellStyle name="CALC Currency Total [2] 2 14 6 4" xfId="26438"/>
    <cellStyle name="CALC Currency Total [2] 2 14 7" xfId="26439"/>
    <cellStyle name="CALC Currency Total [2] 2 14 7 2" xfId="26440"/>
    <cellStyle name="CALC Currency Total [2] 2 14 7 2 2" xfId="26441"/>
    <cellStyle name="CALC Currency Total [2] 2 14 7 3" xfId="26442"/>
    <cellStyle name="CALC Currency Total [2] 2 14 7 4" xfId="26443"/>
    <cellStyle name="CALC Currency Total [2] 2 14 8" xfId="26444"/>
    <cellStyle name="CALC Currency Total [2] 2 14 8 2" xfId="26445"/>
    <cellStyle name="CALC Currency Total [2] 2 14 8 2 2" xfId="26446"/>
    <cellStyle name="CALC Currency Total [2] 2 14 8 3" xfId="26447"/>
    <cellStyle name="CALC Currency Total [2] 2 14 8 4" xfId="26448"/>
    <cellStyle name="CALC Currency Total [2] 2 14 9" xfId="26449"/>
    <cellStyle name="CALC Currency Total [2] 2 14 9 2" xfId="26450"/>
    <cellStyle name="CALC Currency Total [2] 2 14 9 2 2" xfId="26451"/>
    <cellStyle name="CALC Currency Total [2] 2 14 9 3" xfId="26452"/>
    <cellStyle name="CALC Currency Total [2] 2 14 9 4" xfId="26453"/>
    <cellStyle name="CALC Currency Total [2] 2 15" xfId="26454"/>
    <cellStyle name="CALC Currency Total [2] 2 15 10" xfId="26455"/>
    <cellStyle name="CALC Currency Total [2] 2 15 10 2" xfId="26456"/>
    <cellStyle name="CALC Currency Total [2] 2 15 11" xfId="26457"/>
    <cellStyle name="CALC Currency Total [2] 2 15 12" xfId="26458"/>
    <cellStyle name="CALC Currency Total [2] 2 15 2" xfId="26459"/>
    <cellStyle name="CALC Currency Total [2] 2 15 2 2" xfId="26460"/>
    <cellStyle name="CALC Currency Total [2] 2 15 2 2 2" xfId="26461"/>
    <cellStyle name="CALC Currency Total [2] 2 15 2 3" xfId="26462"/>
    <cellStyle name="CALC Currency Total [2] 2 15 2 4" xfId="26463"/>
    <cellStyle name="CALC Currency Total [2] 2 15 3" xfId="26464"/>
    <cellStyle name="CALC Currency Total [2] 2 15 3 2" xfId="26465"/>
    <cellStyle name="CALC Currency Total [2] 2 15 3 2 2" xfId="26466"/>
    <cellStyle name="CALC Currency Total [2] 2 15 3 3" xfId="26467"/>
    <cellStyle name="CALC Currency Total [2] 2 15 3 4" xfId="26468"/>
    <cellStyle name="CALC Currency Total [2] 2 15 4" xfId="26469"/>
    <cellStyle name="CALC Currency Total [2] 2 15 4 2" xfId="26470"/>
    <cellStyle name="CALC Currency Total [2] 2 15 4 2 2" xfId="26471"/>
    <cellStyle name="CALC Currency Total [2] 2 15 4 3" xfId="26472"/>
    <cellStyle name="CALC Currency Total [2] 2 15 4 4" xfId="26473"/>
    <cellStyle name="CALC Currency Total [2] 2 15 5" xfId="26474"/>
    <cellStyle name="CALC Currency Total [2] 2 15 5 2" xfId="26475"/>
    <cellStyle name="CALC Currency Total [2] 2 15 5 2 2" xfId="26476"/>
    <cellStyle name="CALC Currency Total [2] 2 15 5 3" xfId="26477"/>
    <cellStyle name="CALC Currency Total [2] 2 15 5 4" xfId="26478"/>
    <cellStyle name="CALC Currency Total [2] 2 15 6" xfId="26479"/>
    <cellStyle name="CALC Currency Total [2] 2 15 6 2" xfId="26480"/>
    <cellStyle name="CALC Currency Total [2] 2 15 6 2 2" xfId="26481"/>
    <cellStyle name="CALC Currency Total [2] 2 15 6 3" xfId="26482"/>
    <cellStyle name="CALC Currency Total [2] 2 15 6 4" xfId="26483"/>
    <cellStyle name="CALC Currency Total [2] 2 15 7" xfId="26484"/>
    <cellStyle name="CALC Currency Total [2] 2 15 7 2" xfId="26485"/>
    <cellStyle name="CALC Currency Total [2] 2 15 7 2 2" xfId="26486"/>
    <cellStyle name="CALC Currency Total [2] 2 15 7 3" xfId="26487"/>
    <cellStyle name="CALC Currency Total [2] 2 15 7 4" xfId="26488"/>
    <cellStyle name="CALC Currency Total [2] 2 15 8" xfId="26489"/>
    <cellStyle name="CALC Currency Total [2] 2 15 8 2" xfId="26490"/>
    <cellStyle name="CALC Currency Total [2] 2 15 8 2 2" xfId="26491"/>
    <cellStyle name="CALC Currency Total [2] 2 15 8 3" xfId="26492"/>
    <cellStyle name="CALC Currency Total [2] 2 15 8 4" xfId="26493"/>
    <cellStyle name="CALC Currency Total [2] 2 15 9" xfId="26494"/>
    <cellStyle name="CALC Currency Total [2] 2 15 9 2" xfId="26495"/>
    <cellStyle name="CALC Currency Total [2] 2 15 9 2 2" xfId="26496"/>
    <cellStyle name="CALC Currency Total [2] 2 15 9 3" xfId="26497"/>
    <cellStyle name="CALC Currency Total [2] 2 15 9 4" xfId="26498"/>
    <cellStyle name="CALC Currency Total [2] 2 16" xfId="26499"/>
    <cellStyle name="CALC Currency Total [2] 2 16 10" xfId="26500"/>
    <cellStyle name="CALC Currency Total [2] 2 16 11" xfId="26501"/>
    <cellStyle name="CALC Currency Total [2] 2 16 2" xfId="26502"/>
    <cellStyle name="CALC Currency Total [2] 2 16 2 2" xfId="26503"/>
    <cellStyle name="CALC Currency Total [2] 2 16 2 2 2" xfId="26504"/>
    <cellStyle name="CALC Currency Total [2] 2 16 2 3" xfId="26505"/>
    <cellStyle name="CALC Currency Total [2] 2 16 2 4" xfId="26506"/>
    <cellStyle name="CALC Currency Total [2] 2 16 3" xfId="26507"/>
    <cellStyle name="CALC Currency Total [2] 2 16 3 2" xfId="26508"/>
    <cellStyle name="CALC Currency Total [2] 2 16 3 2 2" xfId="26509"/>
    <cellStyle name="CALC Currency Total [2] 2 16 3 3" xfId="26510"/>
    <cellStyle name="CALC Currency Total [2] 2 16 3 4" xfId="26511"/>
    <cellStyle name="CALC Currency Total [2] 2 16 4" xfId="26512"/>
    <cellStyle name="CALC Currency Total [2] 2 16 4 2" xfId="26513"/>
    <cellStyle name="CALC Currency Total [2] 2 16 4 2 2" xfId="26514"/>
    <cellStyle name="CALC Currency Total [2] 2 16 4 3" xfId="26515"/>
    <cellStyle name="CALC Currency Total [2] 2 16 4 4" xfId="26516"/>
    <cellStyle name="CALC Currency Total [2] 2 16 5" xfId="26517"/>
    <cellStyle name="CALC Currency Total [2] 2 16 5 2" xfId="26518"/>
    <cellStyle name="CALC Currency Total [2] 2 16 5 2 2" xfId="26519"/>
    <cellStyle name="CALC Currency Total [2] 2 16 5 3" xfId="26520"/>
    <cellStyle name="CALC Currency Total [2] 2 16 5 4" xfId="26521"/>
    <cellStyle name="CALC Currency Total [2] 2 16 6" xfId="26522"/>
    <cellStyle name="CALC Currency Total [2] 2 16 6 2" xfId="26523"/>
    <cellStyle name="CALC Currency Total [2] 2 16 6 2 2" xfId="26524"/>
    <cellStyle name="CALC Currency Total [2] 2 16 6 3" xfId="26525"/>
    <cellStyle name="CALC Currency Total [2] 2 16 6 4" xfId="26526"/>
    <cellStyle name="CALC Currency Total [2] 2 16 7" xfId="26527"/>
    <cellStyle name="CALC Currency Total [2] 2 16 7 2" xfId="26528"/>
    <cellStyle name="CALC Currency Total [2] 2 16 7 2 2" xfId="26529"/>
    <cellStyle name="CALC Currency Total [2] 2 16 7 3" xfId="26530"/>
    <cellStyle name="CALC Currency Total [2] 2 16 7 4" xfId="26531"/>
    <cellStyle name="CALC Currency Total [2] 2 16 8" xfId="26532"/>
    <cellStyle name="CALC Currency Total [2] 2 16 8 2" xfId="26533"/>
    <cellStyle name="CALC Currency Total [2] 2 16 8 2 2" xfId="26534"/>
    <cellStyle name="CALC Currency Total [2] 2 16 8 3" xfId="26535"/>
    <cellStyle name="CALC Currency Total [2] 2 16 8 4" xfId="26536"/>
    <cellStyle name="CALC Currency Total [2] 2 16 9" xfId="26537"/>
    <cellStyle name="CALC Currency Total [2] 2 16 9 2" xfId="26538"/>
    <cellStyle name="CALC Currency Total [2] 2 17" xfId="26539"/>
    <cellStyle name="CALC Currency Total [2] 2 17 10" xfId="26540"/>
    <cellStyle name="CALC Currency Total [2] 2 17 11" xfId="26541"/>
    <cellStyle name="CALC Currency Total [2] 2 17 2" xfId="26542"/>
    <cellStyle name="CALC Currency Total [2] 2 17 2 2" xfId="26543"/>
    <cellStyle name="CALC Currency Total [2] 2 17 2 2 2" xfId="26544"/>
    <cellStyle name="CALC Currency Total [2] 2 17 2 3" xfId="26545"/>
    <cellStyle name="CALC Currency Total [2] 2 17 2 4" xfId="26546"/>
    <cellStyle name="CALC Currency Total [2] 2 17 3" xfId="26547"/>
    <cellStyle name="CALC Currency Total [2] 2 17 3 2" xfId="26548"/>
    <cellStyle name="CALC Currency Total [2] 2 17 3 2 2" xfId="26549"/>
    <cellStyle name="CALC Currency Total [2] 2 17 3 3" xfId="26550"/>
    <cellStyle name="CALC Currency Total [2] 2 17 3 4" xfId="26551"/>
    <cellStyle name="CALC Currency Total [2] 2 17 4" xfId="26552"/>
    <cellStyle name="CALC Currency Total [2] 2 17 4 2" xfId="26553"/>
    <cellStyle name="CALC Currency Total [2] 2 17 4 2 2" xfId="26554"/>
    <cellStyle name="CALC Currency Total [2] 2 17 4 3" xfId="26555"/>
    <cellStyle name="CALC Currency Total [2] 2 17 4 4" xfId="26556"/>
    <cellStyle name="CALC Currency Total [2] 2 17 5" xfId="26557"/>
    <cellStyle name="CALC Currency Total [2] 2 17 5 2" xfId="26558"/>
    <cellStyle name="CALC Currency Total [2] 2 17 5 2 2" xfId="26559"/>
    <cellStyle name="CALC Currency Total [2] 2 17 5 3" xfId="26560"/>
    <cellStyle name="CALC Currency Total [2] 2 17 5 4" xfId="26561"/>
    <cellStyle name="CALC Currency Total [2] 2 17 6" xfId="26562"/>
    <cellStyle name="CALC Currency Total [2] 2 17 6 2" xfId="26563"/>
    <cellStyle name="CALC Currency Total [2] 2 17 6 2 2" xfId="26564"/>
    <cellStyle name="CALC Currency Total [2] 2 17 6 3" xfId="26565"/>
    <cellStyle name="CALC Currency Total [2] 2 17 6 4" xfId="26566"/>
    <cellStyle name="CALC Currency Total [2] 2 17 7" xfId="26567"/>
    <cellStyle name="CALC Currency Total [2] 2 17 7 2" xfId="26568"/>
    <cellStyle name="CALC Currency Total [2] 2 17 7 2 2" xfId="26569"/>
    <cellStyle name="CALC Currency Total [2] 2 17 7 3" xfId="26570"/>
    <cellStyle name="CALC Currency Total [2] 2 17 7 4" xfId="26571"/>
    <cellStyle name="CALC Currency Total [2] 2 17 8" xfId="26572"/>
    <cellStyle name="CALC Currency Total [2] 2 17 8 2" xfId="26573"/>
    <cellStyle name="CALC Currency Total [2] 2 17 8 2 2" xfId="26574"/>
    <cellStyle name="CALC Currency Total [2] 2 17 8 3" xfId="26575"/>
    <cellStyle name="CALC Currency Total [2] 2 17 8 4" xfId="26576"/>
    <cellStyle name="CALC Currency Total [2] 2 17 9" xfId="26577"/>
    <cellStyle name="CALC Currency Total [2] 2 17 9 2" xfId="26578"/>
    <cellStyle name="CALC Currency Total [2] 2 18" xfId="26579"/>
    <cellStyle name="CALC Currency Total [2] 2 18 10" xfId="26580"/>
    <cellStyle name="CALC Currency Total [2] 2 18 11" xfId="26581"/>
    <cellStyle name="CALC Currency Total [2] 2 18 2" xfId="26582"/>
    <cellStyle name="CALC Currency Total [2] 2 18 2 2" xfId="26583"/>
    <cellStyle name="CALC Currency Total [2] 2 18 2 2 2" xfId="26584"/>
    <cellStyle name="CALC Currency Total [2] 2 18 2 3" xfId="26585"/>
    <cellStyle name="CALC Currency Total [2] 2 18 2 4" xfId="26586"/>
    <cellStyle name="CALC Currency Total [2] 2 18 3" xfId="26587"/>
    <cellStyle name="CALC Currency Total [2] 2 18 3 2" xfId="26588"/>
    <cellStyle name="CALC Currency Total [2] 2 18 3 2 2" xfId="26589"/>
    <cellStyle name="CALC Currency Total [2] 2 18 3 3" xfId="26590"/>
    <cellStyle name="CALC Currency Total [2] 2 18 3 4" xfId="26591"/>
    <cellStyle name="CALC Currency Total [2] 2 18 4" xfId="26592"/>
    <cellStyle name="CALC Currency Total [2] 2 18 4 2" xfId="26593"/>
    <cellStyle name="CALC Currency Total [2] 2 18 4 2 2" xfId="26594"/>
    <cellStyle name="CALC Currency Total [2] 2 18 4 3" xfId="26595"/>
    <cellStyle name="CALC Currency Total [2] 2 18 4 4" xfId="26596"/>
    <cellStyle name="CALC Currency Total [2] 2 18 5" xfId="26597"/>
    <cellStyle name="CALC Currency Total [2] 2 18 5 2" xfId="26598"/>
    <cellStyle name="CALC Currency Total [2] 2 18 5 2 2" xfId="26599"/>
    <cellStyle name="CALC Currency Total [2] 2 18 5 3" xfId="26600"/>
    <cellStyle name="CALC Currency Total [2] 2 18 5 4" xfId="26601"/>
    <cellStyle name="CALC Currency Total [2] 2 18 6" xfId="26602"/>
    <cellStyle name="CALC Currency Total [2] 2 18 6 2" xfId="26603"/>
    <cellStyle name="CALC Currency Total [2] 2 18 6 2 2" xfId="26604"/>
    <cellStyle name="CALC Currency Total [2] 2 18 6 3" xfId="26605"/>
    <cellStyle name="CALC Currency Total [2] 2 18 6 4" xfId="26606"/>
    <cellStyle name="CALC Currency Total [2] 2 18 7" xfId="26607"/>
    <cellStyle name="CALC Currency Total [2] 2 18 7 2" xfId="26608"/>
    <cellStyle name="CALC Currency Total [2] 2 18 7 2 2" xfId="26609"/>
    <cellStyle name="CALC Currency Total [2] 2 18 7 3" xfId="26610"/>
    <cellStyle name="CALC Currency Total [2] 2 18 7 4" xfId="26611"/>
    <cellStyle name="CALC Currency Total [2] 2 18 8" xfId="26612"/>
    <cellStyle name="CALC Currency Total [2] 2 18 8 2" xfId="26613"/>
    <cellStyle name="CALC Currency Total [2] 2 18 8 2 2" xfId="26614"/>
    <cellStyle name="CALC Currency Total [2] 2 18 8 3" xfId="26615"/>
    <cellStyle name="CALC Currency Total [2] 2 18 8 4" xfId="26616"/>
    <cellStyle name="CALC Currency Total [2] 2 18 9" xfId="26617"/>
    <cellStyle name="CALC Currency Total [2] 2 18 9 2" xfId="26618"/>
    <cellStyle name="CALC Currency Total [2] 2 19" xfId="26619"/>
    <cellStyle name="CALC Currency Total [2] 2 19 10" xfId="26620"/>
    <cellStyle name="CALC Currency Total [2] 2 19 11" xfId="26621"/>
    <cellStyle name="CALC Currency Total [2] 2 19 2" xfId="26622"/>
    <cellStyle name="CALC Currency Total [2] 2 19 2 2" xfId="26623"/>
    <cellStyle name="CALC Currency Total [2] 2 19 2 2 2" xfId="26624"/>
    <cellStyle name="CALC Currency Total [2] 2 19 2 3" xfId="26625"/>
    <cellStyle name="CALC Currency Total [2] 2 19 2 4" xfId="26626"/>
    <cellStyle name="CALC Currency Total [2] 2 19 3" xfId="26627"/>
    <cellStyle name="CALC Currency Total [2] 2 19 3 2" xfId="26628"/>
    <cellStyle name="CALC Currency Total [2] 2 19 3 2 2" xfId="26629"/>
    <cellStyle name="CALC Currency Total [2] 2 19 3 3" xfId="26630"/>
    <cellStyle name="CALC Currency Total [2] 2 19 3 4" xfId="26631"/>
    <cellStyle name="CALC Currency Total [2] 2 19 4" xfId="26632"/>
    <cellStyle name="CALC Currency Total [2] 2 19 4 2" xfId="26633"/>
    <cellStyle name="CALC Currency Total [2] 2 19 4 2 2" xfId="26634"/>
    <cellStyle name="CALC Currency Total [2] 2 19 4 3" xfId="26635"/>
    <cellStyle name="CALC Currency Total [2] 2 19 4 4" xfId="26636"/>
    <cellStyle name="CALC Currency Total [2] 2 19 5" xfId="26637"/>
    <cellStyle name="CALC Currency Total [2] 2 19 5 2" xfId="26638"/>
    <cellStyle name="CALC Currency Total [2] 2 19 5 2 2" xfId="26639"/>
    <cellStyle name="CALC Currency Total [2] 2 19 5 3" xfId="26640"/>
    <cellStyle name="CALC Currency Total [2] 2 19 5 4" xfId="26641"/>
    <cellStyle name="CALC Currency Total [2] 2 19 6" xfId="26642"/>
    <cellStyle name="CALC Currency Total [2] 2 19 6 2" xfId="26643"/>
    <cellStyle name="CALC Currency Total [2] 2 19 6 2 2" xfId="26644"/>
    <cellStyle name="CALC Currency Total [2] 2 19 6 3" xfId="26645"/>
    <cellStyle name="CALC Currency Total [2] 2 19 6 4" xfId="26646"/>
    <cellStyle name="CALC Currency Total [2] 2 19 7" xfId="26647"/>
    <cellStyle name="CALC Currency Total [2] 2 19 7 2" xfId="26648"/>
    <cellStyle name="CALC Currency Total [2] 2 19 7 2 2" xfId="26649"/>
    <cellStyle name="CALC Currency Total [2] 2 19 7 3" xfId="26650"/>
    <cellStyle name="CALC Currency Total [2] 2 19 7 4" xfId="26651"/>
    <cellStyle name="CALC Currency Total [2] 2 19 8" xfId="26652"/>
    <cellStyle name="CALC Currency Total [2] 2 19 8 2" xfId="26653"/>
    <cellStyle name="CALC Currency Total [2] 2 19 8 2 2" xfId="26654"/>
    <cellStyle name="CALC Currency Total [2] 2 19 8 3" xfId="26655"/>
    <cellStyle name="CALC Currency Total [2] 2 19 8 4" xfId="26656"/>
    <cellStyle name="CALC Currency Total [2] 2 19 9" xfId="26657"/>
    <cellStyle name="CALC Currency Total [2] 2 19 9 2" xfId="26658"/>
    <cellStyle name="CALC Currency Total [2] 2 2" xfId="26659"/>
    <cellStyle name="CALC Currency Total [2] 2 2 2" xfId="26660"/>
    <cellStyle name="CALC Currency Total [2] 2 2 2 2" xfId="26661"/>
    <cellStyle name="CALC Currency Total [2] 2 2 2 2 2" xfId="26662"/>
    <cellStyle name="CALC Currency Total [2] 2 2 3" xfId="26663"/>
    <cellStyle name="CALC Currency Total [2] 2 2 3 2" xfId="26664"/>
    <cellStyle name="CALC Currency Total [2] 2 20" xfId="26665"/>
    <cellStyle name="CALC Currency Total [2] 2 20 10" xfId="26666"/>
    <cellStyle name="CALC Currency Total [2] 2 20 11" xfId="26667"/>
    <cellStyle name="CALC Currency Total [2] 2 20 2" xfId="26668"/>
    <cellStyle name="CALC Currency Total [2] 2 20 2 2" xfId="26669"/>
    <cellStyle name="CALC Currency Total [2] 2 20 2 2 2" xfId="26670"/>
    <cellStyle name="CALC Currency Total [2] 2 20 2 3" xfId="26671"/>
    <cellStyle name="CALC Currency Total [2] 2 20 2 4" xfId="26672"/>
    <cellStyle name="CALC Currency Total [2] 2 20 3" xfId="26673"/>
    <cellStyle name="CALC Currency Total [2] 2 20 3 2" xfId="26674"/>
    <cellStyle name="CALC Currency Total [2] 2 20 3 2 2" xfId="26675"/>
    <cellStyle name="CALC Currency Total [2] 2 20 3 3" xfId="26676"/>
    <cellStyle name="CALC Currency Total [2] 2 20 3 4" xfId="26677"/>
    <cellStyle name="CALC Currency Total [2] 2 20 4" xfId="26678"/>
    <cellStyle name="CALC Currency Total [2] 2 20 4 2" xfId="26679"/>
    <cellStyle name="CALC Currency Total [2] 2 20 4 2 2" xfId="26680"/>
    <cellStyle name="CALC Currency Total [2] 2 20 4 3" xfId="26681"/>
    <cellStyle name="CALC Currency Total [2] 2 20 4 4" xfId="26682"/>
    <cellStyle name="CALC Currency Total [2] 2 20 5" xfId="26683"/>
    <cellStyle name="CALC Currency Total [2] 2 20 5 2" xfId="26684"/>
    <cellStyle name="CALC Currency Total [2] 2 20 5 2 2" xfId="26685"/>
    <cellStyle name="CALC Currency Total [2] 2 20 5 3" xfId="26686"/>
    <cellStyle name="CALC Currency Total [2] 2 20 5 4" xfId="26687"/>
    <cellStyle name="CALC Currency Total [2] 2 20 6" xfId="26688"/>
    <cellStyle name="CALC Currency Total [2] 2 20 6 2" xfId="26689"/>
    <cellStyle name="CALC Currency Total [2] 2 20 6 2 2" xfId="26690"/>
    <cellStyle name="CALC Currency Total [2] 2 20 6 3" xfId="26691"/>
    <cellStyle name="CALC Currency Total [2] 2 20 6 4" xfId="26692"/>
    <cellStyle name="CALC Currency Total [2] 2 20 7" xfId="26693"/>
    <cellStyle name="CALC Currency Total [2] 2 20 7 2" xfId="26694"/>
    <cellStyle name="CALC Currency Total [2] 2 20 7 2 2" xfId="26695"/>
    <cellStyle name="CALC Currency Total [2] 2 20 7 3" xfId="26696"/>
    <cellStyle name="CALC Currency Total [2] 2 20 7 4" xfId="26697"/>
    <cellStyle name="CALC Currency Total [2] 2 20 8" xfId="26698"/>
    <cellStyle name="CALC Currency Total [2] 2 20 8 2" xfId="26699"/>
    <cellStyle name="CALC Currency Total [2] 2 20 8 2 2" xfId="26700"/>
    <cellStyle name="CALC Currency Total [2] 2 20 8 3" xfId="26701"/>
    <cellStyle name="CALC Currency Total [2] 2 20 8 4" xfId="26702"/>
    <cellStyle name="CALC Currency Total [2] 2 20 9" xfId="26703"/>
    <cellStyle name="CALC Currency Total [2] 2 20 9 2" xfId="26704"/>
    <cellStyle name="CALC Currency Total [2] 2 21" xfId="26705"/>
    <cellStyle name="CALC Currency Total [2] 2 21 10" xfId="26706"/>
    <cellStyle name="CALC Currency Total [2] 2 21 11" xfId="26707"/>
    <cellStyle name="CALC Currency Total [2] 2 21 2" xfId="26708"/>
    <cellStyle name="CALC Currency Total [2] 2 21 2 2" xfId="26709"/>
    <cellStyle name="CALC Currency Total [2] 2 21 2 2 2" xfId="26710"/>
    <cellStyle name="CALC Currency Total [2] 2 21 2 3" xfId="26711"/>
    <cellStyle name="CALC Currency Total [2] 2 21 2 4" xfId="26712"/>
    <cellStyle name="CALC Currency Total [2] 2 21 3" xfId="26713"/>
    <cellStyle name="CALC Currency Total [2] 2 21 3 2" xfId="26714"/>
    <cellStyle name="CALC Currency Total [2] 2 21 3 2 2" xfId="26715"/>
    <cellStyle name="CALC Currency Total [2] 2 21 3 3" xfId="26716"/>
    <cellStyle name="CALC Currency Total [2] 2 21 3 4" xfId="26717"/>
    <cellStyle name="CALC Currency Total [2] 2 21 4" xfId="26718"/>
    <cellStyle name="CALC Currency Total [2] 2 21 4 2" xfId="26719"/>
    <cellStyle name="CALC Currency Total [2] 2 21 4 2 2" xfId="26720"/>
    <cellStyle name="CALC Currency Total [2] 2 21 4 3" xfId="26721"/>
    <cellStyle name="CALC Currency Total [2] 2 21 4 4" xfId="26722"/>
    <cellStyle name="CALC Currency Total [2] 2 21 5" xfId="26723"/>
    <cellStyle name="CALC Currency Total [2] 2 21 5 2" xfId="26724"/>
    <cellStyle name="CALC Currency Total [2] 2 21 5 2 2" xfId="26725"/>
    <cellStyle name="CALC Currency Total [2] 2 21 5 3" xfId="26726"/>
    <cellStyle name="CALC Currency Total [2] 2 21 5 4" xfId="26727"/>
    <cellStyle name="CALC Currency Total [2] 2 21 6" xfId="26728"/>
    <cellStyle name="CALC Currency Total [2] 2 21 6 2" xfId="26729"/>
    <cellStyle name="CALC Currency Total [2] 2 21 6 2 2" xfId="26730"/>
    <cellStyle name="CALC Currency Total [2] 2 21 6 3" xfId="26731"/>
    <cellStyle name="CALC Currency Total [2] 2 21 6 4" xfId="26732"/>
    <cellStyle name="CALC Currency Total [2] 2 21 7" xfId="26733"/>
    <cellStyle name="CALC Currency Total [2] 2 21 7 2" xfId="26734"/>
    <cellStyle name="CALC Currency Total [2] 2 21 7 2 2" xfId="26735"/>
    <cellStyle name="CALC Currency Total [2] 2 21 7 3" xfId="26736"/>
    <cellStyle name="CALC Currency Total [2] 2 21 7 4" xfId="26737"/>
    <cellStyle name="CALC Currency Total [2] 2 21 8" xfId="26738"/>
    <cellStyle name="CALC Currency Total [2] 2 21 8 2" xfId="26739"/>
    <cellStyle name="CALC Currency Total [2] 2 21 8 2 2" xfId="26740"/>
    <cellStyle name="CALC Currency Total [2] 2 21 8 3" xfId="26741"/>
    <cellStyle name="CALC Currency Total [2] 2 21 8 4" xfId="26742"/>
    <cellStyle name="CALC Currency Total [2] 2 21 9" xfId="26743"/>
    <cellStyle name="CALC Currency Total [2] 2 21 9 2" xfId="26744"/>
    <cellStyle name="CALC Currency Total [2] 2 22" xfId="26745"/>
    <cellStyle name="CALC Currency Total [2] 2 22 10" xfId="26746"/>
    <cellStyle name="CALC Currency Total [2] 2 22 11" xfId="26747"/>
    <cellStyle name="CALC Currency Total [2] 2 22 2" xfId="26748"/>
    <cellStyle name="CALC Currency Total [2] 2 22 2 2" xfId="26749"/>
    <cellStyle name="CALC Currency Total [2] 2 22 2 2 2" xfId="26750"/>
    <cellStyle name="CALC Currency Total [2] 2 22 2 3" xfId="26751"/>
    <cellStyle name="CALC Currency Total [2] 2 22 2 4" xfId="26752"/>
    <cellStyle name="CALC Currency Total [2] 2 22 3" xfId="26753"/>
    <cellStyle name="CALC Currency Total [2] 2 22 3 2" xfId="26754"/>
    <cellStyle name="CALC Currency Total [2] 2 22 3 2 2" xfId="26755"/>
    <cellStyle name="CALC Currency Total [2] 2 22 3 3" xfId="26756"/>
    <cellStyle name="CALC Currency Total [2] 2 22 3 4" xfId="26757"/>
    <cellStyle name="CALC Currency Total [2] 2 22 4" xfId="26758"/>
    <cellStyle name="CALC Currency Total [2] 2 22 4 2" xfId="26759"/>
    <cellStyle name="CALC Currency Total [2] 2 22 4 2 2" xfId="26760"/>
    <cellStyle name="CALC Currency Total [2] 2 22 4 3" xfId="26761"/>
    <cellStyle name="CALC Currency Total [2] 2 22 4 4" xfId="26762"/>
    <cellStyle name="CALC Currency Total [2] 2 22 5" xfId="26763"/>
    <cellStyle name="CALC Currency Total [2] 2 22 5 2" xfId="26764"/>
    <cellStyle name="CALC Currency Total [2] 2 22 5 2 2" xfId="26765"/>
    <cellStyle name="CALC Currency Total [2] 2 22 5 3" xfId="26766"/>
    <cellStyle name="CALC Currency Total [2] 2 22 5 4" xfId="26767"/>
    <cellStyle name="CALC Currency Total [2] 2 22 6" xfId="26768"/>
    <cellStyle name="CALC Currency Total [2] 2 22 6 2" xfId="26769"/>
    <cellStyle name="CALC Currency Total [2] 2 22 6 2 2" xfId="26770"/>
    <cellStyle name="CALC Currency Total [2] 2 22 6 3" xfId="26771"/>
    <cellStyle name="CALC Currency Total [2] 2 22 6 4" xfId="26772"/>
    <cellStyle name="CALC Currency Total [2] 2 22 7" xfId="26773"/>
    <cellStyle name="CALC Currency Total [2] 2 22 7 2" xfId="26774"/>
    <cellStyle name="CALC Currency Total [2] 2 22 7 2 2" xfId="26775"/>
    <cellStyle name="CALC Currency Total [2] 2 22 7 3" xfId="26776"/>
    <cellStyle name="CALC Currency Total [2] 2 22 7 4" xfId="26777"/>
    <cellStyle name="CALC Currency Total [2] 2 22 8" xfId="26778"/>
    <cellStyle name="CALC Currency Total [2] 2 22 8 2" xfId="26779"/>
    <cellStyle name="CALC Currency Total [2] 2 22 8 2 2" xfId="26780"/>
    <cellStyle name="CALC Currency Total [2] 2 22 8 3" xfId="26781"/>
    <cellStyle name="CALC Currency Total [2] 2 22 8 4" xfId="26782"/>
    <cellStyle name="CALC Currency Total [2] 2 22 9" xfId="26783"/>
    <cellStyle name="CALC Currency Total [2] 2 22 9 2" xfId="26784"/>
    <cellStyle name="CALC Currency Total [2] 2 23" xfId="26785"/>
    <cellStyle name="CALC Currency Total [2] 2 23 10" xfId="26786"/>
    <cellStyle name="CALC Currency Total [2] 2 23 11" xfId="26787"/>
    <cellStyle name="CALC Currency Total [2] 2 23 2" xfId="26788"/>
    <cellStyle name="CALC Currency Total [2] 2 23 2 2" xfId="26789"/>
    <cellStyle name="CALC Currency Total [2] 2 23 2 2 2" xfId="26790"/>
    <cellStyle name="CALC Currency Total [2] 2 23 2 3" xfId="26791"/>
    <cellStyle name="CALC Currency Total [2] 2 23 2 4" xfId="26792"/>
    <cellStyle name="CALC Currency Total [2] 2 23 3" xfId="26793"/>
    <cellStyle name="CALC Currency Total [2] 2 23 3 2" xfId="26794"/>
    <cellStyle name="CALC Currency Total [2] 2 23 3 2 2" xfId="26795"/>
    <cellStyle name="CALC Currency Total [2] 2 23 3 3" xfId="26796"/>
    <cellStyle name="CALC Currency Total [2] 2 23 3 4" xfId="26797"/>
    <cellStyle name="CALC Currency Total [2] 2 23 4" xfId="26798"/>
    <cellStyle name="CALC Currency Total [2] 2 23 4 2" xfId="26799"/>
    <cellStyle name="CALC Currency Total [2] 2 23 4 2 2" xfId="26800"/>
    <cellStyle name="CALC Currency Total [2] 2 23 4 3" xfId="26801"/>
    <cellStyle name="CALC Currency Total [2] 2 23 4 4" xfId="26802"/>
    <cellStyle name="CALC Currency Total [2] 2 23 5" xfId="26803"/>
    <cellStyle name="CALC Currency Total [2] 2 23 5 2" xfId="26804"/>
    <cellStyle name="CALC Currency Total [2] 2 23 5 2 2" xfId="26805"/>
    <cellStyle name="CALC Currency Total [2] 2 23 5 3" xfId="26806"/>
    <cellStyle name="CALC Currency Total [2] 2 23 5 4" xfId="26807"/>
    <cellStyle name="CALC Currency Total [2] 2 23 6" xfId="26808"/>
    <cellStyle name="CALC Currency Total [2] 2 23 6 2" xfId="26809"/>
    <cellStyle name="CALC Currency Total [2] 2 23 6 2 2" xfId="26810"/>
    <cellStyle name="CALC Currency Total [2] 2 23 6 3" xfId="26811"/>
    <cellStyle name="CALC Currency Total [2] 2 23 6 4" xfId="26812"/>
    <cellStyle name="CALC Currency Total [2] 2 23 7" xfId="26813"/>
    <cellStyle name="CALC Currency Total [2] 2 23 7 2" xfId="26814"/>
    <cellStyle name="CALC Currency Total [2] 2 23 7 2 2" xfId="26815"/>
    <cellStyle name="CALC Currency Total [2] 2 23 7 3" xfId="26816"/>
    <cellStyle name="CALC Currency Total [2] 2 23 7 4" xfId="26817"/>
    <cellStyle name="CALC Currency Total [2] 2 23 8" xfId="26818"/>
    <cellStyle name="CALC Currency Total [2] 2 23 8 2" xfId="26819"/>
    <cellStyle name="CALC Currency Total [2] 2 23 8 2 2" xfId="26820"/>
    <cellStyle name="CALC Currency Total [2] 2 23 8 3" xfId="26821"/>
    <cellStyle name="CALC Currency Total [2] 2 23 8 4" xfId="26822"/>
    <cellStyle name="CALC Currency Total [2] 2 23 9" xfId="26823"/>
    <cellStyle name="CALC Currency Total [2] 2 23 9 2" xfId="26824"/>
    <cellStyle name="CALC Currency Total [2] 2 24" xfId="26825"/>
    <cellStyle name="CALC Currency Total [2] 2 24 10" xfId="26826"/>
    <cellStyle name="CALC Currency Total [2] 2 24 11" xfId="26827"/>
    <cellStyle name="CALC Currency Total [2] 2 24 2" xfId="26828"/>
    <cellStyle name="CALC Currency Total [2] 2 24 2 2" xfId="26829"/>
    <cellStyle name="CALC Currency Total [2] 2 24 2 2 2" xfId="26830"/>
    <cellStyle name="CALC Currency Total [2] 2 24 2 3" xfId="26831"/>
    <cellStyle name="CALC Currency Total [2] 2 24 2 4" xfId="26832"/>
    <cellStyle name="CALC Currency Total [2] 2 24 3" xfId="26833"/>
    <cellStyle name="CALC Currency Total [2] 2 24 3 2" xfId="26834"/>
    <cellStyle name="CALC Currency Total [2] 2 24 3 2 2" xfId="26835"/>
    <cellStyle name="CALC Currency Total [2] 2 24 3 3" xfId="26836"/>
    <cellStyle name="CALC Currency Total [2] 2 24 3 4" xfId="26837"/>
    <cellStyle name="CALC Currency Total [2] 2 24 4" xfId="26838"/>
    <cellStyle name="CALC Currency Total [2] 2 24 4 2" xfId="26839"/>
    <cellStyle name="CALC Currency Total [2] 2 24 4 2 2" xfId="26840"/>
    <cellStyle name="CALC Currency Total [2] 2 24 4 3" xfId="26841"/>
    <cellStyle name="CALC Currency Total [2] 2 24 4 4" xfId="26842"/>
    <cellStyle name="CALC Currency Total [2] 2 24 5" xfId="26843"/>
    <cellStyle name="CALC Currency Total [2] 2 24 5 2" xfId="26844"/>
    <cellStyle name="CALC Currency Total [2] 2 24 5 2 2" xfId="26845"/>
    <cellStyle name="CALC Currency Total [2] 2 24 5 3" xfId="26846"/>
    <cellStyle name="CALC Currency Total [2] 2 24 5 4" xfId="26847"/>
    <cellStyle name="CALC Currency Total [2] 2 24 6" xfId="26848"/>
    <cellStyle name="CALC Currency Total [2] 2 24 6 2" xfId="26849"/>
    <cellStyle name="CALC Currency Total [2] 2 24 6 2 2" xfId="26850"/>
    <cellStyle name="CALC Currency Total [2] 2 24 6 3" xfId="26851"/>
    <cellStyle name="CALC Currency Total [2] 2 24 6 4" xfId="26852"/>
    <cellStyle name="CALC Currency Total [2] 2 24 7" xfId="26853"/>
    <cellStyle name="CALC Currency Total [2] 2 24 7 2" xfId="26854"/>
    <cellStyle name="CALC Currency Total [2] 2 24 7 2 2" xfId="26855"/>
    <cellStyle name="CALC Currency Total [2] 2 24 7 3" xfId="26856"/>
    <cellStyle name="CALC Currency Total [2] 2 24 7 4" xfId="26857"/>
    <cellStyle name="CALC Currency Total [2] 2 24 8" xfId="26858"/>
    <cellStyle name="CALC Currency Total [2] 2 24 8 2" xfId="26859"/>
    <cellStyle name="CALC Currency Total [2] 2 24 8 2 2" xfId="26860"/>
    <cellStyle name="CALC Currency Total [2] 2 24 8 3" xfId="26861"/>
    <cellStyle name="CALC Currency Total [2] 2 24 8 4" xfId="26862"/>
    <cellStyle name="CALC Currency Total [2] 2 24 9" xfId="26863"/>
    <cellStyle name="CALC Currency Total [2] 2 24 9 2" xfId="26864"/>
    <cellStyle name="CALC Currency Total [2] 2 25" xfId="26865"/>
    <cellStyle name="CALC Currency Total [2] 2 25 10" xfId="26866"/>
    <cellStyle name="CALC Currency Total [2] 2 25 11" xfId="26867"/>
    <cellStyle name="CALC Currency Total [2] 2 25 2" xfId="26868"/>
    <cellStyle name="CALC Currency Total [2] 2 25 2 2" xfId="26869"/>
    <cellStyle name="CALC Currency Total [2] 2 25 2 2 2" xfId="26870"/>
    <cellStyle name="CALC Currency Total [2] 2 25 2 3" xfId="26871"/>
    <cellStyle name="CALC Currency Total [2] 2 25 2 4" xfId="26872"/>
    <cellStyle name="CALC Currency Total [2] 2 25 3" xfId="26873"/>
    <cellStyle name="CALC Currency Total [2] 2 25 3 2" xfId="26874"/>
    <cellStyle name="CALC Currency Total [2] 2 25 3 2 2" xfId="26875"/>
    <cellStyle name="CALC Currency Total [2] 2 25 3 3" xfId="26876"/>
    <cellStyle name="CALC Currency Total [2] 2 25 3 4" xfId="26877"/>
    <cellStyle name="CALC Currency Total [2] 2 25 4" xfId="26878"/>
    <cellStyle name="CALC Currency Total [2] 2 25 4 2" xfId="26879"/>
    <cellStyle name="CALC Currency Total [2] 2 25 4 2 2" xfId="26880"/>
    <cellStyle name="CALC Currency Total [2] 2 25 4 3" xfId="26881"/>
    <cellStyle name="CALC Currency Total [2] 2 25 4 4" xfId="26882"/>
    <cellStyle name="CALC Currency Total [2] 2 25 5" xfId="26883"/>
    <cellStyle name="CALC Currency Total [2] 2 25 5 2" xfId="26884"/>
    <cellStyle name="CALC Currency Total [2] 2 25 5 2 2" xfId="26885"/>
    <cellStyle name="CALC Currency Total [2] 2 25 5 3" xfId="26886"/>
    <cellStyle name="CALC Currency Total [2] 2 25 5 4" xfId="26887"/>
    <cellStyle name="CALC Currency Total [2] 2 25 6" xfId="26888"/>
    <cellStyle name="CALC Currency Total [2] 2 25 6 2" xfId="26889"/>
    <cellStyle name="CALC Currency Total [2] 2 25 6 2 2" xfId="26890"/>
    <cellStyle name="CALC Currency Total [2] 2 25 6 3" xfId="26891"/>
    <cellStyle name="CALC Currency Total [2] 2 25 6 4" xfId="26892"/>
    <cellStyle name="CALC Currency Total [2] 2 25 7" xfId="26893"/>
    <cellStyle name="CALC Currency Total [2] 2 25 7 2" xfId="26894"/>
    <cellStyle name="CALC Currency Total [2] 2 25 7 2 2" xfId="26895"/>
    <cellStyle name="CALC Currency Total [2] 2 25 7 3" xfId="26896"/>
    <cellStyle name="CALC Currency Total [2] 2 25 7 4" xfId="26897"/>
    <cellStyle name="CALC Currency Total [2] 2 25 8" xfId="26898"/>
    <cellStyle name="CALC Currency Total [2] 2 25 8 2" xfId="26899"/>
    <cellStyle name="CALC Currency Total [2] 2 25 8 2 2" xfId="26900"/>
    <cellStyle name="CALC Currency Total [2] 2 25 8 3" xfId="26901"/>
    <cellStyle name="CALC Currency Total [2] 2 25 8 4" xfId="26902"/>
    <cellStyle name="CALC Currency Total [2] 2 25 9" xfId="26903"/>
    <cellStyle name="CALC Currency Total [2] 2 25 9 2" xfId="26904"/>
    <cellStyle name="CALC Currency Total [2] 2 26" xfId="26905"/>
    <cellStyle name="CALC Currency Total [2] 2 26 10" xfId="26906"/>
    <cellStyle name="CALC Currency Total [2] 2 26 11" xfId="26907"/>
    <cellStyle name="CALC Currency Total [2] 2 26 2" xfId="26908"/>
    <cellStyle name="CALC Currency Total [2] 2 26 2 2" xfId="26909"/>
    <cellStyle name="CALC Currency Total [2] 2 26 2 2 2" xfId="26910"/>
    <cellStyle name="CALC Currency Total [2] 2 26 2 3" xfId="26911"/>
    <cellStyle name="CALC Currency Total [2] 2 26 2 4" xfId="26912"/>
    <cellStyle name="CALC Currency Total [2] 2 26 3" xfId="26913"/>
    <cellStyle name="CALC Currency Total [2] 2 26 3 2" xfId="26914"/>
    <cellStyle name="CALC Currency Total [2] 2 26 3 2 2" xfId="26915"/>
    <cellStyle name="CALC Currency Total [2] 2 26 3 3" xfId="26916"/>
    <cellStyle name="CALC Currency Total [2] 2 26 3 4" xfId="26917"/>
    <cellStyle name="CALC Currency Total [2] 2 26 4" xfId="26918"/>
    <cellStyle name="CALC Currency Total [2] 2 26 4 2" xfId="26919"/>
    <cellStyle name="CALC Currency Total [2] 2 26 4 2 2" xfId="26920"/>
    <cellStyle name="CALC Currency Total [2] 2 26 4 3" xfId="26921"/>
    <cellStyle name="CALC Currency Total [2] 2 26 4 4" xfId="26922"/>
    <cellStyle name="CALC Currency Total [2] 2 26 5" xfId="26923"/>
    <cellStyle name="CALC Currency Total [2] 2 26 5 2" xfId="26924"/>
    <cellStyle name="CALC Currency Total [2] 2 26 5 2 2" xfId="26925"/>
    <cellStyle name="CALC Currency Total [2] 2 26 5 3" xfId="26926"/>
    <cellStyle name="CALC Currency Total [2] 2 26 5 4" xfId="26927"/>
    <cellStyle name="CALC Currency Total [2] 2 26 6" xfId="26928"/>
    <cellStyle name="CALC Currency Total [2] 2 26 6 2" xfId="26929"/>
    <cellStyle name="CALC Currency Total [2] 2 26 6 2 2" xfId="26930"/>
    <cellStyle name="CALC Currency Total [2] 2 26 6 3" xfId="26931"/>
    <cellStyle name="CALC Currency Total [2] 2 26 6 4" xfId="26932"/>
    <cellStyle name="CALC Currency Total [2] 2 26 7" xfId="26933"/>
    <cellStyle name="CALC Currency Total [2] 2 26 7 2" xfId="26934"/>
    <cellStyle name="CALC Currency Total [2] 2 26 7 2 2" xfId="26935"/>
    <cellStyle name="CALC Currency Total [2] 2 26 7 3" xfId="26936"/>
    <cellStyle name="CALC Currency Total [2] 2 26 7 4" xfId="26937"/>
    <cellStyle name="CALC Currency Total [2] 2 26 8" xfId="26938"/>
    <cellStyle name="CALC Currency Total [2] 2 26 8 2" xfId="26939"/>
    <cellStyle name="CALC Currency Total [2] 2 26 8 2 2" xfId="26940"/>
    <cellStyle name="CALC Currency Total [2] 2 26 8 3" xfId="26941"/>
    <cellStyle name="CALC Currency Total [2] 2 26 8 4" xfId="26942"/>
    <cellStyle name="CALC Currency Total [2] 2 26 9" xfId="26943"/>
    <cellStyle name="CALC Currency Total [2] 2 26 9 2" xfId="26944"/>
    <cellStyle name="CALC Currency Total [2] 2 27" xfId="26945"/>
    <cellStyle name="CALC Currency Total [2] 2 27 10" xfId="26946"/>
    <cellStyle name="CALC Currency Total [2] 2 27 11" xfId="26947"/>
    <cellStyle name="CALC Currency Total [2] 2 27 2" xfId="26948"/>
    <cellStyle name="CALC Currency Total [2] 2 27 2 2" xfId="26949"/>
    <cellStyle name="CALC Currency Total [2] 2 27 2 2 2" xfId="26950"/>
    <cellStyle name="CALC Currency Total [2] 2 27 2 3" xfId="26951"/>
    <cellStyle name="CALC Currency Total [2] 2 27 2 4" xfId="26952"/>
    <cellStyle name="CALC Currency Total [2] 2 27 3" xfId="26953"/>
    <cellStyle name="CALC Currency Total [2] 2 27 3 2" xfId="26954"/>
    <cellStyle name="CALC Currency Total [2] 2 27 3 2 2" xfId="26955"/>
    <cellStyle name="CALC Currency Total [2] 2 27 3 3" xfId="26956"/>
    <cellStyle name="CALC Currency Total [2] 2 27 3 4" xfId="26957"/>
    <cellStyle name="CALC Currency Total [2] 2 27 4" xfId="26958"/>
    <cellStyle name="CALC Currency Total [2] 2 27 4 2" xfId="26959"/>
    <cellStyle name="CALC Currency Total [2] 2 27 4 2 2" xfId="26960"/>
    <cellStyle name="CALC Currency Total [2] 2 27 4 3" xfId="26961"/>
    <cellStyle name="CALC Currency Total [2] 2 27 4 4" xfId="26962"/>
    <cellStyle name="CALC Currency Total [2] 2 27 5" xfId="26963"/>
    <cellStyle name="CALC Currency Total [2] 2 27 5 2" xfId="26964"/>
    <cellStyle name="CALC Currency Total [2] 2 27 5 2 2" xfId="26965"/>
    <cellStyle name="CALC Currency Total [2] 2 27 5 3" xfId="26966"/>
    <cellStyle name="CALC Currency Total [2] 2 27 5 4" xfId="26967"/>
    <cellStyle name="CALC Currency Total [2] 2 27 6" xfId="26968"/>
    <cellStyle name="CALC Currency Total [2] 2 27 6 2" xfId="26969"/>
    <cellStyle name="CALC Currency Total [2] 2 27 6 2 2" xfId="26970"/>
    <cellStyle name="CALC Currency Total [2] 2 27 6 3" xfId="26971"/>
    <cellStyle name="CALC Currency Total [2] 2 27 6 4" xfId="26972"/>
    <cellStyle name="CALC Currency Total [2] 2 27 7" xfId="26973"/>
    <cellStyle name="CALC Currency Total [2] 2 27 7 2" xfId="26974"/>
    <cellStyle name="CALC Currency Total [2] 2 27 7 2 2" xfId="26975"/>
    <cellStyle name="CALC Currency Total [2] 2 27 7 3" xfId="26976"/>
    <cellStyle name="CALC Currency Total [2] 2 27 7 4" xfId="26977"/>
    <cellStyle name="CALC Currency Total [2] 2 27 8" xfId="26978"/>
    <cellStyle name="CALC Currency Total [2] 2 27 8 2" xfId="26979"/>
    <cellStyle name="CALC Currency Total [2] 2 27 8 2 2" xfId="26980"/>
    <cellStyle name="CALC Currency Total [2] 2 27 8 3" xfId="26981"/>
    <cellStyle name="CALC Currency Total [2] 2 27 8 4" xfId="26982"/>
    <cellStyle name="CALC Currency Total [2] 2 27 9" xfId="26983"/>
    <cellStyle name="CALC Currency Total [2] 2 27 9 2" xfId="26984"/>
    <cellStyle name="CALC Currency Total [2] 2 28" xfId="26985"/>
    <cellStyle name="CALC Currency Total [2] 2 28 10" xfId="26986"/>
    <cellStyle name="CALC Currency Total [2] 2 28 11" xfId="26987"/>
    <cellStyle name="CALC Currency Total [2] 2 28 2" xfId="26988"/>
    <cellStyle name="CALC Currency Total [2] 2 28 2 2" xfId="26989"/>
    <cellStyle name="CALC Currency Total [2] 2 28 2 2 2" xfId="26990"/>
    <cellStyle name="CALC Currency Total [2] 2 28 2 3" xfId="26991"/>
    <cellStyle name="CALC Currency Total [2] 2 28 2 4" xfId="26992"/>
    <cellStyle name="CALC Currency Total [2] 2 28 3" xfId="26993"/>
    <cellStyle name="CALC Currency Total [2] 2 28 3 2" xfId="26994"/>
    <cellStyle name="CALC Currency Total [2] 2 28 3 2 2" xfId="26995"/>
    <cellStyle name="CALC Currency Total [2] 2 28 3 3" xfId="26996"/>
    <cellStyle name="CALC Currency Total [2] 2 28 3 4" xfId="26997"/>
    <cellStyle name="CALC Currency Total [2] 2 28 4" xfId="26998"/>
    <cellStyle name="CALC Currency Total [2] 2 28 4 2" xfId="26999"/>
    <cellStyle name="CALC Currency Total [2] 2 28 4 2 2" xfId="27000"/>
    <cellStyle name="CALC Currency Total [2] 2 28 4 3" xfId="27001"/>
    <cellStyle name="CALC Currency Total [2] 2 28 4 4" xfId="27002"/>
    <cellStyle name="CALC Currency Total [2] 2 28 5" xfId="27003"/>
    <cellStyle name="CALC Currency Total [2] 2 28 5 2" xfId="27004"/>
    <cellStyle name="CALC Currency Total [2] 2 28 5 2 2" xfId="27005"/>
    <cellStyle name="CALC Currency Total [2] 2 28 5 3" xfId="27006"/>
    <cellStyle name="CALC Currency Total [2] 2 28 5 4" xfId="27007"/>
    <cellStyle name="CALC Currency Total [2] 2 28 6" xfId="27008"/>
    <cellStyle name="CALC Currency Total [2] 2 28 6 2" xfId="27009"/>
    <cellStyle name="CALC Currency Total [2] 2 28 6 2 2" xfId="27010"/>
    <cellStyle name="CALC Currency Total [2] 2 28 6 3" xfId="27011"/>
    <cellStyle name="CALC Currency Total [2] 2 28 6 4" xfId="27012"/>
    <cellStyle name="CALC Currency Total [2] 2 28 7" xfId="27013"/>
    <cellStyle name="CALC Currency Total [2] 2 28 7 2" xfId="27014"/>
    <cellStyle name="CALC Currency Total [2] 2 28 7 2 2" xfId="27015"/>
    <cellStyle name="CALC Currency Total [2] 2 28 7 3" xfId="27016"/>
    <cellStyle name="CALC Currency Total [2] 2 28 7 4" xfId="27017"/>
    <cellStyle name="CALC Currency Total [2] 2 28 8" xfId="27018"/>
    <cellStyle name="CALC Currency Total [2] 2 28 8 2" xfId="27019"/>
    <cellStyle name="CALC Currency Total [2] 2 28 8 2 2" xfId="27020"/>
    <cellStyle name="CALC Currency Total [2] 2 28 8 3" xfId="27021"/>
    <cellStyle name="CALC Currency Total [2] 2 28 8 4" xfId="27022"/>
    <cellStyle name="CALC Currency Total [2] 2 28 9" xfId="27023"/>
    <cellStyle name="CALC Currency Total [2] 2 28 9 2" xfId="27024"/>
    <cellStyle name="CALC Currency Total [2] 2 29" xfId="27025"/>
    <cellStyle name="CALC Currency Total [2] 2 29 2" xfId="27026"/>
    <cellStyle name="CALC Currency Total [2] 2 29 2 2" xfId="27027"/>
    <cellStyle name="CALC Currency Total [2] 2 29 2 2 2" xfId="27028"/>
    <cellStyle name="CALC Currency Total [2] 2 29 2 3" xfId="27029"/>
    <cellStyle name="CALC Currency Total [2] 2 29 2 4" xfId="27030"/>
    <cellStyle name="CALC Currency Total [2] 2 29 3" xfId="27031"/>
    <cellStyle name="CALC Currency Total [2] 2 29 3 2" xfId="27032"/>
    <cellStyle name="CALC Currency Total [2] 2 29 3 2 2" xfId="27033"/>
    <cellStyle name="CALC Currency Total [2] 2 29 3 3" xfId="27034"/>
    <cellStyle name="CALC Currency Total [2] 2 29 3 4" xfId="27035"/>
    <cellStyle name="CALC Currency Total [2] 2 29 4" xfId="27036"/>
    <cellStyle name="CALC Currency Total [2] 2 29 4 2" xfId="27037"/>
    <cellStyle name="CALC Currency Total [2] 2 3" xfId="27038"/>
    <cellStyle name="CALC Currency Total [2] 2 3 2" xfId="27039"/>
    <cellStyle name="CALC Currency Total [2] 2 3 2 2" xfId="27040"/>
    <cellStyle name="CALC Currency Total [2] 2 3 2 2 2" xfId="27041"/>
    <cellStyle name="CALC Currency Total [2] 2 3 3" xfId="27042"/>
    <cellStyle name="CALC Currency Total [2] 2 3 3 2" xfId="27043"/>
    <cellStyle name="CALC Currency Total [2] 2 30" xfId="27044"/>
    <cellStyle name="CALC Currency Total [2] 2 30 2" xfId="27045"/>
    <cellStyle name="CALC Currency Total [2] 2 4" xfId="27046"/>
    <cellStyle name="CALC Currency Total [2] 2 4 2" xfId="27047"/>
    <cellStyle name="CALC Currency Total [2] 2 4 2 2" xfId="27048"/>
    <cellStyle name="CALC Currency Total [2] 2 4 2 2 2" xfId="27049"/>
    <cellStyle name="CALC Currency Total [2] 2 4 2 3" xfId="27050"/>
    <cellStyle name="CALC Currency Total [2] 2 4 2 4" xfId="27051"/>
    <cellStyle name="CALC Currency Total [2] 2 4 3" xfId="27052"/>
    <cellStyle name="CALC Currency Total [2] 2 4 3 2" xfId="27053"/>
    <cellStyle name="CALC Currency Total [2] 2 4 3 2 2" xfId="27054"/>
    <cellStyle name="CALC Currency Total [2] 2 4 3 3" xfId="27055"/>
    <cellStyle name="CALC Currency Total [2] 2 4 3 4" xfId="27056"/>
    <cellStyle name="CALC Currency Total [2] 2 4 4" xfId="27057"/>
    <cellStyle name="CALC Currency Total [2] 2 4 4 2" xfId="27058"/>
    <cellStyle name="CALC Currency Total [2] 2 4 4 2 2" xfId="27059"/>
    <cellStyle name="CALC Currency Total [2] 2 4 4 3" xfId="27060"/>
    <cellStyle name="CALC Currency Total [2] 2 4 4 4" xfId="27061"/>
    <cellStyle name="CALC Currency Total [2] 2 4 5" xfId="27062"/>
    <cellStyle name="CALC Currency Total [2] 2 4 5 2" xfId="27063"/>
    <cellStyle name="CALC Currency Total [2] 2 4 5 2 2" xfId="27064"/>
    <cellStyle name="CALC Currency Total [2] 2 4 5 3" xfId="27065"/>
    <cellStyle name="CALC Currency Total [2] 2 4 5 4" xfId="27066"/>
    <cellStyle name="CALC Currency Total [2] 2 4 6" xfId="27067"/>
    <cellStyle name="CALC Currency Total [2] 2 4 6 2" xfId="27068"/>
    <cellStyle name="CALC Currency Total [2] 2 4 6 2 2" xfId="27069"/>
    <cellStyle name="CALC Currency Total [2] 2 4 6 3" xfId="27070"/>
    <cellStyle name="CALC Currency Total [2] 2 4 6 4" xfId="27071"/>
    <cellStyle name="CALC Currency Total [2] 2 4 7" xfId="27072"/>
    <cellStyle name="CALC Currency Total [2] 2 4 7 2" xfId="27073"/>
    <cellStyle name="CALC Currency Total [2] 2 4 7 2 2" xfId="27074"/>
    <cellStyle name="CALC Currency Total [2] 2 4 7 3" xfId="27075"/>
    <cellStyle name="CALC Currency Total [2] 2 4 7 4" xfId="27076"/>
    <cellStyle name="CALC Currency Total [2] 2 4 8" xfId="27077"/>
    <cellStyle name="CALC Currency Total [2] 2 4 8 2" xfId="27078"/>
    <cellStyle name="CALC Currency Total [2] 2 5" xfId="27079"/>
    <cellStyle name="CALC Currency Total [2] 2 5 10" xfId="27080"/>
    <cellStyle name="CALC Currency Total [2] 2 5 10 2" xfId="27081"/>
    <cellStyle name="CALC Currency Total [2] 2 5 11" xfId="27082"/>
    <cellStyle name="CALC Currency Total [2] 2 5 2" xfId="27083"/>
    <cellStyle name="CALC Currency Total [2] 2 5 2 2" xfId="27084"/>
    <cellStyle name="CALC Currency Total [2] 2 5 2 2 2" xfId="27085"/>
    <cellStyle name="CALC Currency Total [2] 2 5 2 3" xfId="27086"/>
    <cellStyle name="CALC Currency Total [2] 2 5 2 4" xfId="27087"/>
    <cellStyle name="CALC Currency Total [2] 2 5 3" xfId="27088"/>
    <cellStyle name="CALC Currency Total [2] 2 5 3 2" xfId="27089"/>
    <cellStyle name="CALC Currency Total [2] 2 5 3 2 2" xfId="27090"/>
    <cellStyle name="CALC Currency Total [2] 2 5 3 3" xfId="27091"/>
    <cellStyle name="CALC Currency Total [2] 2 5 3 4" xfId="27092"/>
    <cellStyle name="CALC Currency Total [2] 2 5 4" xfId="27093"/>
    <cellStyle name="CALC Currency Total [2] 2 5 4 2" xfId="27094"/>
    <cellStyle name="CALC Currency Total [2] 2 5 4 2 2" xfId="27095"/>
    <cellStyle name="CALC Currency Total [2] 2 5 4 3" xfId="27096"/>
    <cellStyle name="CALC Currency Total [2] 2 5 4 4" xfId="27097"/>
    <cellStyle name="CALC Currency Total [2] 2 5 5" xfId="27098"/>
    <cellStyle name="CALC Currency Total [2] 2 5 5 2" xfId="27099"/>
    <cellStyle name="CALC Currency Total [2] 2 5 5 2 2" xfId="27100"/>
    <cellStyle name="CALC Currency Total [2] 2 5 5 3" xfId="27101"/>
    <cellStyle name="CALC Currency Total [2] 2 5 5 4" xfId="27102"/>
    <cellStyle name="CALC Currency Total [2] 2 5 6" xfId="27103"/>
    <cellStyle name="CALC Currency Total [2] 2 5 6 2" xfId="27104"/>
    <cellStyle name="CALC Currency Total [2] 2 5 6 2 2" xfId="27105"/>
    <cellStyle name="CALC Currency Total [2] 2 5 6 3" xfId="27106"/>
    <cellStyle name="CALC Currency Total [2] 2 5 6 4" xfId="27107"/>
    <cellStyle name="CALC Currency Total [2] 2 5 7" xfId="27108"/>
    <cellStyle name="CALC Currency Total [2] 2 5 7 2" xfId="27109"/>
    <cellStyle name="CALC Currency Total [2] 2 5 7 2 2" xfId="27110"/>
    <cellStyle name="CALC Currency Total [2] 2 5 7 3" xfId="27111"/>
    <cellStyle name="CALC Currency Total [2] 2 5 7 4" xfId="27112"/>
    <cellStyle name="CALC Currency Total [2] 2 5 8" xfId="27113"/>
    <cellStyle name="CALC Currency Total [2] 2 5 8 2" xfId="27114"/>
    <cellStyle name="CALC Currency Total [2] 2 5 8 2 2" xfId="27115"/>
    <cellStyle name="CALC Currency Total [2] 2 5 8 3" xfId="27116"/>
    <cellStyle name="CALC Currency Total [2] 2 5 8 4" xfId="27117"/>
    <cellStyle name="CALC Currency Total [2] 2 5 9" xfId="27118"/>
    <cellStyle name="CALC Currency Total [2] 2 5 9 2" xfId="27119"/>
    <cellStyle name="CALC Currency Total [2] 2 5 9 2 2" xfId="27120"/>
    <cellStyle name="CALC Currency Total [2] 2 5 9 3" xfId="27121"/>
    <cellStyle name="CALC Currency Total [2] 2 5 9 4" xfId="27122"/>
    <cellStyle name="CALC Currency Total [2] 2 6" xfId="27123"/>
    <cellStyle name="CALC Currency Total [2] 2 6 10" xfId="27124"/>
    <cellStyle name="CALC Currency Total [2] 2 6 10 2" xfId="27125"/>
    <cellStyle name="CALC Currency Total [2] 2 6 11" xfId="27126"/>
    <cellStyle name="CALC Currency Total [2] 2 6 2" xfId="27127"/>
    <cellStyle name="CALC Currency Total [2] 2 6 2 2" xfId="27128"/>
    <cellStyle name="CALC Currency Total [2] 2 6 2 2 2" xfId="27129"/>
    <cellStyle name="CALC Currency Total [2] 2 6 2 3" xfId="27130"/>
    <cellStyle name="CALC Currency Total [2] 2 6 2 4" xfId="27131"/>
    <cellStyle name="CALC Currency Total [2] 2 6 3" xfId="27132"/>
    <cellStyle name="CALC Currency Total [2] 2 6 3 2" xfId="27133"/>
    <cellStyle name="CALC Currency Total [2] 2 6 3 2 2" xfId="27134"/>
    <cellStyle name="CALC Currency Total [2] 2 6 3 3" xfId="27135"/>
    <cellStyle name="CALC Currency Total [2] 2 6 3 4" xfId="27136"/>
    <cellStyle name="CALC Currency Total [2] 2 6 4" xfId="27137"/>
    <cellStyle name="CALC Currency Total [2] 2 6 4 2" xfId="27138"/>
    <cellStyle name="CALC Currency Total [2] 2 6 4 2 2" xfId="27139"/>
    <cellStyle name="CALC Currency Total [2] 2 6 4 3" xfId="27140"/>
    <cellStyle name="CALC Currency Total [2] 2 6 4 4" xfId="27141"/>
    <cellStyle name="CALC Currency Total [2] 2 6 5" xfId="27142"/>
    <cellStyle name="CALC Currency Total [2] 2 6 5 2" xfId="27143"/>
    <cellStyle name="CALC Currency Total [2] 2 6 5 2 2" xfId="27144"/>
    <cellStyle name="CALC Currency Total [2] 2 6 5 3" xfId="27145"/>
    <cellStyle name="CALC Currency Total [2] 2 6 5 4" xfId="27146"/>
    <cellStyle name="CALC Currency Total [2] 2 6 6" xfId="27147"/>
    <cellStyle name="CALC Currency Total [2] 2 6 6 2" xfId="27148"/>
    <cellStyle name="CALC Currency Total [2] 2 6 6 2 2" xfId="27149"/>
    <cellStyle name="CALC Currency Total [2] 2 6 6 3" xfId="27150"/>
    <cellStyle name="CALC Currency Total [2] 2 6 6 4" xfId="27151"/>
    <cellStyle name="CALC Currency Total [2] 2 6 7" xfId="27152"/>
    <cellStyle name="CALC Currency Total [2] 2 6 7 2" xfId="27153"/>
    <cellStyle name="CALC Currency Total [2] 2 6 7 2 2" xfId="27154"/>
    <cellStyle name="CALC Currency Total [2] 2 6 7 3" xfId="27155"/>
    <cellStyle name="CALC Currency Total [2] 2 6 7 4" xfId="27156"/>
    <cellStyle name="CALC Currency Total [2] 2 6 8" xfId="27157"/>
    <cellStyle name="CALC Currency Total [2] 2 6 8 2" xfId="27158"/>
    <cellStyle name="CALC Currency Total [2] 2 6 8 2 2" xfId="27159"/>
    <cellStyle name="CALC Currency Total [2] 2 6 8 3" xfId="27160"/>
    <cellStyle name="CALC Currency Total [2] 2 6 8 4" xfId="27161"/>
    <cellStyle name="CALC Currency Total [2] 2 6 9" xfId="27162"/>
    <cellStyle name="CALC Currency Total [2] 2 6 9 2" xfId="27163"/>
    <cellStyle name="CALC Currency Total [2] 2 6 9 2 2" xfId="27164"/>
    <cellStyle name="CALC Currency Total [2] 2 6 9 3" xfId="27165"/>
    <cellStyle name="CALC Currency Total [2] 2 6 9 4" xfId="27166"/>
    <cellStyle name="CALC Currency Total [2] 2 7" xfId="27167"/>
    <cellStyle name="CALC Currency Total [2] 2 7 10" xfId="27168"/>
    <cellStyle name="CALC Currency Total [2] 2 7 10 2" xfId="27169"/>
    <cellStyle name="CALC Currency Total [2] 2 7 11" xfId="27170"/>
    <cellStyle name="CALC Currency Total [2] 2 7 2" xfId="27171"/>
    <cellStyle name="CALC Currency Total [2] 2 7 2 2" xfId="27172"/>
    <cellStyle name="CALC Currency Total [2] 2 7 2 2 2" xfId="27173"/>
    <cellStyle name="CALC Currency Total [2] 2 7 2 3" xfId="27174"/>
    <cellStyle name="CALC Currency Total [2] 2 7 2 4" xfId="27175"/>
    <cellStyle name="CALC Currency Total [2] 2 7 3" xfId="27176"/>
    <cellStyle name="CALC Currency Total [2] 2 7 3 2" xfId="27177"/>
    <cellStyle name="CALC Currency Total [2] 2 7 3 2 2" xfId="27178"/>
    <cellStyle name="CALC Currency Total [2] 2 7 3 3" xfId="27179"/>
    <cellStyle name="CALC Currency Total [2] 2 7 3 4" xfId="27180"/>
    <cellStyle name="CALC Currency Total [2] 2 7 4" xfId="27181"/>
    <cellStyle name="CALC Currency Total [2] 2 7 4 2" xfId="27182"/>
    <cellStyle name="CALC Currency Total [2] 2 7 4 2 2" xfId="27183"/>
    <cellStyle name="CALC Currency Total [2] 2 7 4 3" xfId="27184"/>
    <cellStyle name="CALC Currency Total [2] 2 7 4 4" xfId="27185"/>
    <cellStyle name="CALC Currency Total [2] 2 7 5" xfId="27186"/>
    <cellStyle name="CALC Currency Total [2] 2 7 5 2" xfId="27187"/>
    <cellStyle name="CALC Currency Total [2] 2 7 5 2 2" xfId="27188"/>
    <cellStyle name="CALC Currency Total [2] 2 7 5 3" xfId="27189"/>
    <cellStyle name="CALC Currency Total [2] 2 7 5 4" xfId="27190"/>
    <cellStyle name="CALC Currency Total [2] 2 7 6" xfId="27191"/>
    <cellStyle name="CALC Currency Total [2] 2 7 6 2" xfId="27192"/>
    <cellStyle name="CALC Currency Total [2] 2 7 6 2 2" xfId="27193"/>
    <cellStyle name="CALC Currency Total [2] 2 7 6 3" xfId="27194"/>
    <cellStyle name="CALC Currency Total [2] 2 7 6 4" xfId="27195"/>
    <cellStyle name="CALC Currency Total [2] 2 7 7" xfId="27196"/>
    <cellStyle name="CALC Currency Total [2] 2 7 7 2" xfId="27197"/>
    <cellStyle name="CALC Currency Total [2] 2 7 7 2 2" xfId="27198"/>
    <cellStyle name="CALC Currency Total [2] 2 7 7 3" xfId="27199"/>
    <cellStyle name="CALC Currency Total [2] 2 7 7 4" xfId="27200"/>
    <cellStyle name="CALC Currency Total [2] 2 7 8" xfId="27201"/>
    <cellStyle name="CALC Currency Total [2] 2 7 8 2" xfId="27202"/>
    <cellStyle name="CALC Currency Total [2] 2 7 8 2 2" xfId="27203"/>
    <cellStyle name="CALC Currency Total [2] 2 7 8 3" xfId="27204"/>
    <cellStyle name="CALC Currency Total [2] 2 7 8 4" xfId="27205"/>
    <cellStyle name="CALC Currency Total [2] 2 7 9" xfId="27206"/>
    <cellStyle name="CALC Currency Total [2] 2 7 9 2" xfId="27207"/>
    <cellStyle name="CALC Currency Total [2] 2 7 9 2 2" xfId="27208"/>
    <cellStyle name="CALC Currency Total [2] 2 7 9 3" xfId="27209"/>
    <cellStyle name="CALC Currency Total [2] 2 7 9 4" xfId="27210"/>
    <cellStyle name="CALC Currency Total [2] 2 8" xfId="27211"/>
    <cellStyle name="CALC Currency Total [2] 2 8 10" xfId="27212"/>
    <cellStyle name="CALC Currency Total [2] 2 8 10 2" xfId="27213"/>
    <cellStyle name="CALC Currency Total [2] 2 8 11" xfId="27214"/>
    <cellStyle name="CALC Currency Total [2] 2 8 2" xfId="27215"/>
    <cellStyle name="CALC Currency Total [2] 2 8 2 2" xfId="27216"/>
    <cellStyle name="CALC Currency Total [2] 2 8 2 2 2" xfId="27217"/>
    <cellStyle name="CALC Currency Total [2] 2 8 2 3" xfId="27218"/>
    <cellStyle name="CALC Currency Total [2] 2 8 2 4" xfId="27219"/>
    <cellStyle name="CALC Currency Total [2] 2 8 3" xfId="27220"/>
    <cellStyle name="CALC Currency Total [2] 2 8 3 2" xfId="27221"/>
    <cellStyle name="CALC Currency Total [2] 2 8 3 2 2" xfId="27222"/>
    <cellStyle name="CALC Currency Total [2] 2 8 3 3" xfId="27223"/>
    <cellStyle name="CALC Currency Total [2] 2 8 3 4" xfId="27224"/>
    <cellStyle name="CALC Currency Total [2] 2 8 4" xfId="27225"/>
    <cellStyle name="CALC Currency Total [2] 2 8 4 2" xfId="27226"/>
    <cellStyle name="CALC Currency Total [2] 2 8 4 2 2" xfId="27227"/>
    <cellStyle name="CALC Currency Total [2] 2 8 4 3" xfId="27228"/>
    <cellStyle name="CALC Currency Total [2] 2 8 4 4" xfId="27229"/>
    <cellStyle name="CALC Currency Total [2] 2 8 5" xfId="27230"/>
    <cellStyle name="CALC Currency Total [2] 2 8 5 2" xfId="27231"/>
    <cellStyle name="CALC Currency Total [2] 2 8 5 2 2" xfId="27232"/>
    <cellStyle name="CALC Currency Total [2] 2 8 5 3" xfId="27233"/>
    <cellStyle name="CALC Currency Total [2] 2 8 5 4" xfId="27234"/>
    <cellStyle name="CALC Currency Total [2] 2 8 6" xfId="27235"/>
    <cellStyle name="CALC Currency Total [2] 2 8 6 2" xfId="27236"/>
    <cellStyle name="CALC Currency Total [2] 2 8 6 2 2" xfId="27237"/>
    <cellStyle name="CALC Currency Total [2] 2 8 6 3" xfId="27238"/>
    <cellStyle name="CALC Currency Total [2] 2 8 6 4" xfId="27239"/>
    <cellStyle name="CALC Currency Total [2] 2 8 7" xfId="27240"/>
    <cellStyle name="CALC Currency Total [2] 2 8 7 2" xfId="27241"/>
    <cellStyle name="CALC Currency Total [2] 2 8 7 2 2" xfId="27242"/>
    <cellStyle name="CALC Currency Total [2] 2 8 7 3" xfId="27243"/>
    <cellStyle name="CALC Currency Total [2] 2 8 7 4" xfId="27244"/>
    <cellStyle name="CALC Currency Total [2] 2 8 8" xfId="27245"/>
    <cellStyle name="CALC Currency Total [2] 2 8 8 2" xfId="27246"/>
    <cellStyle name="CALC Currency Total [2] 2 8 8 2 2" xfId="27247"/>
    <cellStyle name="CALC Currency Total [2] 2 8 8 3" xfId="27248"/>
    <cellStyle name="CALC Currency Total [2] 2 8 8 4" xfId="27249"/>
    <cellStyle name="CALC Currency Total [2] 2 8 9" xfId="27250"/>
    <cellStyle name="CALC Currency Total [2] 2 8 9 2" xfId="27251"/>
    <cellStyle name="CALC Currency Total [2] 2 8 9 2 2" xfId="27252"/>
    <cellStyle name="CALC Currency Total [2] 2 8 9 3" xfId="27253"/>
    <cellStyle name="CALC Currency Total [2] 2 8 9 4" xfId="27254"/>
    <cellStyle name="CALC Currency Total [2] 2 9" xfId="27255"/>
    <cellStyle name="CALC Currency Total [2] 2 9 10" xfId="27256"/>
    <cellStyle name="CALC Currency Total [2] 2 9 10 2" xfId="27257"/>
    <cellStyle name="CALC Currency Total [2] 2 9 11" xfId="27258"/>
    <cellStyle name="CALC Currency Total [2] 2 9 12" xfId="27259"/>
    <cellStyle name="CALC Currency Total [2] 2 9 2" xfId="27260"/>
    <cellStyle name="CALC Currency Total [2] 2 9 2 2" xfId="27261"/>
    <cellStyle name="CALC Currency Total [2] 2 9 2 2 2" xfId="27262"/>
    <cellStyle name="CALC Currency Total [2] 2 9 2 3" xfId="27263"/>
    <cellStyle name="CALC Currency Total [2] 2 9 2 4" xfId="27264"/>
    <cellStyle name="CALC Currency Total [2] 2 9 3" xfId="27265"/>
    <cellStyle name="CALC Currency Total [2] 2 9 3 2" xfId="27266"/>
    <cellStyle name="CALC Currency Total [2] 2 9 3 2 2" xfId="27267"/>
    <cellStyle name="CALC Currency Total [2] 2 9 3 3" xfId="27268"/>
    <cellStyle name="CALC Currency Total [2] 2 9 3 4" xfId="27269"/>
    <cellStyle name="CALC Currency Total [2] 2 9 4" xfId="27270"/>
    <cellStyle name="CALC Currency Total [2] 2 9 4 2" xfId="27271"/>
    <cellStyle name="CALC Currency Total [2] 2 9 4 2 2" xfId="27272"/>
    <cellStyle name="CALC Currency Total [2] 2 9 4 3" xfId="27273"/>
    <cellStyle name="CALC Currency Total [2] 2 9 4 4" xfId="27274"/>
    <cellStyle name="CALC Currency Total [2] 2 9 5" xfId="27275"/>
    <cellStyle name="CALC Currency Total [2] 2 9 5 2" xfId="27276"/>
    <cellStyle name="CALC Currency Total [2] 2 9 5 2 2" xfId="27277"/>
    <cellStyle name="CALC Currency Total [2] 2 9 5 3" xfId="27278"/>
    <cellStyle name="CALC Currency Total [2] 2 9 5 4" xfId="27279"/>
    <cellStyle name="CALC Currency Total [2] 2 9 6" xfId="27280"/>
    <cellStyle name="CALC Currency Total [2] 2 9 6 2" xfId="27281"/>
    <cellStyle name="CALC Currency Total [2] 2 9 6 2 2" xfId="27282"/>
    <cellStyle name="CALC Currency Total [2] 2 9 6 3" xfId="27283"/>
    <cellStyle name="CALC Currency Total [2] 2 9 6 4" xfId="27284"/>
    <cellStyle name="CALC Currency Total [2] 2 9 7" xfId="27285"/>
    <cellStyle name="CALC Currency Total [2] 2 9 7 2" xfId="27286"/>
    <cellStyle name="CALC Currency Total [2] 2 9 7 2 2" xfId="27287"/>
    <cellStyle name="CALC Currency Total [2] 2 9 7 3" xfId="27288"/>
    <cellStyle name="CALC Currency Total [2] 2 9 7 4" xfId="27289"/>
    <cellStyle name="CALC Currency Total [2] 2 9 8" xfId="27290"/>
    <cellStyle name="CALC Currency Total [2] 2 9 8 2" xfId="27291"/>
    <cellStyle name="CALC Currency Total [2] 2 9 8 2 2" xfId="27292"/>
    <cellStyle name="CALC Currency Total [2] 2 9 8 3" xfId="27293"/>
    <cellStyle name="CALC Currency Total [2] 2 9 8 4" xfId="27294"/>
    <cellStyle name="CALC Currency Total [2] 2 9 9" xfId="27295"/>
    <cellStyle name="CALC Currency Total [2] 2 9 9 2" xfId="27296"/>
    <cellStyle name="CALC Currency Total [2] 2 9 9 2 2" xfId="27297"/>
    <cellStyle name="CALC Currency Total [2] 2 9 9 3" xfId="27298"/>
    <cellStyle name="CALC Currency Total [2] 2 9 9 4" xfId="27299"/>
    <cellStyle name="CALC Currency Total [2] 20" xfId="27300"/>
    <cellStyle name="CALC Currency Total [2] 20 10" xfId="27301"/>
    <cellStyle name="CALC Currency Total [2] 20 11" xfId="27302"/>
    <cellStyle name="CALC Currency Total [2] 20 2" xfId="27303"/>
    <cellStyle name="CALC Currency Total [2] 20 2 2" xfId="27304"/>
    <cellStyle name="CALC Currency Total [2] 20 2 2 2" xfId="27305"/>
    <cellStyle name="CALC Currency Total [2] 20 2 3" xfId="27306"/>
    <cellStyle name="CALC Currency Total [2] 20 2 4" xfId="27307"/>
    <cellStyle name="CALC Currency Total [2] 20 3" xfId="27308"/>
    <cellStyle name="CALC Currency Total [2] 20 3 2" xfId="27309"/>
    <cellStyle name="CALC Currency Total [2] 20 3 2 2" xfId="27310"/>
    <cellStyle name="CALC Currency Total [2] 20 3 3" xfId="27311"/>
    <cellStyle name="CALC Currency Total [2] 20 3 4" xfId="27312"/>
    <cellStyle name="CALC Currency Total [2] 20 4" xfId="27313"/>
    <cellStyle name="CALC Currency Total [2] 20 4 2" xfId="27314"/>
    <cellStyle name="CALC Currency Total [2] 20 4 2 2" xfId="27315"/>
    <cellStyle name="CALC Currency Total [2] 20 4 3" xfId="27316"/>
    <cellStyle name="CALC Currency Total [2] 20 4 4" xfId="27317"/>
    <cellStyle name="CALC Currency Total [2] 20 5" xfId="27318"/>
    <cellStyle name="CALC Currency Total [2] 20 5 2" xfId="27319"/>
    <cellStyle name="CALC Currency Total [2] 20 5 2 2" xfId="27320"/>
    <cellStyle name="CALC Currency Total [2] 20 5 3" xfId="27321"/>
    <cellStyle name="CALC Currency Total [2] 20 5 4" xfId="27322"/>
    <cellStyle name="CALC Currency Total [2] 20 6" xfId="27323"/>
    <cellStyle name="CALC Currency Total [2] 20 6 2" xfId="27324"/>
    <cellStyle name="CALC Currency Total [2] 20 6 2 2" xfId="27325"/>
    <cellStyle name="CALC Currency Total [2] 20 6 3" xfId="27326"/>
    <cellStyle name="CALC Currency Total [2] 20 6 4" xfId="27327"/>
    <cellStyle name="CALC Currency Total [2] 20 7" xfId="27328"/>
    <cellStyle name="CALC Currency Total [2] 20 7 2" xfId="27329"/>
    <cellStyle name="CALC Currency Total [2] 20 7 2 2" xfId="27330"/>
    <cellStyle name="CALC Currency Total [2] 20 7 3" xfId="27331"/>
    <cellStyle name="CALC Currency Total [2] 20 7 4" xfId="27332"/>
    <cellStyle name="CALC Currency Total [2] 20 8" xfId="27333"/>
    <cellStyle name="CALC Currency Total [2] 20 8 2" xfId="27334"/>
    <cellStyle name="CALC Currency Total [2] 20 8 2 2" xfId="27335"/>
    <cellStyle name="CALC Currency Total [2] 20 8 3" xfId="27336"/>
    <cellStyle name="CALC Currency Total [2] 20 8 4" xfId="27337"/>
    <cellStyle name="CALC Currency Total [2] 20 9" xfId="27338"/>
    <cellStyle name="CALC Currency Total [2] 20 9 2" xfId="27339"/>
    <cellStyle name="CALC Currency Total [2] 21" xfId="27340"/>
    <cellStyle name="CALC Currency Total [2] 21 10" xfId="27341"/>
    <cellStyle name="CALC Currency Total [2] 21 11" xfId="27342"/>
    <cellStyle name="CALC Currency Total [2] 21 2" xfId="27343"/>
    <cellStyle name="CALC Currency Total [2] 21 2 2" xfId="27344"/>
    <cellStyle name="CALC Currency Total [2] 21 2 2 2" xfId="27345"/>
    <cellStyle name="CALC Currency Total [2] 21 2 3" xfId="27346"/>
    <cellStyle name="CALC Currency Total [2] 21 2 4" xfId="27347"/>
    <cellStyle name="CALC Currency Total [2] 21 3" xfId="27348"/>
    <cellStyle name="CALC Currency Total [2] 21 3 2" xfId="27349"/>
    <cellStyle name="CALC Currency Total [2] 21 3 2 2" xfId="27350"/>
    <cellStyle name="CALC Currency Total [2] 21 3 3" xfId="27351"/>
    <cellStyle name="CALC Currency Total [2] 21 3 4" xfId="27352"/>
    <cellStyle name="CALC Currency Total [2] 21 4" xfId="27353"/>
    <cellStyle name="CALC Currency Total [2] 21 4 2" xfId="27354"/>
    <cellStyle name="CALC Currency Total [2] 21 4 2 2" xfId="27355"/>
    <cellStyle name="CALC Currency Total [2] 21 4 3" xfId="27356"/>
    <cellStyle name="CALC Currency Total [2] 21 4 4" xfId="27357"/>
    <cellStyle name="CALC Currency Total [2] 21 5" xfId="27358"/>
    <cellStyle name="CALC Currency Total [2] 21 5 2" xfId="27359"/>
    <cellStyle name="CALC Currency Total [2] 21 5 2 2" xfId="27360"/>
    <cellStyle name="CALC Currency Total [2] 21 5 3" xfId="27361"/>
    <cellStyle name="CALC Currency Total [2] 21 5 4" xfId="27362"/>
    <cellStyle name="CALC Currency Total [2] 21 6" xfId="27363"/>
    <cellStyle name="CALC Currency Total [2] 21 6 2" xfId="27364"/>
    <cellStyle name="CALC Currency Total [2] 21 6 2 2" xfId="27365"/>
    <cellStyle name="CALC Currency Total [2] 21 6 3" xfId="27366"/>
    <cellStyle name="CALC Currency Total [2] 21 6 4" xfId="27367"/>
    <cellStyle name="CALC Currency Total [2] 21 7" xfId="27368"/>
    <cellStyle name="CALC Currency Total [2] 21 7 2" xfId="27369"/>
    <cellStyle name="CALC Currency Total [2] 21 7 2 2" xfId="27370"/>
    <cellStyle name="CALC Currency Total [2] 21 7 3" xfId="27371"/>
    <cellStyle name="CALC Currency Total [2] 21 7 4" xfId="27372"/>
    <cellStyle name="CALC Currency Total [2] 21 8" xfId="27373"/>
    <cellStyle name="CALC Currency Total [2] 21 8 2" xfId="27374"/>
    <cellStyle name="CALC Currency Total [2] 21 8 2 2" xfId="27375"/>
    <cellStyle name="CALC Currency Total [2] 21 8 3" xfId="27376"/>
    <cellStyle name="CALC Currency Total [2] 21 8 4" xfId="27377"/>
    <cellStyle name="CALC Currency Total [2] 21 9" xfId="27378"/>
    <cellStyle name="CALC Currency Total [2] 21 9 2" xfId="27379"/>
    <cellStyle name="CALC Currency Total [2] 22" xfId="27380"/>
    <cellStyle name="CALC Currency Total [2] 22 2" xfId="27381"/>
    <cellStyle name="CALC Currency Total [2] 22 2 2" xfId="27382"/>
    <cellStyle name="CALC Currency Total [2] 22 2 2 2" xfId="27383"/>
    <cellStyle name="CALC Currency Total [2] 22 2 3" xfId="27384"/>
    <cellStyle name="CALC Currency Total [2] 22 2 4" xfId="27385"/>
    <cellStyle name="CALC Currency Total [2] 22 3" xfId="27386"/>
    <cellStyle name="CALC Currency Total [2] 22 3 2" xfId="27387"/>
    <cellStyle name="CALC Currency Total [2] 22 3 2 2" xfId="27388"/>
    <cellStyle name="CALC Currency Total [2] 22 3 3" xfId="27389"/>
    <cellStyle name="CALC Currency Total [2] 22 3 4" xfId="27390"/>
    <cellStyle name="CALC Currency Total [2] 22 4" xfId="27391"/>
    <cellStyle name="CALC Currency Total [2] 22 4 2" xfId="27392"/>
    <cellStyle name="CALC Currency Total [2] 23" xfId="27393"/>
    <cellStyle name="CALC Currency Total [2] 23 2" xfId="27394"/>
    <cellStyle name="CALC Currency Total [2] 3" xfId="27395"/>
    <cellStyle name="CALC Currency Total [2] 3 2" xfId="27396"/>
    <cellStyle name="CALC Currency Total [2] 3 2 2" xfId="27397"/>
    <cellStyle name="CALC Currency Total [2] 3 2 2 2" xfId="27398"/>
    <cellStyle name="CALC Currency Total [2] 3 2 3" xfId="27399"/>
    <cellStyle name="CALC Currency Total [2] 3 2 4" xfId="27400"/>
    <cellStyle name="CALC Currency Total [2] 3 3" xfId="27401"/>
    <cellStyle name="CALC Currency Total [2] 3 3 2" xfId="27402"/>
    <cellStyle name="CALC Currency Total [2] 3 3 2 2" xfId="27403"/>
    <cellStyle name="CALC Currency Total [2] 3 3 3" xfId="27404"/>
    <cellStyle name="CALC Currency Total [2] 3 3 4" xfId="27405"/>
    <cellStyle name="CALC Currency Total [2] 3 4" xfId="27406"/>
    <cellStyle name="CALC Currency Total [2] 3 4 2" xfId="27407"/>
    <cellStyle name="CALC Currency Total [2] 3 4 2 2" xfId="27408"/>
    <cellStyle name="CALC Currency Total [2] 3 4 3" xfId="27409"/>
    <cellStyle name="CALC Currency Total [2] 3 4 4" xfId="27410"/>
    <cellStyle name="CALC Currency Total [2] 3 5" xfId="27411"/>
    <cellStyle name="CALC Currency Total [2] 3 5 2" xfId="27412"/>
    <cellStyle name="CALC Currency Total [2] 3 5 2 2" xfId="27413"/>
    <cellStyle name="CALC Currency Total [2] 3 5 3" xfId="27414"/>
    <cellStyle name="CALC Currency Total [2] 3 5 4" xfId="27415"/>
    <cellStyle name="CALC Currency Total [2] 3 6" xfId="27416"/>
    <cellStyle name="CALC Currency Total [2] 3 6 2" xfId="27417"/>
    <cellStyle name="CALC Currency Total [2] 3 6 2 2" xfId="27418"/>
    <cellStyle name="CALC Currency Total [2] 3 6 3" xfId="27419"/>
    <cellStyle name="CALC Currency Total [2] 3 6 4" xfId="27420"/>
    <cellStyle name="CALC Currency Total [2] 3 7" xfId="27421"/>
    <cellStyle name="CALC Currency Total [2] 3 7 2" xfId="27422"/>
    <cellStyle name="CALC Currency Total [2] 3 7 2 2" xfId="27423"/>
    <cellStyle name="CALC Currency Total [2] 3 7 3" xfId="27424"/>
    <cellStyle name="CALC Currency Total [2] 3 7 4" xfId="27425"/>
    <cellStyle name="CALC Currency Total [2] 3 8" xfId="27426"/>
    <cellStyle name="CALC Currency Total [2] 3 8 2" xfId="27427"/>
    <cellStyle name="CALC Currency Total [2] 4" xfId="27428"/>
    <cellStyle name="CALC Currency Total [2] 4 10" xfId="27429"/>
    <cellStyle name="CALC Currency Total [2] 4 10 2" xfId="27430"/>
    <cellStyle name="CALC Currency Total [2] 4 11" xfId="27431"/>
    <cellStyle name="CALC Currency Total [2] 4 2" xfId="27432"/>
    <cellStyle name="CALC Currency Total [2] 4 2 2" xfId="27433"/>
    <cellStyle name="CALC Currency Total [2] 4 2 2 2" xfId="27434"/>
    <cellStyle name="CALC Currency Total [2] 4 2 3" xfId="27435"/>
    <cellStyle name="CALC Currency Total [2] 4 2 4" xfId="27436"/>
    <cellStyle name="CALC Currency Total [2] 4 3" xfId="27437"/>
    <cellStyle name="CALC Currency Total [2] 4 3 2" xfId="27438"/>
    <cellStyle name="CALC Currency Total [2] 4 3 2 2" xfId="27439"/>
    <cellStyle name="CALC Currency Total [2] 4 3 3" xfId="27440"/>
    <cellStyle name="CALC Currency Total [2] 4 3 4" xfId="27441"/>
    <cellStyle name="CALC Currency Total [2] 4 4" xfId="27442"/>
    <cellStyle name="CALC Currency Total [2] 4 4 2" xfId="27443"/>
    <cellStyle name="CALC Currency Total [2] 4 4 2 2" xfId="27444"/>
    <cellStyle name="CALC Currency Total [2] 4 4 3" xfId="27445"/>
    <cellStyle name="CALC Currency Total [2] 4 4 4" xfId="27446"/>
    <cellStyle name="CALC Currency Total [2] 4 5" xfId="27447"/>
    <cellStyle name="CALC Currency Total [2] 4 5 2" xfId="27448"/>
    <cellStyle name="CALC Currency Total [2] 4 5 2 2" xfId="27449"/>
    <cellStyle name="CALC Currency Total [2] 4 5 3" xfId="27450"/>
    <cellStyle name="CALC Currency Total [2] 4 5 4" xfId="27451"/>
    <cellStyle name="CALC Currency Total [2] 4 6" xfId="27452"/>
    <cellStyle name="CALC Currency Total [2] 4 6 2" xfId="27453"/>
    <cellStyle name="CALC Currency Total [2] 4 6 2 2" xfId="27454"/>
    <cellStyle name="CALC Currency Total [2] 4 6 3" xfId="27455"/>
    <cellStyle name="CALC Currency Total [2] 4 6 4" xfId="27456"/>
    <cellStyle name="CALC Currency Total [2] 4 7" xfId="27457"/>
    <cellStyle name="CALC Currency Total [2] 4 7 2" xfId="27458"/>
    <cellStyle name="CALC Currency Total [2] 4 7 2 2" xfId="27459"/>
    <cellStyle name="CALC Currency Total [2] 4 7 3" xfId="27460"/>
    <cellStyle name="CALC Currency Total [2] 4 7 4" xfId="27461"/>
    <cellStyle name="CALC Currency Total [2] 4 8" xfId="27462"/>
    <cellStyle name="CALC Currency Total [2] 4 8 2" xfId="27463"/>
    <cellStyle name="CALC Currency Total [2] 4 8 2 2" xfId="27464"/>
    <cellStyle name="CALC Currency Total [2] 4 8 3" xfId="27465"/>
    <cellStyle name="CALC Currency Total [2] 4 8 4" xfId="27466"/>
    <cellStyle name="CALC Currency Total [2] 4 9" xfId="27467"/>
    <cellStyle name="CALC Currency Total [2] 4 9 2" xfId="27468"/>
    <cellStyle name="CALC Currency Total [2] 4 9 2 2" xfId="27469"/>
    <cellStyle name="CALC Currency Total [2] 4 9 3" xfId="27470"/>
    <cellStyle name="CALC Currency Total [2] 4 9 4" xfId="27471"/>
    <cellStyle name="CALC Currency Total [2] 5" xfId="27472"/>
    <cellStyle name="CALC Currency Total [2] 5 10" xfId="27473"/>
    <cellStyle name="CALC Currency Total [2] 5 10 2" xfId="27474"/>
    <cellStyle name="CALC Currency Total [2] 5 11" xfId="27475"/>
    <cellStyle name="CALC Currency Total [2] 5 2" xfId="27476"/>
    <cellStyle name="CALC Currency Total [2] 5 2 2" xfId="27477"/>
    <cellStyle name="CALC Currency Total [2] 5 2 2 2" xfId="27478"/>
    <cellStyle name="CALC Currency Total [2] 5 2 3" xfId="27479"/>
    <cellStyle name="CALC Currency Total [2] 5 2 4" xfId="27480"/>
    <cellStyle name="CALC Currency Total [2] 5 3" xfId="27481"/>
    <cellStyle name="CALC Currency Total [2] 5 3 2" xfId="27482"/>
    <cellStyle name="CALC Currency Total [2] 5 3 2 2" xfId="27483"/>
    <cellStyle name="CALC Currency Total [2] 5 3 3" xfId="27484"/>
    <cellStyle name="CALC Currency Total [2] 5 3 4" xfId="27485"/>
    <cellStyle name="CALC Currency Total [2] 5 4" xfId="27486"/>
    <cellStyle name="CALC Currency Total [2] 5 4 2" xfId="27487"/>
    <cellStyle name="CALC Currency Total [2] 5 4 2 2" xfId="27488"/>
    <cellStyle name="CALC Currency Total [2] 5 4 3" xfId="27489"/>
    <cellStyle name="CALC Currency Total [2] 5 4 4" xfId="27490"/>
    <cellStyle name="CALC Currency Total [2] 5 5" xfId="27491"/>
    <cellStyle name="CALC Currency Total [2] 5 5 2" xfId="27492"/>
    <cellStyle name="CALC Currency Total [2] 5 5 2 2" xfId="27493"/>
    <cellStyle name="CALC Currency Total [2] 5 5 3" xfId="27494"/>
    <cellStyle name="CALC Currency Total [2] 5 5 4" xfId="27495"/>
    <cellStyle name="CALC Currency Total [2] 5 6" xfId="27496"/>
    <cellStyle name="CALC Currency Total [2] 5 6 2" xfId="27497"/>
    <cellStyle name="CALC Currency Total [2] 5 6 2 2" xfId="27498"/>
    <cellStyle name="CALC Currency Total [2] 5 6 3" xfId="27499"/>
    <cellStyle name="CALC Currency Total [2] 5 6 4" xfId="27500"/>
    <cellStyle name="CALC Currency Total [2] 5 7" xfId="27501"/>
    <cellStyle name="CALC Currency Total [2] 5 7 2" xfId="27502"/>
    <cellStyle name="CALC Currency Total [2] 5 7 2 2" xfId="27503"/>
    <cellStyle name="CALC Currency Total [2] 5 7 3" xfId="27504"/>
    <cellStyle name="CALC Currency Total [2] 5 7 4" xfId="27505"/>
    <cellStyle name="CALC Currency Total [2] 5 8" xfId="27506"/>
    <cellStyle name="CALC Currency Total [2] 5 8 2" xfId="27507"/>
    <cellStyle name="CALC Currency Total [2] 5 8 2 2" xfId="27508"/>
    <cellStyle name="CALC Currency Total [2] 5 8 3" xfId="27509"/>
    <cellStyle name="CALC Currency Total [2] 5 8 4" xfId="27510"/>
    <cellStyle name="CALC Currency Total [2] 5 9" xfId="27511"/>
    <cellStyle name="CALC Currency Total [2] 5 9 2" xfId="27512"/>
    <cellStyle name="CALC Currency Total [2] 5 9 2 2" xfId="27513"/>
    <cellStyle name="CALC Currency Total [2] 5 9 3" xfId="27514"/>
    <cellStyle name="CALC Currency Total [2] 5 9 4" xfId="27515"/>
    <cellStyle name="CALC Currency Total [2] 6" xfId="27516"/>
    <cellStyle name="CALC Currency Total [2] 6 10" xfId="27517"/>
    <cellStyle name="CALC Currency Total [2] 6 10 2" xfId="27518"/>
    <cellStyle name="CALC Currency Total [2] 6 11" xfId="27519"/>
    <cellStyle name="CALC Currency Total [2] 6 2" xfId="27520"/>
    <cellStyle name="CALC Currency Total [2] 6 2 2" xfId="27521"/>
    <cellStyle name="CALC Currency Total [2] 6 2 2 2" xfId="27522"/>
    <cellStyle name="CALC Currency Total [2] 6 2 3" xfId="27523"/>
    <cellStyle name="CALC Currency Total [2] 6 2 4" xfId="27524"/>
    <cellStyle name="CALC Currency Total [2] 6 3" xfId="27525"/>
    <cellStyle name="CALC Currency Total [2] 6 3 2" xfId="27526"/>
    <cellStyle name="CALC Currency Total [2] 6 3 2 2" xfId="27527"/>
    <cellStyle name="CALC Currency Total [2] 6 3 3" xfId="27528"/>
    <cellStyle name="CALC Currency Total [2] 6 3 4" xfId="27529"/>
    <cellStyle name="CALC Currency Total [2] 6 4" xfId="27530"/>
    <cellStyle name="CALC Currency Total [2] 6 4 2" xfId="27531"/>
    <cellStyle name="CALC Currency Total [2] 6 4 2 2" xfId="27532"/>
    <cellStyle name="CALC Currency Total [2] 6 4 3" xfId="27533"/>
    <cellStyle name="CALC Currency Total [2] 6 4 4" xfId="27534"/>
    <cellStyle name="CALC Currency Total [2] 6 5" xfId="27535"/>
    <cellStyle name="CALC Currency Total [2] 6 5 2" xfId="27536"/>
    <cellStyle name="CALC Currency Total [2] 6 5 2 2" xfId="27537"/>
    <cellStyle name="CALC Currency Total [2] 6 5 3" xfId="27538"/>
    <cellStyle name="CALC Currency Total [2] 6 5 4" xfId="27539"/>
    <cellStyle name="CALC Currency Total [2] 6 6" xfId="27540"/>
    <cellStyle name="CALC Currency Total [2] 6 6 2" xfId="27541"/>
    <cellStyle name="CALC Currency Total [2] 6 6 2 2" xfId="27542"/>
    <cellStyle name="CALC Currency Total [2] 6 6 3" xfId="27543"/>
    <cellStyle name="CALC Currency Total [2] 6 6 4" xfId="27544"/>
    <cellStyle name="CALC Currency Total [2] 6 7" xfId="27545"/>
    <cellStyle name="CALC Currency Total [2] 6 7 2" xfId="27546"/>
    <cellStyle name="CALC Currency Total [2] 6 7 2 2" xfId="27547"/>
    <cellStyle name="CALC Currency Total [2] 6 7 3" xfId="27548"/>
    <cellStyle name="CALC Currency Total [2] 6 7 4" xfId="27549"/>
    <cellStyle name="CALC Currency Total [2] 6 8" xfId="27550"/>
    <cellStyle name="CALC Currency Total [2] 6 8 2" xfId="27551"/>
    <cellStyle name="CALC Currency Total [2] 6 8 2 2" xfId="27552"/>
    <cellStyle name="CALC Currency Total [2] 6 8 3" xfId="27553"/>
    <cellStyle name="CALC Currency Total [2] 6 8 4" xfId="27554"/>
    <cellStyle name="CALC Currency Total [2] 6 9" xfId="27555"/>
    <cellStyle name="CALC Currency Total [2] 6 9 2" xfId="27556"/>
    <cellStyle name="CALC Currency Total [2] 6 9 2 2" xfId="27557"/>
    <cellStyle name="CALC Currency Total [2] 6 9 3" xfId="27558"/>
    <cellStyle name="CALC Currency Total [2] 6 9 4" xfId="27559"/>
    <cellStyle name="CALC Currency Total [2] 7" xfId="27560"/>
    <cellStyle name="CALC Currency Total [2] 7 10" xfId="27561"/>
    <cellStyle name="CALC Currency Total [2] 7 10 2" xfId="27562"/>
    <cellStyle name="CALC Currency Total [2] 7 11" xfId="27563"/>
    <cellStyle name="CALC Currency Total [2] 7 2" xfId="27564"/>
    <cellStyle name="CALC Currency Total [2] 7 2 2" xfId="27565"/>
    <cellStyle name="CALC Currency Total [2] 7 2 2 2" xfId="27566"/>
    <cellStyle name="CALC Currency Total [2] 7 2 3" xfId="27567"/>
    <cellStyle name="CALC Currency Total [2] 7 2 4" xfId="27568"/>
    <cellStyle name="CALC Currency Total [2] 7 3" xfId="27569"/>
    <cellStyle name="CALC Currency Total [2] 7 3 2" xfId="27570"/>
    <cellStyle name="CALC Currency Total [2] 7 3 2 2" xfId="27571"/>
    <cellStyle name="CALC Currency Total [2] 7 3 3" xfId="27572"/>
    <cellStyle name="CALC Currency Total [2] 7 3 4" xfId="27573"/>
    <cellStyle name="CALC Currency Total [2] 7 4" xfId="27574"/>
    <cellStyle name="CALC Currency Total [2] 7 4 2" xfId="27575"/>
    <cellStyle name="CALC Currency Total [2] 7 4 2 2" xfId="27576"/>
    <cellStyle name="CALC Currency Total [2] 7 4 3" xfId="27577"/>
    <cellStyle name="CALC Currency Total [2] 7 4 4" xfId="27578"/>
    <cellStyle name="CALC Currency Total [2] 7 5" xfId="27579"/>
    <cellStyle name="CALC Currency Total [2] 7 5 2" xfId="27580"/>
    <cellStyle name="CALC Currency Total [2] 7 5 2 2" xfId="27581"/>
    <cellStyle name="CALC Currency Total [2] 7 5 3" xfId="27582"/>
    <cellStyle name="CALC Currency Total [2] 7 5 4" xfId="27583"/>
    <cellStyle name="CALC Currency Total [2] 7 6" xfId="27584"/>
    <cellStyle name="CALC Currency Total [2] 7 6 2" xfId="27585"/>
    <cellStyle name="CALC Currency Total [2] 7 6 2 2" xfId="27586"/>
    <cellStyle name="CALC Currency Total [2] 7 6 3" xfId="27587"/>
    <cellStyle name="CALC Currency Total [2] 7 6 4" xfId="27588"/>
    <cellStyle name="CALC Currency Total [2] 7 7" xfId="27589"/>
    <cellStyle name="CALC Currency Total [2] 7 7 2" xfId="27590"/>
    <cellStyle name="CALC Currency Total [2] 7 7 2 2" xfId="27591"/>
    <cellStyle name="CALC Currency Total [2] 7 7 3" xfId="27592"/>
    <cellStyle name="CALC Currency Total [2] 7 7 4" xfId="27593"/>
    <cellStyle name="CALC Currency Total [2] 7 8" xfId="27594"/>
    <cellStyle name="CALC Currency Total [2] 7 8 2" xfId="27595"/>
    <cellStyle name="CALC Currency Total [2] 7 8 2 2" xfId="27596"/>
    <cellStyle name="CALC Currency Total [2] 7 8 3" xfId="27597"/>
    <cellStyle name="CALC Currency Total [2] 7 8 4" xfId="27598"/>
    <cellStyle name="CALC Currency Total [2] 7 9" xfId="27599"/>
    <cellStyle name="CALC Currency Total [2] 7 9 2" xfId="27600"/>
    <cellStyle name="CALC Currency Total [2] 7 9 2 2" xfId="27601"/>
    <cellStyle name="CALC Currency Total [2] 7 9 3" xfId="27602"/>
    <cellStyle name="CALC Currency Total [2] 7 9 4" xfId="27603"/>
    <cellStyle name="CALC Currency Total [2] 8" xfId="27604"/>
    <cellStyle name="CALC Currency Total [2] 8 10" xfId="27605"/>
    <cellStyle name="CALC Currency Total [2] 8 10 2" xfId="27606"/>
    <cellStyle name="CALC Currency Total [2] 8 11" xfId="27607"/>
    <cellStyle name="CALC Currency Total [2] 8 12" xfId="27608"/>
    <cellStyle name="CALC Currency Total [2] 8 2" xfId="27609"/>
    <cellStyle name="CALC Currency Total [2] 8 2 2" xfId="27610"/>
    <cellStyle name="CALC Currency Total [2] 8 2 2 2" xfId="27611"/>
    <cellStyle name="CALC Currency Total [2] 8 2 3" xfId="27612"/>
    <cellStyle name="CALC Currency Total [2] 8 2 4" xfId="27613"/>
    <cellStyle name="CALC Currency Total [2] 8 3" xfId="27614"/>
    <cellStyle name="CALC Currency Total [2] 8 3 2" xfId="27615"/>
    <cellStyle name="CALC Currency Total [2] 8 3 2 2" xfId="27616"/>
    <cellStyle name="CALC Currency Total [2] 8 3 3" xfId="27617"/>
    <cellStyle name="CALC Currency Total [2] 8 3 4" xfId="27618"/>
    <cellStyle name="CALC Currency Total [2] 8 4" xfId="27619"/>
    <cellStyle name="CALC Currency Total [2] 8 4 2" xfId="27620"/>
    <cellStyle name="CALC Currency Total [2] 8 4 2 2" xfId="27621"/>
    <cellStyle name="CALC Currency Total [2] 8 4 3" xfId="27622"/>
    <cellStyle name="CALC Currency Total [2] 8 4 4" xfId="27623"/>
    <cellStyle name="CALC Currency Total [2] 8 5" xfId="27624"/>
    <cellStyle name="CALC Currency Total [2] 8 5 2" xfId="27625"/>
    <cellStyle name="CALC Currency Total [2] 8 5 2 2" xfId="27626"/>
    <cellStyle name="CALC Currency Total [2] 8 5 3" xfId="27627"/>
    <cellStyle name="CALC Currency Total [2] 8 5 4" xfId="27628"/>
    <cellStyle name="CALC Currency Total [2] 8 6" xfId="27629"/>
    <cellStyle name="CALC Currency Total [2] 8 6 2" xfId="27630"/>
    <cellStyle name="CALC Currency Total [2] 8 6 2 2" xfId="27631"/>
    <cellStyle name="CALC Currency Total [2] 8 6 3" xfId="27632"/>
    <cellStyle name="CALC Currency Total [2] 8 6 4" xfId="27633"/>
    <cellStyle name="CALC Currency Total [2] 8 7" xfId="27634"/>
    <cellStyle name="CALC Currency Total [2] 8 7 2" xfId="27635"/>
    <cellStyle name="CALC Currency Total [2] 8 7 2 2" xfId="27636"/>
    <cellStyle name="CALC Currency Total [2] 8 7 3" xfId="27637"/>
    <cellStyle name="CALC Currency Total [2] 8 7 4" xfId="27638"/>
    <cellStyle name="CALC Currency Total [2] 8 8" xfId="27639"/>
    <cellStyle name="CALC Currency Total [2] 8 8 2" xfId="27640"/>
    <cellStyle name="CALC Currency Total [2] 8 8 2 2" xfId="27641"/>
    <cellStyle name="CALC Currency Total [2] 8 8 3" xfId="27642"/>
    <cellStyle name="CALC Currency Total [2] 8 8 4" xfId="27643"/>
    <cellStyle name="CALC Currency Total [2] 8 9" xfId="27644"/>
    <cellStyle name="CALC Currency Total [2] 8 9 2" xfId="27645"/>
    <cellStyle name="CALC Currency Total [2] 8 9 2 2" xfId="27646"/>
    <cellStyle name="CALC Currency Total [2] 8 9 3" xfId="27647"/>
    <cellStyle name="CALC Currency Total [2] 8 9 4" xfId="27648"/>
    <cellStyle name="CALC Currency Total [2] 9" xfId="27649"/>
    <cellStyle name="CALC Currency Total [2] 9 10" xfId="27650"/>
    <cellStyle name="CALC Currency Total [2] 9 10 2" xfId="27651"/>
    <cellStyle name="CALC Currency Total [2] 9 11" xfId="27652"/>
    <cellStyle name="CALC Currency Total [2] 9 12" xfId="27653"/>
    <cellStyle name="CALC Currency Total [2] 9 2" xfId="27654"/>
    <cellStyle name="CALC Currency Total [2] 9 2 2" xfId="27655"/>
    <cellStyle name="CALC Currency Total [2] 9 2 2 2" xfId="27656"/>
    <cellStyle name="CALC Currency Total [2] 9 2 3" xfId="27657"/>
    <cellStyle name="CALC Currency Total [2] 9 2 4" xfId="27658"/>
    <cellStyle name="CALC Currency Total [2] 9 3" xfId="27659"/>
    <cellStyle name="CALC Currency Total [2] 9 3 2" xfId="27660"/>
    <cellStyle name="CALC Currency Total [2] 9 3 2 2" xfId="27661"/>
    <cellStyle name="CALC Currency Total [2] 9 3 3" xfId="27662"/>
    <cellStyle name="CALC Currency Total [2] 9 3 4" xfId="27663"/>
    <cellStyle name="CALC Currency Total [2] 9 4" xfId="27664"/>
    <cellStyle name="CALC Currency Total [2] 9 4 2" xfId="27665"/>
    <cellStyle name="CALC Currency Total [2] 9 4 2 2" xfId="27666"/>
    <cellStyle name="CALC Currency Total [2] 9 4 3" xfId="27667"/>
    <cellStyle name="CALC Currency Total [2] 9 4 4" xfId="27668"/>
    <cellStyle name="CALC Currency Total [2] 9 5" xfId="27669"/>
    <cellStyle name="CALC Currency Total [2] 9 5 2" xfId="27670"/>
    <cellStyle name="CALC Currency Total [2] 9 5 2 2" xfId="27671"/>
    <cellStyle name="CALC Currency Total [2] 9 5 3" xfId="27672"/>
    <cellStyle name="CALC Currency Total [2] 9 5 4" xfId="27673"/>
    <cellStyle name="CALC Currency Total [2] 9 6" xfId="27674"/>
    <cellStyle name="CALC Currency Total [2] 9 6 2" xfId="27675"/>
    <cellStyle name="CALC Currency Total [2] 9 6 2 2" xfId="27676"/>
    <cellStyle name="CALC Currency Total [2] 9 6 3" xfId="27677"/>
    <cellStyle name="CALC Currency Total [2] 9 6 4" xfId="27678"/>
    <cellStyle name="CALC Currency Total [2] 9 7" xfId="27679"/>
    <cellStyle name="CALC Currency Total [2] 9 7 2" xfId="27680"/>
    <cellStyle name="CALC Currency Total [2] 9 7 2 2" xfId="27681"/>
    <cellStyle name="CALC Currency Total [2] 9 7 3" xfId="27682"/>
    <cellStyle name="CALC Currency Total [2] 9 7 4" xfId="27683"/>
    <cellStyle name="CALC Currency Total [2] 9 8" xfId="27684"/>
    <cellStyle name="CALC Currency Total [2] 9 8 2" xfId="27685"/>
    <cellStyle name="CALC Currency Total [2] 9 8 2 2" xfId="27686"/>
    <cellStyle name="CALC Currency Total [2] 9 8 3" xfId="27687"/>
    <cellStyle name="CALC Currency Total [2] 9 8 4" xfId="27688"/>
    <cellStyle name="CALC Currency Total [2] 9 9" xfId="27689"/>
    <cellStyle name="CALC Currency Total [2] 9 9 2" xfId="27690"/>
    <cellStyle name="CALC Currency Total [2] 9 9 2 2" xfId="27691"/>
    <cellStyle name="CALC Currency Total [2] 9 9 3" xfId="27692"/>
    <cellStyle name="CALC Currency Total [2] 9 9 4" xfId="27693"/>
    <cellStyle name="CALC Currency Total 10" xfId="27694"/>
    <cellStyle name="CALC Currency Total 10 10" xfId="27695"/>
    <cellStyle name="CALC Currency Total 10 10 2" xfId="27696"/>
    <cellStyle name="CALC Currency Total 10 11" xfId="27697"/>
    <cellStyle name="CALC Currency Total 10 2" xfId="27698"/>
    <cellStyle name="CALC Currency Total 10 2 2" xfId="27699"/>
    <cellStyle name="CALC Currency Total 10 2 2 2" xfId="27700"/>
    <cellStyle name="CALC Currency Total 10 2 3" xfId="27701"/>
    <cellStyle name="CALC Currency Total 10 2 4" xfId="27702"/>
    <cellStyle name="CALC Currency Total 10 3" xfId="27703"/>
    <cellStyle name="CALC Currency Total 10 3 2" xfId="27704"/>
    <cellStyle name="CALC Currency Total 10 3 2 2" xfId="27705"/>
    <cellStyle name="CALC Currency Total 10 3 3" xfId="27706"/>
    <cellStyle name="CALC Currency Total 10 3 4" xfId="27707"/>
    <cellStyle name="CALC Currency Total 10 4" xfId="27708"/>
    <cellStyle name="CALC Currency Total 10 4 2" xfId="27709"/>
    <cellStyle name="CALC Currency Total 10 4 2 2" xfId="27710"/>
    <cellStyle name="CALC Currency Total 10 4 3" xfId="27711"/>
    <cellStyle name="CALC Currency Total 10 4 4" xfId="27712"/>
    <cellStyle name="CALC Currency Total 10 5" xfId="27713"/>
    <cellStyle name="CALC Currency Total 10 5 2" xfId="27714"/>
    <cellStyle name="CALC Currency Total 10 5 2 2" xfId="27715"/>
    <cellStyle name="CALC Currency Total 10 5 3" xfId="27716"/>
    <cellStyle name="CALC Currency Total 10 5 4" xfId="27717"/>
    <cellStyle name="CALC Currency Total 10 6" xfId="27718"/>
    <cellStyle name="CALC Currency Total 10 6 2" xfId="27719"/>
    <cellStyle name="CALC Currency Total 10 6 2 2" xfId="27720"/>
    <cellStyle name="CALC Currency Total 10 6 3" xfId="27721"/>
    <cellStyle name="CALC Currency Total 10 6 4" xfId="27722"/>
    <cellStyle name="CALC Currency Total 10 7" xfId="27723"/>
    <cellStyle name="CALC Currency Total 10 7 2" xfId="27724"/>
    <cellStyle name="CALC Currency Total 10 7 2 2" xfId="27725"/>
    <cellStyle name="CALC Currency Total 10 7 3" xfId="27726"/>
    <cellStyle name="CALC Currency Total 10 7 4" xfId="27727"/>
    <cellStyle name="CALC Currency Total 10 8" xfId="27728"/>
    <cellStyle name="CALC Currency Total 10 8 2" xfId="27729"/>
    <cellStyle name="CALC Currency Total 10 8 2 2" xfId="27730"/>
    <cellStyle name="CALC Currency Total 10 8 3" xfId="27731"/>
    <cellStyle name="CALC Currency Total 10 8 4" xfId="27732"/>
    <cellStyle name="CALC Currency Total 10 9" xfId="27733"/>
    <cellStyle name="CALC Currency Total 10 9 2" xfId="27734"/>
    <cellStyle name="CALC Currency Total 10 9 2 2" xfId="27735"/>
    <cellStyle name="CALC Currency Total 10 9 3" xfId="27736"/>
    <cellStyle name="CALC Currency Total 10 9 4" xfId="27737"/>
    <cellStyle name="CALC Currency Total 100" xfId="27738"/>
    <cellStyle name="CALC Currency Total 100 2" xfId="27739"/>
    <cellStyle name="CALC Currency Total 100 2 2" xfId="27740"/>
    <cellStyle name="CALC Currency Total 100 2 2 2" xfId="27741"/>
    <cellStyle name="CALC Currency Total 100 2 3" xfId="27742"/>
    <cellStyle name="CALC Currency Total 100 2 4" xfId="27743"/>
    <cellStyle name="CALC Currency Total 100 3" xfId="27744"/>
    <cellStyle name="CALC Currency Total 100 3 2" xfId="27745"/>
    <cellStyle name="CALC Currency Total 100 3 2 2" xfId="27746"/>
    <cellStyle name="CALC Currency Total 100 3 3" xfId="27747"/>
    <cellStyle name="CALC Currency Total 100 3 4" xfId="27748"/>
    <cellStyle name="CALC Currency Total 100 4" xfId="27749"/>
    <cellStyle name="CALC Currency Total 100 4 2" xfId="27750"/>
    <cellStyle name="CALC Currency Total 101" xfId="27751"/>
    <cellStyle name="CALC Currency Total 101 2" xfId="27752"/>
    <cellStyle name="CALC Currency Total 101 2 2" xfId="27753"/>
    <cellStyle name="CALC Currency Total 102" xfId="27754"/>
    <cellStyle name="CALC Currency Total 102 2" xfId="27755"/>
    <cellStyle name="CALC Currency Total 102 2 2" xfId="27756"/>
    <cellStyle name="CALC Currency Total 103" xfId="27757"/>
    <cellStyle name="CALC Currency Total 103 2" xfId="27758"/>
    <cellStyle name="CALC Currency Total 103 2 2" xfId="27759"/>
    <cellStyle name="CALC Currency Total 104" xfId="27760"/>
    <cellStyle name="CALC Currency Total 104 2" xfId="27761"/>
    <cellStyle name="CALC Currency Total 104 2 2" xfId="27762"/>
    <cellStyle name="CALC Currency Total 105" xfId="27763"/>
    <cellStyle name="CALC Currency Total 105 2" xfId="27764"/>
    <cellStyle name="CALC Currency Total 105 2 2" xfId="27765"/>
    <cellStyle name="CALC Currency Total 106" xfId="27766"/>
    <cellStyle name="CALC Currency Total 106 2" xfId="27767"/>
    <cellStyle name="CALC Currency Total 106 2 2" xfId="27768"/>
    <cellStyle name="CALC Currency Total 107" xfId="27769"/>
    <cellStyle name="CALC Currency Total 107 2" xfId="27770"/>
    <cellStyle name="CALC Currency Total 107 2 2" xfId="27771"/>
    <cellStyle name="CALC Currency Total 108" xfId="27772"/>
    <cellStyle name="CALC Currency Total 108 2" xfId="27773"/>
    <cellStyle name="CALC Currency Total 108 2 2" xfId="27774"/>
    <cellStyle name="CALC Currency Total 109" xfId="27775"/>
    <cellStyle name="CALC Currency Total 109 2" xfId="27776"/>
    <cellStyle name="CALC Currency Total 11" xfId="27777"/>
    <cellStyle name="CALC Currency Total 11 10" xfId="27778"/>
    <cellStyle name="CALC Currency Total 11 10 2" xfId="27779"/>
    <cellStyle name="CALC Currency Total 11 11" xfId="27780"/>
    <cellStyle name="CALC Currency Total 11 2" xfId="27781"/>
    <cellStyle name="CALC Currency Total 11 2 2" xfId="27782"/>
    <cellStyle name="CALC Currency Total 11 2 2 2" xfId="27783"/>
    <cellStyle name="CALC Currency Total 11 2 3" xfId="27784"/>
    <cellStyle name="CALC Currency Total 11 2 4" xfId="27785"/>
    <cellStyle name="CALC Currency Total 11 3" xfId="27786"/>
    <cellStyle name="CALC Currency Total 11 3 2" xfId="27787"/>
    <cellStyle name="CALC Currency Total 11 3 2 2" xfId="27788"/>
    <cellStyle name="CALC Currency Total 11 3 3" xfId="27789"/>
    <cellStyle name="CALC Currency Total 11 3 4" xfId="27790"/>
    <cellStyle name="CALC Currency Total 11 4" xfId="27791"/>
    <cellStyle name="CALC Currency Total 11 4 2" xfId="27792"/>
    <cellStyle name="CALC Currency Total 11 4 2 2" xfId="27793"/>
    <cellStyle name="CALC Currency Total 11 4 3" xfId="27794"/>
    <cellStyle name="CALC Currency Total 11 4 4" xfId="27795"/>
    <cellStyle name="CALC Currency Total 11 5" xfId="27796"/>
    <cellStyle name="CALC Currency Total 11 5 2" xfId="27797"/>
    <cellStyle name="CALC Currency Total 11 5 2 2" xfId="27798"/>
    <cellStyle name="CALC Currency Total 11 5 3" xfId="27799"/>
    <cellStyle name="CALC Currency Total 11 5 4" xfId="27800"/>
    <cellStyle name="CALC Currency Total 11 6" xfId="27801"/>
    <cellStyle name="CALC Currency Total 11 6 2" xfId="27802"/>
    <cellStyle name="CALC Currency Total 11 6 2 2" xfId="27803"/>
    <cellStyle name="CALC Currency Total 11 6 3" xfId="27804"/>
    <cellStyle name="CALC Currency Total 11 6 4" xfId="27805"/>
    <cellStyle name="CALC Currency Total 11 7" xfId="27806"/>
    <cellStyle name="CALC Currency Total 11 7 2" xfId="27807"/>
    <cellStyle name="CALC Currency Total 11 7 2 2" xfId="27808"/>
    <cellStyle name="CALC Currency Total 11 7 3" xfId="27809"/>
    <cellStyle name="CALC Currency Total 11 7 4" xfId="27810"/>
    <cellStyle name="CALC Currency Total 11 8" xfId="27811"/>
    <cellStyle name="CALC Currency Total 11 8 2" xfId="27812"/>
    <cellStyle name="CALC Currency Total 11 8 2 2" xfId="27813"/>
    <cellStyle name="CALC Currency Total 11 8 3" xfId="27814"/>
    <cellStyle name="CALC Currency Total 11 8 4" xfId="27815"/>
    <cellStyle name="CALC Currency Total 11 9" xfId="27816"/>
    <cellStyle name="CALC Currency Total 11 9 2" xfId="27817"/>
    <cellStyle name="CALC Currency Total 11 9 2 2" xfId="27818"/>
    <cellStyle name="CALC Currency Total 11 9 3" xfId="27819"/>
    <cellStyle name="CALC Currency Total 11 9 4" xfId="27820"/>
    <cellStyle name="CALC Currency Total 110" xfId="27821"/>
    <cellStyle name="CALC Currency Total 111" xfId="27822"/>
    <cellStyle name="CALC Currency Total 112" xfId="27823"/>
    <cellStyle name="CALC Currency Total 12" xfId="27824"/>
    <cellStyle name="CALC Currency Total 12 10" xfId="27825"/>
    <cellStyle name="CALC Currency Total 12 10 2" xfId="27826"/>
    <cellStyle name="CALC Currency Total 12 11" xfId="27827"/>
    <cellStyle name="CALC Currency Total 12 2" xfId="27828"/>
    <cellStyle name="CALC Currency Total 12 2 2" xfId="27829"/>
    <cellStyle name="CALC Currency Total 12 2 2 2" xfId="27830"/>
    <cellStyle name="CALC Currency Total 12 2 3" xfId="27831"/>
    <cellStyle name="CALC Currency Total 12 2 4" xfId="27832"/>
    <cellStyle name="CALC Currency Total 12 3" xfId="27833"/>
    <cellStyle name="CALC Currency Total 12 3 2" xfId="27834"/>
    <cellStyle name="CALC Currency Total 12 3 2 2" xfId="27835"/>
    <cellStyle name="CALC Currency Total 12 3 3" xfId="27836"/>
    <cellStyle name="CALC Currency Total 12 3 4" xfId="27837"/>
    <cellStyle name="CALC Currency Total 12 4" xfId="27838"/>
    <cellStyle name="CALC Currency Total 12 4 2" xfId="27839"/>
    <cellStyle name="CALC Currency Total 12 4 2 2" xfId="27840"/>
    <cellStyle name="CALC Currency Total 12 4 3" xfId="27841"/>
    <cellStyle name="CALC Currency Total 12 4 4" xfId="27842"/>
    <cellStyle name="CALC Currency Total 12 5" xfId="27843"/>
    <cellStyle name="CALC Currency Total 12 5 2" xfId="27844"/>
    <cellStyle name="CALC Currency Total 12 5 2 2" xfId="27845"/>
    <cellStyle name="CALC Currency Total 12 5 3" xfId="27846"/>
    <cellStyle name="CALC Currency Total 12 5 4" xfId="27847"/>
    <cellStyle name="CALC Currency Total 12 6" xfId="27848"/>
    <cellStyle name="CALC Currency Total 12 6 2" xfId="27849"/>
    <cellStyle name="CALC Currency Total 12 6 2 2" xfId="27850"/>
    <cellStyle name="CALC Currency Total 12 6 3" xfId="27851"/>
    <cellStyle name="CALC Currency Total 12 6 4" xfId="27852"/>
    <cellStyle name="CALC Currency Total 12 7" xfId="27853"/>
    <cellStyle name="CALC Currency Total 12 7 2" xfId="27854"/>
    <cellStyle name="CALC Currency Total 12 7 2 2" xfId="27855"/>
    <cellStyle name="CALC Currency Total 12 7 3" xfId="27856"/>
    <cellStyle name="CALC Currency Total 12 7 4" xfId="27857"/>
    <cellStyle name="CALC Currency Total 12 8" xfId="27858"/>
    <cellStyle name="CALC Currency Total 12 8 2" xfId="27859"/>
    <cellStyle name="CALC Currency Total 12 8 2 2" xfId="27860"/>
    <cellStyle name="CALC Currency Total 12 8 3" xfId="27861"/>
    <cellStyle name="CALC Currency Total 12 8 4" xfId="27862"/>
    <cellStyle name="CALC Currency Total 12 9" xfId="27863"/>
    <cellStyle name="CALC Currency Total 12 9 2" xfId="27864"/>
    <cellStyle name="CALC Currency Total 12 9 2 2" xfId="27865"/>
    <cellStyle name="CALC Currency Total 12 9 3" xfId="27866"/>
    <cellStyle name="CALC Currency Total 12 9 4" xfId="27867"/>
    <cellStyle name="CALC Currency Total 13" xfId="27868"/>
    <cellStyle name="CALC Currency Total 13 10" xfId="27869"/>
    <cellStyle name="CALC Currency Total 13 10 2" xfId="27870"/>
    <cellStyle name="CALC Currency Total 13 11" xfId="27871"/>
    <cellStyle name="CALC Currency Total 13 2" xfId="27872"/>
    <cellStyle name="CALC Currency Total 13 2 2" xfId="27873"/>
    <cellStyle name="CALC Currency Total 13 2 2 2" xfId="27874"/>
    <cellStyle name="CALC Currency Total 13 2 3" xfId="27875"/>
    <cellStyle name="CALC Currency Total 13 2 4" xfId="27876"/>
    <cellStyle name="CALC Currency Total 13 3" xfId="27877"/>
    <cellStyle name="CALC Currency Total 13 3 2" xfId="27878"/>
    <cellStyle name="CALC Currency Total 13 3 2 2" xfId="27879"/>
    <cellStyle name="CALC Currency Total 13 3 3" xfId="27880"/>
    <cellStyle name="CALC Currency Total 13 3 4" xfId="27881"/>
    <cellStyle name="CALC Currency Total 13 4" xfId="27882"/>
    <cellStyle name="CALC Currency Total 13 4 2" xfId="27883"/>
    <cellStyle name="CALC Currency Total 13 4 2 2" xfId="27884"/>
    <cellStyle name="CALC Currency Total 13 4 3" xfId="27885"/>
    <cellStyle name="CALC Currency Total 13 4 4" xfId="27886"/>
    <cellStyle name="CALC Currency Total 13 5" xfId="27887"/>
    <cellStyle name="CALC Currency Total 13 5 2" xfId="27888"/>
    <cellStyle name="CALC Currency Total 13 5 2 2" xfId="27889"/>
    <cellStyle name="CALC Currency Total 13 5 3" xfId="27890"/>
    <cellStyle name="CALC Currency Total 13 5 4" xfId="27891"/>
    <cellStyle name="CALC Currency Total 13 6" xfId="27892"/>
    <cellStyle name="CALC Currency Total 13 6 2" xfId="27893"/>
    <cellStyle name="CALC Currency Total 13 6 2 2" xfId="27894"/>
    <cellStyle name="CALC Currency Total 13 6 3" xfId="27895"/>
    <cellStyle name="CALC Currency Total 13 6 4" xfId="27896"/>
    <cellStyle name="CALC Currency Total 13 7" xfId="27897"/>
    <cellStyle name="CALC Currency Total 13 7 2" xfId="27898"/>
    <cellStyle name="CALC Currency Total 13 7 2 2" xfId="27899"/>
    <cellStyle name="CALC Currency Total 13 7 3" xfId="27900"/>
    <cellStyle name="CALC Currency Total 13 7 4" xfId="27901"/>
    <cellStyle name="CALC Currency Total 13 8" xfId="27902"/>
    <cellStyle name="CALC Currency Total 13 8 2" xfId="27903"/>
    <cellStyle name="CALC Currency Total 13 8 2 2" xfId="27904"/>
    <cellStyle name="CALC Currency Total 13 8 3" xfId="27905"/>
    <cellStyle name="CALC Currency Total 13 8 4" xfId="27906"/>
    <cellStyle name="CALC Currency Total 13 9" xfId="27907"/>
    <cellStyle name="CALC Currency Total 13 9 2" xfId="27908"/>
    <cellStyle name="CALC Currency Total 13 9 2 2" xfId="27909"/>
    <cellStyle name="CALC Currency Total 13 9 3" xfId="27910"/>
    <cellStyle name="CALC Currency Total 13 9 4" xfId="27911"/>
    <cellStyle name="CALC Currency Total 14" xfId="27912"/>
    <cellStyle name="CALC Currency Total 14 10" xfId="27913"/>
    <cellStyle name="CALC Currency Total 14 10 2" xfId="27914"/>
    <cellStyle name="CALC Currency Total 14 11" xfId="27915"/>
    <cellStyle name="CALC Currency Total 14 2" xfId="27916"/>
    <cellStyle name="CALC Currency Total 14 2 2" xfId="27917"/>
    <cellStyle name="CALC Currency Total 14 2 2 2" xfId="27918"/>
    <cellStyle name="CALC Currency Total 14 2 3" xfId="27919"/>
    <cellStyle name="CALC Currency Total 14 2 4" xfId="27920"/>
    <cellStyle name="CALC Currency Total 14 3" xfId="27921"/>
    <cellStyle name="CALC Currency Total 14 3 2" xfId="27922"/>
    <cellStyle name="CALC Currency Total 14 3 2 2" xfId="27923"/>
    <cellStyle name="CALC Currency Total 14 3 3" xfId="27924"/>
    <cellStyle name="CALC Currency Total 14 3 4" xfId="27925"/>
    <cellStyle name="CALC Currency Total 14 4" xfId="27926"/>
    <cellStyle name="CALC Currency Total 14 4 2" xfId="27927"/>
    <cellStyle name="CALC Currency Total 14 4 2 2" xfId="27928"/>
    <cellStyle name="CALC Currency Total 14 4 3" xfId="27929"/>
    <cellStyle name="CALC Currency Total 14 4 4" xfId="27930"/>
    <cellStyle name="CALC Currency Total 14 5" xfId="27931"/>
    <cellStyle name="CALC Currency Total 14 5 2" xfId="27932"/>
    <cellStyle name="CALC Currency Total 14 5 2 2" xfId="27933"/>
    <cellStyle name="CALC Currency Total 14 5 3" xfId="27934"/>
    <cellStyle name="CALC Currency Total 14 5 4" xfId="27935"/>
    <cellStyle name="CALC Currency Total 14 6" xfId="27936"/>
    <cellStyle name="CALC Currency Total 14 6 2" xfId="27937"/>
    <cellStyle name="CALC Currency Total 14 6 2 2" xfId="27938"/>
    <cellStyle name="CALC Currency Total 14 6 3" xfId="27939"/>
    <cellStyle name="CALC Currency Total 14 6 4" xfId="27940"/>
    <cellStyle name="CALC Currency Total 14 7" xfId="27941"/>
    <cellStyle name="CALC Currency Total 14 7 2" xfId="27942"/>
    <cellStyle name="CALC Currency Total 14 7 2 2" xfId="27943"/>
    <cellStyle name="CALC Currency Total 14 7 3" xfId="27944"/>
    <cellStyle name="CALC Currency Total 14 7 4" xfId="27945"/>
    <cellStyle name="CALC Currency Total 14 8" xfId="27946"/>
    <cellStyle name="CALC Currency Total 14 8 2" xfId="27947"/>
    <cellStyle name="CALC Currency Total 14 8 2 2" xfId="27948"/>
    <cellStyle name="CALC Currency Total 14 8 3" xfId="27949"/>
    <cellStyle name="CALC Currency Total 14 8 4" xfId="27950"/>
    <cellStyle name="CALC Currency Total 14 9" xfId="27951"/>
    <cellStyle name="CALC Currency Total 14 9 2" xfId="27952"/>
    <cellStyle name="CALC Currency Total 14 9 2 2" xfId="27953"/>
    <cellStyle name="CALC Currency Total 14 9 3" xfId="27954"/>
    <cellStyle name="CALC Currency Total 14 9 4" xfId="27955"/>
    <cellStyle name="CALC Currency Total 15" xfId="27956"/>
    <cellStyle name="CALC Currency Total 15 10" xfId="27957"/>
    <cellStyle name="CALC Currency Total 15 10 2" xfId="27958"/>
    <cellStyle name="CALC Currency Total 15 11" xfId="27959"/>
    <cellStyle name="CALC Currency Total 15 2" xfId="27960"/>
    <cellStyle name="CALC Currency Total 15 2 2" xfId="27961"/>
    <cellStyle name="CALC Currency Total 15 2 2 2" xfId="27962"/>
    <cellStyle name="CALC Currency Total 15 2 3" xfId="27963"/>
    <cellStyle name="CALC Currency Total 15 2 4" xfId="27964"/>
    <cellStyle name="CALC Currency Total 15 3" xfId="27965"/>
    <cellStyle name="CALC Currency Total 15 3 2" xfId="27966"/>
    <cellStyle name="CALC Currency Total 15 3 2 2" xfId="27967"/>
    <cellStyle name="CALC Currency Total 15 3 3" xfId="27968"/>
    <cellStyle name="CALC Currency Total 15 3 4" xfId="27969"/>
    <cellStyle name="CALC Currency Total 15 4" xfId="27970"/>
    <cellStyle name="CALC Currency Total 15 4 2" xfId="27971"/>
    <cellStyle name="CALC Currency Total 15 4 2 2" xfId="27972"/>
    <cellStyle name="CALC Currency Total 15 4 3" xfId="27973"/>
    <cellStyle name="CALC Currency Total 15 4 4" xfId="27974"/>
    <cellStyle name="CALC Currency Total 15 5" xfId="27975"/>
    <cellStyle name="CALC Currency Total 15 5 2" xfId="27976"/>
    <cellStyle name="CALC Currency Total 15 5 2 2" xfId="27977"/>
    <cellStyle name="CALC Currency Total 15 5 3" xfId="27978"/>
    <cellStyle name="CALC Currency Total 15 5 4" xfId="27979"/>
    <cellStyle name="CALC Currency Total 15 6" xfId="27980"/>
    <cellStyle name="CALC Currency Total 15 6 2" xfId="27981"/>
    <cellStyle name="CALC Currency Total 15 6 2 2" xfId="27982"/>
    <cellStyle name="CALC Currency Total 15 6 3" xfId="27983"/>
    <cellStyle name="CALC Currency Total 15 6 4" xfId="27984"/>
    <cellStyle name="CALC Currency Total 15 7" xfId="27985"/>
    <cellStyle name="CALC Currency Total 15 7 2" xfId="27986"/>
    <cellStyle name="CALC Currency Total 15 7 2 2" xfId="27987"/>
    <cellStyle name="CALC Currency Total 15 7 3" xfId="27988"/>
    <cellStyle name="CALC Currency Total 15 7 4" xfId="27989"/>
    <cellStyle name="CALC Currency Total 15 8" xfId="27990"/>
    <cellStyle name="CALC Currency Total 15 8 2" xfId="27991"/>
    <cellStyle name="CALC Currency Total 15 8 2 2" xfId="27992"/>
    <cellStyle name="CALC Currency Total 15 8 3" xfId="27993"/>
    <cellStyle name="CALC Currency Total 15 8 4" xfId="27994"/>
    <cellStyle name="CALC Currency Total 15 9" xfId="27995"/>
    <cellStyle name="CALC Currency Total 15 9 2" xfId="27996"/>
    <cellStyle name="CALC Currency Total 15 9 2 2" xfId="27997"/>
    <cellStyle name="CALC Currency Total 15 9 3" xfId="27998"/>
    <cellStyle name="CALC Currency Total 15 9 4" xfId="27999"/>
    <cellStyle name="CALC Currency Total 16" xfId="28000"/>
    <cellStyle name="CALC Currency Total 16 10" xfId="28001"/>
    <cellStyle name="CALC Currency Total 16 10 2" xfId="28002"/>
    <cellStyle name="CALC Currency Total 16 11" xfId="28003"/>
    <cellStyle name="CALC Currency Total 16 2" xfId="28004"/>
    <cellStyle name="CALC Currency Total 16 2 2" xfId="28005"/>
    <cellStyle name="CALC Currency Total 16 2 2 2" xfId="28006"/>
    <cellStyle name="CALC Currency Total 16 2 3" xfId="28007"/>
    <cellStyle name="CALC Currency Total 16 2 4" xfId="28008"/>
    <cellStyle name="CALC Currency Total 16 3" xfId="28009"/>
    <cellStyle name="CALC Currency Total 16 3 2" xfId="28010"/>
    <cellStyle name="CALC Currency Total 16 3 2 2" xfId="28011"/>
    <cellStyle name="CALC Currency Total 16 3 3" xfId="28012"/>
    <cellStyle name="CALC Currency Total 16 3 4" xfId="28013"/>
    <cellStyle name="CALC Currency Total 16 4" xfId="28014"/>
    <cellStyle name="CALC Currency Total 16 4 2" xfId="28015"/>
    <cellStyle name="CALC Currency Total 16 4 2 2" xfId="28016"/>
    <cellStyle name="CALC Currency Total 16 4 3" xfId="28017"/>
    <cellStyle name="CALC Currency Total 16 4 4" xfId="28018"/>
    <cellStyle name="CALC Currency Total 16 5" xfId="28019"/>
    <cellStyle name="CALC Currency Total 16 5 2" xfId="28020"/>
    <cellStyle name="CALC Currency Total 16 5 2 2" xfId="28021"/>
    <cellStyle name="CALC Currency Total 16 5 3" xfId="28022"/>
    <cellStyle name="CALC Currency Total 16 5 4" xfId="28023"/>
    <cellStyle name="CALC Currency Total 16 6" xfId="28024"/>
    <cellStyle name="CALC Currency Total 16 6 2" xfId="28025"/>
    <cellStyle name="CALC Currency Total 16 6 2 2" xfId="28026"/>
    <cellStyle name="CALC Currency Total 16 6 3" xfId="28027"/>
    <cellStyle name="CALC Currency Total 16 6 4" xfId="28028"/>
    <cellStyle name="CALC Currency Total 16 7" xfId="28029"/>
    <cellStyle name="CALC Currency Total 16 7 2" xfId="28030"/>
    <cellStyle name="CALC Currency Total 16 7 2 2" xfId="28031"/>
    <cellStyle name="CALC Currency Total 16 7 3" xfId="28032"/>
    <cellStyle name="CALC Currency Total 16 7 4" xfId="28033"/>
    <cellStyle name="CALC Currency Total 16 8" xfId="28034"/>
    <cellStyle name="CALC Currency Total 16 8 2" xfId="28035"/>
    <cellStyle name="CALC Currency Total 16 8 2 2" xfId="28036"/>
    <cellStyle name="CALC Currency Total 16 8 3" xfId="28037"/>
    <cellStyle name="CALC Currency Total 16 8 4" xfId="28038"/>
    <cellStyle name="CALC Currency Total 16 9" xfId="28039"/>
    <cellStyle name="CALC Currency Total 16 9 2" xfId="28040"/>
    <cellStyle name="CALC Currency Total 16 9 2 2" xfId="28041"/>
    <cellStyle name="CALC Currency Total 16 9 3" xfId="28042"/>
    <cellStyle name="CALC Currency Total 16 9 4" xfId="28043"/>
    <cellStyle name="CALC Currency Total 17" xfId="28044"/>
    <cellStyle name="CALC Currency Total 17 10" xfId="28045"/>
    <cellStyle name="CALC Currency Total 17 10 2" xfId="28046"/>
    <cellStyle name="CALC Currency Total 17 11" xfId="28047"/>
    <cellStyle name="CALC Currency Total 17 2" xfId="28048"/>
    <cellStyle name="CALC Currency Total 17 2 2" xfId="28049"/>
    <cellStyle name="CALC Currency Total 17 2 2 2" xfId="28050"/>
    <cellStyle name="CALC Currency Total 17 2 3" xfId="28051"/>
    <cellStyle name="CALC Currency Total 17 2 4" xfId="28052"/>
    <cellStyle name="CALC Currency Total 17 3" xfId="28053"/>
    <cellStyle name="CALC Currency Total 17 3 2" xfId="28054"/>
    <cellStyle name="CALC Currency Total 17 3 2 2" xfId="28055"/>
    <cellStyle name="CALC Currency Total 17 3 3" xfId="28056"/>
    <cellStyle name="CALC Currency Total 17 3 4" xfId="28057"/>
    <cellStyle name="CALC Currency Total 17 4" xfId="28058"/>
    <cellStyle name="CALC Currency Total 17 4 2" xfId="28059"/>
    <cellStyle name="CALC Currency Total 17 4 2 2" xfId="28060"/>
    <cellStyle name="CALC Currency Total 17 4 3" xfId="28061"/>
    <cellStyle name="CALC Currency Total 17 4 4" xfId="28062"/>
    <cellStyle name="CALC Currency Total 17 5" xfId="28063"/>
    <cellStyle name="CALC Currency Total 17 5 2" xfId="28064"/>
    <cellStyle name="CALC Currency Total 17 5 2 2" xfId="28065"/>
    <cellStyle name="CALC Currency Total 17 5 3" xfId="28066"/>
    <cellStyle name="CALC Currency Total 17 5 4" xfId="28067"/>
    <cellStyle name="CALC Currency Total 17 6" xfId="28068"/>
    <cellStyle name="CALC Currency Total 17 6 2" xfId="28069"/>
    <cellStyle name="CALC Currency Total 17 6 2 2" xfId="28070"/>
    <cellStyle name="CALC Currency Total 17 6 3" xfId="28071"/>
    <cellStyle name="CALC Currency Total 17 6 4" xfId="28072"/>
    <cellStyle name="CALC Currency Total 17 7" xfId="28073"/>
    <cellStyle name="CALC Currency Total 17 7 2" xfId="28074"/>
    <cellStyle name="CALC Currency Total 17 7 2 2" xfId="28075"/>
    <cellStyle name="CALC Currency Total 17 7 3" xfId="28076"/>
    <cellStyle name="CALC Currency Total 17 7 4" xfId="28077"/>
    <cellStyle name="CALC Currency Total 17 8" xfId="28078"/>
    <cellStyle name="CALC Currency Total 17 8 2" xfId="28079"/>
    <cellStyle name="CALC Currency Total 17 8 2 2" xfId="28080"/>
    <cellStyle name="CALC Currency Total 17 8 3" xfId="28081"/>
    <cellStyle name="CALC Currency Total 17 8 4" xfId="28082"/>
    <cellStyle name="CALC Currency Total 17 9" xfId="28083"/>
    <cellStyle name="CALC Currency Total 17 9 2" xfId="28084"/>
    <cellStyle name="CALC Currency Total 17 9 2 2" xfId="28085"/>
    <cellStyle name="CALC Currency Total 17 9 3" xfId="28086"/>
    <cellStyle name="CALC Currency Total 17 9 4" xfId="28087"/>
    <cellStyle name="CALC Currency Total 18" xfId="28088"/>
    <cellStyle name="CALC Currency Total 18 10" xfId="28089"/>
    <cellStyle name="CALC Currency Total 18 10 2" xfId="28090"/>
    <cellStyle name="CALC Currency Total 18 11" xfId="28091"/>
    <cellStyle name="CALC Currency Total 18 12" xfId="28092"/>
    <cellStyle name="CALC Currency Total 18 2" xfId="28093"/>
    <cellStyle name="CALC Currency Total 18 2 2" xfId="28094"/>
    <cellStyle name="CALC Currency Total 18 2 2 2" xfId="28095"/>
    <cellStyle name="CALC Currency Total 18 2 3" xfId="28096"/>
    <cellStyle name="CALC Currency Total 18 2 4" xfId="28097"/>
    <cellStyle name="CALC Currency Total 18 3" xfId="28098"/>
    <cellStyle name="CALC Currency Total 18 3 2" xfId="28099"/>
    <cellStyle name="CALC Currency Total 18 3 2 2" xfId="28100"/>
    <cellStyle name="CALC Currency Total 18 3 3" xfId="28101"/>
    <cellStyle name="CALC Currency Total 18 3 4" xfId="28102"/>
    <cellStyle name="CALC Currency Total 18 4" xfId="28103"/>
    <cellStyle name="CALC Currency Total 18 4 2" xfId="28104"/>
    <cellStyle name="CALC Currency Total 18 4 2 2" xfId="28105"/>
    <cellStyle name="CALC Currency Total 18 4 3" xfId="28106"/>
    <cellStyle name="CALC Currency Total 18 4 4" xfId="28107"/>
    <cellStyle name="CALC Currency Total 18 5" xfId="28108"/>
    <cellStyle name="CALC Currency Total 18 5 2" xfId="28109"/>
    <cellStyle name="CALC Currency Total 18 5 2 2" xfId="28110"/>
    <cellStyle name="CALC Currency Total 18 5 3" xfId="28111"/>
    <cellStyle name="CALC Currency Total 18 5 4" xfId="28112"/>
    <cellStyle name="CALC Currency Total 18 6" xfId="28113"/>
    <cellStyle name="CALC Currency Total 18 6 2" xfId="28114"/>
    <cellStyle name="CALC Currency Total 18 6 2 2" xfId="28115"/>
    <cellStyle name="CALC Currency Total 18 6 3" xfId="28116"/>
    <cellStyle name="CALC Currency Total 18 6 4" xfId="28117"/>
    <cellStyle name="CALC Currency Total 18 7" xfId="28118"/>
    <cellStyle name="CALC Currency Total 18 7 2" xfId="28119"/>
    <cellStyle name="CALC Currency Total 18 7 2 2" xfId="28120"/>
    <cellStyle name="CALC Currency Total 18 7 3" xfId="28121"/>
    <cellStyle name="CALC Currency Total 18 7 4" xfId="28122"/>
    <cellStyle name="CALC Currency Total 18 8" xfId="28123"/>
    <cellStyle name="CALC Currency Total 18 8 2" xfId="28124"/>
    <cellStyle name="CALC Currency Total 18 8 2 2" xfId="28125"/>
    <cellStyle name="CALC Currency Total 18 8 3" xfId="28126"/>
    <cellStyle name="CALC Currency Total 18 8 4" xfId="28127"/>
    <cellStyle name="CALC Currency Total 18 9" xfId="28128"/>
    <cellStyle name="CALC Currency Total 18 9 2" xfId="28129"/>
    <cellStyle name="CALC Currency Total 18 9 2 2" xfId="28130"/>
    <cellStyle name="CALC Currency Total 18 9 3" xfId="28131"/>
    <cellStyle name="CALC Currency Total 18 9 4" xfId="28132"/>
    <cellStyle name="CALC Currency Total 19" xfId="28133"/>
    <cellStyle name="CALC Currency Total 19 10" xfId="28134"/>
    <cellStyle name="CALC Currency Total 19 10 2" xfId="28135"/>
    <cellStyle name="CALC Currency Total 19 11" xfId="28136"/>
    <cellStyle name="CALC Currency Total 19 12" xfId="28137"/>
    <cellStyle name="CALC Currency Total 19 2" xfId="28138"/>
    <cellStyle name="CALC Currency Total 19 2 2" xfId="28139"/>
    <cellStyle name="CALC Currency Total 19 2 2 2" xfId="28140"/>
    <cellStyle name="CALC Currency Total 19 2 3" xfId="28141"/>
    <cellStyle name="CALC Currency Total 19 2 4" xfId="28142"/>
    <cellStyle name="CALC Currency Total 19 3" xfId="28143"/>
    <cellStyle name="CALC Currency Total 19 3 2" xfId="28144"/>
    <cellStyle name="CALC Currency Total 19 3 2 2" xfId="28145"/>
    <cellStyle name="CALC Currency Total 19 3 3" xfId="28146"/>
    <cellStyle name="CALC Currency Total 19 3 4" xfId="28147"/>
    <cellStyle name="CALC Currency Total 19 4" xfId="28148"/>
    <cellStyle name="CALC Currency Total 19 4 2" xfId="28149"/>
    <cellStyle name="CALC Currency Total 19 4 2 2" xfId="28150"/>
    <cellStyle name="CALC Currency Total 19 4 3" xfId="28151"/>
    <cellStyle name="CALC Currency Total 19 4 4" xfId="28152"/>
    <cellStyle name="CALC Currency Total 19 5" xfId="28153"/>
    <cellStyle name="CALC Currency Total 19 5 2" xfId="28154"/>
    <cellStyle name="CALC Currency Total 19 5 2 2" xfId="28155"/>
    <cellStyle name="CALC Currency Total 19 5 3" xfId="28156"/>
    <cellStyle name="CALC Currency Total 19 5 4" xfId="28157"/>
    <cellStyle name="CALC Currency Total 19 6" xfId="28158"/>
    <cellStyle name="CALC Currency Total 19 6 2" xfId="28159"/>
    <cellStyle name="CALC Currency Total 19 6 2 2" xfId="28160"/>
    <cellStyle name="CALC Currency Total 19 6 3" xfId="28161"/>
    <cellStyle name="CALC Currency Total 19 6 4" xfId="28162"/>
    <cellStyle name="CALC Currency Total 19 7" xfId="28163"/>
    <cellStyle name="CALC Currency Total 19 7 2" xfId="28164"/>
    <cellStyle name="CALC Currency Total 19 7 2 2" xfId="28165"/>
    <cellStyle name="CALC Currency Total 19 7 3" xfId="28166"/>
    <cellStyle name="CALC Currency Total 19 7 4" xfId="28167"/>
    <cellStyle name="CALC Currency Total 19 8" xfId="28168"/>
    <cellStyle name="CALC Currency Total 19 8 2" xfId="28169"/>
    <cellStyle name="CALC Currency Total 19 8 2 2" xfId="28170"/>
    <cellStyle name="CALC Currency Total 19 8 3" xfId="28171"/>
    <cellStyle name="CALC Currency Total 19 8 4" xfId="28172"/>
    <cellStyle name="CALC Currency Total 19 9" xfId="28173"/>
    <cellStyle name="CALC Currency Total 19 9 2" xfId="28174"/>
    <cellStyle name="CALC Currency Total 19 9 2 2" xfId="28175"/>
    <cellStyle name="CALC Currency Total 19 9 3" xfId="28176"/>
    <cellStyle name="CALC Currency Total 19 9 4" xfId="28177"/>
    <cellStyle name="CALC Currency Total 2" xfId="28178"/>
    <cellStyle name="CALC Currency Total 2 10" xfId="28179"/>
    <cellStyle name="CALC Currency Total 2 10 10" xfId="28180"/>
    <cellStyle name="CALC Currency Total 2 10 10 2" xfId="28181"/>
    <cellStyle name="CALC Currency Total 2 10 11" xfId="28182"/>
    <cellStyle name="CALC Currency Total 2 10 12" xfId="28183"/>
    <cellStyle name="CALC Currency Total 2 10 2" xfId="28184"/>
    <cellStyle name="CALC Currency Total 2 10 2 2" xfId="28185"/>
    <cellStyle name="CALC Currency Total 2 10 2 2 2" xfId="28186"/>
    <cellStyle name="CALC Currency Total 2 10 2 3" xfId="28187"/>
    <cellStyle name="CALC Currency Total 2 10 2 4" xfId="28188"/>
    <cellStyle name="CALC Currency Total 2 10 3" xfId="28189"/>
    <cellStyle name="CALC Currency Total 2 10 3 2" xfId="28190"/>
    <cellStyle name="CALC Currency Total 2 10 3 2 2" xfId="28191"/>
    <cellStyle name="CALC Currency Total 2 10 3 3" xfId="28192"/>
    <cellStyle name="CALC Currency Total 2 10 3 4" xfId="28193"/>
    <cellStyle name="CALC Currency Total 2 10 4" xfId="28194"/>
    <cellStyle name="CALC Currency Total 2 10 4 2" xfId="28195"/>
    <cellStyle name="CALC Currency Total 2 10 4 2 2" xfId="28196"/>
    <cellStyle name="CALC Currency Total 2 10 4 3" xfId="28197"/>
    <cellStyle name="CALC Currency Total 2 10 4 4" xfId="28198"/>
    <cellStyle name="CALC Currency Total 2 10 5" xfId="28199"/>
    <cellStyle name="CALC Currency Total 2 10 5 2" xfId="28200"/>
    <cellStyle name="CALC Currency Total 2 10 5 2 2" xfId="28201"/>
    <cellStyle name="CALC Currency Total 2 10 5 3" xfId="28202"/>
    <cellStyle name="CALC Currency Total 2 10 5 4" xfId="28203"/>
    <cellStyle name="CALC Currency Total 2 10 6" xfId="28204"/>
    <cellStyle name="CALC Currency Total 2 10 6 2" xfId="28205"/>
    <cellStyle name="CALC Currency Total 2 10 6 2 2" xfId="28206"/>
    <cellStyle name="CALC Currency Total 2 10 6 3" xfId="28207"/>
    <cellStyle name="CALC Currency Total 2 10 6 4" xfId="28208"/>
    <cellStyle name="CALC Currency Total 2 10 7" xfId="28209"/>
    <cellStyle name="CALC Currency Total 2 10 7 2" xfId="28210"/>
    <cellStyle name="CALC Currency Total 2 10 7 2 2" xfId="28211"/>
    <cellStyle name="CALC Currency Total 2 10 7 3" xfId="28212"/>
    <cellStyle name="CALC Currency Total 2 10 7 4" xfId="28213"/>
    <cellStyle name="CALC Currency Total 2 10 8" xfId="28214"/>
    <cellStyle name="CALC Currency Total 2 10 8 2" xfId="28215"/>
    <cellStyle name="CALC Currency Total 2 10 8 2 2" xfId="28216"/>
    <cellStyle name="CALC Currency Total 2 10 8 3" xfId="28217"/>
    <cellStyle name="CALC Currency Total 2 10 8 4" xfId="28218"/>
    <cellStyle name="CALC Currency Total 2 10 9" xfId="28219"/>
    <cellStyle name="CALC Currency Total 2 10 9 2" xfId="28220"/>
    <cellStyle name="CALC Currency Total 2 10 9 2 2" xfId="28221"/>
    <cellStyle name="CALC Currency Total 2 10 9 3" xfId="28222"/>
    <cellStyle name="CALC Currency Total 2 10 9 4" xfId="28223"/>
    <cellStyle name="CALC Currency Total 2 11" xfId="28224"/>
    <cellStyle name="CALC Currency Total 2 11 10" xfId="28225"/>
    <cellStyle name="CALC Currency Total 2 11 10 2" xfId="28226"/>
    <cellStyle name="CALC Currency Total 2 11 11" xfId="28227"/>
    <cellStyle name="CALC Currency Total 2 11 12" xfId="28228"/>
    <cellStyle name="CALC Currency Total 2 11 2" xfId="28229"/>
    <cellStyle name="CALC Currency Total 2 11 2 2" xfId="28230"/>
    <cellStyle name="CALC Currency Total 2 11 2 2 2" xfId="28231"/>
    <cellStyle name="CALC Currency Total 2 11 2 3" xfId="28232"/>
    <cellStyle name="CALC Currency Total 2 11 2 4" xfId="28233"/>
    <cellStyle name="CALC Currency Total 2 11 3" xfId="28234"/>
    <cellStyle name="CALC Currency Total 2 11 3 2" xfId="28235"/>
    <cellStyle name="CALC Currency Total 2 11 3 2 2" xfId="28236"/>
    <cellStyle name="CALC Currency Total 2 11 3 3" xfId="28237"/>
    <cellStyle name="CALC Currency Total 2 11 3 4" xfId="28238"/>
    <cellStyle name="CALC Currency Total 2 11 4" xfId="28239"/>
    <cellStyle name="CALC Currency Total 2 11 4 2" xfId="28240"/>
    <cellStyle name="CALC Currency Total 2 11 4 2 2" xfId="28241"/>
    <cellStyle name="CALC Currency Total 2 11 4 3" xfId="28242"/>
    <cellStyle name="CALC Currency Total 2 11 4 4" xfId="28243"/>
    <cellStyle name="CALC Currency Total 2 11 5" xfId="28244"/>
    <cellStyle name="CALC Currency Total 2 11 5 2" xfId="28245"/>
    <cellStyle name="CALC Currency Total 2 11 5 2 2" xfId="28246"/>
    <cellStyle name="CALC Currency Total 2 11 5 3" xfId="28247"/>
    <cellStyle name="CALC Currency Total 2 11 5 4" xfId="28248"/>
    <cellStyle name="CALC Currency Total 2 11 6" xfId="28249"/>
    <cellStyle name="CALC Currency Total 2 11 6 2" xfId="28250"/>
    <cellStyle name="CALC Currency Total 2 11 6 2 2" xfId="28251"/>
    <cellStyle name="CALC Currency Total 2 11 6 3" xfId="28252"/>
    <cellStyle name="CALC Currency Total 2 11 6 4" xfId="28253"/>
    <cellStyle name="CALC Currency Total 2 11 7" xfId="28254"/>
    <cellStyle name="CALC Currency Total 2 11 7 2" xfId="28255"/>
    <cellStyle name="CALC Currency Total 2 11 7 2 2" xfId="28256"/>
    <cellStyle name="CALC Currency Total 2 11 7 3" xfId="28257"/>
    <cellStyle name="CALC Currency Total 2 11 7 4" xfId="28258"/>
    <cellStyle name="CALC Currency Total 2 11 8" xfId="28259"/>
    <cellStyle name="CALC Currency Total 2 11 8 2" xfId="28260"/>
    <cellStyle name="CALC Currency Total 2 11 8 2 2" xfId="28261"/>
    <cellStyle name="CALC Currency Total 2 11 8 3" xfId="28262"/>
    <cellStyle name="CALC Currency Total 2 11 8 4" xfId="28263"/>
    <cellStyle name="CALC Currency Total 2 11 9" xfId="28264"/>
    <cellStyle name="CALC Currency Total 2 11 9 2" xfId="28265"/>
    <cellStyle name="CALC Currency Total 2 11 9 2 2" xfId="28266"/>
    <cellStyle name="CALC Currency Total 2 11 9 3" xfId="28267"/>
    <cellStyle name="CALC Currency Total 2 11 9 4" xfId="28268"/>
    <cellStyle name="CALC Currency Total 2 12" xfId="28269"/>
    <cellStyle name="CALC Currency Total 2 12 10" xfId="28270"/>
    <cellStyle name="CALC Currency Total 2 12 10 2" xfId="28271"/>
    <cellStyle name="CALC Currency Total 2 12 11" xfId="28272"/>
    <cellStyle name="CALC Currency Total 2 12 12" xfId="28273"/>
    <cellStyle name="CALC Currency Total 2 12 2" xfId="28274"/>
    <cellStyle name="CALC Currency Total 2 12 2 2" xfId="28275"/>
    <cellStyle name="CALC Currency Total 2 12 2 2 2" xfId="28276"/>
    <cellStyle name="CALC Currency Total 2 12 2 3" xfId="28277"/>
    <cellStyle name="CALC Currency Total 2 12 2 4" xfId="28278"/>
    <cellStyle name="CALC Currency Total 2 12 3" xfId="28279"/>
    <cellStyle name="CALC Currency Total 2 12 3 2" xfId="28280"/>
    <cellStyle name="CALC Currency Total 2 12 3 2 2" xfId="28281"/>
    <cellStyle name="CALC Currency Total 2 12 3 3" xfId="28282"/>
    <cellStyle name="CALC Currency Total 2 12 3 4" xfId="28283"/>
    <cellStyle name="CALC Currency Total 2 12 4" xfId="28284"/>
    <cellStyle name="CALC Currency Total 2 12 4 2" xfId="28285"/>
    <cellStyle name="CALC Currency Total 2 12 4 2 2" xfId="28286"/>
    <cellStyle name="CALC Currency Total 2 12 4 3" xfId="28287"/>
    <cellStyle name="CALC Currency Total 2 12 4 4" xfId="28288"/>
    <cellStyle name="CALC Currency Total 2 12 5" xfId="28289"/>
    <cellStyle name="CALC Currency Total 2 12 5 2" xfId="28290"/>
    <cellStyle name="CALC Currency Total 2 12 5 2 2" xfId="28291"/>
    <cellStyle name="CALC Currency Total 2 12 5 3" xfId="28292"/>
    <cellStyle name="CALC Currency Total 2 12 5 4" xfId="28293"/>
    <cellStyle name="CALC Currency Total 2 12 6" xfId="28294"/>
    <cellStyle name="CALC Currency Total 2 12 6 2" xfId="28295"/>
    <cellStyle name="CALC Currency Total 2 12 6 2 2" xfId="28296"/>
    <cellStyle name="CALC Currency Total 2 12 6 3" xfId="28297"/>
    <cellStyle name="CALC Currency Total 2 12 6 4" xfId="28298"/>
    <cellStyle name="CALC Currency Total 2 12 7" xfId="28299"/>
    <cellStyle name="CALC Currency Total 2 12 7 2" xfId="28300"/>
    <cellStyle name="CALC Currency Total 2 12 7 2 2" xfId="28301"/>
    <cellStyle name="CALC Currency Total 2 12 7 3" xfId="28302"/>
    <cellStyle name="CALC Currency Total 2 12 7 4" xfId="28303"/>
    <cellStyle name="CALC Currency Total 2 12 8" xfId="28304"/>
    <cellStyle name="CALC Currency Total 2 12 8 2" xfId="28305"/>
    <cellStyle name="CALC Currency Total 2 12 8 2 2" xfId="28306"/>
    <cellStyle name="CALC Currency Total 2 12 8 3" xfId="28307"/>
    <cellStyle name="CALC Currency Total 2 12 8 4" xfId="28308"/>
    <cellStyle name="CALC Currency Total 2 12 9" xfId="28309"/>
    <cellStyle name="CALC Currency Total 2 12 9 2" xfId="28310"/>
    <cellStyle name="CALC Currency Total 2 12 9 2 2" xfId="28311"/>
    <cellStyle name="CALC Currency Total 2 12 9 3" xfId="28312"/>
    <cellStyle name="CALC Currency Total 2 12 9 4" xfId="28313"/>
    <cellStyle name="CALC Currency Total 2 13" xfId="28314"/>
    <cellStyle name="CALC Currency Total 2 13 10" xfId="28315"/>
    <cellStyle name="CALC Currency Total 2 13 10 2" xfId="28316"/>
    <cellStyle name="CALC Currency Total 2 13 11" xfId="28317"/>
    <cellStyle name="CALC Currency Total 2 13 12" xfId="28318"/>
    <cellStyle name="CALC Currency Total 2 13 2" xfId="28319"/>
    <cellStyle name="CALC Currency Total 2 13 2 2" xfId="28320"/>
    <cellStyle name="CALC Currency Total 2 13 2 2 2" xfId="28321"/>
    <cellStyle name="CALC Currency Total 2 13 2 3" xfId="28322"/>
    <cellStyle name="CALC Currency Total 2 13 2 4" xfId="28323"/>
    <cellStyle name="CALC Currency Total 2 13 3" xfId="28324"/>
    <cellStyle name="CALC Currency Total 2 13 3 2" xfId="28325"/>
    <cellStyle name="CALC Currency Total 2 13 3 2 2" xfId="28326"/>
    <cellStyle name="CALC Currency Total 2 13 3 3" xfId="28327"/>
    <cellStyle name="CALC Currency Total 2 13 3 4" xfId="28328"/>
    <cellStyle name="CALC Currency Total 2 13 4" xfId="28329"/>
    <cellStyle name="CALC Currency Total 2 13 4 2" xfId="28330"/>
    <cellStyle name="CALC Currency Total 2 13 4 2 2" xfId="28331"/>
    <cellStyle name="CALC Currency Total 2 13 4 3" xfId="28332"/>
    <cellStyle name="CALC Currency Total 2 13 4 4" xfId="28333"/>
    <cellStyle name="CALC Currency Total 2 13 5" xfId="28334"/>
    <cellStyle name="CALC Currency Total 2 13 5 2" xfId="28335"/>
    <cellStyle name="CALC Currency Total 2 13 5 2 2" xfId="28336"/>
    <cellStyle name="CALC Currency Total 2 13 5 3" xfId="28337"/>
    <cellStyle name="CALC Currency Total 2 13 5 4" xfId="28338"/>
    <cellStyle name="CALC Currency Total 2 13 6" xfId="28339"/>
    <cellStyle name="CALC Currency Total 2 13 6 2" xfId="28340"/>
    <cellStyle name="CALC Currency Total 2 13 6 2 2" xfId="28341"/>
    <cellStyle name="CALC Currency Total 2 13 6 3" xfId="28342"/>
    <cellStyle name="CALC Currency Total 2 13 6 4" xfId="28343"/>
    <cellStyle name="CALC Currency Total 2 13 7" xfId="28344"/>
    <cellStyle name="CALC Currency Total 2 13 7 2" xfId="28345"/>
    <cellStyle name="CALC Currency Total 2 13 7 2 2" xfId="28346"/>
    <cellStyle name="CALC Currency Total 2 13 7 3" xfId="28347"/>
    <cellStyle name="CALC Currency Total 2 13 7 4" xfId="28348"/>
    <cellStyle name="CALC Currency Total 2 13 8" xfId="28349"/>
    <cellStyle name="CALC Currency Total 2 13 8 2" xfId="28350"/>
    <cellStyle name="CALC Currency Total 2 13 8 2 2" xfId="28351"/>
    <cellStyle name="CALC Currency Total 2 13 8 3" xfId="28352"/>
    <cellStyle name="CALC Currency Total 2 13 8 4" xfId="28353"/>
    <cellStyle name="CALC Currency Total 2 13 9" xfId="28354"/>
    <cellStyle name="CALC Currency Total 2 13 9 2" xfId="28355"/>
    <cellStyle name="CALC Currency Total 2 13 9 2 2" xfId="28356"/>
    <cellStyle name="CALC Currency Total 2 13 9 3" xfId="28357"/>
    <cellStyle name="CALC Currency Total 2 13 9 4" xfId="28358"/>
    <cellStyle name="CALC Currency Total 2 14" xfId="28359"/>
    <cellStyle name="CALC Currency Total 2 14 10" xfId="28360"/>
    <cellStyle name="CALC Currency Total 2 14 10 2" xfId="28361"/>
    <cellStyle name="CALC Currency Total 2 14 11" xfId="28362"/>
    <cellStyle name="CALC Currency Total 2 14 12" xfId="28363"/>
    <cellStyle name="CALC Currency Total 2 14 2" xfId="28364"/>
    <cellStyle name="CALC Currency Total 2 14 2 2" xfId="28365"/>
    <cellStyle name="CALC Currency Total 2 14 2 2 2" xfId="28366"/>
    <cellStyle name="CALC Currency Total 2 14 2 3" xfId="28367"/>
    <cellStyle name="CALC Currency Total 2 14 2 4" xfId="28368"/>
    <cellStyle name="CALC Currency Total 2 14 3" xfId="28369"/>
    <cellStyle name="CALC Currency Total 2 14 3 2" xfId="28370"/>
    <cellStyle name="CALC Currency Total 2 14 3 2 2" xfId="28371"/>
    <cellStyle name="CALC Currency Total 2 14 3 3" xfId="28372"/>
    <cellStyle name="CALC Currency Total 2 14 3 4" xfId="28373"/>
    <cellStyle name="CALC Currency Total 2 14 4" xfId="28374"/>
    <cellStyle name="CALC Currency Total 2 14 4 2" xfId="28375"/>
    <cellStyle name="CALC Currency Total 2 14 4 2 2" xfId="28376"/>
    <cellStyle name="CALC Currency Total 2 14 4 3" xfId="28377"/>
    <cellStyle name="CALC Currency Total 2 14 4 4" xfId="28378"/>
    <cellStyle name="CALC Currency Total 2 14 5" xfId="28379"/>
    <cellStyle name="CALC Currency Total 2 14 5 2" xfId="28380"/>
    <cellStyle name="CALC Currency Total 2 14 5 2 2" xfId="28381"/>
    <cellStyle name="CALC Currency Total 2 14 5 3" xfId="28382"/>
    <cellStyle name="CALC Currency Total 2 14 5 4" xfId="28383"/>
    <cellStyle name="CALC Currency Total 2 14 6" xfId="28384"/>
    <cellStyle name="CALC Currency Total 2 14 6 2" xfId="28385"/>
    <cellStyle name="CALC Currency Total 2 14 6 2 2" xfId="28386"/>
    <cellStyle name="CALC Currency Total 2 14 6 3" xfId="28387"/>
    <cellStyle name="CALC Currency Total 2 14 6 4" xfId="28388"/>
    <cellStyle name="CALC Currency Total 2 14 7" xfId="28389"/>
    <cellStyle name="CALC Currency Total 2 14 7 2" xfId="28390"/>
    <cellStyle name="CALC Currency Total 2 14 7 2 2" xfId="28391"/>
    <cellStyle name="CALC Currency Total 2 14 7 3" xfId="28392"/>
    <cellStyle name="CALC Currency Total 2 14 7 4" xfId="28393"/>
    <cellStyle name="CALC Currency Total 2 14 8" xfId="28394"/>
    <cellStyle name="CALC Currency Total 2 14 8 2" xfId="28395"/>
    <cellStyle name="CALC Currency Total 2 14 8 2 2" xfId="28396"/>
    <cellStyle name="CALC Currency Total 2 14 8 3" xfId="28397"/>
    <cellStyle name="CALC Currency Total 2 14 8 4" xfId="28398"/>
    <cellStyle name="CALC Currency Total 2 14 9" xfId="28399"/>
    <cellStyle name="CALC Currency Total 2 14 9 2" xfId="28400"/>
    <cellStyle name="CALC Currency Total 2 14 9 2 2" xfId="28401"/>
    <cellStyle name="CALC Currency Total 2 14 9 3" xfId="28402"/>
    <cellStyle name="CALC Currency Total 2 14 9 4" xfId="28403"/>
    <cellStyle name="CALC Currency Total 2 15" xfId="28404"/>
    <cellStyle name="CALC Currency Total 2 15 10" xfId="28405"/>
    <cellStyle name="CALC Currency Total 2 15 10 2" xfId="28406"/>
    <cellStyle name="CALC Currency Total 2 15 11" xfId="28407"/>
    <cellStyle name="CALC Currency Total 2 15 12" xfId="28408"/>
    <cellStyle name="CALC Currency Total 2 15 2" xfId="28409"/>
    <cellStyle name="CALC Currency Total 2 15 2 2" xfId="28410"/>
    <cellStyle name="CALC Currency Total 2 15 2 2 2" xfId="28411"/>
    <cellStyle name="CALC Currency Total 2 15 2 3" xfId="28412"/>
    <cellStyle name="CALC Currency Total 2 15 2 4" xfId="28413"/>
    <cellStyle name="CALC Currency Total 2 15 3" xfId="28414"/>
    <cellStyle name="CALC Currency Total 2 15 3 2" xfId="28415"/>
    <cellStyle name="CALC Currency Total 2 15 3 2 2" xfId="28416"/>
    <cellStyle name="CALC Currency Total 2 15 3 3" xfId="28417"/>
    <cellStyle name="CALC Currency Total 2 15 3 4" xfId="28418"/>
    <cellStyle name="CALC Currency Total 2 15 4" xfId="28419"/>
    <cellStyle name="CALC Currency Total 2 15 4 2" xfId="28420"/>
    <cellStyle name="CALC Currency Total 2 15 4 2 2" xfId="28421"/>
    <cellStyle name="CALC Currency Total 2 15 4 3" xfId="28422"/>
    <cellStyle name="CALC Currency Total 2 15 4 4" xfId="28423"/>
    <cellStyle name="CALC Currency Total 2 15 5" xfId="28424"/>
    <cellStyle name="CALC Currency Total 2 15 5 2" xfId="28425"/>
    <cellStyle name="CALC Currency Total 2 15 5 2 2" xfId="28426"/>
    <cellStyle name="CALC Currency Total 2 15 5 3" xfId="28427"/>
    <cellStyle name="CALC Currency Total 2 15 5 4" xfId="28428"/>
    <cellStyle name="CALC Currency Total 2 15 6" xfId="28429"/>
    <cellStyle name="CALC Currency Total 2 15 6 2" xfId="28430"/>
    <cellStyle name="CALC Currency Total 2 15 6 2 2" xfId="28431"/>
    <cellStyle name="CALC Currency Total 2 15 6 3" xfId="28432"/>
    <cellStyle name="CALC Currency Total 2 15 6 4" xfId="28433"/>
    <cellStyle name="CALC Currency Total 2 15 7" xfId="28434"/>
    <cellStyle name="CALC Currency Total 2 15 7 2" xfId="28435"/>
    <cellStyle name="CALC Currency Total 2 15 7 2 2" xfId="28436"/>
    <cellStyle name="CALC Currency Total 2 15 7 3" xfId="28437"/>
    <cellStyle name="CALC Currency Total 2 15 7 4" xfId="28438"/>
    <cellStyle name="CALC Currency Total 2 15 8" xfId="28439"/>
    <cellStyle name="CALC Currency Total 2 15 8 2" xfId="28440"/>
    <cellStyle name="CALC Currency Total 2 15 8 2 2" xfId="28441"/>
    <cellStyle name="CALC Currency Total 2 15 8 3" xfId="28442"/>
    <cellStyle name="CALC Currency Total 2 15 8 4" xfId="28443"/>
    <cellStyle name="CALC Currency Total 2 15 9" xfId="28444"/>
    <cellStyle name="CALC Currency Total 2 15 9 2" xfId="28445"/>
    <cellStyle name="CALC Currency Total 2 15 9 2 2" xfId="28446"/>
    <cellStyle name="CALC Currency Total 2 15 9 3" xfId="28447"/>
    <cellStyle name="CALC Currency Total 2 15 9 4" xfId="28448"/>
    <cellStyle name="CALC Currency Total 2 16" xfId="28449"/>
    <cellStyle name="CALC Currency Total 2 16 10" xfId="28450"/>
    <cellStyle name="CALC Currency Total 2 16 11" xfId="28451"/>
    <cellStyle name="CALC Currency Total 2 16 2" xfId="28452"/>
    <cellStyle name="CALC Currency Total 2 16 2 2" xfId="28453"/>
    <cellStyle name="CALC Currency Total 2 16 2 2 2" xfId="28454"/>
    <cellStyle name="CALC Currency Total 2 16 2 3" xfId="28455"/>
    <cellStyle name="CALC Currency Total 2 16 2 4" xfId="28456"/>
    <cellStyle name="CALC Currency Total 2 16 3" xfId="28457"/>
    <cellStyle name="CALC Currency Total 2 16 3 2" xfId="28458"/>
    <cellStyle name="CALC Currency Total 2 16 3 2 2" xfId="28459"/>
    <cellStyle name="CALC Currency Total 2 16 3 3" xfId="28460"/>
    <cellStyle name="CALC Currency Total 2 16 3 4" xfId="28461"/>
    <cellStyle name="CALC Currency Total 2 16 4" xfId="28462"/>
    <cellStyle name="CALC Currency Total 2 16 4 2" xfId="28463"/>
    <cellStyle name="CALC Currency Total 2 16 4 2 2" xfId="28464"/>
    <cellStyle name="CALC Currency Total 2 16 4 3" xfId="28465"/>
    <cellStyle name="CALC Currency Total 2 16 4 4" xfId="28466"/>
    <cellStyle name="CALC Currency Total 2 16 5" xfId="28467"/>
    <cellStyle name="CALC Currency Total 2 16 5 2" xfId="28468"/>
    <cellStyle name="CALC Currency Total 2 16 5 2 2" xfId="28469"/>
    <cellStyle name="CALC Currency Total 2 16 5 3" xfId="28470"/>
    <cellStyle name="CALC Currency Total 2 16 5 4" xfId="28471"/>
    <cellStyle name="CALC Currency Total 2 16 6" xfId="28472"/>
    <cellStyle name="CALC Currency Total 2 16 6 2" xfId="28473"/>
    <cellStyle name="CALC Currency Total 2 16 6 2 2" xfId="28474"/>
    <cellStyle name="CALC Currency Total 2 16 6 3" xfId="28475"/>
    <cellStyle name="CALC Currency Total 2 16 6 4" xfId="28476"/>
    <cellStyle name="CALC Currency Total 2 16 7" xfId="28477"/>
    <cellStyle name="CALC Currency Total 2 16 7 2" xfId="28478"/>
    <cellStyle name="CALC Currency Total 2 16 7 2 2" xfId="28479"/>
    <cellStyle name="CALC Currency Total 2 16 7 3" xfId="28480"/>
    <cellStyle name="CALC Currency Total 2 16 7 4" xfId="28481"/>
    <cellStyle name="CALC Currency Total 2 16 8" xfId="28482"/>
    <cellStyle name="CALC Currency Total 2 16 8 2" xfId="28483"/>
    <cellStyle name="CALC Currency Total 2 16 8 2 2" xfId="28484"/>
    <cellStyle name="CALC Currency Total 2 16 8 3" xfId="28485"/>
    <cellStyle name="CALC Currency Total 2 16 8 4" xfId="28486"/>
    <cellStyle name="CALC Currency Total 2 16 9" xfId="28487"/>
    <cellStyle name="CALC Currency Total 2 16 9 2" xfId="28488"/>
    <cellStyle name="CALC Currency Total 2 17" xfId="28489"/>
    <cellStyle name="CALC Currency Total 2 17 10" xfId="28490"/>
    <cellStyle name="CALC Currency Total 2 17 11" xfId="28491"/>
    <cellStyle name="CALC Currency Total 2 17 2" xfId="28492"/>
    <cellStyle name="CALC Currency Total 2 17 2 2" xfId="28493"/>
    <cellStyle name="CALC Currency Total 2 17 2 2 2" xfId="28494"/>
    <cellStyle name="CALC Currency Total 2 17 2 3" xfId="28495"/>
    <cellStyle name="CALC Currency Total 2 17 2 4" xfId="28496"/>
    <cellStyle name="CALC Currency Total 2 17 3" xfId="28497"/>
    <cellStyle name="CALC Currency Total 2 17 3 2" xfId="28498"/>
    <cellStyle name="CALC Currency Total 2 17 3 2 2" xfId="28499"/>
    <cellStyle name="CALC Currency Total 2 17 3 3" xfId="28500"/>
    <cellStyle name="CALC Currency Total 2 17 3 4" xfId="28501"/>
    <cellStyle name="CALC Currency Total 2 17 4" xfId="28502"/>
    <cellStyle name="CALC Currency Total 2 17 4 2" xfId="28503"/>
    <cellStyle name="CALC Currency Total 2 17 4 2 2" xfId="28504"/>
    <cellStyle name="CALC Currency Total 2 17 4 3" xfId="28505"/>
    <cellStyle name="CALC Currency Total 2 17 4 4" xfId="28506"/>
    <cellStyle name="CALC Currency Total 2 17 5" xfId="28507"/>
    <cellStyle name="CALC Currency Total 2 17 5 2" xfId="28508"/>
    <cellStyle name="CALC Currency Total 2 17 5 2 2" xfId="28509"/>
    <cellStyle name="CALC Currency Total 2 17 5 3" xfId="28510"/>
    <cellStyle name="CALC Currency Total 2 17 5 4" xfId="28511"/>
    <cellStyle name="CALC Currency Total 2 17 6" xfId="28512"/>
    <cellStyle name="CALC Currency Total 2 17 6 2" xfId="28513"/>
    <cellStyle name="CALC Currency Total 2 17 6 2 2" xfId="28514"/>
    <cellStyle name="CALC Currency Total 2 17 6 3" xfId="28515"/>
    <cellStyle name="CALC Currency Total 2 17 6 4" xfId="28516"/>
    <cellStyle name="CALC Currency Total 2 17 7" xfId="28517"/>
    <cellStyle name="CALC Currency Total 2 17 7 2" xfId="28518"/>
    <cellStyle name="CALC Currency Total 2 17 7 2 2" xfId="28519"/>
    <cellStyle name="CALC Currency Total 2 17 7 3" xfId="28520"/>
    <cellStyle name="CALC Currency Total 2 17 7 4" xfId="28521"/>
    <cellStyle name="CALC Currency Total 2 17 8" xfId="28522"/>
    <cellStyle name="CALC Currency Total 2 17 8 2" xfId="28523"/>
    <cellStyle name="CALC Currency Total 2 17 8 2 2" xfId="28524"/>
    <cellStyle name="CALC Currency Total 2 17 8 3" xfId="28525"/>
    <cellStyle name="CALC Currency Total 2 17 8 4" xfId="28526"/>
    <cellStyle name="CALC Currency Total 2 17 9" xfId="28527"/>
    <cellStyle name="CALC Currency Total 2 17 9 2" xfId="28528"/>
    <cellStyle name="CALC Currency Total 2 18" xfId="28529"/>
    <cellStyle name="CALC Currency Total 2 18 10" xfId="28530"/>
    <cellStyle name="CALC Currency Total 2 18 11" xfId="28531"/>
    <cellStyle name="CALC Currency Total 2 18 2" xfId="28532"/>
    <cellStyle name="CALC Currency Total 2 18 2 2" xfId="28533"/>
    <cellStyle name="CALC Currency Total 2 18 2 2 2" xfId="28534"/>
    <cellStyle name="CALC Currency Total 2 18 2 3" xfId="28535"/>
    <cellStyle name="CALC Currency Total 2 18 2 4" xfId="28536"/>
    <cellStyle name="CALC Currency Total 2 18 3" xfId="28537"/>
    <cellStyle name="CALC Currency Total 2 18 3 2" xfId="28538"/>
    <cellStyle name="CALC Currency Total 2 18 3 2 2" xfId="28539"/>
    <cellStyle name="CALC Currency Total 2 18 3 3" xfId="28540"/>
    <cellStyle name="CALC Currency Total 2 18 3 4" xfId="28541"/>
    <cellStyle name="CALC Currency Total 2 18 4" xfId="28542"/>
    <cellStyle name="CALC Currency Total 2 18 4 2" xfId="28543"/>
    <cellStyle name="CALC Currency Total 2 18 4 2 2" xfId="28544"/>
    <cellStyle name="CALC Currency Total 2 18 4 3" xfId="28545"/>
    <cellStyle name="CALC Currency Total 2 18 4 4" xfId="28546"/>
    <cellStyle name="CALC Currency Total 2 18 5" xfId="28547"/>
    <cellStyle name="CALC Currency Total 2 18 5 2" xfId="28548"/>
    <cellStyle name="CALC Currency Total 2 18 5 2 2" xfId="28549"/>
    <cellStyle name="CALC Currency Total 2 18 5 3" xfId="28550"/>
    <cellStyle name="CALC Currency Total 2 18 5 4" xfId="28551"/>
    <cellStyle name="CALC Currency Total 2 18 6" xfId="28552"/>
    <cellStyle name="CALC Currency Total 2 18 6 2" xfId="28553"/>
    <cellStyle name="CALC Currency Total 2 18 6 2 2" xfId="28554"/>
    <cellStyle name="CALC Currency Total 2 18 6 3" xfId="28555"/>
    <cellStyle name="CALC Currency Total 2 18 6 4" xfId="28556"/>
    <cellStyle name="CALC Currency Total 2 18 7" xfId="28557"/>
    <cellStyle name="CALC Currency Total 2 18 7 2" xfId="28558"/>
    <cellStyle name="CALC Currency Total 2 18 7 2 2" xfId="28559"/>
    <cellStyle name="CALC Currency Total 2 18 7 3" xfId="28560"/>
    <cellStyle name="CALC Currency Total 2 18 7 4" xfId="28561"/>
    <cellStyle name="CALC Currency Total 2 18 8" xfId="28562"/>
    <cellStyle name="CALC Currency Total 2 18 8 2" xfId="28563"/>
    <cellStyle name="CALC Currency Total 2 18 8 2 2" xfId="28564"/>
    <cellStyle name="CALC Currency Total 2 18 8 3" xfId="28565"/>
    <cellStyle name="CALC Currency Total 2 18 8 4" xfId="28566"/>
    <cellStyle name="CALC Currency Total 2 18 9" xfId="28567"/>
    <cellStyle name="CALC Currency Total 2 18 9 2" xfId="28568"/>
    <cellStyle name="CALC Currency Total 2 19" xfId="28569"/>
    <cellStyle name="CALC Currency Total 2 19 10" xfId="28570"/>
    <cellStyle name="CALC Currency Total 2 19 11" xfId="28571"/>
    <cellStyle name="CALC Currency Total 2 19 2" xfId="28572"/>
    <cellStyle name="CALC Currency Total 2 19 2 2" xfId="28573"/>
    <cellStyle name="CALC Currency Total 2 19 2 2 2" xfId="28574"/>
    <cellStyle name="CALC Currency Total 2 19 2 3" xfId="28575"/>
    <cellStyle name="CALC Currency Total 2 19 2 4" xfId="28576"/>
    <cellStyle name="CALC Currency Total 2 19 3" xfId="28577"/>
    <cellStyle name="CALC Currency Total 2 19 3 2" xfId="28578"/>
    <cellStyle name="CALC Currency Total 2 19 3 2 2" xfId="28579"/>
    <cellStyle name="CALC Currency Total 2 19 3 3" xfId="28580"/>
    <cellStyle name="CALC Currency Total 2 19 3 4" xfId="28581"/>
    <cellStyle name="CALC Currency Total 2 19 4" xfId="28582"/>
    <cellStyle name="CALC Currency Total 2 19 4 2" xfId="28583"/>
    <cellStyle name="CALC Currency Total 2 19 4 2 2" xfId="28584"/>
    <cellStyle name="CALC Currency Total 2 19 4 3" xfId="28585"/>
    <cellStyle name="CALC Currency Total 2 19 4 4" xfId="28586"/>
    <cellStyle name="CALC Currency Total 2 19 5" xfId="28587"/>
    <cellStyle name="CALC Currency Total 2 19 5 2" xfId="28588"/>
    <cellStyle name="CALC Currency Total 2 19 5 2 2" xfId="28589"/>
    <cellStyle name="CALC Currency Total 2 19 5 3" xfId="28590"/>
    <cellStyle name="CALC Currency Total 2 19 5 4" xfId="28591"/>
    <cellStyle name="CALC Currency Total 2 19 6" xfId="28592"/>
    <cellStyle name="CALC Currency Total 2 19 6 2" xfId="28593"/>
    <cellStyle name="CALC Currency Total 2 19 6 2 2" xfId="28594"/>
    <cellStyle name="CALC Currency Total 2 19 6 3" xfId="28595"/>
    <cellStyle name="CALC Currency Total 2 19 6 4" xfId="28596"/>
    <cellStyle name="CALC Currency Total 2 19 7" xfId="28597"/>
    <cellStyle name="CALC Currency Total 2 19 7 2" xfId="28598"/>
    <cellStyle name="CALC Currency Total 2 19 7 2 2" xfId="28599"/>
    <cellStyle name="CALC Currency Total 2 19 7 3" xfId="28600"/>
    <cellStyle name="CALC Currency Total 2 19 7 4" xfId="28601"/>
    <cellStyle name="CALC Currency Total 2 19 8" xfId="28602"/>
    <cellStyle name="CALC Currency Total 2 19 8 2" xfId="28603"/>
    <cellStyle name="CALC Currency Total 2 19 8 2 2" xfId="28604"/>
    <cellStyle name="CALC Currency Total 2 19 8 3" xfId="28605"/>
    <cellStyle name="CALC Currency Total 2 19 8 4" xfId="28606"/>
    <cellStyle name="CALC Currency Total 2 19 9" xfId="28607"/>
    <cellStyle name="CALC Currency Total 2 19 9 2" xfId="28608"/>
    <cellStyle name="CALC Currency Total 2 2" xfId="28609"/>
    <cellStyle name="CALC Currency Total 2 2 2" xfId="28610"/>
    <cellStyle name="CALC Currency Total 2 2 2 2" xfId="28611"/>
    <cellStyle name="CALC Currency Total 2 2 2 2 2" xfId="28612"/>
    <cellStyle name="CALC Currency Total 2 2 3" xfId="28613"/>
    <cellStyle name="CALC Currency Total 2 2 3 2" xfId="28614"/>
    <cellStyle name="CALC Currency Total 2 20" xfId="28615"/>
    <cellStyle name="CALC Currency Total 2 20 10" xfId="28616"/>
    <cellStyle name="CALC Currency Total 2 20 11" xfId="28617"/>
    <cellStyle name="CALC Currency Total 2 20 2" xfId="28618"/>
    <cellStyle name="CALC Currency Total 2 20 2 2" xfId="28619"/>
    <cellStyle name="CALC Currency Total 2 20 2 2 2" xfId="28620"/>
    <cellStyle name="CALC Currency Total 2 20 2 3" xfId="28621"/>
    <cellStyle name="CALC Currency Total 2 20 2 4" xfId="28622"/>
    <cellStyle name="CALC Currency Total 2 20 3" xfId="28623"/>
    <cellStyle name="CALC Currency Total 2 20 3 2" xfId="28624"/>
    <cellStyle name="CALC Currency Total 2 20 3 2 2" xfId="28625"/>
    <cellStyle name="CALC Currency Total 2 20 3 3" xfId="28626"/>
    <cellStyle name="CALC Currency Total 2 20 3 4" xfId="28627"/>
    <cellStyle name="CALC Currency Total 2 20 4" xfId="28628"/>
    <cellStyle name="CALC Currency Total 2 20 4 2" xfId="28629"/>
    <cellStyle name="CALC Currency Total 2 20 4 2 2" xfId="28630"/>
    <cellStyle name="CALC Currency Total 2 20 4 3" xfId="28631"/>
    <cellStyle name="CALC Currency Total 2 20 4 4" xfId="28632"/>
    <cellStyle name="CALC Currency Total 2 20 5" xfId="28633"/>
    <cellStyle name="CALC Currency Total 2 20 5 2" xfId="28634"/>
    <cellStyle name="CALC Currency Total 2 20 5 2 2" xfId="28635"/>
    <cellStyle name="CALC Currency Total 2 20 5 3" xfId="28636"/>
    <cellStyle name="CALC Currency Total 2 20 5 4" xfId="28637"/>
    <cellStyle name="CALC Currency Total 2 20 6" xfId="28638"/>
    <cellStyle name="CALC Currency Total 2 20 6 2" xfId="28639"/>
    <cellStyle name="CALC Currency Total 2 20 6 2 2" xfId="28640"/>
    <cellStyle name="CALC Currency Total 2 20 6 3" xfId="28641"/>
    <cellStyle name="CALC Currency Total 2 20 6 4" xfId="28642"/>
    <cellStyle name="CALC Currency Total 2 20 7" xfId="28643"/>
    <cellStyle name="CALC Currency Total 2 20 7 2" xfId="28644"/>
    <cellStyle name="CALC Currency Total 2 20 7 2 2" xfId="28645"/>
    <cellStyle name="CALC Currency Total 2 20 7 3" xfId="28646"/>
    <cellStyle name="CALC Currency Total 2 20 7 4" xfId="28647"/>
    <cellStyle name="CALC Currency Total 2 20 8" xfId="28648"/>
    <cellStyle name="CALC Currency Total 2 20 8 2" xfId="28649"/>
    <cellStyle name="CALC Currency Total 2 20 8 2 2" xfId="28650"/>
    <cellStyle name="CALC Currency Total 2 20 8 3" xfId="28651"/>
    <cellStyle name="CALC Currency Total 2 20 8 4" xfId="28652"/>
    <cellStyle name="CALC Currency Total 2 20 9" xfId="28653"/>
    <cellStyle name="CALC Currency Total 2 20 9 2" xfId="28654"/>
    <cellStyle name="CALC Currency Total 2 21" xfId="28655"/>
    <cellStyle name="CALC Currency Total 2 21 10" xfId="28656"/>
    <cellStyle name="CALC Currency Total 2 21 11" xfId="28657"/>
    <cellStyle name="CALC Currency Total 2 21 2" xfId="28658"/>
    <cellStyle name="CALC Currency Total 2 21 2 2" xfId="28659"/>
    <cellStyle name="CALC Currency Total 2 21 2 2 2" xfId="28660"/>
    <cellStyle name="CALC Currency Total 2 21 2 3" xfId="28661"/>
    <cellStyle name="CALC Currency Total 2 21 2 4" xfId="28662"/>
    <cellStyle name="CALC Currency Total 2 21 3" xfId="28663"/>
    <cellStyle name="CALC Currency Total 2 21 3 2" xfId="28664"/>
    <cellStyle name="CALC Currency Total 2 21 3 2 2" xfId="28665"/>
    <cellStyle name="CALC Currency Total 2 21 3 3" xfId="28666"/>
    <cellStyle name="CALC Currency Total 2 21 3 4" xfId="28667"/>
    <cellStyle name="CALC Currency Total 2 21 4" xfId="28668"/>
    <cellStyle name="CALC Currency Total 2 21 4 2" xfId="28669"/>
    <cellStyle name="CALC Currency Total 2 21 4 2 2" xfId="28670"/>
    <cellStyle name="CALC Currency Total 2 21 4 3" xfId="28671"/>
    <cellStyle name="CALC Currency Total 2 21 4 4" xfId="28672"/>
    <cellStyle name="CALC Currency Total 2 21 5" xfId="28673"/>
    <cellStyle name="CALC Currency Total 2 21 5 2" xfId="28674"/>
    <cellStyle name="CALC Currency Total 2 21 5 2 2" xfId="28675"/>
    <cellStyle name="CALC Currency Total 2 21 5 3" xfId="28676"/>
    <cellStyle name="CALC Currency Total 2 21 5 4" xfId="28677"/>
    <cellStyle name="CALC Currency Total 2 21 6" xfId="28678"/>
    <cellStyle name="CALC Currency Total 2 21 6 2" xfId="28679"/>
    <cellStyle name="CALC Currency Total 2 21 6 2 2" xfId="28680"/>
    <cellStyle name="CALC Currency Total 2 21 6 3" xfId="28681"/>
    <cellStyle name="CALC Currency Total 2 21 6 4" xfId="28682"/>
    <cellStyle name="CALC Currency Total 2 21 7" xfId="28683"/>
    <cellStyle name="CALC Currency Total 2 21 7 2" xfId="28684"/>
    <cellStyle name="CALC Currency Total 2 21 7 2 2" xfId="28685"/>
    <cellStyle name="CALC Currency Total 2 21 7 3" xfId="28686"/>
    <cellStyle name="CALC Currency Total 2 21 7 4" xfId="28687"/>
    <cellStyle name="CALC Currency Total 2 21 8" xfId="28688"/>
    <cellStyle name="CALC Currency Total 2 21 8 2" xfId="28689"/>
    <cellStyle name="CALC Currency Total 2 21 8 2 2" xfId="28690"/>
    <cellStyle name="CALC Currency Total 2 21 8 3" xfId="28691"/>
    <cellStyle name="CALC Currency Total 2 21 8 4" xfId="28692"/>
    <cellStyle name="CALC Currency Total 2 21 9" xfId="28693"/>
    <cellStyle name="CALC Currency Total 2 21 9 2" xfId="28694"/>
    <cellStyle name="CALC Currency Total 2 22" xfId="28695"/>
    <cellStyle name="CALC Currency Total 2 22 10" xfId="28696"/>
    <cellStyle name="CALC Currency Total 2 22 11" xfId="28697"/>
    <cellStyle name="CALC Currency Total 2 22 2" xfId="28698"/>
    <cellStyle name="CALC Currency Total 2 22 2 2" xfId="28699"/>
    <cellStyle name="CALC Currency Total 2 22 2 2 2" xfId="28700"/>
    <cellStyle name="CALC Currency Total 2 22 2 3" xfId="28701"/>
    <cellStyle name="CALC Currency Total 2 22 2 4" xfId="28702"/>
    <cellStyle name="CALC Currency Total 2 22 3" xfId="28703"/>
    <cellStyle name="CALC Currency Total 2 22 3 2" xfId="28704"/>
    <cellStyle name="CALC Currency Total 2 22 3 2 2" xfId="28705"/>
    <cellStyle name="CALC Currency Total 2 22 3 3" xfId="28706"/>
    <cellStyle name="CALC Currency Total 2 22 3 4" xfId="28707"/>
    <cellStyle name="CALC Currency Total 2 22 4" xfId="28708"/>
    <cellStyle name="CALC Currency Total 2 22 4 2" xfId="28709"/>
    <cellStyle name="CALC Currency Total 2 22 4 2 2" xfId="28710"/>
    <cellStyle name="CALC Currency Total 2 22 4 3" xfId="28711"/>
    <cellStyle name="CALC Currency Total 2 22 4 4" xfId="28712"/>
    <cellStyle name="CALC Currency Total 2 22 5" xfId="28713"/>
    <cellStyle name="CALC Currency Total 2 22 5 2" xfId="28714"/>
    <cellStyle name="CALC Currency Total 2 22 5 2 2" xfId="28715"/>
    <cellStyle name="CALC Currency Total 2 22 5 3" xfId="28716"/>
    <cellStyle name="CALC Currency Total 2 22 5 4" xfId="28717"/>
    <cellStyle name="CALC Currency Total 2 22 6" xfId="28718"/>
    <cellStyle name="CALC Currency Total 2 22 6 2" xfId="28719"/>
    <cellStyle name="CALC Currency Total 2 22 6 2 2" xfId="28720"/>
    <cellStyle name="CALC Currency Total 2 22 6 3" xfId="28721"/>
    <cellStyle name="CALC Currency Total 2 22 6 4" xfId="28722"/>
    <cellStyle name="CALC Currency Total 2 22 7" xfId="28723"/>
    <cellStyle name="CALC Currency Total 2 22 7 2" xfId="28724"/>
    <cellStyle name="CALC Currency Total 2 22 7 2 2" xfId="28725"/>
    <cellStyle name="CALC Currency Total 2 22 7 3" xfId="28726"/>
    <cellStyle name="CALC Currency Total 2 22 7 4" xfId="28727"/>
    <cellStyle name="CALC Currency Total 2 22 8" xfId="28728"/>
    <cellStyle name="CALC Currency Total 2 22 8 2" xfId="28729"/>
    <cellStyle name="CALC Currency Total 2 22 8 2 2" xfId="28730"/>
    <cellStyle name="CALC Currency Total 2 22 8 3" xfId="28731"/>
    <cellStyle name="CALC Currency Total 2 22 8 4" xfId="28732"/>
    <cellStyle name="CALC Currency Total 2 22 9" xfId="28733"/>
    <cellStyle name="CALC Currency Total 2 22 9 2" xfId="28734"/>
    <cellStyle name="CALC Currency Total 2 23" xfId="28735"/>
    <cellStyle name="CALC Currency Total 2 23 10" xfId="28736"/>
    <cellStyle name="CALC Currency Total 2 23 11" xfId="28737"/>
    <cellStyle name="CALC Currency Total 2 23 2" xfId="28738"/>
    <cellStyle name="CALC Currency Total 2 23 2 2" xfId="28739"/>
    <cellStyle name="CALC Currency Total 2 23 2 2 2" xfId="28740"/>
    <cellStyle name="CALC Currency Total 2 23 2 3" xfId="28741"/>
    <cellStyle name="CALC Currency Total 2 23 2 4" xfId="28742"/>
    <cellStyle name="CALC Currency Total 2 23 3" xfId="28743"/>
    <cellStyle name="CALC Currency Total 2 23 3 2" xfId="28744"/>
    <cellStyle name="CALC Currency Total 2 23 3 2 2" xfId="28745"/>
    <cellStyle name="CALC Currency Total 2 23 3 3" xfId="28746"/>
    <cellStyle name="CALC Currency Total 2 23 3 4" xfId="28747"/>
    <cellStyle name="CALC Currency Total 2 23 4" xfId="28748"/>
    <cellStyle name="CALC Currency Total 2 23 4 2" xfId="28749"/>
    <cellStyle name="CALC Currency Total 2 23 4 2 2" xfId="28750"/>
    <cellStyle name="CALC Currency Total 2 23 4 3" xfId="28751"/>
    <cellStyle name="CALC Currency Total 2 23 4 4" xfId="28752"/>
    <cellStyle name="CALC Currency Total 2 23 5" xfId="28753"/>
    <cellStyle name="CALC Currency Total 2 23 5 2" xfId="28754"/>
    <cellStyle name="CALC Currency Total 2 23 5 2 2" xfId="28755"/>
    <cellStyle name="CALC Currency Total 2 23 5 3" xfId="28756"/>
    <cellStyle name="CALC Currency Total 2 23 5 4" xfId="28757"/>
    <cellStyle name="CALC Currency Total 2 23 6" xfId="28758"/>
    <cellStyle name="CALC Currency Total 2 23 6 2" xfId="28759"/>
    <cellStyle name="CALC Currency Total 2 23 6 2 2" xfId="28760"/>
    <cellStyle name="CALC Currency Total 2 23 6 3" xfId="28761"/>
    <cellStyle name="CALC Currency Total 2 23 6 4" xfId="28762"/>
    <cellStyle name="CALC Currency Total 2 23 7" xfId="28763"/>
    <cellStyle name="CALC Currency Total 2 23 7 2" xfId="28764"/>
    <cellStyle name="CALC Currency Total 2 23 7 2 2" xfId="28765"/>
    <cellStyle name="CALC Currency Total 2 23 7 3" xfId="28766"/>
    <cellStyle name="CALC Currency Total 2 23 7 4" xfId="28767"/>
    <cellStyle name="CALC Currency Total 2 23 8" xfId="28768"/>
    <cellStyle name="CALC Currency Total 2 23 8 2" xfId="28769"/>
    <cellStyle name="CALC Currency Total 2 23 8 2 2" xfId="28770"/>
    <cellStyle name="CALC Currency Total 2 23 8 3" xfId="28771"/>
    <cellStyle name="CALC Currency Total 2 23 8 4" xfId="28772"/>
    <cellStyle name="CALC Currency Total 2 23 9" xfId="28773"/>
    <cellStyle name="CALC Currency Total 2 23 9 2" xfId="28774"/>
    <cellStyle name="CALC Currency Total 2 24" xfId="28775"/>
    <cellStyle name="CALC Currency Total 2 24 10" xfId="28776"/>
    <cellStyle name="CALC Currency Total 2 24 11" xfId="28777"/>
    <cellStyle name="CALC Currency Total 2 24 2" xfId="28778"/>
    <cellStyle name="CALC Currency Total 2 24 2 2" xfId="28779"/>
    <cellStyle name="CALC Currency Total 2 24 2 2 2" xfId="28780"/>
    <cellStyle name="CALC Currency Total 2 24 2 3" xfId="28781"/>
    <cellStyle name="CALC Currency Total 2 24 2 4" xfId="28782"/>
    <cellStyle name="CALC Currency Total 2 24 3" xfId="28783"/>
    <cellStyle name="CALC Currency Total 2 24 3 2" xfId="28784"/>
    <cellStyle name="CALC Currency Total 2 24 3 2 2" xfId="28785"/>
    <cellStyle name="CALC Currency Total 2 24 3 3" xfId="28786"/>
    <cellStyle name="CALC Currency Total 2 24 3 4" xfId="28787"/>
    <cellStyle name="CALC Currency Total 2 24 4" xfId="28788"/>
    <cellStyle name="CALC Currency Total 2 24 4 2" xfId="28789"/>
    <cellStyle name="CALC Currency Total 2 24 4 2 2" xfId="28790"/>
    <cellStyle name="CALC Currency Total 2 24 4 3" xfId="28791"/>
    <cellStyle name="CALC Currency Total 2 24 4 4" xfId="28792"/>
    <cellStyle name="CALC Currency Total 2 24 5" xfId="28793"/>
    <cellStyle name="CALC Currency Total 2 24 5 2" xfId="28794"/>
    <cellStyle name="CALC Currency Total 2 24 5 2 2" xfId="28795"/>
    <cellStyle name="CALC Currency Total 2 24 5 3" xfId="28796"/>
    <cellStyle name="CALC Currency Total 2 24 5 4" xfId="28797"/>
    <cellStyle name="CALC Currency Total 2 24 6" xfId="28798"/>
    <cellStyle name="CALC Currency Total 2 24 6 2" xfId="28799"/>
    <cellStyle name="CALC Currency Total 2 24 6 2 2" xfId="28800"/>
    <cellStyle name="CALC Currency Total 2 24 6 3" xfId="28801"/>
    <cellStyle name="CALC Currency Total 2 24 6 4" xfId="28802"/>
    <cellStyle name="CALC Currency Total 2 24 7" xfId="28803"/>
    <cellStyle name="CALC Currency Total 2 24 7 2" xfId="28804"/>
    <cellStyle name="CALC Currency Total 2 24 7 2 2" xfId="28805"/>
    <cellStyle name="CALC Currency Total 2 24 7 3" xfId="28806"/>
    <cellStyle name="CALC Currency Total 2 24 7 4" xfId="28807"/>
    <cellStyle name="CALC Currency Total 2 24 8" xfId="28808"/>
    <cellStyle name="CALC Currency Total 2 24 8 2" xfId="28809"/>
    <cellStyle name="CALC Currency Total 2 24 8 2 2" xfId="28810"/>
    <cellStyle name="CALC Currency Total 2 24 8 3" xfId="28811"/>
    <cellStyle name="CALC Currency Total 2 24 8 4" xfId="28812"/>
    <cellStyle name="CALC Currency Total 2 24 9" xfId="28813"/>
    <cellStyle name="CALC Currency Total 2 24 9 2" xfId="28814"/>
    <cellStyle name="CALC Currency Total 2 25" xfId="28815"/>
    <cellStyle name="CALC Currency Total 2 25 10" xfId="28816"/>
    <cellStyle name="CALC Currency Total 2 25 11" xfId="28817"/>
    <cellStyle name="CALC Currency Total 2 25 2" xfId="28818"/>
    <cellStyle name="CALC Currency Total 2 25 2 2" xfId="28819"/>
    <cellStyle name="CALC Currency Total 2 25 2 2 2" xfId="28820"/>
    <cellStyle name="CALC Currency Total 2 25 2 3" xfId="28821"/>
    <cellStyle name="CALC Currency Total 2 25 2 4" xfId="28822"/>
    <cellStyle name="CALC Currency Total 2 25 3" xfId="28823"/>
    <cellStyle name="CALC Currency Total 2 25 3 2" xfId="28824"/>
    <cellStyle name="CALC Currency Total 2 25 3 2 2" xfId="28825"/>
    <cellStyle name="CALC Currency Total 2 25 3 3" xfId="28826"/>
    <cellStyle name="CALC Currency Total 2 25 3 4" xfId="28827"/>
    <cellStyle name="CALC Currency Total 2 25 4" xfId="28828"/>
    <cellStyle name="CALC Currency Total 2 25 4 2" xfId="28829"/>
    <cellStyle name="CALC Currency Total 2 25 4 2 2" xfId="28830"/>
    <cellStyle name="CALC Currency Total 2 25 4 3" xfId="28831"/>
    <cellStyle name="CALC Currency Total 2 25 4 4" xfId="28832"/>
    <cellStyle name="CALC Currency Total 2 25 5" xfId="28833"/>
    <cellStyle name="CALC Currency Total 2 25 5 2" xfId="28834"/>
    <cellStyle name="CALC Currency Total 2 25 5 2 2" xfId="28835"/>
    <cellStyle name="CALC Currency Total 2 25 5 3" xfId="28836"/>
    <cellStyle name="CALC Currency Total 2 25 5 4" xfId="28837"/>
    <cellStyle name="CALC Currency Total 2 25 6" xfId="28838"/>
    <cellStyle name="CALC Currency Total 2 25 6 2" xfId="28839"/>
    <cellStyle name="CALC Currency Total 2 25 6 2 2" xfId="28840"/>
    <cellStyle name="CALC Currency Total 2 25 6 3" xfId="28841"/>
    <cellStyle name="CALC Currency Total 2 25 6 4" xfId="28842"/>
    <cellStyle name="CALC Currency Total 2 25 7" xfId="28843"/>
    <cellStyle name="CALC Currency Total 2 25 7 2" xfId="28844"/>
    <cellStyle name="CALC Currency Total 2 25 7 2 2" xfId="28845"/>
    <cellStyle name="CALC Currency Total 2 25 7 3" xfId="28846"/>
    <cellStyle name="CALC Currency Total 2 25 7 4" xfId="28847"/>
    <cellStyle name="CALC Currency Total 2 25 8" xfId="28848"/>
    <cellStyle name="CALC Currency Total 2 25 8 2" xfId="28849"/>
    <cellStyle name="CALC Currency Total 2 25 8 2 2" xfId="28850"/>
    <cellStyle name="CALC Currency Total 2 25 8 3" xfId="28851"/>
    <cellStyle name="CALC Currency Total 2 25 8 4" xfId="28852"/>
    <cellStyle name="CALC Currency Total 2 25 9" xfId="28853"/>
    <cellStyle name="CALC Currency Total 2 25 9 2" xfId="28854"/>
    <cellStyle name="CALC Currency Total 2 26" xfId="28855"/>
    <cellStyle name="CALC Currency Total 2 26 10" xfId="28856"/>
    <cellStyle name="CALC Currency Total 2 26 11" xfId="28857"/>
    <cellStyle name="CALC Currency Total 2 26 2" xfId="28858"/>
    <cellStyle name="CALC Currency Total 2 26 2 2" xfId="28859"/>
    <cellStyle name="CALC Currency Total 2 26 2 2 2" xfId="28860"/>
    <cellStyle name="CALC Currency Total 2 26 2 3" xfId="28861"/>
    <cellStyle name="CALC Currency Total 2 26 2 4" xfId="28862"/>
    <cellStyle name="CALC Currency Total 2 26 3" xfId="28863"/>
    <cellStyle name="CALC Currency Total 2 26 3 2" xfId="28864"/>
    <cellStyle name="CALC Currency Total 2 26 3 2 2" xfId="28865"/>
    <cellStyle name="CALC Currency Total 2 26 3 3" xfId="28866"/>
    <cellStyle name="CALC Currency Total 2 26 3 4" xfId="28867"/>
    <cellStyle name="CALC Currency Total 2 26 4" xfId="28868"/>
    <cellStyle name="CALC Currency Total 2 26 4 2" xfId="28869"/>
    <cellStyle name="CALC Currency Total 2 26 4 2 2" xfId="28870"/>
    <cellStyle name="CALC Currency Total 2 26 4 3" xfId="28871"/>
    <cellStyle name="CALC Currency Total 2 26 4 4" xfId="28872"/>
    <cellStyle name="CALC Currency Total 2 26 5" xfId="28873"/>
    <cellStyle name="CALC Currency Total 2 26 5 2" xfId="28874"/>
    <cellStyle name="CALC Currency Total 2 26 5 2 2" xfId="28875"/>
    <cellStyle name="CALC Currency Total 2 26 5 3" xfId="28876"/>
    <cellStyle name="CALC Currency Total 2 26 5 4" xfId="28877"/>
    <cellStyle name="CALC Currency Total 2 26 6" xfId="28878"/>
    <cellStyle name="CALC Currency Total 2 26 6 2" xfId="28879"/>
    <cellStyle name="CALC Currency Total 2 26 6 2 2" xfId="28880"/>
    <cellStyle name="CALC Currency Total 2 26 6 3" xfId="28881"/>
    <cellStyle name="CALC Currency Total 2 26 6 4" xfId="28882"/>
    <cellStyle name="CALC Currency Total 2 26 7" xfId="28883"/>
    <cellStyle name="CALC Currency Total 2 26 7 2" xfId="28884"/>
    <cellStyle name="CALC Currency Total 2 26 7 2 2" xfId="28885"/>
    <cellStyle name="CALC Currency Total 2 26 7 3" xfId="28886"/>
    <cellStyle name="CALC Currency Total 2 26 7 4" xfId="28887"/>
    <cellStyle name="CALC Currency Total 2 26 8" xfId="28888"/>
    <cellStyle name="CALC Currency Total 2 26 8 2" xfId="28889"/>
    <cellStyle name="CALC Currency Total 2 26 8 2 2" xfId="28890"/>
    <cellStyle name="CALC Currency Total 2 26 8 3" xfId="28891"/>
    <cellStyle name="CALC Currency Total 2 26 8 4" xfId="28892"/>
    <cellStyle name="CALC Currency Total 2 26 9" xfId="28893"/>
    <cellStyle name="CALC Currency Total 2 26 9 2" xfId="28894"/>
    <cellStyle name="CALC Currency Total 2 27" xfId="28895"/>
    <cellStyle name="CALC Currency Total 2 27 10" xfId="28896"/>
    <cellStyle name="CALC Currency Total 2 27 11" xfId="28897"/>
    <cellStyle name="CALC Currency Total 2 27 2" xfId="28898"/>
    <cellStyle name="CALC Currency Total 2 27 2 2" xfId="28899"/>
    <cellStyle name="CALC Currency Total 2 27 2 2 2" xfId="28900"/>
    <cellStyle name="CALC Currency Total 2 27 2 3" xfId="28901"/>
    <cellStyle name="CALC Currency Total 2 27 2 4" xfId="28902"/>
    <cellStyle name="CALC Currency Total 2 27 3" xfId="28903"/>
    <cellStyle name="CALC Currency Total 2 27 3 2" xfId="28904"/>
    <cellStyle name="CALC Currency Total 2 27 3 2 2" xfId="28905"/>
    <cellStyle name="CALC Currency Total 2 27 3 3" xfId="28906"/>
    <cellStyle name="CALC Currency Total 2 27 3 4" xfId="28907"/>
    <cellStyle name="CALC Currency Total 2 27 4" xfId="28908"/>
    <cellStyle name="CALC Currency Total 2 27 4 2" xfId="28909"/>
    <cellStyle name="CALC Currency Total 2 27 4 2 2" xfId="28910"/>
    <cellStyle name="CALC Currency Total 2 27 4 3" xfId="28911"/>
    <cellStyle name="CALC Currency Total 2 27 4 4" xfId="28912"/>
    <cellStyle name="CALC Currency Total 2 27 5" xfId="28913"/>
    <cellStyle name="CALC Currency Total 2 27 5 2" xfId="28914"/>
    <cellStyle name="CALC Currency Total 2 27 5 2 2" xfId="28915"/>
    <cellStyle name="CALC Currency Total 2 27 5 3" xfId="28916"/>
    <cellStyle name="CALC Currency Total 2 27 5 4" xfId="28917"/>
    <cellStyle name="CALC Currency Total 2 27 6" xfId="28918"/>
    <cellStyle name="CALC Currency Total 2 27 6 2" xfId="28919"/>
    <cellStyle name="CALC Currency Total 2 27 6 2 2" xfId="28920"/>
    <cellStyle name="CALC Currency Total 2 27 6 3" xfId="28921"/>
    <cellStyle name="CALC Currency Total 2 27 6 4" xfId="28922"/>
    <cellStyle name="CALC Currency Total 2 27 7" xfId="28923"/>
    <cellStyle name="CALC Currency Total 2 27 7 2" xfId="28924"/>
    <cellStyle name="CALC Currency Total 2 27 7 2 2" xfId="28925"/>
    <cellStyle name="CALC Currency Total 2 27 7 3" xfId="28926"/>
    <cellStyle name="CALC Currency Total 2 27 7 4" xfId="28927"/>
    <cellStyle name="CALC Currency Total 2 27 8" xfId="28928"/>
    <cellStyle name="CALC Currency Total 2 27 8 2" xfId="28929"/>
    <cellStyle name="CALC Currency Total 2 27 8 2 2" xfId="28930"/>
    <cellStyle name="CALC Currency Total 2 27 8 3" xfId="28931"/>
    <cellStyle name="CALC Currency Total 2 27 8 4" xfId="28932"/>
    <cellStyle name="CALC Currency Total 2 27 9" xfId="28933"/>
    <cellStyle name="CALC Currency Total 2 27 9 2" xfId="28934"/>
    <cellStyle name="CALC Currency Total 2 28" xfId="28935"/>
    <cellStyle name="CALC Currency Total 2 28 10" xfId="28936"/>
    <cellStyle name="CALC Currency Total 2 28 11" xfId="28937"/>
    <cellStyle name="CALC Currency Total 2 28 2" xfId="28938"/>
    <cellStyle name="CALC Currency Total 2 28 2 2" xfId="28939"/>
    <cellStyle name="CALC Currency Total 2 28 2 2 2" xfId="28940"/>
    <cellStyle name="CALC Currency Total 2 28 2 3" xfId="28941"/>
    <cellStyle name="CALC Currency Total 2 28 2 4" xfId="28942"/>
    <cellStyle name="CALC Currency Total 2 28 3" xfId="28943"/>
    <cellStyle name="CALC Currency Total 2 28 3 2" xfId="28944"/>
    <cellStyle name="CALC Currency Total 2 28 3 2 2" xfId="28945"/>
    <cellStyle name="CALC Currency Total 2 28 3 3" xfId="28946"/>
    <cellStyle name="CALC Currency Total 2 28 3 4" xfId="28947"/>
    <cellStyle name="CALC Currency Total 2 28 4" xfId="28948"/>
    <cellStyle name="CALC Currency Total 2 28 4 2" xfId="28949"/>
    <cellStyle name="CALC Currency Total 2 28 4 2 2" xfId="28950"/>
    <cellStyle name="CALC Currency Total 2 28 4 3" xfId="28951"/>
    <cellStyle name="CALC Currency Total 2 28 4 4" xfId="28952"/>
    <cellStyle name="CALC Currency Total 2 28 5" xfId="28953"/>
    <cellStyle name="CALC Currency Total 2 28 5 2" xfId="28954"/>
    <cellStyle name="CALC Currency Total 2 28 5 2 2" xfId="28955"/>
    <cellStyle name="CALC Currency Total 2 28 5 3" xfId="28956"/>
    <cellStyle name="CALC Currency Total 2 28 5 4" xfId="28957"/>
    <cellStyle name="CALC Currency Total 2 28 6" xfId="28958"/>
    <cellStyle name="CALC Currency Total 2 28 6 2" xfId="28959"/>
    <cellStyle name="CALC Currency Total 2 28 6 2 2" xfId="28960"/>
    <cellStyle name="CALC Currency Total 2 28 6 3" xfId="28961"/>
    <cellStyle name="CALC Currency Total 2 28 6 4" xfId="28962"/>
    <cellStyle name="CALC Currency Total 2 28 7" xfId="28963"/>
    <cellStyle name="CALC Currency Total 2 28 7 2" xfId="28964"/>
    <cellStyle name="CALC Currency Total 2 28 7 2 2" xfId="28965"/>
    <cellStyle name="CALC Currency Total 2 28 7 3" xfId="28966"/>
    <cellStyle name="CALC Currency Total 2 28 7 4" xfId="28967"/>
    <cellStyle name="CALC Currency Total 2 28 8" xfId="28968"/>
    <cellStyle name="CALC Currency Total 2 28 8 2" xfId="28969"/>
    <cellStyle name="CALC Currency Total 2 28 8 2 2" xfId="28970"/>
    <cellStyle name="CALC Currency Total 2 28 8 3" xfId="28971"/>
    <cellStyle name="CALC Currency Total 2 28 8 4" xfId="28972"/>
    <cellStyle name="CALC Currency Total 2 28 9" xfId="28973"/>
    <cellStyle name="CALC Currency Total 2 28 9 2" xfId="28974"/>
    <cellStyle name="CALC Currency Total 2 29" xfId="28975"/>
    <cellStyle name="CALC Currency Total 2 29 2" xfId="28976"/>
    <cellStyle name="CALC Currency Total 2 29 2 2" xfId="28977"/>
    <cellStyle name="CALC Currency Total 2 29 2 2 2" xfId="28978"/>
    <cellStyle name="CALC Currency Total 2 29 2 3" xfId="28979"/>
    <cellStyle name="CALC Currency Total 2 29 2 4" xfId="28980"/>
    <cellStyle name="CALC Currency Total 2 29 3" xfId="28981"/>
    <cellStyle name="CALC Currency Total 2 29 3 2" xfId="28982"/>
    <cellStyle name="CALC Currency Total 2 29 3 2 2" xfId="28983"/>
    <cellStyle name="CALC Currency Total 2 29 3 3" xfId="28984"/>
    <cellStyle name="CALC Currency Total 2 29 3 4" xfId="28985"/>
    <cellStyle name="CALC Currency Total 2 29 4" xfId="28986"/>
    <cellStyle name="CALC Currency Total 2 29 4 2" xfId="28987"/>
    <cellStyle name="CALC Currency Total 2 3" xfId="28988"/>
    <cellStyle name="CALC Currency Total 2 3 2" xfId="28989"/>
    <cellStyle name="CALC Currency Total 2 3 2 2" xfId="28990"/>
    <cellStyle name="CALC Currency Total 2 3 2 2 2" xfId="28991"/>
    <cellStyle name="CALC Currency Total 2 3 3" xfId="28992"/>
    <cellStyle name="CALC Currency Total 2 3 3 2" xfId="28993"/>
    <cellStyle name="CALC Currency Total 2 30" xfId="28994"/>
    <cellStyle name="CALC Currency Total 2 30 2" xfId="28995"/>
    <cellStyle name="CALC Currency Total 2 4" xfId="28996"/>
    <cellStyle name="CALC Currency Total 2 4 2" xfId="28997"/>
    <cellStyle name="CALC Currency Total 2 4 2 2" xfId="28998"/>
    <cellStyle name="CALC Currency Total 2 4 2 2 2" xfId="28999"/>
    <cellStyle name="CALC Currency Total 2 4 2 3" xfId="29000"/>
    <cellStyle name="CALC Currency Total 2 4 2 4" xfId="29001"/>
    <cellStyle name="CALC Currency Total 2 4 3" xfId="29002"/>
    <cellStyle name="CALC Currency Total 2 4 3 2" xfId="29003"/>
    <cellStyle name="CALC Currency Total 2 4 3 2 2" xfId="29004"/>
    <cellStyle name="CALC Currency Total 2 4 3 3" xfId="29005"/>
    <cellStyle name="CALC Currency Total 2 4 3 4" xfId="29006"/>
    <cellStyle name="CALC Currency Total 2 4 4" xfId="29007"/>
    <cellStyle name="CALC Currency Total 2 4 4 2" xfId="29008"/>
    <cellStyle name="CALC Currency Total 2 4 4 2 2" xfId="29009"/>
    <cellStyle name="CALC Currency Total 2 4 4 3" xfId="29010"/>
    <cellStyle name="CALC Currency Total 2 4 4 4" xfId="29011"/>
    <cellStyle name="CALC Currency Total 2 4 5" xfId="29012"/>
    <cellStyle name="CALC Currency Total 2 4 5 2" xfId="29013"/>
    <cellStyle name="CALC Currency Total 2 4 5 2 2" xfId="29014"/>
    <cellStyle name="CALC Currency Total 2 4 5 3" xfId="29015"/>
    <cellStyle name="CALC Currency Total 2 4 5 4" xfId="29016"/>
    <cellStyle name="CALC Currency Total 2 4 6" xfId="29017"/>
    <cellStyle name="CALC Currency Total 2 4 6 2" xfId="29018"/>
    <cellStyle name="CALC Currency Total 2 4 6 2 2" xfId="29019"/>
    <cellStyle name="CALC Currency Total 2 4 6 3" xfId="29020"/>
    <cellStyle name="CALC Currency Total 2 4 6 4" xfId="29021"/>
    <cellStyle name="CALC Currency Total 2 4 7" xfId="29022"/>
    <cellStyle name="CALC Currency Total 2 4 7 2" xfId="29023"/>
    <cellStyle name="CALC Currency Total 2 4 7 2 2" xfId="29024"/>
    <cellStyle name="CALC Currency Total 2 4 7 3" xfId="29025"/>
    <cellStyle name="CALC Currency Total 2 4 7 4" xfId="29026"/>
    <cellStyle name="CALC Currency Total 2 4 8" xfId="29027"/>
    <cellStyle name="CALC Currency Total 2 4 8 2" xfId="29028"/>
    <cellStyle name="CALC Currency Total 2 5" xfId="29029"/>
    <cellStyle name="CALC Currency Total 2 5 10" xfId="29030"/>
    <cellStyle name="CALC Currency Total 2 5 10 2" xfId="29031"/>
    <cellStyle name="CALC Currency Total 2 5 11" xfId="29032"/>
    <cellStyle name="CALC Currency Total 2 5 2" xfId="29033"/>
    <cellStyle name="CALC Currency Total 2 5 2 2" xfId="29034"/>
    <cellStyle name="CALC Currency Total 2 5 2 2 2" xfId="29035"/>
    <cellStyle name="CALC Currency Total 2 5 2 3" xfId="29036"/>
    <cellStyle name="CALC Currency Total 2 5 2 4" xfId="29037"/>
    <cellStyle name="CALC Currency Total 2 5 3" xfId="29038"/>
    <cellStyle name="CALC Currency Total 2 5 3 2" xfId="29039"/>
    <cellStyle name="CALC Currency Total 2 5 3 2 2" xfId="29040"/>
    <cellStyle name="CALC Currency Total 2 5 3 3" xfId="29041"/>
    <cellStyle name="CALC Currency Total 2 5 3 4" xfId="29042"/>
    <cellStyle name="CALC Currency Total 2 5 4" xfId="29043"/>
    <cellStyle name="CALC Currency Total 2 5 4 2" xfId="29044"/>
    <cellStyle name="CALC Currency Total 2 5 4 2 2" xfId="29045"/>
    <cellStyle name="CALC Currency Total 2 5 4 3" xfId="29046"/>
    <cellStyle name="CALC Currency Total 2 5 4 4" xfId="29047"/>
    <cellStyle name="CALC Currency Total 2 5 5" xfId="29048"/>
    <cellStyle name="CALC Currency Total 2 5 5 2" xfId="29049"/>
    <cellStyle name="CALC Currency Total 2 5 5 2 2" xfId="29050"/>
    <cellStyle name="CALC Currency Total 2 5 5 3" xfId="29051"/>
    <cellStyle name="CALC Currency Total 2 5 5 4" xfId="29052"/>
    <cellStyle name="CALC Currency Total 2 5 6" xfId="29053"/>
    <cellStyle name="CALC Currency Total 2 5 6 2" xfId="29054"/>
    <cellStyle name="CALC Currency Total 2 5 6 2 2" xfId="29055"/>
    <cellStyle name="CALC Currency Total 2 5 6 3" xfId="29056"/>
    <cellStyle name="CALC Currency Total 2 5 6 4" xfId="29057"/>
    <cellStyle name="CALC Currency Total 2 5 7" xfId="29058"/>
    <cellStyle name="CALC Currency Total 2 5 7 2" xfId="29059"/>
    <cellStyle name="CALC Currency Total 2 5 7 2 2" xfId="29060"/>
    <cellStyle name="CALC Currency Total 2 5 7 3" xfId="29061"/>
    <cellStyle name="CALC Currency Total 2 5 7 4" xfId="29062"/>
    <cellStyle name="CALC Currency Total 2 5 8" xfId="29063"/>
    <cellStyle name="CALC Currency Total 2 5 8 2" xfId="29064"/>
    <cellStyle name="CALC Currency Total 2 5 8 2 2" xfId="29065"/>
    <cellStyle name="CALC Currency Total 2 5 8 3" xfId="29066"/>
    <cellStyle name="CALC Currency Total 2 5 8 4" xfId="29067"/>
    <cellStyle name="CALC Currency Total 2 5 9" xfId="29068"/>
    <cellStyle name="CALC Currency Total 2 5 9 2" xfId="29069"/>
    <cellStyle name="CALC Currency Total 2 5 9 2 2" xfId="29070"/>
    <cellStyle name="CALC Currency Total 2 5 9 3" xfId="29071"/>
    <cellStyle name="CALC Currency Total 2 5 9 4" xfId="29072"/>
    <cellStyle name="CALC Currency Total 2 6" xfId="29073"/>
    <cellStyle name="CALC Currency Total 2 6 10" xfId="29074"/>
    <cellStyle name="CALC Currency Total 2 6 10 2" xfId="29075"/>
    <cellStyle name="CALC Currency Total 2 6 11" xfId="29076"/>
    <cellStyle name="CALC Currency Total 2 6 2" xfId="29077"/>
    <cellStyle name="CALC Currency Total 2 6 2 2" xfId="29078"/>
    <cellStyle name="CALC Currency Total 2 6 2 2 2" xfId="29079"/>
    <cellStyle name="CALC Currency Total 2 6 2 3" xfId="29080"/>
    <cellStyle name="CALC Currency Total 2 6 2 4" xfId="29081"/>
    <cellStyle name="CALC Currency Total 2 6 3" xfId="29082"/>
    <cellStyle name="CALC Currency Total 2 6 3 2" xfId="29083"/>
    <cellStyle name="CALC Currency Total 2 6 3 2 2" xfId="29084"/>
    <cellStyle name="CALC Currency Total 2 6 3 3" xfId="29085"/>
    <cellStyle name="CALC Currency Total 2 6 3 4" xfId="29086"/>
    <cellStyle name="CALC Currency Total 2 6 4" xfId="29087"/>
    <cellStyle name="CALC Currency Total 2 6 4 2" xfId="29088"/>
    <cellStyle name="CALC Currency Total 2 6 4 2 2" xfId="29089"/>
    <cellStyle name="CALC Currency Total 2 6 4 3" xfId="29090"/>
    <cellStyle name="CALC Currency Total 2 6 4 4" xfId="29091"/>
    <cellStyle name="CALC Currency Total 2 6 5" xfId="29092"/>
    <cellStyle name="CALC Currency Total 2 6 5 2" xfId="29093"/>
    <cellStyle name="CALC Currency Total 2 6 5 2 2" xfId="29094"/>
    <cellStyle name="CALC Currency Total 2 6 5 3" xfId="29095"/>
    <cellStyle name="CALC Currency Total 2 6 5 4" xfId="29096"/>
    <cellStyle name="CALC Currency Total 2 6 6" xfId="29097"/>
    <cellStyle name="CALC Currency Total 2 6 6 2" xfId="29098"/>
    <cellStyle name="CALC Currency Total 2 6 6 2 2" xfId="29099"/>
    <cellStyle name="CALC Currency Total 2 6 6 3" xfId="29100"/>
    <cellStyle name="CALC Currency Total 2 6 6 4" xfId="29101"/>
    <cellStyle name="CALC Currency Total 2 6 7" xfId="29102"/>
    <cellStyle name="CALC Currency Total 2 6 7 2" xfId="29103"/>
    <cellStyle name="CALC Currency Total 2 6 7 2 2" xfId="29104"/>
    <cellStyle name="CALC Currency Total 2 6 7 3" xfId="29105"/>
    <cellStyle name="CALC Currency Total 2 6 7 4" xfId="29106"/>
    <cellStyle name="CALC Currency Total 2 6 8" xfId="29107"/>
    <cellStyle name="CALC Currency Total 2 6 8 2" xfId="29108"/>
    <cellStyle name="CALC Currency Total 2 6 8 2 2" xfId="29109"/>
    <cellStyle name="CALC Currency Total 2 6 8 3" xfId="29110"/>
    <cellStyle name="CALC Currency Total 2 6 8 4" xfId="29111"/>
    <cellStyle name="CALC Currency Total 2 6 9" xfId="29112"/>
    <cellStyle name="CALC Currency Total 2 6 9 2" xfId="29113"/>
    <cellStyle name="CALC Currency Total 2 6 9 2 2" xfId="29114"/>
    <cellStyle name="CALC Currency Total 2 6 9 3" xfId="29115"/>
    <cellStyle name="CALC Currency Total 2 6 9 4" xfId="29116"/>
    <cellStyle name="CALC Currency Total 2 7" xfId="29117"/>
    <cellStyle name="CALC Currency Total 2 7 10" xfId="29118"/>
    <cellStyle name="CALC Currency Total 2 7 10 2" xfId="29119"/>
    <cellStyle name="CALC Currency Total 2 7 11" xfId="29120"/>
    <cellStyle name="CALC Currency Total 2 7 2" xfId="29121"/>
    <cellStyle name="CALC Currency Total 2 7 2 2" xfId="29122"/>
    <cellStyle name="CALC Currency Total 2 7 2 2 2" xfId="29123"/>
    <cellStyle name="CALC Currency Total 2 7 2 3" xfId="29124"/>
    <cellStyle name="CALC Currency Total 2 7 2 4" xfId="29125"/>
    <cellStyle name="CALC Currency Total 2 7 3" xfId="29126"/>
    <cellStyle name="CALC Currency Total 2 7 3 2" xfId="29127"/>
    <cellStyle name="CALC Currency Total 2 7 3 2 2" xfId="29128"/>
    <cellStyle name="CALC Currency Total 2 7 3 3" xfId="29129"/>
    <cellStyle name="CALC Currency Total 2 7 3 4" xfId="29130"/>
    <cellStyle name="CALC Currency Total 2 7 4" xfId="29131"/>
    <cellStyle name="CALC Currency Total 2 7 4 2" xfId="29132"/>
    <cellStyle name="CALC Currency Total 2 7 4 2 2" xfId="29133"/>
    <cellStyle name="CALC Currency Total 2 7 4 3" xfId="29134"/>
    <cellStyle name="CALC Currency Total 2 7 4 4" xfId="29135"/>
    <cellStyle name="CALC Currency Total 2 7 5" xfId="29136"/>
    <cellStyle name="CALC Currency Total 2 7 5 2" xfId="29137"/>
    <cellStyle name="CALC Currency Total 2 7 5 2 2" xfId="29138"/>
    <cellStyle name="CALC Currency Total 2 7 5 3" xfId="29139"/>
    <cellStyle name="CALC Currency Total 2 7 5 4" xfId="29140"/>
    <cellStyle name="CALC Currency Total 2 7 6" xfId="29141"/>
    <cellStyle name="CALC Currency Total 2 7 6 2" xfId="29142"/>
    <cellStyle name="CALC Currency Total 2 7 6 2 2" xfId="29143"/>
    <cellStyle name="CALC Currency Total 2 7 6 3" xfId="29144"/>
    <cellStyle name="CALC Currency Total 2 7 6 4" xfId="29145"/>
    <cellStyle name="CALC Currency Total 2 7 7" xfId="29146"/>
    <cellStyle name="CALC Currency Total 2 7 7 2" xfId="29147"/>
    <cellStyle name="CALC Currency Total 2 7 7 2 2" xfId="29148"/>
    <cellStyle name="CALC Currency Total 2 7 7 3" xfId="29149"/>
    <cellStyle name="CALC Currency Total 2 7 7 4" xfId="29150"/>
    <cellStyle name="CALC Currency Total 2 7 8" xfId="29151"/>
    <cellStyle name="CALC Currency Total 2 7 8 2" xfId="29152"/>
    <cellStyle name="CALC Currency Total 2 7 8 2 2" xfId="29153"/>
    <cellStyle name="CALC Currency Total 2 7 8 3" xfId="29154"/>
    <cellStyle name="CALC Currency Total 2 7 8 4" xfId="29155"/>
    <cellStyle name="CALC Currency Total 2 7 9" xfId="29156"/>
    <cellStyle name="CALC Currency Total 2 7 9 2" xfId="29157"/>
    <cellStyle name="CALC Currency Total 2 7 9 2 2" xfId="29158"/>
    <cellStyle name="CALC Currency Total 2 7 9 3" xfId="29159"/>
    <cellStyle name="CALC Currency Total 2 7 9 4" xfId="29160"/>
    <cellStyle name="CALC Currency Total 2 8" xfId="29161"/>
    <cellStyle name="CALC Currency Total 2 8 10" xfId="29162"/>
    <cellStyle name="CALC Currency Total 2 8 10 2" xfId="29163"/>
    <cellStyle name="CALC Currency Total 2 8 11" xfId="29164"/>
    <cellStyle name="CALC Currency Total 2 8 2" xfId="29165"/>
    <cellStyle name="CALC Currency Total 2 8 2 2" xfId="29166"/>
    <cellStyle name="CALC Currency Total 2 8 2 2 2" xfId="29167"/>
    <cellStyle name="CALC Currency Total 2 8 2 3" xfId="29168"/>
    <cellStyle name="CALC Currency Total 2 8 2 4" xfId="29169"/>
    <cellStyle name="CALC Currency Total 2 8 3" xfId="29170"/>
    <cellStyle name="CALC Currency Total 2 8 3 2" xfId="29171"/>
    <cellStyle name="CALC Currency Total 2 8 3 2 2" xfId="29172"/>
    <cellStyle name="CALC Currency Total 2 8 3 3" xfId="29173"/>
    <cellStyle name="CALC Currency Total 2 8 3 4" xfId="29174"/>
    <cellStyle name="CALC Currency Total 2 8 4" xfId="29175"/>
    <cellStyle name="CALC Currency Total 2 8 4 2" xfId="29176"/>
    <cellStyle name="CALC Currency Total 2 8 4 2 2" xfId="29177"/>
    <cellStyle name="CALC Currency Total 2 8 4 3" xfId="29178"/>
    <cellStyle name="CALC Currency Total 2 8 4 4" xfId="29179"/>
    <cellStyle name="CALC Currency Total 2 8 5" xfId="29180"/>
    <cellStyle name="CALC Currency Total 2 8 5 2" xfId="29181"/>
    <cellStyle name="CALC Currency Total 2 8 5 2 2" xfId="29182"/>
    <cellStyle name="CALC Currency Total 2 8 5 3" xfId="29183"/>
    <cellStyle name="CALC Currency Total 2 8 5 4" xfId="29184"/>
    <cellStyle name="CALC Currency Total 2 8 6" xfId="29185"/>
    <cellStyle name="CALC Currency Total 2 8 6 2" xfId="29186"/>
    <cellStyle name="CALC Currency Total 2 8 6 2 2" xfId="29187"/>
    <cellStyle name="CALC Currency Total 2 8 6 3" xfId="29188"/>
    <cellStyle name="CALC Currency Total 2 8 6 4" xfId="29189"/>
    <cellStyle name="CALC Currency Total 2 8 7" xfId="29190"/>
    <cellStyle name="CALC Currency Total 2 8 7 2" xfId="29191"/>
    <cellStyle name="CALC Currency Total 2 8 7 2 2" xfId="29192"/>
    <cellStyle name="CALC Currency Total 2 8 7 3" xfId="29193"/>
    <cellStyle name="CALC Currency Total 2 8 7 4" xfId="29194"/>
    <cellStyle name="CALC Currency Total 2 8 8" xfId="29195"/>
    <cellStyle name="CALC Currency Total 2 8 8 2" xfId="29196"/>
    <cellStyle name="CALC Currency Total 2 8 8 2 2" xfId="29197"/>
    <cellStyle name="CALC Currency Total 2 8 8 3" xfId="29198"/>
    <cellStyle name="CALC Currency Total 2 8 8 4" xfId="29199"/>
    <cellStyle name="CALC Currency Total 2 8 9" xfId="29200"/>
    <cellStyle name="CALC Currency Total 2 8 9 2" xfId="29201"/>
    <cellStyle name="CALC Currency Total 2 8 9 2 2" xfId="29202"/>
    <cellStyle name="CALC Currency Total 2 8 9 3" xfId="29203"/>
    <cellStyle name="CALC Currency Total 2 8 9 4" xfId="29204"/>
    <cellStyle name="CALC Currency Total 2 9" xfId="29205"/>
    <cellStyle name="CALC Currency Total 2 9 10" xfId="29206"/>
    <cellStyle name="CALC Currency Total 2 9 10 2" xfId="29207"/>
    <cellStyle name="CALC Currency Total 2 9 11" xfId="29208"/>
    <cellStyle name="CALC Currency Total 2 9 12" xfId="29209"/>
    <cellStyle name="CALC Currency Total 2 9 2" xfId="29210"/>
    <cellStyle name="CALC Currency Total 2 9 2 2" xfId="29211"/>
    <cellStyle name="CALC Currency Total 2 9 2 2 2" xfId="29212"/>
    <cellStyle name="CALC Currency Total 2 9 2 3" xfId="29213"/>
    <cellStyle name="CALC Currency Total 2 9 2 4" xfId="29214"/>
    <cellStyle name="CALC Currency Total 2 9 3" xfId="29215"/>
    <cellStyle name="CALC Currency Total 2 9 3 2" xfId="29216"/>
    <cellStyle name="CALC Currency Total 2 9 3 2 2" xfId="29217"/>
    <cellStyle name="CALC Currency Total 2 9 3 3" xfId="29218"/>
    <cellStyle name="CALC Currency Total 2 9 3 4" xfId="29219"/>
    <cellStyle name="CALC Currency Total 2 9 4" xfId="29220"/>
    <cellStyle name="CALC Currency Total 2 9 4 2" xfId="29221"/>
    <cellStyle name="CALC Currency Total 2 9 4 2 2" xfId="29222"/>
    <cellStyle name="CALC Currency Total 2 9 4 3" xfId="29223"/>
    <cellStyle name="CALC Currency Total 2 9 4 4" xfId="29224"/>
    <cellStyle name="CALC Currency Total 2 9 5" xfId="29225"/>
    <cellStyle name="CALC Currency Total 2 9 5 2" xfId="29226"/>
    <cellStyle name="CALC Currency Total 2 9 5 2 2" xfId="29227"/>
    <cellStyle name="CALC Currency Total 2 9 5 3" xfId="29228"/>
    <cellStyle name="CALC Currency Total 2 9 5 4" xfId="29229"/>
    <cellStyle name="CALC Currency Total 2 9 6" xfId="29230"/>
    <cellStyle name="CALC Currency Total 2 9 6 2" xfId="29231"/>
    <cellStyle name="CALC Currency Total 2 9 6 2 2" xfId="29232"/>
    <cellStyle name="CALC Currency Total 2 9 6 3" xfId="29233"/>
    <cellStyle name="CALC Currency Total 2 9 6 4" xfId="29234"/>
    <cellStyle name="CALC Currency Total 2 9 7" xfId="29235"/>
    <cellStyle name="CALC Currency Total 2 9 7 2" xfId="29236"/>
    <cellStyle name="CALC Currency Total 2 9 7 2 2" xfId="29237"/>
    <cellStyle name="CALC Currency Total 2 9 7 3" xfId="29238"/>
    <cellStyle name="CALC Currency Total 2 9 7 4" xfId="29239"/>
    <cellStyle name="CALC Currency Total 2 9 8" xfId="29240"/>
    <cellStyle name="CALC Currency Total 2 9 8 2" xfId="29241"/>
    <cellStyle name="CALC Currency Total 2 9 8 2 2" xfId="29242"/>
    <cellStyle name="CALC Currency Total 2 9 8 3" xfId="29243"/>
    <cellStyle name="CALC Currency Total 2 9 8 4" xfId="29244"/>
    <cellStyle name="CALC Currency Total 2 9 9" xfId="29245"/>
    <cellStyle name="CALC Currency Total 2 9 9 2" xfId="29246"/>
    <cellStyle name="CALC Currency Total 2 9 9 2 2" xfId="29247"/>
    <cellStyle name="CALC Currency Total 2 9 9 3" xfId="29248"/>
    <cellStyle name="CALC Currency Total 2 9 9 4" xfId="29249"/>
    <cellStyle name="CALC Currency Total 20" xfId="29250"/>
    <cellStyle name="CALC Currency Total 20 10" xfId="29251"/>
    <cellStyle name="CALC Currency Total 20 10 2" xfId="29252"/>
    <cellStyle name="CALC Currency Total 20 11" xfId="29253"/>
    <cellStyle name="CALC Currency Total 20 12" xfId="29254"/>
    <cellStyle name="CALC Currency Total 20 2" xfId="29255"/>
    <cellStyle name="CALC Currency Total 20 2 2" xfId="29256"/>
    <cellStyle name="CALC Currency Total 20 2 2 2" xfId="29257"/>
    <cellStyle name="CALC Currency Total 20 2 3" xfId="29258"/>
    <cellStyle name="CALC Currency Total 20 2 4" xfId="29259"/>
    <cellStyle name="CALC Currency Total 20 3" xfId="29260"/>
    <cellStyle name="CALC Currency Total 20 3 2" xfId="29261"/>
    <cellStyle name="CALC Currency Total 20 3 2 2" xfId="29262"/>
    <cellStyle name="CALC Currency Total 20 3 3" xfId="29263"/>
    <cellStyle name="CALC Currency Total 20 3 4" xfId="29264"/>
    <cellStyle name="CALC Currency Total 20 4" xfId="29265"/>
    <cellStyle name="CALC Currency Total 20 4 2" xfId="29266"/>
    <cellStyle name="CALC Currency Total 20 4 2 2" xfId="29267"/>
    <cellStyle name="CALC Currency Total 20 4 3" xfId="29268"/>
    <cellStyle name="CALC Currency Total 20 4 4" xfId="29269"/>
    <cellStyle name="CALC Currency Total 20 5" xfId="29270"/>
    <cellStyle name="CALC Currency Total 20 5 2" xfId="29271"/>
    <cellStyle name="CALC Currency Total 20 5 2 2" xfId="29272"/>
    <cellStyle name="CALC Currency Total 20 5 3" xfId="29273"/>
    <cellStyle name="CALC Currency Total 20 5 4" xfId="29274"/>
    <cellStyle name="CALC Currency Total 20 6" xfId="29275"/>
    <cellStyle name="CALC Currency Total 20 6 2" xfId="29276"/>
    <cellStyle name="CALC Currency Total 20 6 2 2" xfId="29277"/>
    <cellStyle name="CALC Currency Total 20 6 3" xfId="29278"/>
    <cellStyle name="CALC Currency Total 20 6 4" xfId="29279"/>
    <cellStyle name="CALC Currency Total 20 7" xfId="29280"/>
    <cellStyle name="CALC Currency Total 20 7 2" xfId="29281"/>
    <cellStyle name="CALC Currency Total 20 7 2 2" xfId="29282"/>
    <cellStyle name="CALC Currency Total 20 7 3" xfId="29283"/>
    <cellStyle name="CALC Currency Total 20 7 4" xfId="29284"/>
    <cellStyle name="CALC Currency Total 20 8" xfId="29285"/>
    <cellStyle name="CALC Currency Total 20 8 2" xfId="29286"/>
    <cellStyle name="CALC Currency Total 20 8 2 2" xfId="29287"/>
    <cellStyle name="CALC Currency Total 20 8 3" xfId="29288"/>
    <cellStyle name="CALC Currency Total 20 8 4" xfId="29289"/>
    <cellStyle name="CALC Currency Total 20 9" xfId="29290"/>
    <cellStyle name="CALC Currency Total 20 9 2" xfId="29291"/>
    <cellStyle name="CALC Currency Total 20 9 2 2" xfId="29292"/>
    <cellStyle name="CALC Currency Total 20 9 3" xfId="29293"/>
    <cellStyle name="CALC Currency Total 20 9 4" xfId="29294"/>
    <cellStyle name="CALC Currency Total 21" xfId="29295"/>
    <cellStyle name="CALC Currency Total 21 10" xfId="29296"/>
    <cellStyle name="CALC Currency Total 21 10 2" xfId="29297"/>
    <cellStyle name="CALC Currency Total 21 11" xfId="29298"/>
    <cellStyle name="CALC Currency Total 21 12" xfId="29299"/>
    <cellStyle name="CALC Currency Total 21 2" xfId="29300"/>
    <cellStyle name="CALC Currency Total 21 2 2" xfId="29301"/>
    <cellStyle name="CALC Currency Total 21 2 2 2" xfId="29302"/>
    <cellStyle name="CALC Currency Total 21 2 3" xfId="29303"/>
    <cellStyle name="CALC Currency Total 21 2 4" xfId="29304"/>
    <cellStyle name="CALC Currency Total 21 3" xfId="29305"/>
    <cellStyle name="CALC Currency Total 21 3 2" xfId="29306"/>
    <cellStyle name="CALC Currency Total 21 3 2 2" xfId="29307"/>
    <cellStyle name="CALC Currency Total 21 3 3" xfId="29308"/>
    <cellStyle name="CALC Currency Total 21 3 4" xfId="29309"/>
    <cellStyle name="CALC Currency Total 21 4" xfId="29310"/>
    <cellStyle name="CALC Currency Total 21 4 2" xfId="29311"/>
    <cellStyle name="CALC Currency Total 21 4 2 2" xfId="29312"/>
    <cellStyle name="CALC Currency Total 21 4 3" xfId="29313"/>
    <cellStyle name="CALC Currency Total 21 4 4" xfId="29314"/>
    <cellStyle name="CALC Currency Total 21 5" xfId="29315"/>
    <cellStyle name="CALC Currency Total 21 5 2" xfId="29316"/>
    <cellStyle name="CALC Currency Total 21 5 2 2" xfId="29317"/>
    <cellStyle name="CALC Currency Total 21 5 3" xfId="29318"/>
    <cellStyle name="CALC Currency Total 21 5 4" xfId="29319"/>
    <cellStyle name="CALC Currency Total 21 6" xfId="29320"/>
    <cellStyle name="CALC Currency Total 21 6 2" xfId="29321"/>
    <cellStyle name="CALC Currency Total 21 6 2 2" xfId="29322"/>
    <cellStyle name="CALC Currency Total 21 6 3" xfId="29323"/>
    <cellStyle name="CALC Currency Total 21 6 4" xfId="29324"/>
    <cellStyle name="CALC Currency Total 21 7" xfId="29325"/>
    <cellStyle name="CALC Currency Total 21 7 2" xfId="29326"/>
    <cellStyle name="CALC Currency Total 21 7 2 2" xfId="29327"/>
    <cellStyle name="CALC Currency Total 21 7 3" xfId="29328"/>
    <cellStyle name="CALC Currency Total 21 7 4" xfId="29329"/>
    <cellStyle name="CALC Currency Total 21 8" xfId="29330"/>
    <cellStyle name="CALC Currency Total 21 8 2" xfId="29331"/>
    <cellStyle name="CALC Currency Total 21 8 2 2" xfId="29332"/>
    <cellStyle name="CALC Currency Total 21 8 3" xfId="29333"/>
    <cellStyle name="CALC Currency Total 21 8 4" xfId="29334"/>
    <cellStyle name="CALC Currency Total 21 9" xfId="29335"/>
    <cellStyle name="CALC Currency Total 21 9 2" xfId="29336"/>
    <cellStyle name="CALC Currency Total 21 9 2 2" xfId="29337"/>
    <cellStyle name="CALC Currency Total 21 9 3" xfId="29338"/>
    <cellStyle name="CALC Currency Total 21 9 4" xfId="29339"/>
    <cellStyle name="CALC Currency Total 22" xfId="29340"/>
    <cellStyle name="CALC Currency Total 22 10" xfId="29341"/>
    <cellStyle name="CALC Currency Total 22 10 2" xfId="29342"/>
    <cellStyle name="CALC Currency Total 22 11" xfId="29343"/>
    <cellStyle name="CALC Currency Total 22 12" xfId="29344"/>
    <cellStyle name="CALC Currency Total 22 2" xfId="29345"/>
    <cellStyle name="CALC Currency Total 22 2 2" xfId="29346"/>
    <cellStyle name="CALC Currency Total 22 2 2 2" xfId="29347"/>
    <cellStyle name="CALC Currency Total 22 2 3" xfId="29348"/>
    <cellStyle name="CALC Currency Total 22 2 4" xfId="29349"/>
    <cellStyle name="CALC Currency Total 22 3" xfId="29350"/>
    <cellStyle name="CALC Currency Total 22 3 2" xfId="29351"/>
    <cellStyle name="CALC Currency Total 22 3 2 2" xfId="29352"/>
    <cellStyle name="CALC Currency Total 22 3 3" xfId="29353"/>
    <cellStyle name="CALC Currency Total 22 3 4" xfId="29354"/>
    <cellStyle name="CALC Currency Total 22 4" xfId="29355"/>
    <cellStyle name="CALC Currency Total 22 4 2" xfId="29356"/>
    <cellStyle name="CALC Currency Total 22 4 2 2" xfId="29357"/>
    <cellStyle name="CALC Currency Total 22 4 3" xfId="29358"/>
    <cellStyle name="CALC Currency Total 22 4 4" xfId="29359"/>
    <cellStyle name="CALC Currency Total 22 5" xfId="29360"/>
    <cellStyle name="CALC Currency Total 22 5 2" xfId="29361"/>
    <cellStyle name="CALC Currency Total 22 5 2 2" xfId="29362"/>
    <cellStyle name="CALC Currency Total 22 5 3" xfId="29363"/>
    <cellStyle name="CALC Currency Total 22 5 4" xfId="29364"/>
    <cellStyle name="CALC Currency Total 22 6" xfId="29365"/>
    <cellStyle name="CALC Currency Total 22 6 2" xfId="29366"/>
    <cellStyle name="CALC Currency Total 22 6 2 2" xfId="29367"/>
    <cellStyle name="CALC Currency Total 22 6 3" xfId="29368"/>
    <cellStyle name="CALC Currency Total 22 6 4" xfId="29369"/>
    <cellStyle name="CALC Currency Total 22 7" xfId="29370"/>
    <cellStyle name="CALC Currency Total 22 7 2" xfId="29371"/>
    <cellStyle name="CALC Currency Total 22 7 2 2" xfId="29372"/>
    <cellStyle name="CALC Currency Total 22 7 3" xfId="29373"/>
    <cellStyle name="CALC Currency Total 22 7 4" xfId="29374"/>
    <cellStyle name="CALC Currency Total 22 8" xfId="29375"/>
    <cellStyle name="CALC Currency Total 22 8 2" xfId="29376"/>
    <cellStyle name="CALC Currency Total 22 8 2 2" xfId="29377"/>
    <cellStyle name="CALC Currency Total 22 8 3" xfId="29378"/>
    <cellStyle name="CALC Currency Total 22 8 4" xfId="29379"/>
    <cellStyle name="CALC Currency Total 22 9" xfId="29380"/>
    <cellStyle name="CALC Currency Total 22 9 2" xfId="29381"/>
    <cellStyle name="CALC Currency Total 22 9 2 2" xfId="29382"/>
    <cellStyle name="CALC Currency Total 22 9 3" xfId="29383"/>
    <cellStyle name="CALC Currency Total 22 9 4" xfId="29384"/>
    <cellStyle name="CALC Currency Total 23" xfId="29385"/>
    <cellStyle name="CALC Currency Total 23 10" xfId="29386"/>
    <cellStyle name="CALC Currency Total 23 10 2" xfId="29387"/>
    <cellStyle name="CALC Currency Total 23 11" xfId="29388"/>
    <cellStyle name="CALC Currency Total 23 12" xfId="29389"/>
    <cellStyle name="CALC Currency Total 23 2" xfId="29390"/>
    <cellStyle name="CALC Currency Total 23 2 2" xfId="29391"/>
    <cellStyle name="CALC Currency Total 23 2 2 2" xfId="29392"/>
    <cellStyle name="CALC Currency Total 23 2 3" xfId="29393"/>
    <cellStyle name="CALC Currency Total 23 2 4" xfId="29394"/>
    <cellStyle name="CALC Currency Total 23 3" xfId="29395"/>
    <cellStyle name="CALC Currency Total 23 3 2" xfId="29396"/>
    <cellStyle name="CALC Currency Total 23 3 2 2" xfId="29397"/>
    <cellStyle name="CALC Currency Total 23 3 3" xfId="29398"/>
    <cellStyle name="CALC Currency Total 23 3 4" xfId="29399"/>
    <cellStyle name="CALC Currency Total 23 4" xfId="29400"/>
    <cellStyle name="CALC Currency Total 23 4 2" xfId="29401"/>
    <cellStyle name="CALC Currency Total 23 4 2 2" xfId="29402"/>
    <cellStyle name="CALC Currency Total 23 4 3" xfId="29403"/>
    <cellStyle name="CALC Currency Total 23 4 4" xfId="29404"/>
    <cellStyle name="CALC Currency Total 23 5" xfId="29405"/>
    <cellStyle name="CALC Currency Total 23 5 2" xfId="29406"/>
    <cellStyle name="CALC Currency Total 23 5 2 2" xfId="29407"/>
    <cellStyle name="CALC Currency Total 23 5 3" xfId="29408"/>
    <cellStyle name="CALC Currency Total 23 5 4" xfId="29409"/>
    <cellStyle name="CALC Currency Total 23 6" xfId="29410"/>
    <cellStyle name="CALC Currency Total 23 6 2" xfId="29411"/>
    <cellStyle name="CALC Currency Total 23 6 2 2" xfId="29412"/>
    <cellStyle name="CALC Currency Total 23 6 3" xfId="29413"/>
    <cellStyle name="CALC Currency Total 23 6 4" xfId="29414"/>
    <cellStyle name="CALC Currency Total 23 7" xfId="29415"/>
    <cellStyle name="CALC Currency Total 23 7 2" xfId="29416"/>
    <cellStyle name="CALC Currency Total 23 7 2 2" xfId="29417"/>
    <cellStyle name="CALC Currency Total 23 7 3" xfId="29418"/>
    <cellStyle name="CALC Currency Total 23 7 4" xfId="29419"/>
    <cellStyle name="CALC Currency Total 23 8" xfId="29420"/>
    <cellStyle name="CALC Currency Total 23 8 2" xfId="29421"/>
    <cellStyle name="CALC Currency Total 23 8 2 2" xfId="29422"/>
    <cellStyle name="CALC Currency Total 23 8 3" xfId="29423"/>
    <cellStyle name="CALC Currency Total 23 8 4" xfId="29424"/>
    <cellStyle name="CALC Currency Total 23 9" xfId="29425"/>
    <cellStyle name="CALC Currency Total 23 9 2" xfId="29426"/>
    <cellStyle name="CALC Currency Total 23 9 2 2" xfId="29427"/>
    <cellStyle name="CALC Currency Total 23 9 3" xfId="29428"/>
    <cellStyle name="CALC Currency Total 23 9 4" xfId="29429"/>
    <cellStyle name="CALC Currency Total 24" xfId="29430"/>
    <cellStyle name="CALC Currency Total 24 10" xfId="29431"/>
    <cellStyle name="CALC Currency Total 24 10 2" xfId="29432"/>
    <cellStyle name="CALC Currency Total 24 11" xfId="29433"/>
    <cellStyle name="CALC Currency Total 24 12" xfId="29434"/>
    <cellStyle name="CALC Currency Total 24 2" xfId="29435"/>
    <cellStyle name="CALC Currency Total 24 2 2" xfId="29436"/>
    <cellStyle name="CALC Currency Total 24 2 2 2" xfId="29437"/>
    <cellStyle name="CALC Currency Total 24 2 3" xfId="29438"/>
    <cellStyle name="CALC Currency Total 24 2 4" xfId="29439"/>
    <cellStyle name="CALC Currency Total 24 3" xfId="29440"/>
    <cellStyle name="CALC Currency Total 24 3 2" xfId="29441"/>
    <cellStyle name="CALC Currency Total 24 3 2 2" xfId="29442"/>
    <cellStyle name="CALC Currency Total 24 3 3" xfId="29443"/>
    <cellStyle name="CALC Currency Total 24 3 4" xfId="29444"/>
    <cellStyle name="CALC Currency Total 24 4" xfId="29445"/>
    <cellStyle name="CALC Currency Total 24 4 2" xfId="29446"/>
    <cellStyle name="CALC Currency Total 24 4 2 2" xfId="29447"/>
    <cellStyle name="CALC Currency Total 24 4 3" xfId="29448"/>
    <cellStyle name="CALC Currency Total 24 4 4" xfId="29449"/>
    <cellStyle name="CALC Currency Total 24 5" xfId="29450"/>
    <cellStyle name="CALC Currency Total 24 5 2" xfId="29451"/>
    <cellStyle name="CALC Currency Total 24 5 2 2" xfId="29452"/>
    <cellStyle name="CALC Currency Total 24 5 3" xfId="29453"/>
    <cellStyle name="CALC Currency Total 24 5 4" xfId="29454"/>
    <cellStyle name="CALC Currency Total 24 6" xfId="29455"/>
    <cellStyle name="CALC Currency Total 24 6 2" xfId="29456"/>
    <cellStyle name="CALC Currency Total 24 6 2 2" xfId="29457"/>
    <cellStyle name="CALC Currency Total 24 6 3" xfId="29458"/>
    <cellStyle name="CALC Currency Total 24 6 4" xfId="29459"/>
    <cellStyle name="CALC Currency Total 24 7" xfId="29460"/>
    <cellStyle name="CALC Currency Total 24 7 2" xfId="29461"/>
    <cellStyle name="CALC Currency Total 24 7 2 2" xfId="29462"/>
    <cellStyle name="CALC Currency Total 24 7 3" xfId="29463"/>
    <cellStyle name="CALC Currency Total 24 7 4" xfId="29464"/>
    <cellStyle name="CALC Currency Total 24 8" xfId="29465"/>
    <cellStyle name="CALC Currency Total 24 8 2" xfId="29466"/>
    <cellStyle name="CALC Currency Total 24 8 2 2" xfId="29467"/>
    <cellStyle name="CALC Currency Total 24 8 3" xfId="29468"/>
    <cellStyle name="CALC Currency Total 24 8 4" xfId="29469"/>
    <cellStyle name="CALC Currency Total 24 9" xfId="29470"/>
    <cellStyle name="CALC Currency Total 24 9 2" xfId="29471"/>
    <cellStyle name="CALC Currency Total 24 9 2 2" xfId="29472"/>
    <cellStyle name="CALC Currency Total 24 9 3" xfId="29473"/>
    <cellStyle name="CALC Currency Total 24 9 4" xfId="29474"/>
    <cellStyle name="CALC Currency Total 25" xfId="29475"/>
    <cellStyle name="CALC Currency Total 25 10" xfId="29476"/>
    <cellStyle name="CALC Currency Total 25 10 2" xfId="29477"/>
    <cellStyle name="CALC Currency Total 25 11" xfId="29478"/>
    <cellStyle name="CALC Currency Total 25 12" xfId="29479"/>
    <cellStyle name="CALC Currency Total 25 2" xfId="29480"/>
    <cellStyle name="CALC Currency Total 25 2 2" xfId="29481"/>
    <cellStyle name="CALC Currency Total 25 2 2 2" xfId="29482"/>
    <cellStyle name="CALC Currency Total 25 2 3" xfId="29483"/>
    <cellStyle name="CALC Currency Total 25 2 4" xfId="29484"/>
    <cellStyle name="CALC Currency Total 25 3" xfId="29485"/>
    <cellStyle name="CALC Currency Total 25 3 2" xfId="29486"/>
    <cellStyle name="CALC Currency Total 25 3 2 2" xfId="29487"/>
    <cellStyle name="CALC Currency Total 25 3 3" xfId="29488"/>
    <cellStyle name="CALC Currency Total 25 3 4" xfId="29489"/>
    <cellStyle name="CALC Currency Total 25 4" xfId="29490"/>
    <cellStyle name="CALC Currency Total 25 4 2" xfId="29491"/>
    <cellStyle name="CALC Currency Total 25 4 2 2" xfId="29492"/>
    <cellStyle name="CALC Currency Total 25 4 3" xfId="29493"/>
    <cellStyle name="CALC Currency Total 25 4 4" xfId="29494"/>
    <cellStyle name="CALC Currency Total 25 5" xfId="29495"/>
    <cellStyle name="CALC Currency Total 25 5 2" xfId="29496"/>
    <cellStyle name="CALC Currency Total 25 5 2 2" xfId="29497"/>
    <cellStyle name="CALC Currency Total 25 5 3" xfId="29498"/>
    <cellStyle name="CALC Currency Total 25 5 4" xfId="29499"/>
    <cellStyle name="CALC Currency Total 25 6" xfId="29500"/>
    <cellStyle name="CALC Currency Total 25 6 2" xfId="29501"/>
    <cellStyle name="CALC Currency Total 25 6 2 2" xfId="29502"/>
    <cellStyle name="CALC Currency Total 25 6 3" xfId="29503"/>
    <cellStyle name="CALC Currency Total 25 6 4" xfId="29504"/>
    <cellStyle name="CALC Currency Total 25 7" xfId="29505"/>
    <cellStyle name="CALC Currency Total 25 7 2" xfId="29506"/>
    <cellStyle name="CALC Currency Total 25 7 2 2" xfId="29507"/>
    <cellStyle name="CALC Currency Total 25 7 3" xfId="29508"/>
    <cellStyle name="CALC Currency Total 25 7 4" xfId="29509"/>
    <cellStyle name="CALC Currency Total 25 8" xfId="29510"/>
    <cellStyle name="CALC Currency Total 25 8 2" xfId="29511"/>
    <cellStyle name="CALC Currency Total 25 8 2 2" xfId="29512"/>
    <cellStyle name="CALC Currency Total 25 8 3" xfId="29513"/>
    <cellStyle name="CALC Currency Total 25 8 4" xfId="29514"/>
    <cellStyle name="CALC Currency Total 25 9" xfId="29515"/>
    <cellStyle name="CALC Currency Total 25 9 2" xfId="29516"/>
    <cellStyle name="CALC Currency Total 25 9 2 2" xfId="29517"/>
    <cellStyle name="CALC Currency Total 25 9 3" xfId="29518"/>
    <cellStyle name="CALC Currency Total 25 9 4" xfId="29519"/>
    <cellStyle name="CALC Currency Total 26" xfId="29520"/>
    <cellStyle name="CALC Currency Total 26 10" xfId="29521"/>
    <cellStyle name="CALC Currency Total 26 10 2" xfId="29522"/>
    <cellStyle name="CALC Currency Total 26 11" xfId="29523"/>
    <cellStyle name="CALC Currency Total 26 12" xfId="29524"/>
    <cellStyle name="CALC Currency Total 26 2" xfId="29525"/>
    <cellStyle name="CALC Currency Total 26 2 2" xfId="29526"/>
    <cellStyle name="CALC Currency Total 26 2 2 2" xfId="29527"/>
    <cellStyle name="CALC Currency Total 26 2 3" xfId="29528"/>
    <cellStyle name="CALC Currency Total 26 2 4" xfId="29529"/>
    <cellStyle name="CALC Currency Total 26 3" xfId="29530"/>
    <cellStyle name="CALC Currency Total 26 3 2" xfId="29531"/>
    <cellStyle name="CALC Currency Total 26 3 2 2" xfId="29532"/>
    <cellStyle name="CALC Currency Total 26 3 3" xfId="29533"/>
    <cellStyle name="CALC Currency Total 26 3 4" xfId="29534"/>
    <cellStyle name="CALC Currency Total 26 4" xfId="29535"/>
    <cellStyle name="CALC Currency Total 26 4 2" xfId="29536"/>
    <cellStyle name="CALC Currency Total 26 4 2 2" xfId="29537"/>
    <cellStyle name="CALC Currency Total 26 4 3" xfId="29538"/>
    <cellStyle name="CALC Currency Total 26 4 4" xfId="29539"/>
    <cellStyle name="CALC Currency Total 26 5" xfId="29540"/>
    <cellStyle name="CALC Currency Total 26 5 2" xfId="29541"/>
    <cellStyle name="CALC Currency Total 26 5 2 2" xfId="29542"/>
    <cellStyle name="CALC Currency Total 26 5 3" xfId="29543"/>
    <cellStyle name="CALC Currency Total 26 5 4" xfId="29544"/>
    <cellStyle name="CALC Currency Total 26 6" xfId="29545"/>
    <cellStyle name="CALC Currency Total 26 6 2" xfId="29546"/>
    <cellStyle name="CALC Currency Total 26 6 2 2" xfId="29547"/>
    <cellStyle name="CALC Currency Total 26 6 3" xfId="29548"/>
    <cellStyle name="CALC Currency Total 26 6 4" xfId="29549"/>
    <cellStyle name="CALC Currency Total 26 7" xfId="29550"/>
    <cellStyle name="CALC Currency Total 26 7 2" xfId="29551"/>
    <cellStyle name="CALC Currency Total 26 7 2 2" xfId="29552"/>
    <cellStyle name="CALC Currency Total 26 7 3" xfId="29553"/>
    <cellStyle name="CALC Currency Total 26 7 4" xfId="29554"/>
    <cellStyle name="CALC Currency Total 26 8" xfId="29555"/>
    <cellStyle name="CALC Currency Total 26 8 2" xfId="29556"/>
    <cellStyle name="CALC Currency Total 26 8 2 2" xfId="29557"/>
    <cellStyle name="CALC Currency Total 26 8 3" xfId="29558"/>
    <cellStyle name="CALC Currency Total 26 8 4" xfId="29559"/>
    <cellStyle name="CALC Currency Total 26 9" xfId="29560"/>
    <cellStyle name="CALC Currency Total 26 9 2" xfId="29561"/>
    <cellStyle name="CALC Currency Total 26 9 2 2" xfId="29562"/>
    <cellStyle name="CALC Currency Total 26 9 3" xfId="29563"/>
    <cellStyle name="CALC Currency Total 26 9 4" xfId="29564"/>
    <cellStyle name="CALC Currency Total 27" xfId="29565"/>
    <cellStyle name="CALC Currency Total 27 10" xfId="29566"/>
    <cellStyle name="CALC Currency Total 27 10 2" xfId="29567"/>
    <cellStyle name="CALC Currency Total 27 11" xfId="29568"/>
    <cellStyle name="CALC Currency Total 27 12" xfId="29569"/>
    <cellStyle name="CALC Currency Total 27 2" xfId="29570"/>
    <cellStyle name="CALC Currency Total 27 2 2" xfId="29571"/>
    <cellStyle name="CALC Currency Total 27 2 2 2" xfId="29572"/>
    <cellStyle name="CALC Currency Total 27 2 3" xfId="29573"/>
    <cellStyle name="CALC Currency Total 27 2 4" xfId="29574"/>
    <cellStyle name="CALC Currency Total 27 3" xfId="29575"/>
    <cellStyle name="CALC Currency Total 27 3 2" xfId="29576"/>
    <cellStyle name="CALC Currency Total 27 3 2 2" xfId="29577"/>
    <cellStyle name="CALC Currency Total 27 3 3" xfId="29578"/>
    <cellStyle name="CALC Currency Total 27 3 4" xfId="29579"/>
    <cellStyle name="CALC Currency Total 27 4" xfId="29580"/>
    <cellStyle name="CALC Currency Total 27 4 2" xfId="29581"/>
    <cellStyle name="CALC Currency Total 27 4 2 2" xfId="29582"/>
    <cellStyle name="CALC Currency Total 27 4 3" xfId="29583"/>
    <cellStyle name="CALC Currency Total 27 4 4" xfId="29584"/>
    <cellStyle name="CALC Currency Total 27 5" xfId="29585"/>
    <cellStyle name="CALC Currency Total 27 5 2" xfId="29586"/>
    <cellStyle name="CALC Currency Total 27 5 2 2" xfId="29587"/>
    <cellStyle name="CALC Currency Total 27 5 3" xfId="29588"/>
    <cellStyle name="CALC Currency Total 27 5 4" xfId="29589"/>
    <cellStyle name="CALC Currency Total 27 6" xfId="29590"/>
    <cellStyle name="CALC Currency Total 27 6 2" xfId="29591"/>
    <cellStyle name="CALC Currency Total 27 6 2 2" xfId="29592"/>
    <cellStyle name="CALC Currency Total 27 6 3" xfId="29593"/>
    <cellStyle name="CALC Currency Total 27 6 4" xfId="29594"/>
    <cellStyle name="CALC Currency Total 27 7" xfId="29595"/>
    <cellStyle name="CALC Currency Total 27 7 2" xfId="29596"/>
    <cellStyle name="CALC Currency Total 27 7 2 2" xfId="29597"/>
    <cellStyle name="CALC Currency Total 27 7 3" xfId="29598"/>
    <cellStyle name="CALC Currency Total 27 7 4" xfId="29599"/>
    <cellStyle name="CALC Currency Total 27 8" xfId="29600"/>
    <cellStyle name="CALC Currency Total 27 8 2" xfId="29601"/>
    <cellStyle name="CALC Currency Total 27 8 2 2" xfId="29602"/>
    <cellStyle name="CALC Currency Total 27 8 3" xfId="29603"/>
    <cellStyle name="CALC Currency Total 27 8 4" xfId="29604"/>
    <cellStyle name="CALC Currency Total 27 9" xfId="29605"/>
    <cellStyle name="CALC Currency Total 27 9 2" xfId="29606"/>
    <cellStyle name="CALC Currency Total 27 9 2 2" xfId="29607"/>
    <cellStyle name="CALC Currency Total 27 9 3" xfId="29608"/>
    <cellStyle name="CALC Currency Total 27 9 4" xfId="29609"/>
    <cellStyle name="CALC Currency Total 28" xfId="29610"/>
    <cellStyle name="CALC Currency Total 28 10" xfId="29611"/>
    <cellStyle name="CALC Currency Total 28 10 2" xfId="29612"/>
    <cellStyle name="CALC Currency Total 28 11" xfId="29613"/>
    <cellStyle name="CALC Currency Total 28 12" xfId="29614"/>
    <cellStyle name="CALC Currency Total 28 2" xfId="29615"/>
    <cellStyle name="CALC Currency Total 28 2 2" xfId="29616"/>
    <cellStyle name="CALC Currency Total 28 2 2 2" xfId="29617"/>
    <cellStyle name="CALC Currency Total 28 2 3" xfId="29618"/>
    <cellStyle name="CALC Currency Total 28 2 4" xfId="29619"/>
    <cellStyle name="CALC Currency Total 28 3" xfId="29620"/>
    <cellStyle name="CALC Currency Total 28 3 2" xfId="29621"/>
    <cellStyle name="CALC Currency Total 28 3 2 2" xfId="29622"/>
    <cellStyle name="CALC Currency Total 28 3 3" xfId="29623"/>
    <cellStyle name="CALC Currency Total 28 3 4" xfId="29624"/>
    <cellStyle name="CALC Currency Total 28 4" xfId="29625"/>
    <cellStyle name="CALC Currency Total 28 4 2" xfId="29626"/>
    <cellStyle name="CALC Currency Total 28 4 2 2" xfId="29627"/>
    <cellStyle name="CALC Currency Total 28 4 3" xfId="29628"/>
    <cellStyle name="CALC Currency Total 28 4 4" xfId="29629"/>
    <cellStyle name="CALC Currency Total 28 5" xfId="29630"/>
    <cellStyle name="CALC Currency Total 28 5 2" xfId="29631"/>
    <cellStyle name="CALC Currency Total 28 5 2 2" xfId="29632"/>
    <cellStyle name="CALC Currency Total 28 5 3" xfId="29633"/>
    <cellStyle name="CALC Currency Total 28 5 4" xfId="29634"/>
    <cellStyle name="CALC Currency Total 28 6" xfId="29635"/>
    <cellStyle name="CALC Currency Total 28 6 2" xfId="29636"/>
    <cellStyle name="CALC Currency Total 28 6 2 2" xfId="29637"/>
    <cellStyle name="CALC Currency Total 28 6 3" xfId="29638"/>
    <cellStyle name="CALC Currency Total 28 6 4" xfId="29639"/>
    <cellStyle name="CALC Currency Total 28 7" xfId="29640"/>
    <cellStyle name="CALC Currency Total 28 7 2" xfId="29641"/>
    <cellStyle name="CALC Currency Total 28 7 2 2" xfId="29642"/>
    <cellStyle name="CALC Currency Total 28 7 3" xfId="29643"/>
    <cellStyle name="CALC Currency Total 28 7 4" xfId="29644"/>
    <cellStyle name="CALC Currency Total 28 8" xfId="29645"/>
    <cellStyle name="CALC Currency Total 28 8 2" xfId="29646"/>
    <cellStyle name="CALC Currency Total 28 8 2 2" xfId="29647"/>
    <cellStyle name="CALC Currency Total 28 8 3" xfId="29648"/>
    <cellStyle name="CALC Currency Total 28 8 4" xfId="29649"/>
    <cellStyle name="CALC Currency Total 28 9" xfId="29650"/>
    <cellStyle name="CALC Currency Total 28 9 2" xfId="29651"/>
    <cellStyle name="CALC Currency Total 28 9 2 2" xfId="29652"/>
    <cellStyle name="CALC Currency Total 28 9 3" xfId="29653"/>
    <cellStyle name="CALC Currency Total 28 9 4" xfId="29654"/>
    <cellStyle name="CALC Currency Total 29" xfId="29655"/>
    <cellStyle name="CALC Currency Total 29 10" xfId="29656"/>
    <cellStyle name="CALC Currency Total 29 10 2" xfId="29657"/>
    <cellStyle name="CALC Currency Total 29 11" xfId="29658"/>
    <cellStyle name="CALC Currency Total 29 12" xfId="29659"/>
    <cellStyle name="CALC Currency Total 29 2" xfId="29660"/>
    <cellStyle name="CALC Currency Total 29 2 2" xfId="29661"/>
    <cellStyle name="CALC Currency Total 29 2 2 2" xfId="29662"/>
    <cellStyle name="CALC Currency Total 29 2 3" xfId="29663"/>
    <cellStyle name="CALC Currency Total 29 2 4" xfId="29664"/>
    <cellStyle name="CALC Currency Total 29 3" xfId="29665"/>
    <cellStyle name="CALC Currency Total 29 3 2" xfId="29666"/>
    <cellStyle name="CALC Currency Total 29 3 2 2" xfId="29667"/>
    <cellStyle name="CALC Currency Total 29 3 3" xfId="29668"/>
    <cellStyle name="CALC Currency Total 29 3 4" xfId="29669"/>
    <cellStyle name="CALC Currency Total 29 4" xfId="29670"/>
    <cellStyle name="CALC Currency Total 29 4 2" xfId="29671"/>
    <cellStyle name="CALC Currency Total 29 4 2 2" xfId="29672"/>
    <cellStyle name="CALC Currency Total 29 4 3" xfId="29673"/>
    <cellStyle name="CALC Currency Total 29 4 4" xfId="29674"/>
    <cellStyle name="CALC Currency Total 29 5" xfId="29675"/>
    <cellStyle name="CALC Currency Total 29 5 2" xfId="29676"/>
    <cellStyle name="CALC Currency Total 29 5 2 2" xfId="29677"/>
    <cellStyle name="CALC Currency Total 29 5 3" xfId="29678"/>
    <cellStyle name="CALC Currency Total 29 5 4" xfId="29679"/>
    <cellStyle name="CALC Currency Total 29 6" xfId="29680"/>
    <cellStyle name="CALC Currency Total 29 6 2" xfId="29681"/>
    <cellStyle name="CALC Currency Total 29 6 2 2" xfId="29682"/>
    <cellStyle name="CALC Currency Total 29 6 3" xfId="29683"/>
    <cellStyle name="CALC Currency Total 29 6 4" xfId="29684"/>
    <cellStyle name="CALC Currency Total 29 7" xfId="29685"/>
    <cellStyle name="CALC Currency Total 29 7 2" xfId="29686"/>
    <cellStyle name="CALC Currency Total 29 7 2 2" xfId="29687"/>
    <cellStyle name="CALC Currency Total 29 7 3" xfId="29688"/>
    <cellStyle name="CALC Currency Total 29 7 4" xfId="29689"/>
    <cellStyle name="CALC Currency Total 29 8" xfId="29690"/>
    <cellStyle name="CALC Currency Total 29 8 2" xfId="29691"/>
    <cellStyle name="CALC Currency Total 29 8 2 2" xfId="29692"/>
    <cellStyle name="CALC Currency Total 29 8 3" xfId="29693"/>
    <cellStyle name="CALC Currency Total 29 8 4" xfId="29694"/>
    <cellStyle name="CALC Currency Total 29 9" xfId="29695"/>
    <cellStyle name="CALC Currency Total 29 9 2" xfId="29696"/>
    <cellStyle name="CALC Currency Total 29 9 2 2" xfId="29697"/>
    <cellStyle name="CALC Currency Total 29 9 3" xfId="29698"/>
    <cellStyle name="CALC Currency Total 29 9 4" xfId="29699"/>
    <cellStyle name="CALC Currency Total 3" xfId="29700"/>
    <cellStyle name="CALC Currency Total 3 2" xfId="29701"/>
    <cellStyle name="CALC Currency Total 3 2 2" xfId="29702"/>
    <cellStyle name="CALC Currency Total 3 2 2 2" xfId="29703"/>
    <cellStyle name="CALC Currency Total 3 2 3" xfId="29704"/>
    <cellStyle name="CALC Currency Total 3 2 4" xfId="29705"/>
    <cellStyle name="CALC Currency Total 3 3" xfId="29706"/>
    <cellStyle name="CALC Currency Total 3 3 2" xfId="29707"/>
    <cellStyle name="CALC Currency Total 3 3 2 2" xfId="29708"/>
    <cellStyle name="CALC Currency Total 3 3 3" xfId="29709"/>
    <cellStyle name="CALC Currency Total 3 3 4" xfId="29710"/>
    <cellStyle name="CALC Currency Total 3 4" xfId="29711"/>
    <cellStyle name="CALC Currency Total 3 4 2" xfId="29712"/>
    <cellStyle name="CALC Currency Total 3 4 2 2" xfId="29713"/>
    <cellStyle name="CALC Currency Total 3 4 3" xfId="29714"/>
    <cellStyle name="CALC Currency Total 3 4 4" xfId="29715"/>
    <cellStyle name="CALC Currency Total 3 5" xfId="29716"/>
    <cellStyle name="CALC Currency Total 3 5 2" xfId="29717"/>
    <cellStyle name="CALC Currency Total 3 5 2 2" xfId="29718"/>
    <cellStyle name="CALC Currency Total 3 5 3" xfId="29719"/>
    <cellStyle name="CALC Currency Total 3 5 4" xfId="29720"/>
    <cellStyle name="CALC Currency Total 3 6" xfId="29721"/>
    <cellStyle name="CALC Currency Total 3 6 2" xfId="29722"/>
    <cellStyle name="CALC Currency Total 3 6 2 2" xfId="29723"/>
    <cellStyle name="CALC Currency Total 3 6 3" xfId="29724"/>
    <cellStyle name="CALC Currency Total 3 6 4" xfId="29725"/>
    <cellStyle name="CALC Currency Total 3 7" xfId="29726"/>
    <cellStyle name="CALC Currency Total 3 7 2" xfId="29727"/>
    <cellStyle name="CALC Currency Total 3 7 2 2" xfId="29728"/>
    <cellStyle name="CALC Currency Total 3 7 3" xfId="29729"/>
    <cellStyle name="CALC Currency Total 3 7 4" xfId="29730"/>
    <cellStyle name="CALC Currency Total 3 8" xfId="29731"/>
    <cellStyle name="CALC Currency Total 3 8 2" xfId="29732"/>
    <cellStyle name="CALC Currency Total 30" xfId="29733"/>
    <cellStyle name="CALC Currency Total 30 10" xfId="29734"/>
    <cellStyle name="CALC Currency Total 30 10 2" xfId="29735"/>
    <cellStyle name="CALC Currency Total 30 11" xfId="29736"/>
    <cellStyle name="CALC Currency Total 30 12" xfId="29737"/>
    <cellStyle name="CALC Currency Total 30 2" xfId="29738"/>
    <cellStyle name="CALC Currency Total 30 2 2" xfId="29739"/>
    <cellStyle name="CALC Currency Total 30 2 2 2" xfId="29740"/>
    <cellStyle name="CALC Currency Total 30 2 3" xfId="29741"/>
    <cellStyle name="CALC Currency Total 30 2 4" xfId="29742"/>
    <cellStyle name="CALC Currency Total 30 3" xfId="29743"/>
    <cellStyle name="CALC Currency Total 30 3 2" xfId="29744"/>
    <cellStyle name="CALC Currency Total 30 3 2 2" xfId="29745"/>
    <cellStyle name="CALC Currency Total 30 3 3" xfId="29746"/>
    <cellStyle name="CALC Currency Total 30 3 4" xfId="29747"/>
    <cellStyle name="CALC Currency Total 30 4" xfId="29748"/>
    <cellStyle name="CALC Currency Total 30 4 2" xfId="29749"/>
    <cellStyle name="CALC Currency Total 30 4 2 2" xfId="29750"/>
    <cellStyle name="CALC Currency Total 30 4 3" xfId="29751"/>
    <cellStyle name="CALC Currency Total 30 4 4" xfId="29752"/>
    <cellStyle name="CALC Currency Total 30 5" xfId="29753"/>
    <cellStyle name="CALC Currency Total 30 5 2" xfId="29754"/>
    <cellStyle name="CALC Currency Total 30 5 2 2" xfId="29755"/>
    <cellStyle name="CALC Currency Total 30 5 3" xfId="29756"/>
    <cellStyle name="CALC Currency Total 30 5 4" xfId="29757"/>
    <cellStyle name="CALC Currency Total 30 6" xfId="29758"/>
    <cellStyle name="CALC Currency Total 30 6 2" xfId="29759"/>
    <cellStyle name="CALC Currency Total 30 6 2 2" xfId="29760"/>
    <cellStyle name="CALC Currency Total 30 6 3" xfId="29761"/>
    <cellStyle name="CALC Currency Total 30 6 4" xfId="29762"/>
    <cellStyle name="CALC Currency Total 30 7" xfId="29763"/>
    <cellStyle name="CALC Currency Total 30 7 2" xfId="29764"/>
    <cellStyle name="CALC Currency Total 30 7 2 2" xfId="29765"/>
    <cellStyle name="CALC Currency Total 30 7 3" xfId="29766"/>
    <cellStyle name="CALC Currency Total 30 7 4" xfId="29767"/>
    <cellStyle name="CALC Currency Total 30 8" xfId="29768"/>
    <cellStyle name="CALC Currency Total 30 8 2" xfId="29769"/>
    <cellStyle name="CALC Currency Total 30 8 2 2" xfId="29770"/>
    <cellStyle name="CALC Currency Total 30 8 3" xfId="29771"/>
    <cellStyle name="CALC Currency Total 30 8 4" xfId="29772"/>
    <cellStyle name="CALC Currency Total 30 9" xfId="29773"/>
    <cellStyle name="CALC Currency Total 30 9 2" xfId="29774"/>
    <cellStyle name="CALC Currency Total 30 9 2 2" xfId="29775"/>
    <cellStyle name="CALC Currency Total 30 9 3" xfId="29776"/>
    <cellStyle name="CALC Currency Total 30 9 4" xfId="29777"/>
    <cellStyle name="CALC Currency Total 31" xfId="29778"/>
    <cellStyle name="CALC Currency Total 31 10" xfId="29779"/>
    <cellStyle name="CALC Currency Total 31 10 2" xfId="29780"/>
    <cellStyle name="CALC Currency Total 31 11" xfId="29781"/>
    <cellStyle name="CALC Currency Total 31 12" xfId="29782"/>
    <cellStyle name="CALC Currency Total 31 2" xfId="29783"/>
    <cellStyle name="CALC Currency Total 31 2 2" xfId="29784"/>
    <cellStyle name="CALC Currency Total 31 2 2 2" xfId="29785"/>
    <cellStyle name="CALC Currency Total 31 2 3" xfId="29786"/>
    <cellStyle name="CALC Currency Total 31 2 4" xfId="29787"/>
    <cellStyle name="CALC Currency Total 31 3" xfId="29788"/>
    <cellStyle name="CALC Currency Total 31 3 2" xfId="29789"/>
    <cellStyle name="CALC Currency Total 31 3 2 2" xfId="29790"/>
    <cellStyle name="CALC Currency Total 31 3 3" xfId="29791"/>
    <cellStyle name="CALC Currency Total 31 3 4" xfId="29792"/>
    <cellStyle name="CALC Currency Total 31 4" xfId="29793"/>
    <cellStyle name="CALC Currency Total 31 4 2" xfId="29794"/>
    <cellStyle name="CALC Currency Total 31 4 2 2" xfId="29795"/>
    <cellStyle name="CALC Currency Total 31 4 3" xfId="29796"/>
    <cellStyle name="CALC Currency Total 31 4 4" xfId="29797"/>
    <cellStyle name="CALC Currency Total 31 5" xfId="29798"/>
    <cellStyle name="CALC Currency Total 31 5 2" xfId="29799"/>
    <cellStyle name="CALC Currency Total 31 5 2 2" xfId="29800"/>
    <cellStyle name="CALC Currency Total 31 5 3" xfId="29801"/>
    <cellStyle name="CALC Currency Total 31 5 4" xfId="29802"/>
    <cellStyle name="CALC Currency Total 31 6" xfId="29803"/>
    <cellStyle name="CALC Currency Total 31 6 2" xfId="29804"/>
    <cellStyle name="CALC Currency Total 31 6 2 2" xfId="29805"/>
    <cellStyle name="CALC Currency Total 31 6 3" xfId="29806"/>
    <cellStyle name="CALC Currency Total 31 6 4" xfId="29807"/>
    <cellStyle name="CALC Currency Total 31 7" xfId="29808"/>
    <cellStyle name="CALC Currency Total 31 7 2" xfId="29809"/>
    <cellStyle name="CALC Currency Total 31 7 2 2" xfId="29810"/>
    <cellStyle name="CALC Currency Total 31 7 3" xfId="29811"/>
    <cellStyle name="CALC Currency Total 31 7 4" xfId="29812"/>
    <cellStyle name="CALC Currency Total 31 8" xfId="29813"/>
    <cellStyle name="CALC Currency Total 31 8 2" xfId="29814"/>
    <cellStyle name="CALC Currency Total 31 8 2 2" xfId="29815"/>
    <cellStyle name="CALC Currency Total 31 8 3" xfId="29816"/>
    <cellStyle name="CALC Currency Total 31 8 4" xfId="29817"/>
    <cellStyle name="CALC Currency Total 31 9" xfId="29818"/>
    <cellStyle name="CALC Currency Total 31 9 2" xfId="29819"/>
    <cellStyle name="CALC Currency Total 31 9 2 2" xfId="29820"/>
    <cellStyle name="CALC Currency Total 31 9 3" xfId="29821"/>
    <cellStyle name="CALC Currency Total 31 9 4" xfId="29822"/>
    <cellStyle name="CALC Currency Total 32" xfId="29823"/>
    <cellStyle name="CALC Currency Total 32 10" xfId="29824"/>
    <cellStyle name="CALC Currency Total 32 10 2" xfId="29825"/>
    <cellStyle name="CALC Currency Total 32 11" xfId="29826"/>
    <cellStyle name="CALC Currency Total 32 12" xfId="29827"/>
    <cellStyle name="CALC Currency Total 32 2" xfId="29828"/>
    <cellStyle name="CALC Currency Total 32 2 2" xfId="29829"/>
    <cellStyle name="CALC Currency Total 32 2 2 2" xfId="29830"/>
    <cellStyle name="CALC Currency Total 32 2 3" xfId="29831"/>
    <cellStyle name="CALC Currency Total 32 2 4" xfId="29832"/>
    <cellStyle name="CALC Currency Total 32 3" xfId="29833"/>
    <cellStyle name="CALC Currency Total 32 3 2" xfId="29834"/>
    <cellStyle name="CALC Currency Total 32 3 2 2" xfId="29835"/>
    <cellStyle name="CALC Currency Total 32 3 3" xfId="29836"/>
    <cellStyle name="CALC Currency Total 32 3 4" xfId="29837"/>
    <cellStyle name="CALC Currency Total 32 4" xfId="29838"/>
    <cellStyle name="CALC Currency Total 32 4 2" xfId="29839"/>
    <cellStyle name="CALC Currency Total 32 4 2 2" xfId="29840"/>
    <cellStyle name="CALC Currency Total 32 4 3" xfId="29841"/>
    <cellStyle name="CALC Currency Total 32 4 4" xfId="29842"/>
    <cellStyle name="CALC Currency Total 32 5" xfId="29843"/>
    <cellStyle name="CALC Currency Total 32 5 2" xfId="29844"/>
    <cellStyle name="CALC Currency Total 32 5 2 2" xfId="29845"/>
    <cellStyle name="CALC Currency Total 32 5 3" xfId="29846"/>
    <cellStyle name="CALC Currency Total 32 5 4" xfId="29847"/>
    <cellStyle name="CALC Currency Total 32 6" xfId="29848"/>
    <cellStyle name="CALC Currency Total 32 6 2" xfId="29849"/>
    <cellStyle name="CALC Currency Total 32 6 2 2" xfId="29850"/>
    <cellStyle name="CALC Currency Total 32 6 3" xfId="29851"/>
    <cellStyle name="CALC Currency Total 32 6 4" xfId="29852"/>
    <cellStyle name="CALC Currency Total 32 7" xfId="29853"/>
    <cellStyle name="CALC Currency Total 32 7 2" xfId="29854"/>
    <cellStyle name="CALC Currency Total 32 7 2 2" xfId="29855"/>
    <cellStyle name="CALC Currency Total 32 7 3" xfId="29856"/>
    <cellStyle name="CALC Currency Total 32 7 4" xfId="29857"/>
    <cellStyle name="CALC Currency Total 32 8" xfId="29858"/>
    <cellStyle name="CALC Currency Total 32 8 2" xfId="29859"/>
    <cellStyle name="CALC Currency Total 32 8 2 2" xfId="29860"/>
    <cellStyle name="CALC Currency Total 32 8 3" xfId="29861"/>
    <cellStyle name="CALC Currency Total 32 8 4" xfId="29862"/>
    <cellStyle name="CALC Currency Total 32 9" xfId="29863"/>
    <cellStyle name="CALC Currency Total 32 9 2" xfId="29864"/>
    <cellStyle name="CALC Currency Total 32 9 2 2" xfId="29865"/>
    <cellStyle name="CALC Currency Total 32 9 3" xfId="29866"/>
    <cellStyle name="CALC Currency Total 32 9 4" xfId="29867"/>
    <cellStyle name="CALC Currency Total 33" xfId="29868"/>
    <cellStyle name="CALC Currency Total 33 10" xfId="29869"/>
    <cellStyle name="CALC Currency Total 33 10 2" xfId="29870"/>
    <cellStyle name="CALC Currency Total 33 11" xfId="29871"/>
    <cellStyle name="CALC Currency Total 33 12" xfId="29872"/>
    <cellStyle name="CALC Currency Total 33 2" xfId="29873"/>
    <cellStyle name="CALC Currency Total 33 2 2" xfId="29874"/>
    <cellStyle name="CALC Currency Total 33 2 2 2" xfId="29875"/>
    <cellStyle name="CALC Currency Total 33 2 3" xfId="29876"/>
    <cellStyle name="CALC Currency Total 33 2 4" xfId="29877"/>
    <cellStyle name="CALC Currency Total 33 3" xfId="29878"/>
    <cellStyle name="CALC Currency Total 33 3 2" xfId="29879"/>
    <cellStyle name="CALC Currency Total 33 3 2 2" xfId="29880"/>
    <cellStyle name="CALC Currency Total 33 3 3" xfId="29881"/>
    <cellStyle name="CALC Currency Total 33 3 4" xfId="29882"/>
    <cellStyle name="CALC Currency Total 33 4" xfId="29883"/>
    <cellStyle name="CALC Currency Total 33 4 2" xfId="29884"/>
    <cellStyle name="CALC Currency Total 33 4 2 2" xfId="29885"/>
    <cellStyle name="CALC Currency Total 33 4 3" xfId="29886"/>
    <cellStyle name="CALC Currency Total 33 4 4" xfId="29887"/>
    <cellStyle name="CALC Currency Total 33 5" xfId="29888"/>
    <cellStyle name="CALC Currency Total 33 5 2" xfId="29889"/>
    <cellStyle name="CALC Currency Total 33 5 2 2" xfId="29890"/>
    <cellStyle name="CALC Currency Total 33 5 3" xfId="29891"/>
    <cellStyle name="CALC Currency Total 33 5 4" xfId="29892"/>
    <cellStyle name="CALC Currency Total 33 6" xfId="29893"/>
    <cellStyle name="CALC Currency Total 33 6 2" xfId="29894"/>
    <cellStyle name="CALC Currency Total 33 6 2 2" xfId="29895"/>
    <cellStyle name="CALC Currency Total 33 6 3" xfId="29896"/>
    <cellStyle name="CALC Currency Total 33 6 4" xfId="29897"/>
    <cellStyle name="CALC Currency Total 33 7" xfId="29898"/>
    <cellStyle name="CALC Currency Total 33 7 2" xfId="29899"/>
    <cellStyle name="CALC Currency Total 33 7 2 2" xfId="29900"/>
    <cellStyle name="CALC Currency Total 33 7 3" xfId="29901"/>
    <cellStyle name="CALC Currency Total 33 7 4" xfId="29902"/>
    <cellStyle name="CALC Currency Total 33 8" xfId="29903"/>
    <cellStyle name="CALC Currency Total 33 8 2" xfId="29904"/>
    <cellStyle name="CALC Currency Total 33 8 2 2" xfId="29905"/>
    <cellStyle name="CALC Currency Total 33 8 3" xfId="29906"/>
    <cellStyle name="CALC Currency Total 33 8 4" xfId="29907"/>
    <cellStyle name="CALC Currency Total 33 9" xfId="29908"/>
    <cellStyle name="CALC Currency Total 33 9 2" xfId="29909"/>
    <cellStyle name="CALC Currency Total 33 9 2 2" xfId="29910"/>
    <cellStyle name="CALC Currency Total 33 9 3" xfId="29911"/>
    <cellStyle name="CALC Currency Total 33 9 4" xfId="29912"/>
    <cellStyle name="CALC Currency Total 34" xfId="29913"/>
    <cellStyle name="CALC Currency Total 34 10" xfId="29914"/>
    <cellStyle name="CALC Currency Total 34 10 2" xfId="29915"/>
    <cellStyle name="CALC Currency Total 34 11" xfId="29916"/>
    <cellStyle name="CALC Currency Total 34 12" xfId="29917"/>
    <cellStyle name="CALC Currency Total 34 2" xfId="29918"/>
    <cellStyle name="CALC Currency Total 34 2 2" xfId="29919"/>
    <cellStyle name="CALC Currency Total 34 2 2 2" xfId="29920"/>
    <cellStyle name="CALC Currency Total 34 2 3" xfId="29921"/>
    <cellStyle name="CALC Currency Total 34 2 4" xfId="29922"/>
    <cellStyle name="CALC Currency Total 34 3" xfId="29923"/>
    <cellStyle name="CALC Currency Total 34 3 2" xfId="29924"/>
    <cellStyle name="CALC Currency Total 34 3 2 2" xfId="29925"/>
    <cellStyle name="CALC Currency Total 34 3 3" xfId="29926"/>
    <cellStyle name="CALC Currency Total 34 3 4" xfId="29927"/>
    <cellStyle name="CALC Currency Total 34 4" xfId="29928"/>
    <cellStyle name="CALC Currency Total 34 4 2" xfId="29929"/>
    <cellStyle name="CALC Currency Total 34 4 2 2" xfId="29930"/>
    <cellStyle name="CALC Currency Total 34 4 3" xfId="29931"/>
    <cellStyle name="CALC Currency Total 34 4 4" xfId="29932"/>
    <cellStyle name="CALC Currency Total 34 5" xfId="29933"/>
    <cellStyle name="CALC Currency Total 34 5 2" xfId="29934"/>
    <cellStyle name="CALC Currency Total 34 5 2 2" xfId="29935"/>
    <cellStyle name="CALC Currency Total 34 5 3" xfId="29936"/>
    <cellStyle name="CALC Currency Total 34 5 4" xfId="29937"/>
    <cellStyle name="CALC Currency Total 34 6" xfId="29938"/>
    <cellStyle name="CALC Currency Total 34 6 2" xfId="29939"/>
    <cellStyle name="CALC Currency Total 34 6 2 2" xfId="29940"/>
    <cellStyle name="CALC Currency Total 34 6 3" xfId="29941"/>
    <cellStyle name="CALC Currency Total 34 6 4" xfId="29942"/>
    <cellStyle name="CALC Currency Total 34 7" xfId="29943"/>
    <cellStyle name="CALC Currency Total 34 7 2" xfId="29944"/>
    <cellStyle name="CALC Currency Total 34 7 2 2" xfId="29945"/>
    <cellStyle name="CALC Currency Total 34 7 3" xfId="29946"/>
    <cellStyle name="CALC Currency Total 34 7 4" xfId="29947"/>
    <cellStyle name="CALC Currency Total 34 8" xfId="29948"/>
    <cellStyle name="CALC Currency Total 34 8 2" xfId="29949"/>
    <cellStyle name="CALC Currency Total 34 8 2 2" xfId="29950"/>
    <cellStyle name="CALC Currency Total 34 8 3" xfId="29951"/>
    <cellStyle name="CALC Currency Total 34 8 4" xfId="29952"/>
    <cellStyle name="CALC Currency Total 34 9" xfId="29953"/>
    <cellStyle name="CALC Currency Total 34 9 2" xfId="29954"/>
    <cellStyle name="CALC Currency Total 34 9 2 2" xfId="29955"/>
    <cellStyle name="CALC Currency Total 34 9 3" xfId="29956"/>
    <cellStyle name="CALC Currency Total 34 9 4" xfId="29957"/>
    <cellStyle name="CALC Currency Total 35" xfId="29958"/>
    <cellStyle name="CALC Currency Total 35 10" xfId="29959"/>
    <cellStyle name="CALC Currency Total 35 10 2" xfId="29960"/>
    <cellStyle name="CALC Currency Total 35 11" xfId="29961"/>
    <cellStyle name="CALC Currency Total 35 12" xfId="29962"/>
    <cellStyle name="CALC Currency Total 35 2" xfId="29963"/>
    <cellStyle name="CALC Currency Total 35 2 2" xfId="29964"/>
    <cellStyle name="CALC Currency Total 35 2 2 2" xfId="29965"/>
    <cellStyle name="CALC Currency Total 35 2 3" xfId="29966"/>
    <cellStyle name="CALC Currency Total 35 2 4" xfId="29967"/>
    <cellStyle name="CALC Currency Total 35 3" xfId="29968"/>
    <cellStyle name="CALC Currency Total 35 3 2" xfId="29969"/>
    <cellStyle name="CALC Currency Total 35 3 2 2" xfId="29970"/>
    <cellStyle name="CALC Currency Total 35 3 3" xfId="29971"/>
    <cellStyle name="CALC Currency Total 35 3 4" xfId="29972"/>
    <cellStyle name="CALC Currency Total 35 4" xfId="29973"/>
    <cellStyle name="CALC Currency Total 35 4 2" xfId="29974"/>
    <cellStyle name="CALC Currency Total 35 4 2 2" xfId="29975"/>
    <cellStyle name="CALC Currency Total 35 4 3" xfId="29976"/>
    <cellStyle name="CALC Currency Total 35 4 4" xfId="29977"/>
    <cellStyle name="CALC Currency Total 35 5" xfId="29978"/>
    <cellStyle name="CALC Currency Total 35 5 2" xfId="29979"/>
    <cellStyle name="CALC Currency Total 35 5 2 2" xfId="29980"/>
    <cellStyle name="CALC Currency Total 35 5 3" xfId="29981"/>
    <cellStyle name="CALC Currency Total 35 5 4" xfId="29982"/>
    <cellStyle name="CALC Currency Total 35 6" xfId="29983"/>
    <cellStyle name="CALC Currency Total 35 6 2" xfId="29984"/>
    <cellStyle name="CALC Currency Total 35 6 2 2" xfId="29985"/>
    <cellStyle name="CALC Currency Total 35 6 3" xfId="29986"/>
    <cellStyle name="CALC Currency Total 35 6 4" xfId="29987"/>
    <cellStyle name="CALC Currency Total 35 7" xfId="29988"/>
    <cellStyle name="CALC Currency Total 35 7 2" xfId="29989"/>
    <cellStyle name="CALC Currency Total 35 7 2 2" xfId="29990"/>
    <cellStyle name="CALC Currency Total 35 7 3" xfId="29991"/>
    <cellStyle name="CALC Currency Total 35 7 4" xfId="29992"/>
    <cellStyle name="CALC Currency Total 35 8" xfId="29993"/>
    <cellStyle name="CALC Currency Total 35 8 2" xfId="29994"/>
    <cellStyle name="CALC Currency Total 35 8 2 2" xfId="29995"/>
    <cellStyle name="CALC Currency Total 35 8 3" xfId="29996"/>
    <cellStyle name="CALC Currency Total 35 8 4" xfId="29997"/>
    <cellStyle name="CALC Currency Total 35 9" xfId="29998"/>
    <cellStyle name="CALC Currency Total 35 9 2" xfId="29999"/>
    <cellStyle name="CALC Currency Total 35 9 2 2" xfId="30000"/>
    <cellStyle name="CALC Currency Total 35 9 3" xfId="30001"/>
    <cellStyle name="CALC Currency Total 35 9 4" xfId="30002"/>
    <cellStyle name="CALC Currency Total 36" xfId="30003"/>
    <cellStyle name="CALC Currency Total 36 10" xfId="30004"/>
    <cellStyle name="CALC Currency Total 36 10 2" xfId="30005"/>
    <cellStyle name="CALC Currency Total 36 11" xfId="30006"/>
    <cellStyle name="CALC Currency Total 36 12" xfId="30007"/>
    <cellStyle name="CALC Currency Total 36 2" xfId="30008"/>
    <cellStyle name="CALC Currency Total 36 2 2" xfId="30009"/>
    <cellStyle name="CALC Currency Total 36 2 2 2" xfId="30010"/>
    <cellStyle name="CALC Currency Total 36 2 3" xfId="30011"/>
    <cellStyle name="CALC Currency Total 36 2 4" xfId="30012"/>
    <cellStyle name="CALC Currency Total 36 3" xfId="30013"/>
    <cellStyle name="CALC Currency Total 36 3 2" xfId="30014"/>
    <cellStyle name="CALC Currency Total 36 3 2 2" xfId="30015"/>
    <cellStyle name="CALC Currency Total 36 3 3" xfId="30016"/>
    <cellStyle name="CALC Currency Total 36 3 4" xfId="30017"/>
    <cellStyle name="CALC Currency Total 36 4" xfId="30018"/>
    <cellStyle name="CALC Currency Total 36 4 2" xfId="30019"/>
    <cellStyle name="CALC Currency Total 36 4 2 2" xfId="30020"/>
    <cellStyle name="CALC Currency Total 36 4 3" xfId="30021"/>
    <cellStyle name="CALC Currency Total 36 4 4" xfId="30022"/>
    <cellStyle name="CALC Currency Total 36 5" xfId="30023"/>
    <cellStyle name="CALC Currency Total 36 5 2" xfId="30024"/>
    <cellStyle name="CALC Currency Total 36 5 2 2" xfId="30025"/>
    <cellStyle name="CALC Currency Total 36 5 3" xfId="30026"/>
    <cellStyle name="CALC Currency Total 36 5 4" xfId="30027"/>
    <cellStyle name="CALC Currency Total 36 6" xfId="30028"/>
    <cellStyle name="CALC Currency Total 36 6 2" xfId="30029"/>
    <cellStyle name="CALC Currency Total 36 6 2 2" xfId="30030"/>
    <cellStyle name="CALC Currency Total 36 6 3" xfId="30031"/>
    <cellStyle name="CALC Currency Total 36 6 4" xfId="30032"/>
    <cellStyle name="CALC Currency Total 36 7" xfId="30033"/>
    <cellStyle name="CALC Currency Total 36 7 2" xfId="30034"/>
    <cellStyle name="CALC Currency Total 36 7 2 2" xfId="30035"/>
    <cellStyle name="CALC Currency Total 36 7 3" xfId="30036"/>
    <cellStyle name="CALC Currency Total 36 7 4" xfId="30037"/>
    <cellStyle name="CALC Currency Total 36 8" xfId="30038"/>
    <cellStyle name="CALC Currency Total 36 8 2" xfId="30039"/>
    <cellStyle name="CALC Currency Total 36 8 2 2" xfId="30040"/>
    <cellStyle name="CALC Currency Total 36 8 3" xfId="30041"/>
    <cellStyle name="CALC Currency Total 36 8 4" xfId="30042"/>
    <cellStyle name="CALC Currency Total 36 9" xfId="30043"/>
    <cellStyle name="CALC Currency Total 36 9 2" xfId="30044"/>
    <cellStyle name="CALC Currency Total 36 9 2 2" xfId="30045"/>
    <cellStyle name="CALC Currency Total 36 9 3" xfId="30046"/>
    <cellStyle name="CALC Currency Total 36 9 4" xfId="30047"/>
    <cellStyle name="CALC Currency Total 37" xfId="30048"/>
    <cellStyle name="CALC Currency Total 37 10" xfId="30049"/>
    <cellStyle name="CALC Currency Total 37 10 2" xfId="30050"/>
    <cellStyle name="CALC Currency Total 37 11" xfId="30051"/>
    <cellStyle name="CALC Currency Total 37 12" xfId="30052"/>
    <cellStyle name="CALC Currency Total 37 2" xfId="30053"/>
    <cellStyle name="CALC Currency Total 37 2 2" xfId="30054"/>
    <cellStyle name="CALC Currency Total 37 2 2 2" xfId="30055"/>
    <cellStyle name="CALC Currency Total 37 2 3" xfId="30056"/>
    <cellStyle name="CALC Currency Total 37 2 4" xfId="30057"/>
    <cellStyle name="CALC Currency Total 37 3" xfId="30058"/>
    <cellStyle name="CALC Currency Total 37 3 2" xfId="30059"/>
    <cellStyle name="CALC Currency Total 37 3 2 2" xfId="30060"/>
    <cellStyle name="CALC Currency Total 37 3 3" xfId="30061"/>
    <cellStyle name="CALC Currency Total 37 3 4" xfId="30062"/>
    <cellStyle name="CALC Currency Total 37 4" xfId="30063"/>
    <cellStyle name="CALC Currency Total 37 4 2" xfId="30064"/>
    <cellStyle name="CALC Currency Total 37 4 2 2" xfId="30065"/>
    <cellStyle name="CALC Currency Total 37 4 3" xfId="30066"/>
    <cellStyle name="CALC Currency Total 37 4 4" xfId="30067"/>
    <cellStyle name="CALC Currency Total 37 5" xfId="30068"/>
    <cellStyle name="CALC Currency Total 37 5 2" xfId="30069"/>
    <cellStyle name="CALC Currency Total 37 5 2 2" xfId="30070"/>
    <cellStyle name="CALC Currency Total 37 5 3" xfId="30071"/>
    <cellStyle name="CALC Currency Total 37 5 4" xfId="30072"/>
    <cellStyle name="CALC Currency Total 37 6" xfId="30073"/>
    <cellStyle name="CALC Currency Total 37 6 2" xfId="30074"/>
    <cellStyle name="CALC Currency Total 37 6 2 2" xfId="30075"/>
    <cellStyle name="CALC Currency Total 37 6 3" xfId="30076"/>
    <cellStyle name="CALC Currency Total 37 6 4" xfId="30077"/>
    <cellStyle name="CALC Currency Total 37 7" xfId="30078"/>
    <cellStyle name="CALC Currency Total 37 7 2" xfId="30079"/>
    <cellStyle name="CALC Currency Total 37 7 2 2" xfId="30080"/>
    <cellStyle name="CALC Currency Total 37 7 3" xfId="30081"/>
    <cellStyle name="CALC Currency Total 37 7 4" xfId="30082"/>
    <cellStyle name="CALC Currency Total 37 8" xfId="30083"/>
    <cellStyle name="CALC Currency Total 37 8 2" xfId="30084"/>
    <cellStyle name="CALC Currency Total 37 8 2 2" xfId="30085"/>
    <cellStyle name="CALC Currency Total 37 8 3" xfId="30086"/>
    <cellStyle name="CALC Currency Total 37 8 4" xfId="30087"/>
    <cellStyle name="CALC Currency Total 37 9" xfId="30088"/>
    <cellStyle name="CALC Currency Total 37 9 2" xfId="30089"/>
    <cellStyle name="CALC Currency Total 37 9 2 2" xfId="30090"/>
    <cellStyle name="CALC Currency Total 37 9 3" xfId="30091"/>
    <cellStyle name="CALC Currency Total 37 9 4" xfId="30092"/>
    <cellStyle name="CALC Currency Total 38" xfId="30093"/>
    <cellStyle name="CALC Currency Total 38 10" xfId="30094"/>
    <cellStyle name="CALC Currency Total 38 10 2" xfId="30095"/>
    <cellStyle name="CALC Currency Total 38 11" xfId="30096"/>
    <cellStyle name="CALC Currency Total 38 12" xfId="30097"/>
    <cellStyle name="CALC Currency Total 38 2" xfId="30098"/>
    <cellStyle name="CALC Currency Total 38 2 2" xfId="30099"/>
    <cellStyle name="CALC Currency Total 38 2 2 2" xfId="30100"/>
    <cellStyle name="CALC Currency Total 38 2 3" xfId="30101"/>
    <cellStyle name="CALC Currency Total 38 2 4" xfId="30102"/>
    <cellStyle name="CALC Currency Total 38 3" xfId="30103"/>
    <cellStyle name="CALC Currency Total 38 3 2" xfId="30104"/>
    <cellStyle name="CALC Currency Total 38 3 2 2" xfId="30105"/>
    <cellStyle name="CALC Currency Total 38 3 3" xfId="30106"/>
    <cellStyle name="CALC Currency Total 38 3 4" xfId="30107"/>
    <cellStyle name="CALC Currency Total 38 4" xfId="30108"/>
    <cellStyle name="CALC Currency Total 38 4 2" xfId="30109"/>
    <cellStyle name="CALC Currency Total 38 4 2 2" xfId="30110"/>
    <cellStyle name="CALC Currency Total 38 4 3" xfId="30111"/>
    <cellStyle name="CALC Currency Total 38 4 4" xfId="30112"/>
    <cellStyle name="CALC Currency Total 38 5" xfId="30113"/>
    <cellStyle name="CALC Currency Total 38 5 2" xfId="30114"/>
    <cellStyle name="CALC Currency Total 38 5 2 2" xfId="30115"/>
    <cellStyle name="CALC Currency Total 38 5 3" xfId="30116"/>
    <cellStyle name="CALC Currency Total 38 5 4" xfId="30117"/>
    <cellStyle name="CALC Currency Total 38 6" xfId="30118"/>
    <cellStyle name="CALC Currency Total 38 6 2" xfId="30119"/>
    <cellStyle name="CALC Currency Total 38 6 2 2" xfId="30120"/>
    <cellStyle name="CALC Currency Total 38 6 3" xfId="30121"/>
    <cellStyle name="CALC Currency Total 38 6 4" xfId="30122"/>
    <cellStyle name="CALC Currency Total 38 7" xfId="30123"/>
    <cellStyle name="CALC Currency Total 38 7 2" xfId="30124"/>
    <cellStyle name="CALC Currency Total 38 7 2 2" xfId="30125"/>
    <cellStyle name="CALC Currency Total 38 7 3" xfId="30126"/>
    <cellStyle name="CALC Currency Total 38 7 4" xfId="30127"/>
    <cellStyle name="CALC Currency Total 38 8" xfId="30128"/>
    <cellStyle name="CALC Currency Total 38 8 2" xfId="30129"/>
    <cellStyle name="CALC Currency Total 38 8 2 2" xfId="30130"/>
    <cellStyle name="CALC Currency Total 38 8 3" xfId="30131"/>
    <cellStyle name="CALC Currency Total 38 8 4" xfId="30132"/>
    <cellStyle name="CALC Currency Total 38 9" xfId="30133"/>
    <cellStyle name="CALC Currency Total 38 9 2" xfId="30134"/>
    <cellStyle name="CALC Currency Total 38 9 2 2" xfId="30135"/>
    <cellStyle name="CALC Currency Total 38 9 3" xfId="30136"/>
    <cellStyle name="CALC Currency Total 38 9 4" xfId="30137"/>
    <cellStyle name="CALC Currency Total 39" xfId="30138"/>
    <cellStyle name="CALC Currency Total 39 10" xfId="30139"/>
    <cellStyle name="CALC Currency Total 39 10 2" xfId="30140"/>
    <cellStyle name="CALC Currency Total 39 11" xfId="30141"/>
    <cellStyle name="CALC Currency Total 39 12" xfId="30142"/>
    <cellStyle name="CALC Currency Total 39 2" xfId="30143"/>
    <cellStyle name="CALC Currency Total 39 2 2" xfId="30144"/>
    <cellStyle name="CALC Currency Total 39 2 2 2" xfId="30145"/>
    <cellStyle name="CALC Currency Total 39 2 3" xfId="30146"/>
    <cellStyle name="CALC Currency Total 39 2 4" xfId="30147"/>
    <cellStyle name="CALC Currency Total 39 3" xfId="30148"/>
    <cellStyle name="CALC Currency Total 39 3 2" xfId="30149"/>
    <cellStyle name="CALC Currency Total 39 3 2 2" xfId="30150"/>
    <cellStyle name="CALC Currency Total 39 3 3" xfId="30151"/>
    <cellStyle name="CALC Currency Total 39 3 4" xfId="30152"/>
    <cellStyle name="CALC Currency Total 39 4" xfId="30153"/>
    <cellStyle name="CALC Currency Total 39 4 2" xfId="30154"/>
    <cellStyle name="CALC Currency Total 39 4 2 2" xfId="30155"/>
    <cellStyle name="CALC Currency Total 39 4 3" xfId="30156"/>
    <cellStyle name="CALC Currency Total 39 4 4" xfId="30157"/>
    <cellStyle name="CALC Currency Total 39 5" xfId="30158"/>
    <cellStyle name="CALC Currency Total 39 5 2" xfId="30159"/>
    <cellStyle name="CALC Currency Total 39 5 2 2" xfId="30160"/>
    <cellStyle name="CALC Currency Total 39 5 3" xfId="30161"/>
    <cellStyle name="CALC Currency Total 39 5 4" xfId="30162"/>
    <cellStyle name="CALC Currency Total 39 6" xfId="30163"/>
    <cellStyle name="CALC Currency Total 39 6 2" xfId="30164"/>
    <cellStyle name="CALC Currency Total 39 6 2 2" xfId="30165"/>
    <cellStyle name="CALC Currency Total 39 6 3" xfId="30166"/>
    <cellStyle name="CALC Currency Total 39 6 4" xfId="30167"/>
    <cellStyle name="CALC Currency Total 39 7" xfId="30168"/>
    <cellStyle name="CALC Currency Total 39 7 2" xfId="30169"/>
    <cellStyle name="CALC Currency Total 39 7 2 2" xfId="30170"/>
    <cellStyle name="CALC Currency Total 39 7 3" xfId="30171"/>
    <cellStyle name="CALC Currency Total 39 7 4" xfId="30172"/>
    <cellStyle name="CALC Currency Total 39 8" xfId="30173"/>
    <cellStyle name="CALC Currency Total 39 8 2" xfId="30174"/>
    <cellStyle name="CALC Currency Total 39 8 2 2" xfId="30175"/>
    <cellStyle name="CALC Currency Total 39 8 3" xfId="30176"/>
    <cellStyle name="CALC Currency Total 39 8 4" xfId="30177"/>
    <cellStyle name="CALC Currency Total 39 9" xfId="30178"/>
    <cellStyle name="CALC Currency Total 39 9 2" xfId="30179"/>
    <cellStyle name="CALC Currency Total 39 9 2 2" xfId="30180"/>
    <cellStyle name="CALC Currency Total 39 9 3" xfId="30181"/>
    <cellStyle name="CALC Currency Total 39 9 4" xfId="30182"/>
    <cellStyle name="CALC Currency Total 4" xfId="30183"/>
    <cellStyle name="CALC Currency Total 4 10" xfId="30184"/>
    <cellStyle name="CALC Currency Total 4 10 2" xfId="30185"/>
    <cellStyle name="CALC Currency Total 4 11" xfId="30186"/>
    <cellStyle name="CALC Currency Total 4 2" xfId="30187"/>
    <cellStyle name="CALC Currency Total 4 2 2" xfId="30188"/>
    <cellStyle name="CALC Currency Total 4 2 2 2" xfId="30189"/>
    <cellStyle name="CALC Currency Total 4 2 3" xfId="30190"/>
    <cellStyle name="CALC Currency Total 4 2 4" xfId="30191"/>
    <cellStyle name="CALC Currency Total 4 3" xfId="30192"/>
    <cellStyle name="CALC Currency Total 4 3 2" xfId="30193"/>
    <cellStyle name="CALC Currency Total 4 3 2 2" xfId="30194"/>
    <cellStyle name="CALC Currency Total 4 3 3" xfId="30195"/>
    <cellStyle name="CALC Currency Total 4 3 4" xfId="30196"/>
    <cellStyle name="CALC Currency Total 4 4" xfId="30197"/>
    <cellStyle name="CALC Currency Total 4 4 2" xfId="30198"/>
    <cellStyle name="CALC Currency Total 4 4 2 2" xfId="30199"/>
    <cellStyle name="CALC Currency Total 4 4 3" xfId="30200"/>
    <cellStyle name="CALC Currency Total 4 4 4" xfId="30201"/>
    <cellStyle name="CALC Currency Total 4 5" xfId="30202"/>
    <cellStyle name="CALC Currency Total 4 5 2" xfId="30203"/>
    <cellStyle name="CALC Currency Total 4 5 2 2" xfId="30204"/>
    <cellStyle name="CALC Currency Total 4 5 3" xfId="30205"/>
    <cellStyle name="CALC Currency Total 4 5 4" xfId="30206"/>
    <cellStyle name="CALC Currency Total 4 6" xfId="30207"/>
    <cellStyle name="CALC Currency Total 4 6 2" xfId="30208"/>
    <cellStyle name="CALC Currency Total 4 6 2 2" xfId="30209"/>
    <cellStyle name="CALC Currency Total 4 6 3" xfId="30210"/>
    <cellStyle name="CALC Currency Total 4 6 4" xfId="30211"/>
    <cellStyle name="CALC Currency Total 4 7" xfId="30212"/>
    <cellStyle name="CALC Currency Total 4 7 2" xfId="30213"/>
    <cellStyle name="CALC Currency Total 4 7 2 2" xfId="30214"/>
    <cellStyle name="CALC Currency Total 4 7 3" xfId="30215"/>
    <cellStyle name="CALC Currency Total 4 7 4" xfId="30216"/>
    <cellStyle name="CALC Currency Total 4 8" xfId="30217"/>
    <cellStyle name="CALC Currency Total 4 8 2" xfId="30218"/>
    <cellStyle name="CALC Currency Total 4 8 2 2" xfId="30219"/>
    <cellStyle name="CALC Currency Total 4 8 3" xfId="30220"/>
    <cellStyle name="CALC Currency Total 4 8 4" xfId="30221"/>
    <cellStyle name="CALC Currency Total 4 9" xfId="30222"/>
    <cellStyle name="CALC Currency Total 4 9 2" xfId="30223"/>
    <cellStyle name="CALC Currency Total 4 9 2 2" xfId="30224"/>
    <cellStyle name="CALC Currency Total 4 9 3" xfId="30225"/>
    <cellStyle name="CALC Currency Total 4 9 4" xfId="30226"/>
    <cellStyle name="CALC Currency Total 40" xfId="30227"/>
    <cellStyle name="CALC Currency Total 40 10" xfId="30228"/>
    <cellStyle name="CALC Currency Total 40 10 2" xfId="30229"/>
    <cellStyle name="CALC Currency Total 40 11" xfId="30230"/>
    <cellStyle name="CALC Currency Total 40 12" xfId="30231"/>
    <cellStyle name="CALC Currency Total 40 2" xfId="30232"/>
    <cellStyle name="CALC Currency Total 40 2 2" xfId="30233"/>
    <cellStyle name="CALC Currency Total 40 2 2 2" xfId="30234"/>
    <cellStyle name="CALC Currency Total 40 2 3" xfId="30235"/>
    <cellStyle name="CALC Currency Total 40 2 4" xfId="30236"/>
    <cellStyle name="CALC Currency Total 40 3" xfId="30237"/>
    <cellStyle name="CALC Currency Total 40 3 2" xfId="30238"/>
    <cellStyle name="CALC Currency Total 40 3 2 2" xfId="30239"/>
    <cellStyle name="CALC Currency Total 40 3 3" xfId="30240"/>
    <cellStyle name="CALC Currency Total 40 3 4" xfId="30241"/>
    <cellStyle name="CALC Currency Total 40 4" xfId="30242"/>
    <cellStyle name="CALC Currency Total 40 4 2" xfId="30243"/>
    <cellStyle name="CALC Currency Total 40 4 2 2" xfId="30244"/>
    <cellStyle name="CALC Currency Total 40 4 3" xfId="30245"/>
    <cellStyle name="CALC Currency Total 40 4 4" xfId="30246"/>
    <cellStyle name="CALC Currency Total 40 5" xfId="30247"/>
    <cellStyle name="CALC Currency Total 40 5 2" xfId="30248"/>
    <cellStyle name="CALC Currency Total 40 5 2 2" xfId="30249"/>
    <cellStyle name="CALC Currency Total 40 5 3" xfId="30250"/>
    <cellStyle name="CALC Currency Total 40 5 4" xfId="30251"/>
    <cellStyle name="CALC Currency Total 40 6" xfId="30252"/>
    <cellStyle name="CALC Currency Total 40 6 2" xfId="30253"/>
    <cellStyle name="CALC Currency Total 40 6 2 2" xfId="30254"/>
    <cellStyle name="CALC Currency Total 40 6 3" xfId="30255"/>
    <cellStyle name="CALC Currency Total 40 6 4" xfId="30256"/>
    <cellStyle name="CALC Currency Total 40 7" xfId="30257"/>
    <cellStyle name="CALC Currency Total 40 7 2" xfId="30258"/>
    <cellStyle name="CALC Currency Total 40 7 2 2" xfId="30259"/>
    <cellStyle name="CALC Currency Total 40 7 3" xfId="30260"/>
    <cellStyle name="CALC Currency Total 40 7 4" xfId="30261"/>
    <cellStyle name="CALC Currency Total 40 8" xfId="30262"/>
    <cellStyle name="CALC Currency Total 40 8 2" xfId="30263"/>
    <cellStyle name="CALC Currency Total 40 8 2 2" xfId="30264"/>
    <cellStyle name="CALC Currency Total 40 8 3" xfId="30265"/>
    <cellStyle name="CALC Currency Total 40 8 4" xfId="30266"/>
    <cellStyle name="CALC Currency Total 40 9" xfId="30267"/>
    <cellStyle name="CALC Currency Total 40 9 2" xfId="30268"/>
    <cellStyle name="CALC Currency Total 40 9 2 2" xfId="30269"/>
    <cellStyle name="CALC Currency Total 40 9 3" xfId="30270"/>
    <cellStyle name="CALC Currency Total 40 9 4" xfId="30271"/>
    <cellStyle name="CALC Currency Total 41" xfId="30272"/>
    <cellStyle name="CALC Currency Total 41 10" xfId="30273"/>
    <cellStyle name="CALC Currency Total 41 10 2" xfId="30274"/>
    <cellStyle name="CALC Currency Total 41 11" xfId="30275"/>
    <cellStyle name="CALC Currency Total 41 12" xfId="30276"/>
    <cellStyle name="CALC Currency Total 41 2" xfId="30277"/>
    <cellStyle name="CALC Currency Total 41 2 2" xfId="30278"/>
    <cellStyle name="CALC Currency Total 41 2 2 2" xfId="30279"/>
    <cellStyle name="CALC Currency Total 41 2 3" xfId="30280"/>
    <cellStyle name="CALC Currency Total 41 2 4" xfId="30281"/>
    <cellStyle name="CALC Currency Total 41 3" xfId="30282"/>
    <cellStyle name="CALC Currency Total 41 3 2" xfId="30283"/>
    <cellStyle name="CALC Currency Total 41 3 2 2" xfId="30284"/>
    <cellStyle name="CALC Currency Total 41 3 3" xfId="30285"/>
    <cellStyle name="CALC Currency Total 41 3 4" xfId="30286"/>
    <cellStyle name="CALC Currency Total 41 4" xfId="30287"/>
    <cellStyle name="CALC Currency Total 41 4 2" xfId="30288"/>
    <cellStyle name="CALC Currency Total 41 4 2 2" xfId="30289"/>
    <cellStyle name="CALC Currency Total 41 4 3" xfId="30290"/>
    <cellStyle name="CALC Currency Total 41 4 4" xfId="30291"/>
    <cellStyle name="CALC Currency Total 41 5" xfId="30292"/>
    <cellStyle name="CALC Currency Total 41 5 2" xfId="30293"/>
    <cellStyle name="CALC Currency Total 41 5 2 2" xfId="30294"/>
    <cellStyle name="CALC Currency Total 41 5 3" xfId="30295"/>
    <cellStyle name="CALC Currency Total 41 5 4" xfId="30296"/>
    <cellStyle name="CALC Currency Total 41 6" xfId="30297"/>
    <cellStyle name="CALC Currency Total 41 6 2" xfId="30298"/>
    <cellStyle name="CALC Currency Total 41 6 2 2" xfId="30299"/>
    <cellStyle name="CALC Currency Total 41 6 3" xfId="30300"/>
    <cellStyle name="CALC Currency Total 41 6 4" xfId="30301"/>
    <cellStyle name="CALC Currency Total 41 7" xfId="30302"/>
    <cellStyle name="CALC Currency Total 41 7 2" xfId="30303"/>
    <cellStyle name="CALC Currency Total 41 7 2 2" xfId="30304"/>
    <cellStyle name="CALC Currency Total 41 7 3" xfId="30305"/>
    <cellStyle name="CALC Currency Total 41 7 4" xfId="30306"/>
    <cellStyle name="CALC Currency Total 41 8" xfId="30307"/>
    <cellStyle name="CALC Currency Total 41 8 2" xfId="30308"/>
    <cellStyle name="CALC Currency Total 41 8 2 2" xfId="30309"/>
    <cellStyle name="CALC Currency Total 41 8 3" xfId="30310"/>
    <cellStyle name="CALC Currency Total 41 8 4" xfId="30311"/>
    <cellStyle name="CALC Currency Total 41 9" xfId="30312"/>
    <cellStyle name="CALC Currency Total 41 9 2" xfId="30313"/>
    <cellStyle name="CALC Currency Total 41 9 2 2" xfId="30314"/>
    <cellStyle name="CALC Currency Total 41 9 3" xfId="30315"/>
    <cellStyle name="CALC Currency Total 41 9 4" xfId="30316"/>
    <cellStyle name="CALC Currency Total 42" xfId="30317"/>
    <cellStyle name="CALC Currency Total 42 10" xfId="30318"/>
    <cellStyle name="CALC Currency Total 42 10 2" xfId="30319"/>
    <cellStyle name="CALC Currency Total 42 11" xfId="30320"/>
    <cellStyle name="CALC Currency Total 42 12" xfId="30321"/>
    <cellStyle name="CALC Currency Total 42 2" xfId="30322"/>
    <cellStyle name="CALC Currency Total 42 2 2" xfId="30323"/>
    <cellStyle name="CALC Currency Total 42 2 2 2" xfId="30324"/>
    <cellStyle name="CALC Currency Total 42 2 3" xfId="30325"/>
    <cellStyle name="CALC Currency Total 42 2 4" xfId="30326"/>
    <cellStyle name="CALC Currency Total 42 3" xfId="30327"/>
    <cellStyle name="CALC Currency Total 42 3 2" xfId="30328"/>
    <cellStyle name="CALC Currency Total 42 3 2 2" xfId="30329"/>
    <cellStyle name="CALC Currency Total 42 3 3" xfId="30330"/>
    <cellStyle name="CALC Currency Total 42 3 4" xfId="30331"/>
    <cellStyle name="CALC Currency Total 42 4" xfId="30332"/>
    <cellStyle name="CALC Currency Total 42 4 2" xfId="30333"/>
    <cellStyle name="CALC Currency Total 42 4 2 2" xfId="30334"/>
    <cellStyle name="CALC Currency Total 42 4 3" xfId="30335"/>
    <cellStyle name="CALC Currency Total 42 4 4" xfId="30336"/>
    <cellStyle name="CALC Currency Total 42 5" xfId="30337"/>
    <cellStyle name="CALC Currency Total 42 5 2" xfId="30338"/>
    <cellStyle name="CALC Currency Total 42 5 2 2" xfId="30339"/>
    <cellStyle name="CALC Currency Total 42 5 3" xfId="30340"/>
    <cellStyle name="CALC Currency Total 42 5 4" xfId="30341"/>
    <cellStyle name="CALC Currency Total 42 6" xfId="30342"/>
    <cellStyle name="CALC Currency Total 42 6 2" xfId="30343"/>
    <cellStyle name="CALC Currency Total 42 6 2 2" xfId="30344"/>
    <cellStyle name="CALC Currency Total 42 6 3" xfId="30345"/>
    <cellStyle name="CALC Currency Total 42 6 4" xfId="30346"/>
    <cellStyle name="CALC Currency Total 42 7" xfId="30347"/>
    <cellStyle name="CALC Currency Total 42 7 2" xfId="30348"/>
    <cellStyle name="CALC Currency Total 42 7 2 2" xfId="30349"/>
    <cellStyle name="CALC Currency Total 42 7 3" xfId="30350"/>
    <cellStyle name="CALC Currency Total 42 7 4" xfId="30351"/>
    <cellStyle name="CALC Currency Total 42 8" xfId="30352"/>
    <cellStyle name="CALC Currency Total 42 8 2" xfId="30353"/>
    <cellStyle name="CALC Currency Total 42 8 2 2" xfId="30354"/>
    <cellStyle name="CALC Currency Total 42 8 3" xfId="30355"/>
    <cellStyle name="CALC Currency Total 42 8 4" xfId="30356"/>
    <cellStyle name="CALC Currency Total 42 9" xfId="30357"/>
    <cellStyle name="CALC Currency Total 42 9 2" xfId="30358"/>
    <cellStyle name="CALC Currency Total 42 9 2 2" xfId="30359"/>
    <cellStyle name="CALC Currency Total 42 9 3" xfId="30360"/>
    <cellStyle name="CALC Currency Total 42 9 4" xfId="30361"/>
    <cellStyle name="CALC Currency Total 43" xfId="30362"/>
    <cellStyle name="CALC Currency Total 43 10" xfId="30363"/>
    <cellStyle name="CALC Currency Total 43 10 2" xfId="30364"/>
    <cellStyle name="CALC Currency Total 43 11" xfId="30365"/>
    <cellStyle name="CALC Currency Total 43 12" xfId="30366"/>
    <cellStyle name="CALC Currency Total 43 2" xfId="30367"/>
    <cellStyle name="CALC Currency Total 43 2 2" xfId="30368"/>
    <cellStyle name="CALC Currency Total 43 2 2 2" xfId="30369"/>
    <cellStyle name="CALC Currency Total 43 2 3" xfId="30370"/>
    <cellStyle name="CALC Currency Total 43 2 4" xfId="30371"/>
    <cellStyle name="CALC Currency Total 43 3" xfId="30372"/>
    <cellStyle name="CALC Currency Total 43 3 2" xfId="30373"/>
    <cellStyle name="CALC Currency Total 43 3 2 2" xfId="30374"/>
    <cellStyle name="CALC Currency Total 43 3 3" xfId="30375"/>
    <cellStyle name="CALC Currency Total 43 3 4" xfId="30376"/>
    <cellStyle name="CALC Currency Total 43 4" xfId="30377"/>
    <cellStyle name="CALC Currency Total 43 4 2" xfId="30378"/>
    <cellStyle name="CALC Currency Total 43 4 2 2" xfId="30379"/>
    <cellStyle name="CALC Currency Total 43 4 3" xfId="30380"/>
    <cellStyle name="CALC Currency Total 43 4 4" xfId="30381"/>
    <cellStyle name="CALC Currency Total 43 5" xfId="30382"/>
    <cellStyle name="CALC Currency Total 43 5 2" xfId="30383"/>
    <cellStyle name="CALC Currency Total 43 5 2 2" xfId="30384"/>
    <cellStyle name="CALC Currency Total 43 5 3" xfId="30385"/>
    <cellStyle name="CALC Currency Total 43 5 4" xfId="30386"/>
    <cellStyle name="CALC Currency Total 43 6" xfId="30387"/>
    <cellStyle name="CALC Currency Total 43 6 2" xfId="30388"/>
    <cellStyle name="CALC Currency Total 43 6 2 2" xfId="30389"/>
    <cellStyle name="CALC Currency Total 43 6 3" xfId="30390"/>
    <cellStyle name="CALC Currency Total 43 6 4" xfId="30391"/>
    <cellStyle name="CALC Currency Total 43 7" xfId="30392"/>
    <cellStyle name="CALC Currency Total 43 7 2" xfId="30393"/>
    <cellStyle name="CALC Currency Total 43 7 2 2" xfId="30394"/>
    <cellStyle name="CALC Currency Total 43 7 3" xfId="30395"/>
    <cellStyle name="CALC Currency Total 43 7 4" xfId="30396"/>
    <cellStyle name="CALC Currency Total 43 8" xfId="30397"/>
    <cellStyle name="CALC Currency Total 43 8 2" xfId="30398"/>
    <cellStyle name="CALC Currency Total 43 8 2 2" xfId="30399"/>
    <cellStyle name="CALC Currency Total 43 8 3" xfId="30400"/>
    <cellStyle name="CALC Currency Total 43 8 4" xfId="30401"/>
    <cellStyle name="CALC Currency Total 43 9" xfId="30402"/>
    <cellStyle name="CALC Currency Total 43 9 2" xfId="30403"/>
    <cellStyle name="CALC Currency Total 43 9 2 2" xfId="30404"/>
    <cellStyle name="CALC Currency Total 43 9 3" xfId="30405"/>
    <cellStyle name="CALC Currency Total 43 9 4" xfId="30406"/>
    <cellStyle name="CALC Currency Total 44" xfId="30407"/>
    <cellStyle name="CALC Currency Total 44 10" xfId="30408"/>
    <cellStyle name="CALC Currency Total 44 10 2" xfId="30409"/>
    <cellStyle name="CALC Currency Total 44 11" xfId="30410"/>
    <cellStyle name="CALC Currency Total 44 12" xfId="30411"/>
    <cellStyle name="CALC Currency Total 44 2" xfId="30412"/>
    <cellStyle name="CALC Currency Total 44 2 2" xfId="30413"/>
    <cellStyle name="CALC Currency Total 44 2 2 2" xfId="30414"/>
    <cellStyle name="CALC Currency Total 44 2 3" xfId="30415"/>
    <cellStyle name="CALC Currency Total 44 2 4" xfId="30416"/>
    <cellStyle name="CALC Currency Total 44 3" xfId="30417"/>
    <cellStyle name="CALC Currency Total 44 3 2" xfId="30418"/>
    <cellStyle name="CALC Currency Total 44 3 2 2" xfId="30419"/>
    <cellStyle name="CALC Currency Total 44 3 3" xfId="30420"/>
    <cellStyle name="CALC Currency Total 44 3 4" xfId="30421"/>
    <cellStyle name="CALC Currency Total 44 4" xfId="30422"/>
    <cellStyle name="CALC Currency Total 44 4 2" xfId="30423"/>
    <cellStyle name="CALC Currency Total 44 4 2 2" xfId="30424"/>
    <cellStyle name="CALC Currency Total 44 4 3" xfId="30425"/>
    <cellStyle name="CALC Currency Total 44 4 4" xfId="30426"/>
    <cellStyle name="CALC Currency Total 44 5" xfId="30427"/>
    <cellStyle name="CALC Currency Total 44 5 2" xfId="30428"/>
    <cellStyle name="CALC Currency Total 44 5 2 2" xfId="30429"/>
    <cellStyle name="CALC Currency Total 44 5 3" xfId="30430"/>
    <cellStyle name="CALC Currency Total 44 5 4" xfId="30431"/>
    <cellStyle name="CALC Currency Total 44 6" xfId="30432"/>
    <cellStyle name="CALC Currency Total 44 6 2" xfId="30433"/>
    <cellStyle name="CALC Currency Total 44 6 2 2" xfId="30434"/>
    <cellStyle name="CALC Currency Total 44 6 3" xfId="30435"/>
    <cellStyle name="CALC Currency Total 44 6 4" xfId="30436"/>
    <cellStyle name="CALC Currency Total 44 7" xfId="30437"/>
    <cellStyle name="CALC Currency Total 44 7 2" xfId="30438"/>
    <cellStyle name="CALC Currency Total 44 7 2 2" xfId="30439"/>
    <cellStyle name="CALC Currency Total 44 7 3" xfId="30440"/>
    <cellStyle name="CALC Currency Total 44 7 4" xfId="30441"/>
    <cellStyle name="CALC Currency Total 44 8" xfId="30442"/>
    <cellStyle name="CALC Currency Total 44 8 2" xfId="30443"/>
    <cellStyle name="CALC Currency Total 44 8 2 2" xfId="30444"/>
    <cellStyle name="CALC Currency Total 44 8 3" xfId="30445"/>
    <cellStyle name="CALC Currency Total 44 8 4" xfId="30446"/>
    <cellStyle name="CALC Currency Total 44 9" xfId="30447"/>
    <cellStyle name="CALC Currency Total 44 9 2" xfId="30448"/>
    <cellStyle name="CALC Currency Total 44 9 2 2" xfId="30449"/>
    <cellStyle name="CALC Currency Total 44 9 3" xfId="30450"/>
    <cellStyle name="CALC Currency Total 44 9 4" xfId="30451"/>
    <cellStyle name="CALC Currency Total 45" xfId="30452"/>
    <cellStyle name="CALC Currency Total 45 10" xfId="30453"/>
    <cellStyle name="CALC Currency Total 45 10 2" xfId="30454"/>
    <cellStyle name="CALC Currency Total 45 11" xfId="30455"/>
    <cellStyle name="CALC Currency Total 45 12" xfId="30456"/>
    <cellStyle name="CALC Currency Total 45 2" xfId="30457"/>
    <cellStyle name="CALC Currency Total 45 2 2" xfId="30458"/>
    <cellStyle name="CALC Currency Total 45 2 2 2" xfId="30459"/>
    <cellStyle name="CALC Currency Total 45 2 3" xfId="30460"/>
    <cellStyle name="CALC Currency Total 45 2 4" xfId="30461"/>
    <cellStyle name="CALC Currency Total 45 3" xfId="30462"/>
    <cellStyle name="CALC Currency Total 45 3 2" xfId="30463"/>
    <cellStyle name="CALC Currency Total 45 3 2 2" xfId="30464"/>
    <cellStyle name="CALC Currency Total 45 3 3" xfId="30465"/>
    <cellStyle name="CALC Currency Total 45 3 4" xfId="30466"/>
    <cellStyle name="CALC Currency Total 45 4" xfId="30467"/>
    <cellStyle name="CALC Currency Total 45 4 2" xfId="30468"/>
    <cellStyle name="CALC Currency Total 45 4 2 2" xfId="30469"/>
    <cellStyle name="CALC Currency Total 45 4 3" xfId="30470"/>
    <cellStyle name="CALC Currency Total 45 4 4" xfId="30471"/>
    <cellStyle name="CALC Currency Total 45 5" xfId="30472"/>
    <cellStyle name="CALC Currency Total 45 5 2" xfId="30473"/>
    <cellStyle name="CALC Currency Total 45 5 2 2" xfId="30474"/>
    <cellStyle name="CALC Currency Total 45 5 3" xfId="30475"/>
    <cellStyle name="CALC Currency Total 45 5 4" xfId="30476"/>
    <cellStyle name="CALC Currency Total 45 6" xfId="30477"/>
    <cellStyle name="CALC Currency Total 45 6 2" xfId="30478"/>
    <cellStyle name="CALC Currency Total 45 6 2 2" xfId="30479"/>
    <cellStyle name="CALC Currency Total 45 6 3" xfId="30480"/>
    <cellStyle name="CALC Currency Total 45 6 4" xfId="30481"/>
    <cellStyle name="CALC Currency Total 45 7" xfId="30482"/>
    <cellStyle name="CALC Currency Total 45 7 2" xfId="30483"/>
    <cellStyle name="CALC Currency Total 45 7 2 2" xfId="30484"/>
    <cellStyle name="CALC Currency Total 45 7 3" xfId="30485"/>
    <cellStyle name="CALC Currency Total 45 7 4" xfId="30486"/>
    <cellStyle name="CALC Currency Total 45 8" xfId="30487"/>
    <cellStyle name="CALC Currency Total 45 8 2" xfId="30488"/>
    <cellStyle name="CALC Currency Total 45 8 2 2" xfId="30489"/>
    <cellStyle name="CALC Currency Total 45 8 3" xfId="30490"/>
    <cellStyle name="CALC Currency Total 45 8 4" xfId="30491"/>
    <cellStyle name="CALC Currency Total 45 9" xfId="30492"/>
    <cellStyle name="CALC Currency Total 45 9 2" xfId="30493"/>
    <cellStyle name="CALC Currency Total 45 9 2 2" xfId="30494"/>
    <cellStyle name="CALC Currency Total 45 9 3" xfId="30495"/>
    <cellStyle name="CALC Currency Total 45 9 4" xfId="30496"/>
    <cellStyle name="CALC Currency Total 46" xfId="30497"/>
    <cellStyle name="CALC Currency Total 46 10" xfId="30498"/>
    <cellStyle name="CALC Currency Total 46 10 2" xfId="30499"/>
    <cellStyle name="CALC Currency Total 46 11" xfId="30500"/>
    <cellStyle name="CALC Currency Total 46 12" xfId="30501"/>
    <cellStyle name="CALC Currency Total 46 2" xfId="30502"/>
    <cellStyle name="CALC Currency Total 46 2 2" xfId="30503"/>
    <cellStyle name="CALC Currency Total 46 2 2 2" xfId="30504"/>
    <cellStyle name="CALC Currency Total 46 2 3" xfId="30505"/>
    <cellStyle name="CALC Currency Total 46 2 4" xfId="30506"/>
    <cellStyle name="CALC Currency Total 46 3" xfId="30507"/>
    <cellStyle name="CALC Currency Total 46 3 2" xfId="30508"/>
    <cellStyle name="CALC Currency Total 46 3 2 2" xfId="30509"/>
    <cellStyle name="CALC Currency Total 46 3 3" xfId="30510"/>
    <cellStyle name="CALC Currency Total 46 3 4" xfId="30511"/>
    <cellStyle name="CALC Currency Total 46 4" xfId="30512"/>
    <cellStyle name="CALC Currency Total 46 4 2" xfId="30513"/>
    <cellStyle name="CALC Currency Total 46 4 2 2" xfId="30514"/>
    <cellStyle name="CALC Currency Total 46 4 3" xfId="30515"/>
    <cellStyle name="CALC Currency Total 46 4 4" xfId="30516"/>
    <cellStyle name="CALC Currency Total 46 5" xfId="30517"/>
    <cellStyle name="CALC Currency Total 46 5 2" xfId="30518"/>
    <cellStyle name="CALC Currency Total 46 5 2 2" xfId="30519"/>
    <cellStyle name="CALC Currency Total 46 5 3" xfId="30520"/>
    <cellStyle name="CALC Currency Total 46 5 4" xfId="30521"/>
    <cellStyle name="CALC Currency Total 46 6" xfId="30522"/>
    <cellStyle name="CALC Currency Total 46 6 2" xfId="30523"/>
    <cellStyle name="CALC Currency Total 46 6 2 2" xfId="30524"/>
    <cellStyle name="CALC Currency Total 46 6 3" xfId="30525"/>
    <cellStyle name="CALC Currency Total 46 6 4" xfId="30526"/>
    <cellStyle name="CALC Currency Total 46 7" xfId="30527"/>
    <cellStyle name="CALC Currency Total 46 7 2" xfId="30528"/>
    <cellStyle name="CALC Currency Total 46 7 2 2" xfId="30529"/>
    <cellStyle name="CALC Currency Total 46 7 3" xfId="30530"/>
    <cellStyle name="CALC Currency Total 46 7 4" xfId="30531"/>
    <cellStyle name="CALC Currency Total 46 8" xfId="30532"/>
    <cellStyle name="CALC Currency Total 46 8 2" xfId="30533"/>
    <cellStyle name="CALC Currency Total 46 8 2 2" xfId="30534"/>
    <cellStyle name="CALC Currency Total 46 8 3" xfId="30535"/>
    <cellStyle name="CALC Currency Total 46 8 4" xfId="30536"/>
    <cellStyle name="CALC Currency Total 46 9" xfId="30537"/>
    <cellStyle name="CALC Currency Total 46 9 2" xfId="30538"/>
    <cellStyle name="CALC Currency Total 46 9 2 2" xfId="30539"/>
    <cellStyle name="CALC Currency Total 46 9 3" xfId="30540"/>
    <cellStyle name="CALC Currency Total 46 9 4" xfId="30541"/>
    <cellStyle name="CALC Currency Total 47" xfId="30542"/>
    <cellStyle name="CALC Currency Total 47 10" xfId="30543"/>
    <cellStyle name="CALC Currency Total 47 10 2" xfId="30544"/>
    <cellStyle name="CALC Currency Total 47 11" xfId="30545"/>
    <cellStyle name="CALC Currency Total 47 12" xfId="30546"/>
    <cellStyle name="CALC Currency Total 47 2" xfId="30547"/>
    <cellStyle name="CALC Currency Total 47 2 2" xfId="30548"/>
    <cellStyle name="CALC Currency Total 47 2 2 2" xfId="30549"/>
    <cellStyle name="CALC Currency Total 47 2 3" xfId="30550"/>
    <cellStyle name="CALC Currency Total 47 2 4" xfId="30551"/>
    <cellStyle name="CALC Currency Total 47 3" xfId="30552"/>
    <cellStyle name="CALC Currency Total 47 3 2" xfId="30553"/>
    <cellStyle name="CALC Currency Total 47 3 2 2" xfId="30554"/>
    <cellStyle name="CALC Currency Total 47 3 3" xfId="30555"/>
    <cellStyle name="CALC Currency Total 47 3 4" xfId="30556"/>
    <cellStyle name="CALC Currency Total 47 4" xfId="30557"/>
    <cellStyle name="CALC Currency Total 47 4 2" xfId="30558"/>
    <cellStyle name="CALC Currency Total 47 4 2 2" xfId="30559"/>
    <cellStyle name="CALC Currency Total 47 4 3" xfId="30560"/>
    <cellStyle name="CALC Currency Total 47 4 4" xfId="30561"/>
    <cellStyle name="CALC Currency Total 47 5" xfId="30562"/>
    <cellStyle name="CALC Currency Total 47 5 2" xfId="30563"/>
    <cellStyle name="CALC Currency Total 47 5 2 2" xfId="30564"/>
    <cellStyle name="CALC Currency Total 47 5 3" xfId="30565"/>
    <cellStyle name="CALC Currency Total 47 5 4" xfId="30566"/>
    <cellStyle name="CALC Currency Total 47 6" xfId="30567"/>
    <cellStyle name="CALC Currency Total 47 6 2" xfId="30568"/>
    <cellStyle name="CALC Currency Total 47 6 2 2" xfId="30569"/>
    <cellStyle name="CALC Currency Total 47 6 3" xfId="30570"/>
    <cellStyle name="CALC Currency Total 47 6 4" xfId="30571"/>
    <cellStyle name="CALC Currency Total 47 7" xfId="30572"/>
    <cellStyle name="CALC Currency Total 47 7 2" xfId="30573"/>
    <cellStyle name="CALC Currency Total 47 7 2 2" xfId="30574"/>
    <cellStyle name="CALC Currency Total 47 7 3" xfId="30575"/>
    <cellStyle name="CALC Currency Total 47 7 4" xfId="30576"/>
    <cellStyle name="CALC Currency Total 47 8" xfId="30577"/>
    <cellStyle name="CALC Currency Total 47 8 2" xfId="30578"/>
    <cellStyle name="CALC Currency Total 47 8 2 2" xfId="30579"/>
    <cellStyle name="CALC Currency Total 47 8 3" xfId="30580"/>
    <cellStyle name="CALC Currency Total 47 8 4" xfId="30581"/>
    <cellStyle name="CALC Currency Total 47 9" xfId="30582"/>
    <cellStyle name="CALC Currency Total 47 9 2" xfId="30583"/>
    <cellStyle name="CALC Currency Total 47 9 2 2" xfId="30584"/>
    <cellStyle name="CALC Currency Total 47 9 3" xfId="30585"/>
    <cellStyle name="CALC Currency Total 47 9 4" xfId="30586"/>
    <cellStyle name="CALC Currency Total 48" xfId="30587"/>
    <cellStyle name="CALC Currency Total 48 10" xfId="30588"/>
    <cellStyle name="CALC Currency Total 48 10 2" xfId="30589"/>
    <cellStyle name="CALC Currency Total 48 11" xfId="30590"/>
    <cellStyle name="CALC Currency Total 48 12" xfId="30591"/>
    <cellStyle name="CALC Currency Total 48 2" xfId="30592"/>
    <cellStyle name="CALC Currency Total 48 2 2" xfId="30593"/>
    <cellStyle name="CALC Currency Total 48 2 2 2" xfId="30594"/>
    <cellStyle name="CALC Currency Total 48 2 3" xfId="30595"/>
    <cellStyle name="CALC Currency Total 48 2 4" xfId="30596"/>
    <cellStyle name="CALC Currency Total 48 3" xfId="30597"/>
    <cellStyle name="CALC Currency Total 48 3 2" xfId="30598"/>
    <cellStyle name="CALC Currency Total 48 3 2 2" xfId="30599"/>
    <cellStyle name="CALC Currency Total 48 3 3" xfId="30600"/>
    <cellStyle name="CALC Currency Total 48 3 4" xfId="30601"/>
    <cellStyle name="CALC Currency Total 48 4" xfId="30602"/>
    <cellStyle name="CALC Currency Total 48 4 2" xfId="30603"/>
    <cellStyle name="CALC Currency Total 48 4 2 2" xfId="30604"/>
    <cellStyle name="CALC Currency Total 48 4 3" xfId="30605"/>
    <cellStyle name="CALC Currency Total 48 4 4" xfId="30606"/>
    <cellStyle name="CALC Currency Total 48 5" xfId="30607"/>
    <cellStyle name="CALC Currency Total 48 5 2" xfId="30608"/>
    <cellStyle name="CALC Currency Total 48 5 2 2" xfId="30609"/>
    <cellStyle name="CALC Currency Total 48 5 3" xfId="30610"/>
    <cellStyle name="CALC Currency Total 48 5 4" xfId="30611"/>
    <cellStyle name="CALC Currency Total 48 6" xfId="30612"/>
    <cellStyle name="CALC Currency Total 48 6 2" xfId="30613"/>
    <cellStyle name="CALC Currency Total 48 6 2 2" xfId="30614"/>
    <cellStyle name="CALC Currency Total 48 6 3" xfId="30615"/>
    <cellStyle name="CALC Currency Total 48 6 4" xfId="30616"/>
    <cellStyle name="CALC Currency Total 48 7" xfId="30617"/>
    <cellStyle name="CALC Currency Total 48 7 2" xfId="30618"/>
    <cellStyle name="CALC Currency Total 48 7 2 2" xfId="30619"/>
    <cellStyle name="CALC Currency Total 48 7 3" xfId="30620"/>
    <cellStyle name="CALC Currency Total 48 7 4" xfId="30621"/>
    <cellStyle name="CALC Currency Total 48 8" xfId="30622"/>
    <cellStyle name="CALC Currency Total 48 8 2" xfId="30623"/>
    <cellStyle name="CALC Currency Total 48 8 2 2" xfId="30624"/>
    <cellStyle name="CALC Currency Total 48 8 3" xfId="30625"/>
    <cellStyle name="CALC Currency Total 48 8 4" xfId="30626"/>
    <cellStyle name="CALC Currency Total 48 9" xfId="30627"/>
    <cellStyle name="CALC Currency Total 48 9 2" xfId="30628"/>
    <cellStyle name="CALC Currency Total 48 9 2 2" xfId="30629"/>
    <cellStyle name="CALC Currency Total 48 9 3" xfId="30630"/>
    <cellStyle name="CALC Currency Total 48 9 4" xfId="30631"/>
    <cellStyle name="CALC Currency Total 49" xfId="30632"/>
    <cellStyle name="CALC Currency Total 49 10" xfId="30633"/>
    <cellStyle name="CALC Currency Total 49 10 2" xfId="30634"/>
    <cellStyle name="CALC Currency Total 49 11" xfId="30635"/>
    <cellStyle name="CALC Currency Total 49 12" xfId="30636"/>
    <cellStyle name="CALC Currency Total 49 2" xfId="30637"/>
    <cellStyle name="CALC Currency Total 49 2 2" xfId="30638"/>
    <cellStyle name="CALC Currency Total 49 2 2 2" xfId="30639"/>
    <cellStyle name="CALC Currency Total 49 2 3" xfId="30640"/>
    <cellStyle name="CALC Currency Total 49 2 4" xfId="30641"/>
    <cellStyle name="CALC Currency Total 49 3" xfId="30642"/>
    <cellStyle name="CALC Currency Total 49 3 2" xfId="30643"/>
    <cellStyle name="CALC Currency Total 49 3 2 2" xfId="30644"/>
    <cellStyle name="CALC Currency Total 49 3 3" xfId="30645"/>
    <cellStyle name="CALC Currency Total 49 3 4" xfId="30646"/>
    <cellStyle name="CALC Currency Total 49 4" xfId="30647"/>
    <cellStyle name="CALC Currency Total 49 4 2" xfId="30648"/>
    <cellStyle name="CALC Currency Total 49 4 2 2" xfId="30649"/>
    <cellStyle name="CALC Currency Total 49 4 3" xfId="30650"/>
    <cellStyle name="CALC Currency Total 49 4 4" xfId="30651"/>
    <cellStyle name="CALC Currency Total 49 5" xfId="30652"/>
    <cellStyle name="CALC Currency Total 49 5 2" xfId="30653"/>
    <cellStyle name="CALC Currency Total 49 5 2 2" xfId="30654"/>
    <cellStyle name="CALC Currency Total 49 5 3" xfId="30655"/>
    <cellStyle name="CALC Currency Total 49 5 4" xfId="30656"/>
    <cellStyle name="CALC Currency Total 49 6" xfId="30657"/>
    <cellStyle name="CALC Currency Total 49 6 2" xfId="30658"/>
    <cellStyle name="CALC Currency Total 49 6 2 2" xfId="30659"/>
    <cellStyle name="CALC Currency Total 49 6 3" xfId="30660"/>
    <cellStyle name="CALC Currency Total 49 6 4" xfId="30661"/>
    <cellStyle name="CALC Currency Total 49 7" xfId="30662"/>
    <cellStyle name="CALC Currency Total 49 7 2" xfId="30663"/>
    <cellStyle name="CALC Currency Total 49 7 2 2" xfId="30664"/>
    <cellStyle name="CALC Currency Total 49 7 3" xfId="30665"/>
    <cellStyle name="CALC Currency Total 49 7 4" xfId="30666"/>
    <cellStyle name="CALC Currency Total 49 8" xfId="30667"/>
    <cellStyle name="CALC Currency Total 49 8 2" xfId="30668"/>
    <cellStyle name="CALC Currency Total 49 8 2 2" xfId="30669"/>
    <cellStyle name="CALC Currency Total 49 8 3" xfId="30670"/>
    <cellStyle name="CALC Currency Total 49 8 4" xfId="30671"/>
    <cellStyle name="CALC Currency Total 49 9" xfId="30672"/>
    <cellStyle name="CALC Currency Total 49 9 2" xfId="30673"/>
    <cellStyle name="CALC Currency Total 49 9 2 2" xfId="30674"/>
    <cellStyle name="CALC Currency Total 49 9 3" xfId="30675"/>
    <cellStyle name="CALC Currency Total 49 9 4" xfId="30676"/>
    <cellStyle name="CALC Currency Total 5" xfId="30677"/>
    <cellStyle name="CALC Currency Total 5 10" xfId="30678"/>
    <cellStyle name="CALC Currency Total 5 10 2" xfId="30679"/>
    <cellStyle name="CALC Currency Total 5 11" xfId="30680"/>
    <cellStyle name="CALC Currency Total 5 2" xfId="30681"/>
    <cellStyle name="CALC Currency Total 5 2 2" xfId="30682"/>
    <cellStyle name="CALC Currency Total 5 2 2 2" xfId="30683"/>
    <cellStyle name="CALC Currency Total 5 2 3" xfId="30684"/>
    <cellStyle name="CALC Currency Total 5 2 4" xfId="30685"/>
    <cellStyle name="CALC Currency Total 5 3" xfId="30686"/>
    <cellStyle name="CALC Currency Total 5 3 2" xfId="30687"/>
    <cellStyle name="CALC Currency Total 5 3 2 2" xfId="30688"/>
    <cellStyle name="CALC Currency Total 5 3 3" xfId="30689"/>
    <cellStyle name="CALC Currency Total 5 3 4" xfId="30690"/>
    <cellStyle name="CALC Currency Total 5 4" xfId="30691"/>
    <cellStyle name="CALC Currency Total 5 4 2" xfId="30692"/>
    <cellStyle name="CALC Currency Total 5 4 2 2" xfId="30693"/>
    <cellStyle name="CALC Currency Total 5 4 3" xfId="30694"/>
    <cellStyle name="CALC Currency Total 5 4 4" xfId="30695"/>
    <cellStyle name="CALC Currency Total 5 5" xfId="30696"/>
    <cellStyle name="CALC Currency Total 5 5 2" xfId="30697"/>
    <cellStyle name="CALC Currency Total 5 5 2 2" xfId="30698"/>
    <cellStyle name="CALC Currency Total 5 5 3" xfId="30699"/>
    <cellStyle name="CALC Currency Total 5 5 4" xfId="30700"/>
    <cellStyle name="CALC Currency Total 5 6" xfId="30701"/>
    <cellStyle name="CALC Currency Total 5 6 2" xfId="30702"/>
    <cellStyle name="CALC Currency Total 5 6 2 2" xfId="30703"/>
    <cellStyle name="CALC Currency Total 5 6 3" xfId="30704"/>
    <cellStyle name="CALC Currency Total 5 6 4" xfId="30705"/>
    <cellStyle name="CALC Currency Total 5 7" xfId="30706"/>
    <cellStyle name="CALC Currency Total 5 7 2" xfId="30707"/>
    <cellStyle name="CALC Currency Total 5 7 2 2" xfId="30708"/>
    <cellStyle name="CALC Currency Total 5 7 3" xfId="30709"/>
    <cellStyle name="CALC Currency Total 5 7 4" xfId="30710"/>
    <cellStyle name="CALC Currency Total 5 8" xfId="30711"/>
    <cellStyle name="CALC Currency Total 5 8 2" xfId="30712"/>
    <cellStyle name="CALC Currency Total 5 8 2 2" xfId="30713"/>
    <cellStyle name="CALC Currency Total 5 8 3" xfId="30714"/>
    <cellStyle name="CALC Currency Total 5 8 4" xfId="30715"/>
    <cellStyle name="CALC Currency Total 5 9" xfId="30716"/>
    <cellStyle name="CALC Currency Total 5 9 2" xfId="30717"/>
    <cellStyle name="CALC Currency Total 5 9 2 2" xfId="30718"/>
    <cellStyle name="CALC Currency Total 5 9 3" xfId="30719"/>
    <cellStyle name="CALC Currency Total 5 9 4" xfId="30720"/>
    <cellStyle name="CALC Currency Total 50" xfId="30721"/>
    <cellStyle name="CALC Currency Total 50 10" xfId="30722"/>
    <cellStyle name="CALC Currency Total 50 10 2" xfId="30723"/>
    <cellStyle name="CALC Currency Total 50 11" xfId="30724"/>
    <cellStyle name="CALC Currency Total 50 12" xfId="30725"/>
    <cellStyle name="CALC Currency Total 50 2" xfId="30726"/>
    <cellStyle name="CALC Currency Total 50 2 2" xfId="30727"/>
    <cellStyle name="CALC Currency Total 50 2 2 2" xfId="30728"/>
    <cellStyle name="CALC Currency Total 50 2 3" xfId="30729"/>
    <cellStyle name="CALC Currency Total 50 2 4" xfId="30730"/>
    <cellStyle name="CALC Currency Total 50 3" xfId="30731"/>
    <cellStyle name="CALC Currency Total 50 3 2" xfId="30732"/>
    <cellStyle name="CALC Currency Total 50 3 2 2" xfId="30733"/>
    <cellStyle name="CALC Currency Total 50 3 3" xfId="30734"/>
    <cellStyle name="CALC Currency Total 50 3 4" xfId="30735"/>
    <cellStyle name="CALC Currency Total 50 4" xfId="30736"/>
    <cellStyle name="CALC Currency Total 50 4 2" xfId="30737"/>
    <cellStyle name="CALC Currency Total 50 4 2 2" xfId="30738"/>
    <cellStyle name="CALC Currency Total 50 4 3" xfId="30739"/>
    <cellStyle name="CALC Currency Total 50 4 4" xfId="30740"/>
    <cellStyle name="CALC Currency Total 50 5" xfId="30741"/>
    <cellStyle name="CALC Currency Total 50 5 2" xfId="30742"/>
    <cellStyle name="CALC Currency Total 50 5 2 2" xfId="30743"/>
    <cellStyle name="CALC Currency Total 50 5 3" xfId="30744"/>
    <cellStyle name="CALC Currency Total 50 5 4" xfId="30745"/>
    <cellStyle name="CALC Currency Total 50 6" xfId="30746"/>
    <cellStyle name="CALC Currency Total 50 6 2" xfId="30747"/>
    <cellStyle name="CALC Currency Total 50 6 2 2" xfId="30748"/>
    <cellStyle name="CALC Currency Total 50 6 3" xfId="30749"/>
    <cellStyle name="CALC Currency Total 50 6 4" xfId="30750"/>
    <cellStyle name="CALC Currency Total 50 7" xfId="30751"/>
    <cellStyle name="CALC Currency Total 50 7 2" xfId="30752"/>
    <cellStyle name="CALC Currency Total 50 7 2 2" xfId="30753"/>
    <cellStyle name="CALC Currency Total 50 7 3" xfId="30754"/>
    <cellStyle name="CALC Currency Total 50 7 4" xfId="30755"/>
    <cellStyle name="CALC Currency Total 50 8" xfId="30756"/>
    <cellStyle name="CALC Currency Total 50 8 2" xfId="30757"/>
    <cellStyle name="CALC Currency Total 50 8 2 2" xfId="30758"/>
    <cellStyle name="CALC Currency Total 50 8 3" xfId="30759"/>
    <cellStyle name="CALC Currency Total 50 8 4" xfId="30760"/>
    <cellStyle name="CALC Currency Total 50 9" xfId="30761"/>
    <cellStyle name="CALC Currency Total 50 9 2" xfId="30762"/>
    <cellStyle name="CALC Currency Total 50 9 2 2" xfId="30763"/>
    <cellStyle name="CALC Currency Total 50 9 3" xfId="30764"/>
    <cellStyle name="CALC Currency Total 50 9 4" xfId="30765"/>
    <cellStyle name="CALC Currency Total 51" xfId="30766"/>
    <cellStyle name="CALC Currency Total 51 10" xfId="30767"/>
    <cellStyle name="CALC Currency Total 51 10 2" xfId="30768"/>
    <cellStyle name="CALC Currency Total 51 11" xfId="30769"/>
    <cellStyle name="CALC Currency Total 51 12" xfId="30770"/>
    <cellStyle name="CALC Currency Total 51 2" xfId="30771"/>
    <cellStyle name="CALC Currency Total 51 2 2" xfId="30772"/>
    <cellStyle name="CALC Currency Total 51 2 2 2" xfId="30773"/>
    <cellStyle name="CALC Currency Total 51 2 3" xfId="30774"/>
    <cellStyle name="CALC Currency Total 51 2 4" xfId="30775"/>
    <cellStyle name="CALC Currency Total 51 3" xfId="30776"/>
    <cellStyle name="CALC Currency Total 51 3 2" xfId="30777"/>
    <cellStyle name="CALC Currency Total 51 3 2 2" xfId="30778"/>
    <cellStyle name="CALC Currency Total 51 3 3" xfId="30779"/>
    <cellStyle name="CALC Currency Total 51 3 4" xfId="30780"/>
    <cellStyle name="CALC Currency Total 51 4" xfId="30781"/>
    <cellStyle name="CALC Currency Total 51 4 2" xfId="30782"/>
    <cellStyle name="CALC Currency Total 51 4 2 2" xfId="30783"/>
    <cellStyle name="CALC Currency Total 51 4 3" xfId="30784"/>
    <cellStyle name="CALC Currency Total 51 4 4" xfId="30785"/>
    <cellStyle name="CALC Currency Total 51 5" xfId="30786"/>
    <cellStyle name="CALC Currency Total 51 5 2" xfId="30787"/>
    <cellStyle name="CALC Currency Total 51 5 2 2" xfId="30788"/>
    <cellStyle name="CALC Currency Total 51 5 3" xfId="30789"/>
    <cellStyle name="CALC Currency Total 51 5 4" xfId="30790"/>
    <cellStyle name="CALC Currency Total 51 6" xfId="30791"/>
    <cellStyle name="CALC Currency Total 51 6 2" xfId="30792"/>
    <cellStyle name="CALC Currency Total 51 6 2 2" xfId="30793"/>
    <cellStyle name="CALC Currency Total 51 6 3" xfId="30794"/>
    <cellStyle name="CALC Currency Total 51 6 4" xfId="30795"/>
    <cellStyle name="CALC Currency Total 51 7" xfId="30796"/>
    <cellStyle name="CALC Currency Total 51 7 2" xfId="30797"/>
    <cellStyle name="CALC Currency Total 51 7 2 2" xfId="30798"/>
    <cellStyle name="CALC Currency Total 51 7 3" xfId="30799"/>
    <cellStyle name="CALC Currency Total 51 7 4" xfId="30800"/>
    <cellStyle name="CALC Currency Total 51 8" xfId="30801"/>
    <cellStyle name="CALC Currency Total 51 8 2" xfId="30802"/>
    <cellStyle name="CALC Currency Total 51 8 2 2" xfId="30803"/>
    <cellStyle name="CALC Currency Total 51 8 3" xfId="30804"/>
    <cellStyle name="CALC Currency Total 51 8 4" xfId="30805"/>
    <cellStyle name="CALC Currency Total 51 9" xfId="30806"/>
    <cellStyle name="CALC Currency Total 51 9 2" xfId="30807"/>
    <cellStyle name="CALC Currency Total 51 9 2 2" xfId="30808"/>
    <cellStyle name="CALC Currency Total 51 9 3" xfId="30809"/>
    <cellStyle name="CALC Currency Total 51 9 4" xfId="30810"/>
    <cellStyle name="CALC Currency Total 52" xfId="30811"/>
    <cellStyle name="CALC Currency Total 52 10" xfId="30812"/>
    <cellStyle name="CALC Currency Total 52 10 2" xfId="30813"/>
    <cellStyle name="CALC Currency Total 52 11" xfId="30814"/>
    <cellStyle name="CALC Currency Total 52 12" xfId="30815"/>
    <cellStyle name="CALC Currency Total 52 2" xfId="30816"/>
    <cellStyle name="CALC Currency Total 52 2 2" xfId="30817"/>
    <cellStyle name="CALC Currency Total 52 2 2 2" xfId="30818"/>
    <cellStyle name="CALC Currency Total 52 2 3" xfId="30819"/>
    <cellStyle name="CALC Currency Total 52 2 4" xfId="30820"/>
    <cellStyle name="CALC Currency Total 52 3" xfId="30821"/>
    <cellStyle name="CALC Currency Total 52 3 2" xfId="30822"/>
    <cellStyle name="CALC Currency Total 52 3 2 2" xfId="30823"/>
    <cellStyle name="CALC Currency Total 52 3 3" xfId="30824"/>
    <cellStyle name="CALC Currency Total 52 3 4" xfId="30825"/>
    <cellStyle name="CALC Currency Total 52 4" xfId="30826"/>
    <cellStyle name="CALC Currency Total 52 4 2" xfId="30827"/>
    <cellStyle name="CALC Currency Total 52 4 2 2" xfId="30828"/>
    <cellStyle name="CALC Currency Total 52 4 3" xfId="30829"/>
    <cellStyle name="CALC Currency Total 52 4 4" xfId="30830"/>
    <cellStyle name="CALC Currency Total 52 5" xfId="30831"/>
    <cellStyle name="CALC Currency Total 52 5 2" xfId="30832"/>
    <cellStyle name="CALC Currency Total 52 5 2 2" xfId="30833"/>
    <cellStyle name="CALC Currency Total 52 5 3" xfId="30834"/>
    <cellStyle name="CALC Currency Total 52 5 4" xfId="30835"/>
    <cellStyle name="CALC Currency Total 52 6" xfId="30836"/>
    <cellStyle name="CALC Currency Total 52 6 2" xfId="30837"/>
    <cellStyle name="CALC Currency Total 52 6 2 2" xfId="30838"/>
    <cellStyle name="CALC Currency Total 52 6 3" xfId="30839"/>
    <cellStyle name="CALC Currency Total 52 6 4" xfId="30840"/>
    <cellStyle name="CALC Currency Total 52 7" xfId="30841"/>
    <cellStyle name="CALC Currency Total 52 7 2" xfId="30842"/>
    <cellStyle name="CALC Currency Total 52 7 2 2" xfId="30843"/>
    <cellStyle name="CALC Currency Total 52 7 3" xfId="30844"/>
    <cellStyle name="CALC Currency Total 52 7 4" xfId="30845"/>
    <cellStyle name="CALC Currency Total 52 8" xfId="30846"/>
    <cellStyle name="CALC Currency Total 52 8 2" xfId="30847"/>
    <cellStyle name="CALC Currency Total 52 8 2 2" xfId="30848"/>
    <cellStyle name="CALC Currency Total 52 8 3" xfId="30849"/>
    <cellStyle name="CALC Currency Total 52 8 4" xfId="30850"/>
    <cellStyle name="CALC Currency Total 52 9" xfId="30851"/>
    <cellStyle name="CALC Currency Total 52 9 2" xfId="30852"/>
    <cellStyle name="CALC Currency Total 52 9 2 2" xfId="30853"/>
    <cellStyle name="CALC Currency Total 52 9 3" xfId="30854"/>
    <cellStyle name="CALC Currency Total 52 9 4" xfId="30855"/>
    <cellStyle name="CALC Currency Total 53" xfId="30856"/>
    <cellStyle name="CALC Currency Total 53 10" xfId="30857"/>
    <cellStyle name="CALC Currency Total 53 10 2" xfId="30858"/>
    <cellStyle name="CALC Currency Total 53 11" xfId="30859"/>
    <cellStyle name="CALC Currency Total 53 12" xfId="30860"/>
    <cellStyle name="CALC Currency Total 53 2" xfId="30861"/>
    <cellStyle name="CALC Currency Total 53 2 2" xfId="30862"/>
    <cellStyle name="CALC Currency Total 53 2 2 2" xfId="30863"/>
    <cellStyle name="CALC Currency Total 53 2 3" xfId="30864"/>
    <cellStyle name="CALC Currency Total 53 2 4" xfId="30865"/>
    <cellStyle name="CALC Currency Total 53 3" xfId="30866"/>
    <cellStyle name="CALC Currency Total 53 3 2" xfId="30867"/>
    <cellStyle name="CALC Currency Total 53 3 2 2" xfId="30868"/>
    <cellStyle name="CALC Currency Total 53 3 3" xfId="30869"/>
    <cellStyle name="CALC Currency Total 53 3 4" xfId="30870"/>
    <cellStyle name="CALC Currency Total 53 4" xfId="30871"/>
    <cellStyle name="CALC Currency Total 53 4 2" xfId="30872"/>
    <cellStyle name="CALC Currency Total 53 4 2 2" xfId="30873"/>
    <cellStyle name="CALC Currency Total 53 4 3" xfId="30874"/>
    <cellStyle name="CALC Currency Total 53 4 4" xfId="30875"/>
    <cellStyle name="CALC Currency Total 53 5" xfId="30876"/>
    <cellStyle name="CALC Currency Total 53 5 2" xfId="30877"/>
    <cellStyle name="CALC Currency Total 53 5 2 2" xfId="30878"/>
    <cellStyle name="CALC Currency Total 53 5 3" xfId="30879"/>
    <cellStyle name="CALC Currency Total 53 5 4" xfId="30880"/>
    <cellStyle name="CALC Currency Total 53 6" xfId="30881"/>
    <cellStyle name="CALC Currency Total 53 6 2" xfId="30882"/>
    <cellStyle name="CALC Currency Total 53 6 2 2" xfId="30883"/>
    <cellStyle name="CALC Currency Total 53 6 3" xfId="30884"/>
    <cellStyle name="CALC Currency Total 53 6 4" xfId="30885"/>
    <cellStyle name="CALC Currency Total 53 7" xfId="30886"/>
    <cellStyle name="CALC Currency Total 53 7 2" xfId="30887"/>
    <cellStyle name="CALC Currency Total 53 7 2 2" xfId="30888"/>
    <cellStyle name="CALC Currency Total 53 7 3" xfId="30889"/>
    <cellStyle name="CALC Currency Total 53 7 4" xfId="30890"/>
    <cellStyle name="CALC Currency Total 53 8" xfId="30891"/>
    <cellStyle name="CALC Currency Total 53 8 2" xfId="30892"/>
    <cellStyle name="CALC Currency Total 53 8 2 2" xfId="30893"/>
    <cellStyle name="CALC Currency Total 53 8 3" xfId="30894"/>
    <cellStyle name="CALC Currency Total 53 8 4" xfId="30895"/>
    <cellStyle name="CALC Currency Total 53 9" xfId="30896"/>
    <cellStyle name="CALC Currency Total 53 9 2" xfId="30897"/>
    <cellStyle name="CALC Currency Total 53 9 2 2" xfId="30898"/>
    <cellStyle name="CALC Currency Total 53 9 3" xfId="30899"/>
    <cellStyle name="CALC Currency Total 53 9 4" xfId="30900"/>
    <cellStyle name="CALC Currency Total 54" xfId="30901"/>
    <cellStyle name="CALC Currency Total 54 10" xfId="30902"/>
    <cellStyle name="CALC Currency Total 54 10 2" xfId="30903"/>
    <cellStyle name="CALC Currency Total 54 11" xfId="30904"/>
    <cellStyle name="CALC Currency Total 54 12" xfId="30905"/>
    <cellStyle name="CALC Currency Total 54 2" xfId="30906"/>
    <cellStyle name="CALC Currency Total 54 2 2" xfId="30907"/>
    <cellStyle name="CALC Currency Total 54 2 2 2" xfId="30908"/>
    <cellStyle name="CALC Currency Total 54 2 3" xfId="30909"/>
    <cellStyle name="CALC Currency Total 54 2 4" xfId="30910"/>
    <cellStyle name="CALC Currency Total 54 3" xfId="30911"/>
    <cellStyle name="CALC Currency Total 54 3 2" xfId="30912"/>
    <cellStyle name="CALC Currency Total 54 3 2 2" xfId="30913"/>
    <cellStyle name="CALC Currency Total 54 3 3" xfId="30914"/>
    <cellStyle name="CALC Currency Total 54 3 4" xfId="30915"/>
    <cellStyle name="CALC Currency Total 54 4" xfId="30916"/>
    <cellStyle name="CALC Currency Total 54 4 2" xfId="30917"/>
    <cellStyle name="CALC Currency Total 54 4 2 2" xfId="30918"/>
    <cellStyle name="CALC Currency Total 54 4 3" xfId="30919"/>
    <cellStyle name="CALC Currency Total 54 4 4" xfId="30920"/>
    <cellStyle name="CALC Currency Total 54 5" xfId="30921"/>
    <cellStyle name="CALC Currency Total 54 5 2" xfId="30922"/>
    <cellStyle name="CALC Currency Total 54 5 2 2" xfId="30923"/>
    <cellStyle name="CALC Currency Total 54 5 3" xfId="30924"/>
    <cellStyle name="CALC Currency Total 54 5 4" xfId="30925"/>
    <cellStyle name="CALC Currency Total 54 6" xfId="30926"/>
    <cellStyle name="CALC Currency Total 54 6 2" xfId="30927"/>
    <cellStyle name="CALC Currency Total 54 6 2 2" xfId="30928"/>
    <cellStyle name="CALC Currency Total 54 6 3" xfId="30929"/>
    <cellStyle name="CALC Currency Total 54 6 4" xfId="30930"/>
    <cellStyle name="CALC Currency Total 54 7" xfId="30931"/>
    <cellStyle name="CALC Currency Total 54 7 2" xfId="30932"/>
    <cellStyle name="CALC Currency Total 54 7 2 2" xfId="30933"/>
    <cellStyle name="CALC Currency Total 54 7 3" xfId="30934"/>
    <cellStyle name="CALC Currency Total 54 7 4" xfId="30935"/>
    <cellStyle name="CALC Currency Total 54 8" xfId="30936"/>
    <cellStyle name="CALC Currency Total 54 8 2" xfId="30937"/>
    <cellStyle name="CALC Currency Total 54 8 2 2" xfId="30938"/>
    <cellStyle name="CALC Currency Total 54 8 3" xfId="30939"/>
    <cellStyle name="CALC Currency Total 54 8 4" xfId="30940"/>
    <cellStyle name="CALC Currency Total 54 9" xfId="30941"/>
    <cellStyle name="CALC Currency Total 54 9 2" xfId="30942"/>
    <cellStyle name="CALC Currency Total 54 9 2 2" xfId="30943"/>
    <cellStyle name="CALC Currency Total 54 9 3" xfId="30944"/>
    <cellStyle name="CALC Currency Total 54 9 4" xfId="30945"/>
    <cellStyle name="CALC Currency Total 55" xfId="30946"/>
    <cellStyle name="CALC Currency Total 55 10" xfId="30947"/>
    <cellStyle name="CALC Currency Total 55 10 2" xfId="30948"/>
    <cellStyle name="CALC Currency Total 55 11" xfId="30949"/>
    <cellStyle name="CALC Currency Total 55 12" xfId="30950"/>
    <cellStyle name="CALC Currency Total 55 2" xfId="30951"/>
    <cellStyle name="CALC Currency Total 55 2 2" xfId="30952"/>
    <cellStyle name="CALC Currency Total 55 2 2 2" xfId="30953"/>
    <cellStyle name="CALC Currency Total 55 2 3" xfId="30954"/>
    <cellStyle name="CALC Currency Total 55 2 4" xfId="30955"/>
    <cellStyle name="CALC Currency Total 55 3" xfId="30956"/>
    <cellStyle name="CALC Currency Total 55 3 2" xfId="30957"/>
    <cellStyle name="CALC Currency Total 55 3 2 2" xfId="30958"/>
    <cellStyle name="CALC Currency Total 55 3 3" xfId="30959"/>
    <cellStyle name="CALC Currency Total 55 3 4" xfId="30960"/>
    <cellStyle name="CALC Currency Total 55 4" xfId="30961"/>
    <cellStyle name="CALC Currency Total 55 4 2" xfId="30962"/>
    <cellStyle name="CALC Currency Total 55 4 2 2" xfId="30963"/>
    <cellStyle name="CALC Currency Total 55 4 3" xfId="30964"/>
    <cellStyle name="CALC Currency Total 55 4 4" xfId="30965"/>
    <cellStyle name="CALC Currency Total 55 5" xfId="30966"/>
    <cellStyle name="CALC Currency Total 55 5 2" xfId="30967"/>
    <cellStyle name="CALC Currency Total 55 5 2 2" xfId="30968"/>
    <cellStyle name="CALC Currency Total 55 5 3" xfId="30969"/>
    <cellStyle name="CALC Currency Total 55 5 4" xfId="30970"/>
    <cellStyle name="CALC Currency Total 55 6" xfId="30971"/>
    <cellStyle name="CALC Currency Total 55 6 2" xfId="30972"/>
    <cellStyle name="CALC Currency Total 55 6 2 2" xfId="30973"/>
    <cellStyle name="CALC Currency Total 55 6 3" xfId="30974"/>
    <cellStyle name="CALC Currency Total 55 6 4" xfId="30975"/>
    <cellStyle name="CALC Currency Total 55 7" xfId="30976"/>
    <cellStyle name="CALC Currency Total 55 7 2" xfId="30977"/>
    <cellStyle name="CALC Currency Total 55 7 2 2" xfId="30978"/>
    <cellStyle name="CALC Currency Total 55 7 3" xfId="30979"/>
    <cellStyle name="CALC Currency Total 55 7 4" xfId="30980"/>
    <cellStyle name="CALC Currency Total 55 8" xfId="30981"/>
    <cellStyle name="CALC Currency Total 55 8 2" xfId="30982"/>
    <cellStyle name="CALC Currency Total 55 8 2 2" xfId="30983"/>
    <cellStyle name="CALC Currency Total 55 8 3" xfId="30984"/>
    <cellStyle name="CALC Currency Total 55 8 4" xfId="30985"/>
    <cellStyle name="CALC Currency Total 55 9" xfId="30986"/>
    <cellStyle name="CALC Currency Total 55 9 2" xfId="30987"/>
    <cellStyle name="CALC Currency Total 55 9 2 2" xfId="30988"/>
    <cellStyle name="CALC Currency Total 55 9 3" xfId="30989"/>
    <cellStyle name="CALC Currency Total 55 9 4" xfId="30990"/>
    <cellStyle name="CALC Currency Total 56" xfId="30991"/>
    <cellStyle name="CALC Currency Total 56 10" xfId="30992"/>
    <cellStyle name="CALC Currency Total 56 10 2" xfId="30993"/>
    <cellStyle name="CALC Currency Total 56 11" xfId="30994"/>
    <cellStyle name="CALC Currency Total 56 12" xfId="30995"/>
    <cellStyle name="CALC Currency Total 56 2" xfId="30996"/>
    <cellStyle name="CALC Currency Total 56 2 2" xfId="30997"/>
    <cellStyle name="CALC Currency Total 56 2 2 2" xfId="30998"/>
    <cellStyle name="CALC Currency Total 56 2 3" xfId="30999"/>
    <cellStyle name="CALC Currency Total 56 2 4" xfId="31000"/>
    <cellStyle name="CALC Currency Total 56 3" xfId="31001"/>
    <cellStyle name="CALC Currency Total 56 3 2" xfId="31002"/>
    <cellStyle name="CALC Currency Total 56 3 2 2" xfId="31003"/>
    <cellStyle name="CALC Currency Total 56 3 3" xfId="31004"/>
    <cellStyle name="CALC Currency Total 56 3 4" xfId="31005"/>
    <cellStyle name="CALC Currency Total 56 4" xfId="31006"/>
    <cellStyle name="CALC Currency Total 56 4 2" xfId="31007"/>
    <cellStyle name="CALC Currency Total 56 4 2 2" xfId="31008"/>
    <cellStyle name="CALC Currency Total 56 4 3" xfId="31009"/>
    <cellStyle name="CALC Currency Total 56 4 4" xfId="31010"/>
    <cellStyle name="CALC Currency Total 56 5" xfId="31011"/>
    <cellStyle name="CALC Currency Total 56 5 2" xfId="31012"/>
    <cellStyle name="CALC Currency Total 56 5 2 2" xfId="31013"/>
    <cellStyle name="CALC Currency Total 56 5 3" xfId="31014"/>
    <cellStyle name="CALC Currency Total 56 5 4" xfId="31015"/>
    <cellStyle name="CALC Currency Total 56 6" xfId="31016"/>
    <cellStyle name="CALC Currency Total 56 6 2" xfId="31017"/>
    <cellStyle name="CALC Currency Total 56 6 2 2" xfId="31018"/>
    <cellStyle name="CALC Currency Total 56 6 3" xfId="31019"/>
    <cellStyle name="CALC Currency Total 56 6 4" xfId="31020"/>
    <cellStyle name="CALC Currency Total 56 7" xfId="31021"/>
    <cellStyle name="CALC Currency Total 56 7 2" xfId="31022"/>
    <cellStyle name="CALC Currency Total 56 7 2 2" xfId="31023"/>
    <cellStyle name="CALC Currency Total 56 7 3" xfId="31024"/>
    <cellStyle name="CALC Currency Total 56 7 4" xfId="31025"/>
    <cellStyle name="CALC Currency Total 56 8" xfId="31026"/>
    <cellStyle name="CALC Currency Total 56 8 2" xfId="31027"/>
    <cellStyle name="CALC Currency Total 56 8 2 2" xfId="31028"/>
    <cellStyle name="CALC Currency Total 56 8 3" xfId="31029"/>
    <cellStyle name="CALC Currency Total 56 8 4" xfId="31030"/>
    <cellStyle name="CALC Currency Total 56 9" xfId="31031"/>
    <cellStyle name="CALC Currency Total 56 9 2" xfId="31032"/>
    <cellStyle name="CALC Currency Total 56 9 2 2" xfId="31033"/>
    <cellStyle name="CALC Currency Total 56 9 3" xfId="31034"/>
    <cellStyle name="CALC Currency Total 56 9 4" xfId="31035"/>
    <cellStyle name="CALC Currency Total 57" xfId="31036"/>
    <cellStyle name="CALC Currency Total 57 10" xfId="31037"/>
    <cellStyle name="CALC Currency Total 57 10 2" xfId="31038"/>
    <cellStyle name="CALC Currency Total 57 11" xfId="31039"/>
    <cellStyle name="CALC Currency Total 57 12" xfId="31040"/>
    <cellStyle name="CALC Currency Total 57 2" xfId="31041"/>
    <cellStyle name="CALC Currency Total 57 2 2" xfId="31042"/>
    <cellStyle name="CALC Currency Total 57 2 2 2" xfId="31043"/>
    <cellStyle name="CALC Currency Total 57 2 3" xfId="31044"/>
    <cellStyle name="CALC Currency Total 57 2 4" xfId="31045"/>
    <cellStyle name="CALC Currency Total 57 3" xfId="31046"/>
    <cellStyle name="CALC Currency Total 57 3 2" xfId="31047"/>
    <cellStyle name="CALC Currency Total 57 3 2 2" xfId="31048"/>
    <cellStyle name="CALC Currency Total 57 3 3" xfId="31049"/>
    <cellStyle name="CALC Currency Total 57 3 4" xfId="31050"/>
    <cellStyle name="CALC Currency Total 57 4" xfId="31051"/>
    <cellStyle name="CALC Currency Total 57 4 2" xfId="31052"/>
    <cellStyle name="CALC Currency Total 57 4 2 2" xfId="31053"/>
    <cellStyle name="CALC Currency Total 57 4 3" xfId="31054"/>
    <cellStyle name="CALC Currency Total 57 4 4" xfId="31055"/>
    <cellStyle name="CALC Currency Total 57 5" xfId="31056"/>
    <cellStyle name="CALC Currency Total 57 5 2" xfId="31057"/>
    <cellStyle name="CALC Currency Total 57 5 2 2" xfId="31058"/>
    <cellStyle name="CALC Currency Total 57 5 3" xfId="31059"/>
    <cellStyle name="CALC Currency Total 57 5 4" xfId="31060"/>
    <cellStyle name="CALC Currency Total 57 6" xfId="31061"/>
    <cellStyle name="CALC Currency Total 57 6 2" xfId="31062"/>
    <cellStyle name="CALC Currency Total 57 6 2 2" xfId="31063"/>
    <cellStyle name="CALC Currency Total 57 6 3" xfId="31064"/>
    <cellStyle name="CALC Currency Total 57 6 4" xfId="31065"/>
    <cellStyle name="CALC Currency Total 57 7" xfId="31066"/>
    <cellStyle name="CALC Currency Total 57 7 2" xfId="31067"/>
    <cellStyle name="CALC Currency Total 57 7 2 2" xfId="31068"/>
    <cellStyle name="CALC Currency Total 57 7 3" xfId="31069"/>
    <cellStyle name="CALC Currency Total 57 7 4" xfId="31070"/>
    <cellStyle name="CALC Currency Total 57 8" xfId="31071"/>
    <cellStyle name="CALC Currency Total 57 8 2" xfId="31072"/>
    <cellStyle name="CALC Currency Total 57 8 2 2" xfId="31073"/>
    <cellStyle name="CALC Currency Total 57 8 3" xfId="31074"/>
    <cellStyle name="CALC Currency Total 57 8 4" xfId="31075"/>
    <cellStyle name="CALC Currency Total 57 9" xfId="31076"/>
    <cellStyle name="CALC Currency Total 57 9 2" xfId="31077"/>
    <cellStyle name="CALC Currency Total 57 9 2 2" xfId="31078"/>
    <cellStyle name="CALC Currency Total 57 9 3" xfId="31079"/>
    <cellStyle name="CALC Currency Total 57 9 4" xfId="31080"/>
    <cellStyle name="CALC Currency Total 58" xfId="31081"/>
    <cellStyle name="CALC Currency Total 58 10" xfId="31082"/>
    <cellStyle name="CALC Currency Total 58 10 2" xfId="31083"/>
    <cellStyle name="CALC Currency Total 58 11" xfId="31084"/>
    <cellStyle name="CALC Currency Total 58 12" xfId="31085"/>
    <cellStyle name="CALC Currency Total 58 2" xfId="31086"/>
    <cellStyle name="CALC Currency Total 58 2 2" xfId="31087"/>
    <cellStyle name="CALC Currency Total 58 2 2 2" xfId="31088"/>
    <cellStyle name="CALC Currency Total 58 2 3" xfId="31089"/>
    <cellStyle name="CALC Currency Total 58 2 4" xfId="31090"/>
    <cellStyle name="CALC Currency Total 58 3" xfId="31091"/>
    <cellStyle name="CALC Currency Total 58 3 2" xfId="31092"/>
    <cellStyle name="CALC Currency Total 58 3 2 2" xfId="31093"/>
    <cellStyle name="CALC Currency Total 58 3 3" xfId="31094"/>
    <cellStyle name="CALC Currency Total 58 3 4" xfId="31095"/>
    <cellStyle name="CALC Currency Total 58 4" xfId="31096"/>
    <cellStyle name="CALC Currency Total 58 4 2" xfId="31097"/>
    <cellStyle name="CALC Currency Total 58 4 2 2" xfId="31098"/>
    <cellStyle name="CALC Currency Total 58 4 3" xfId="31099"/>
    <cellStyle name="CALC Currency Total 58 4 4" xfId="31100"/>
    <cellStyle name="CALC Currency Total 58 5" xfId="31101"/>
    <cellStyle name="CALC Currency Total 58 5 2" xfId="31102"/>
    <cellStyle name="CALC Currency Total 58 5 2 2" xfId="31103"/>
    <cellStyle name="CALC Currency Total 58 5 3" xfId="31104"/>
    <cellStyle name="CALC Currency Total 58 5 4" xfId="31105"/>
    <cellStyle name="CALC Currency Total 58 6" xfId="31106"/>
    <cellStyle name="CALC Currency Total 58 6 2" xfId="31107"/>
    <cellStyle name="CALC Currency Total 58 6 2 2" xfId="31108"/>
    <cellStyle name="CALC Currency Total 58 6 3" xfId="31109"/>
    <cellStyle name="CALC Currency Total 58 6 4" xfId="31110"/>
    <cellStyle name="CALC Currency Total 58 7" xfId="31111"/>
    <cellStyle name="CALC Currency Total 58 7 2" xfId="31112"/>
    <cellStyle name="CALC Currency Total 58 7 2 2" xfId="31113"/>
    <cellStyle name="CALC Currency Total 58 7 3" xfId="31114"/>
    <cellStyle name="CALC Currency Total 58 7 4" xfId="31115"/>
    <cellStyle name="CALC Currency Total 58 8" xfId="31116"/>
    <cellStyle name="CALC Currency Total 58 8 2" xfId="31117"/>
    <cellStyle name="CALC Currency Total 58 8 2 2" xfId="31118"/>
    <cellStyle name="CALC Currency Total 58 8 3" xfId="31119"/>
    <cellStyle name="CALC Currency Total 58 8 4" xfId="31120"/>
    <cellStyle name="CALC Currency Total 58 9" xfId="31121"/>
    <cellStyle name="CALC Currency Total 58 9 2" xfId="31122"/>
    <cellStyle name="CALC Currency Total 58 9 2 2" xfId="31123"/>
    <cellStyle name="CALC Currency Total 58 9 3" xfId="31124"/>
    <cellStyle name="CALC Currency Total 58 9 4" xfId="31125"/>
    <cellStyle name="CALC Currency Total 59" xfId="31126"/>
    <cellStyle name="CALC Currency Total 59 10" xfId="31127"/>
    <cellStyle name="CALC Currency Total 59 10 2" xfId="31128"/>
    <cellStyle name="CALC Currency Total 59 11" xfId="31129"/>
    <cellStyle name="CALC Currency Total 59 12" xfId="31130"/>
    <cellStyle name="CALC Currency Total 59 2" xfId="31131"/>
    <cellStyle name="CALC Currency Total 59 2 2" xfId="31132"/>
    <cellStyle name="CALC Currency Total 59 2 2 2" xfId="31133"/>
    <cellStyle name="CALC Currency Total 59 2 3" xfId="31134"/>
    <cellStyle name="CALC Currency Total 59 2 4" xfId="31135"/>
    <cellStyle name="CALC Currency Total 59 3" xfId="31136"/>
    <cellStyle name="CALC Currency Total 59 3 2" xfId="31137"/>
    <cellStyle name="CALC Currency Total 59 3 2 2" xfId="31138"/>
    <cellStyle name="CALC Currency Total 59 3 3" xfId="31139"/>
    <cellStyle name="CALC Currency Total 59 3 4" xfId="31140"/>
    <cellStyle name="CALC Currency Total 59 4" xfId="31141"/>
    <cellStyle name="CALC Currency Total 59 4 2" xfId="31142"/>
    <cellStyle name="CALC Currency Total 59 4 2 2" xfId="31143"/>
    <cellStyle name="CALC Currency Total 59 4 3" xfId="31144"/>
    <cellStyle name="CALC Currency Total 59 4 4" xfId="31145"/>
    <cellStyle name="CALC Currency Total 59 5" xfId="31146"/>
    <cellStyle name="CALC Currency Total 59 5 2" xfId="31147"/>
    <cellStyle name="CALC Currency Total 59 5 2 2" xfId="31148"/>
    <cellStyle name="CALC Currency Total 59 5 3" xfId="31149"/>
    <cellStyle name="CALC Currency Total 59 5 4" xfId="31150"/>
    <cellStyle name="CALC Currency Total 59 6" xfId="31151"/>
    <cellStyle name="CALC Currency Total 59 6 2" xfId="31152"/>
    <cellStyle name="CALC Currency Total 59 6 2 2" xfId="31153"/>
    <cellStyle name="CALC Currency Total 59 6 3" xfId="31154"/>
    <cellStyle name="CALC Currency Total 59 6 4" xfId="31155"/>
    <cellStyle name="CALC Currency Total 59 7" xfId="31156"/>
    <cellStyle name="CALC Currency Total 59 7 2" xfId="31157"/>
    <cellStyle name="CALC Currency Total 59 7 2 2" xfId="31158"/>
    <cellStyle name="CALC Currency Total 59 7 3" xfId="31159"/>
    <cellStyle name="CALC Currency Total 59 7 4" xfId="31160"/>
    <cellStyle name="CALC Currency Total 59 8" xfId="31161"/>
    <cellStyle name="CALC Currency Total 59 8 2" xfId="31162"/>
    <cellStyle name="CALC Currency Total 59 8 2 2" xfId="31163"/>
    <cellStyle name="CALC Currency Total 59 8 3" xfId="31164"/>
    <cellStyle name="CALC Currency Total 59 8 4" xfId="31165"/>
    <cellStyle name="CALC Currency Total 59 9" xfId="31166"/>
    <cellStyle name="CALC Currency Total 59 9 2" xfId="31167"/>
    <cellStyle name="CALC Currency Total 59 9 2 2" xfId="31168"/>
    <cellStyle name="CALC Currency Total 59 9 3" xfId="31169"/>
    <cellStyle name="CALC Currency Total 59 9 4" xfId="31170"/>
    <cellStyle name="CALC Currency Total 6" xfId="31171"/>
    <cellStyle name="CALC Currency Total 6 10" xfId="31172"/>
    <cellStyle name="CALC Currency Total 6 10 2" xfId="31173"/>
    <cellStyle name="CALC Currency Total 6 11" xfId="31174"/>
    <cellStyle name="CALC Currency Total 6 2" xfId="31175"/>
    <cellStyle name="CALC Currency Total 6 2 2" xfId="31176"/>
    <cellStyle name="CALC Currency Total 6 2 2 2" xfId="31177"/>
    <cellStyle name="CALC Currency Total 6 2 3" xfId="31178"/>
    <cellStyle name="CALC Currency Total 6 2 4" xfId="31179"/>
    <cellStyle name="CALC Currency Total 6 3" xfId="31180"/>
    <cellStyle name="CALC Currency Total 6 3 2" xfId="31181"/>
    <cellStyle name="CALC Currency Total 6 3 2 2" xfId="31182"/>
    <cellStyle name="CALC Currency Total 6 3 3" xfId="31183"/>
    <cellStyle name="CALC Currency Total 6 3 4" xfId="31184"/>
    <cellStyle name="CALC Currency Total 6 4" xfId="31185"/>
    <cellStyle name="CALC Currency Total 6 4 2" xfId="31186"/>
    <cellStyle name="CALC Currency Total 6 4 2 2" xfId="31187"/>
    <cellStyle name="CALC Currency Total 6 4 3" xfId="31188"/>
    <cellStyle name="CALC Currency Total 6 4 4" xfId="31189"/>
    <cellStyle name="CALC Currency Total 6 5" xfId="31190"/>
    <cellStyle name="CALC Currency Total 6 5 2" xfId="31191"/>
    <cellStyle name="CALC Currency Total 6 5 2 2" xfId="31192"/>
    <cellStyle name="CALC Currency Total 6 5 3" xfId="31193"/>
    <cellStyle name="CALC Currency Total 6 5 4" xfId="31194"/>
    <cellStyle name="CALC Currency Total 6 6" xfId="31195"/>
    <cellStyle name="CALC Currency Total 6 6 2" xfId="31196"/>
    <cellStyle name="CALC Currency Total 6 6 2 2" xfId="31197"/>
    <cellStyle name="CALC Currency Total 6 6 3" xfId="31198"/>
    <cellStyle name="CALC Currency Total 6 6 4" xfId="31199"/>
    <cellStyle name="CALC Currency Total 6 7" xfId="31200"/>
    <cellStyle name="CALC Currency Total 6 7 2" xfId="31201"/>
    <cellStyle name="CALC Currency Total 6 7 2 2" xfId="31202"/>
    <cellStyle name="CALC Currency Total 6 7 3" xfId="31203"/>
    <cellStyle name="CALC Currency Total 6 7 4" xfId="31204"/>
    <cellStyle name="CALC Currency Total 6 8" xfId="31205"/>
    <cellStyle name="CALC Currency Total 6 8 2" xfId="31206"/>
    <cellStyle name="CALC Currency Total 6 8 2 2" xfId="31207"/>
    <cellStyle name="CALC Currency Total 6 8 3" xfId="31208"/>
    <cellStyle name="CALC Currency Total 6 8 4" xfId="31209"/>
    <cellStyle name="CALC Currency Total 6 9" xfId="31210"/>
    <cellStyle name="CALC Currency Total 6 9 2" xfId="31211"/>
    <cellStyle name="CALC Currency Total 6 9 2 2" xfId="31212"/>
    <cellStyle name="CALC Currency Total 6 9 3" xfId="31213"/>
    <cellStyle name="CALC Currency Total 6 9 4" xfId="31214"/>
    <cellStyle name="CALC Currency Total 60" xfId="31215"/>
    <cellStyle name="CALC Currency Total 60 10" xfId="31216"/>
    <cellStyle name="CALC Currency Total 60 10 2" xfId="31217"/>
    <cellStyle name="CALC Currency Total 60 11" xfId="31218"/>
    <cellStyle name="CALC Currency Total 60 12" xfId="31219"/>
    <cellStyle name="CALC Currency Total 60 2" xfId="31220"/>
    <cellStyle name="CALC Currency Total 60 2 2" xfId="31221"/>
    <cellStyle name="CALC Currency Total 60 2 2 2" xfId="31222"/>
    <cellStyle name="CALC Currency Total 60 2 3" xfId="31223"/>
    <cellStyle name="CALC Currency Total 60 2 4" xfId="31224"/>
    <cellStyle name="CALC Currency Total 60 3" xfId="31225"/>
    <cellStyle name="CALC Currency Total 60 3 2" xfId="31226"/>
    <cellStyle name="CALC Currency Total 60 3 2 2" xfId="31227"/>
    <cellStyle name="CALC Currency Total 60 3 3" xfId="31228"/>
    <cellStyle name="CALC Currency Total 60 3 4" xfId="31229"/>
    <cellStyle name="CALC Currency Total 60 4" xfId="31230"/>
    <cellStyle name="CALC Currency Total 60 4 2" xfId="31231"/>
    <cellStyle name="CALC Currency Total 60 4 2 2" xfId="31232"/>
    <cellStyle name="CALC Currency Total 60 4 3" xfId="31233"/>
    <cellStyle name="CALC Currency Total 60 4 4" xfId="31234"/>
    <cellStyle name="CALC Currency Total 60 5" xfId="31235"/>
    <cellStyle name="CALC Currency Total 60 5 2" xfId="31236"/>
    <cellStyle name="CALC Currency Total 60 5 2 2" xfId="31237"/>
    <cellStyle name="CALC Currency Total 60 5 3" xfId="31238"/>
    <cellStyle name="CALC Currency Total 60 5 4" xfId="31239"/>
    <cellStyle name="CALC Currency Total 60 6" xfId="31240"/>
    <cellStyle name="CALC Currency Total 60 6 2" xfId="31241"/>
    <cellStyle name="CALC Currency Total 60 6 2 2" xfId="31242"/>
    <cellStyle name="CALC Currency Total 60 6 3" xfId="31243"/>
    <cellStyle name="CALC Currency Total 60 6 4" xfId="31244"/>
    <cellStyle name="CALC Currency Total 60 7" xfId="31245"/>
    <cellStyle name="CALC Currency Total 60 7 2" xfId="31246"/>
    <cellStyle name="CALC Currency Total 60 7 2 2" xfId="31247"/>
    <cellStyle name="CALC Currency Total 60 7 3" xfId="31248"/>
    <cellStyle name="CALC Currency Total 60 7 4" xfId="31249"/>
    <cellStyle name="CALC Currency Total 60 8" xfId="31250"/>
    <cellStyle name="CALC Currency Total 60 8 2" xfId="31251"/>
    <cellStyle name="CALC Currency Total 60 8 2 2" xfId="31252"/>
    <cellStyle name="CALC Currency Total 60 8 3" xfId="31253"/>
    <cellStyle name="CALC Currency Total 60 8 4" xfId="31254"/>
    <cellStyle name="CALC Currency Total 60 9" xfId="31255"/>
    <cellStyle name="CALC Currency Total 60 9 2" xfId="31256"/>
    <cellStyle name="CALC Currency Total 60 9 2 2" xfId="31257"/>
    <cellStyle name="CALC Currency Total 60 9 3" xfId="31258"/>
    <cellStyle name="CALC Currency Total 60 9 4" xfId="31259"/>
    <cellStyle name="CALC Currency Total 61" xfId="31260"/>
    <cellStyle name="CALC Currency Total 61 10" xfId="31261"/>
    <cellStyle name="CALC Currency Total 61 10 2" xfId="31262"/>
    <cellStyle name="CALC Currency Total 61 11" xfId="31263"/>
    <cellStyle name="CALC Currency Total 61 12" xfId="31264"/>
    <cellStyle name="CALC Currency Total 61 2" xfId="31265"/>
    <cellStyle name="CALC Currency Total 61 2 2" xfId="31266"/>
    <cellStyle name="CALC Currency Total 61 2 2 2" xfId="31267"/>
    <cellStyle name="CALC Currency Total 61 2 3" xfId="31268"/>
    <cellStyle name="CALC Currency Total 61 2 4" xfId="31269"/>
    <cellStyle name="CALC Currency Total 61 3" xfId="31270"/>
    <cellStyle name="CALC Currency Total 61 3 2" xfId="31271"/>
    <cellStyle name="CALC Currency Total 61 3 2 2" xfId="31272"/>
    <cellStyle name="CALC Currency Total 61 3 3" xfId="31273"/>
    <cellStyle name="CALC Currency Total 61 3 4" xfId="31274"/>
    <cellStyle name="CALC Currency Total 61 4" xfId="31275"/>
    <cellStyle name="CALC Currency Total 61 4 2" xfId="31276"/>
    <cellStyle name="CALC Currency Total 61 4 2 2" xfId="31277"/>
    <cellStyle name="CALC Currency Total 61 4 3" xfId="31278"/>
    <cellStyle name="CALC Currency Total 61 4 4" xfId="31279"/>
    <cellStyle name="CALC Currency Total 61 5" xfId="31280"/>
    <cellStyle name="CALC Currency Total 61 5 2" xfId="31281"/>
    <cellStyle name="CALC Currency Total 61 5 2 2" xfId="31282"/>
    <cellStyle name="CALC Currency Total 61 5 3" xfId="31283"/>
    <cellStyle name="CALC Currency Total 61 5 4" xfId="31284"/>
    <cellStyle name="CALC Currency Total 61 6" xfId="31285"/>
    <cellStyle name="CALC Currency Total 61 6 2" xfId="31286"/>
    <cellStyle name="CALC Currency Total 61 6 2 2" xfId="31287"/>
    <cellStyle name="CALC Currency Total 61 6 3" xfId="31288"/>
    <cellStyle name="CALC Currency Total 61 6 4" xfId="31289"/>
    <cellStyle name="CALC Currency Total 61 7" xfId="31290"/>
    <cellStyle name="CALC Currency Total 61 7 2" xfId="31291"/>
    <cellStyle name="CALC Currency Total 61 7 2 2" xfId="31292"/>
    <cellStyle name="CALC Currency Total 61 7 3" xfId="31293"/>
    <cellStyle name="CALC Currency Total 61 7 4" xfId="31294"/>
    <cellStyle name="CALC Currency Total 61 8" xfId="31295"/>
    <cellStyle name="CALC Currency Total 61 8 2" xfId="31296"/>
    <cellStyle name="CALC Currency Total 61 8 2 2" xfId="31297"/>
    <cellStyle name="CALC Currency Total 61 8 3" xfId="31298"/>
    <cellStyle name="CALC Currency Total 61 8 4" xfId="31299"/>
    <cellStyle name="CALC Currency Total 61 9" xfId="31300"/>
    <cellStyle name="CALC Currency Total 61 9 2" xfId="31301"/>
    <cellStyle name="CALC Currency Total 61 9 2 2" xfId="31302"/>
    <cellStyle name="CALC Currency Total 61 9 3" xfId="31303"/>
    <cellStyle name="CALC Currency Total 61 9 4" xfId="31304"/>
    <cellStyle name="CALC Currency Total 62" xfId="31305"/>
    <cellStyle name="CALC Currency Total 62 10" xfId="31306"/>
    <cellStyle name="CALC Currency Total 62 10 2" xfId="31307"/>
    <cellStyle name="CALC Currency Total 62 11" xfId="31308"/>
    <cellStyle name="CALC Currency Total 62 12" xfId="31309"/>
    <cellStyle name="CALC Currency Total 62 2" xfId="31310"/>
    <cellStyle name="CALC Currency Total 62 2 2" xfId="31311"/>
    <cellStyle name="CALC Currency Total 62 2 2 2" xfId="31312"/>
    <cellStyle name="CALC Currency Total 62 2 3" xfId="31313"/>
    <cellStyle name="CALC Currency Total 62 2 4" xfId="31314"/>
    <cellStyle name="CALC Currency Total 62 3" xfId="31315"/>
    <cellStyle name="CALC Currency Total 62 3 2" xfId="31316"/>
    <cellStyle name="CALC Currency Total 62 3 2 2" xfId="31317"/>
    <cellStyle name="CALC Currency Total 62 3 3" xfId="31318"/>
    <cellStyle name="CALC Currency Total 62 3 4" xfId="31319"/>
    <cellStyle name="CALC Currency Total 62 4" xfId="31320"/>
    <cellStyle name="CALC Currency Total 62 4 2" xfId="31321"/>
    <cellStyle name="CALC Currency Total 62 4 2 2" xfId="31322"/>
    <cellStyle name="CALC Currency Total 62 4 3" xfId="31323"/>
    <cellStyle name="CALC Currency Total 62 4 4" xfId="31324"/>
    <cellStyle name="CALC Currency Total 62 5" xfId="31325"/>
    <cellStyle name="CALC Currency Total 62 5 2" xfId="31326"/>
    <cellStyle name="CALC Currency Total 62 5 2 2" xfId="31327"/>
    <cellStyle name="CALC Currency Total 62 5 3" xfId="31328"/>
    <cellStyle name="CALC Currency Total 62 5 4" xfId="31329"/>
    <cellStyle name="CALC Currency Total 62 6" xfId="31330"/>
    <cellStyle name="CALC Currency Total 62 6 2" xfId="31331"/>
    <cellStyle name="CALC Currency Total 62 6 2 2" xfId="31332"/>
    <cellStyle name="CALC Currency Total 62 6 3" xfId="31333"/>
    <cellStyle name="CALC Currency Total 62 6 4" xfId="31334"/>
    <cellStyle name="CALC Currency Total 62 7" xfId="31335"/>
    <cellStyle name="CALC Currency Total 62 7 2" xfId="31336"/>
    <cellStyle name="CALC Currency Total 62 7 2 2" xfId="31337"/>
    <cellStyle name="CALC Currency Total 62 7 3" xfId="31338"/>
    <cellStyle name="CALC Currency Total 62 7 4" xfId="31339"/>
    <cellStyle name="CALC Currency Total 62 8" xfId="31340"/>
    <cellStyle name="CALC Currency Total 62 8 2" xfId="31341"/>
    <cellStyle name="CALC Currency Total 62 8 2 2" xfId="31342"/>
    <cellStyle name="CALC Currency Total 62 8 3" xfId="31343"/>
    <cellStyle name="CALC Currency Total 62 8 4" xfId="31344"/>
    <cellStyle name="CALC Currency Total 62 9" xfId="31345"/>
    <cellStyle name="CALC Currency Total 62 9 2" xfId="31346"/>
    <cellStyle name="CALC Currency Total 62 9 2 2" xfId="31347"/>
    <cellStyle name="CALC Currency Total 62 9 3" xfId="31348"/>
    <cellStyle name="CALC Currency Total 62 9 4" xfId="31349"/>
    <cellStyle name="CALC Currency Total 63" xfId="31350"/>
    <cellStyle name="CALC Currency Total 63 10" xfId="31351"/>
    <cellStyle name="CALC Currency Total 63 10 2" xfId="31352"/>
    <cellStyle name="CALC Currency Total 63 11" xfId="31353"/>
    <cellStyle name="CALC Currency Total 63 12" xfId="31354"/>
    <cellStyle name="CALC Currency Total 63 2" xfId="31355"/>
    <cellStyle name="CALC Currency Total 63 2 2" xfId="31356"/>
    <cellStyle name="CALC Currency Total 63 2 2 2" xfId="31357"/>
    <cellStyle name="CALC Currency Total 63 2 3" xfId="31358"/>
    <cellStyle name="CALC Currency Total 63 2 4" xfId="31359"/>
    <cellStyle name="CALC Currency Total 63 3" xfId="31360"/>
    <cellStyle name="CALC Currency Total 63 3 2" xfId="31361"/>
    <cellStyle name="CALC Currency Total 63 3 2 2" xfId="31362"/>
    <cellStyle name="CALC Currency Total 63 3 3" xfId="31363"/>
    <cellStyle name="CALC Currency Total 63 3 4" xfId="31364"/>
    <cellStyle name="CALC Currency Total 63 4" xfId="31365"/>
    <cellStyle name="CALC Currency Total 63 4 2" xfId="31366"/>
    <cellStyle name="CALC Currency Total 63 4 2 2" xfId="31367"/>
    <cellStyle name="CALC Currency Total 63 4 3" xfId="31368"/>
    <cellStyle name="CALC Currency Total 63 4 4" xfId="31369"/>
    <cellStyle name="CALC Currency Total 63 5" xfId="31370"/>
    <cellStyle name="CALC Currency Total 63 5 2" xfId="31371"/>
    <cellStyle name="CALC Currency Total 63 5 2 2" xfId="31372"/>
    <cellStyle name="CALC Currency Total 63 5 3" xfId="31373"/>
    <cellStyle name="CALC Currency Total 63 5 4" xfId="31374"/>
    <cellStyle name="CALC Currency Total 63 6" xfId="31375"/>
    <cellStyle name="CALC Currency Total 63 6 2" xfId="31376"/>
    <cellStyle name="CALC Currency Total 63 6 2 2" xfId="31377"/>
    <cellStyle name="CALC Currency Total 63 6 3" xfId="31378"/>
    <cellStyle name="CALC Currency Total 63 6 4" xfId="31379"/>
    <cellStyle name="CALC Currency Total 63 7" xfId="31380"/>
    <cellStyle name="CALC Currency Total 63 7 2" xfId="31381"/>
    <cellStyle name="CALC Currency Total 63 7 2 2" xfId="31382"/>
    <cellStyle name="CALC Currency Total 63 7 3" xfId="31383"/>
    <cellStyle name="CALC Currency Total 63 7 4" xfId="31384"/>
    <cellStyle name="CALC Currency Total 63 8" xfId="31385"/>
    <cellStyle name="CALC Currency Total 63 8 2" xfId="31386"/>
    <cellStyle name="CALC Currency Total 63 8 2 2" xfId="31387"/>
    <cellStyle name="CALC Currency Total 63 8 3" xfId="31388"/>
    <cellStyle name="CALC Currency Total 63 8 4" xfId="31389"/>
    <cellStyle name="CALC Currency Total 63 9" xfId="31390"/>
    <cellStyle name="CALC Currency Total 63 9 2" xfId="31391"/>
    <cellStyle name="CALC Currency Total 63 9 2 2" xfId="31392"/>
    <cellStyle name="CALC Currency Total 63 9 3" xfId="31393"/>
    <cellStyle name="CALC Currency Total 63 9 4" xfId="31394"/>
    <cellStyle name="CALC Currency Total 64" xfId="31395"/>
    <cellStyle name="CALC Currency Total 64 10" xfId="31396"/>
    <cellStyle name="CALC Currency Total 64 10 2" xfId="31397"/>
    <cellStyle name="CALC Currency Total 64 11" xfId="31398"/>
    <cellStyle name="CALC Currency Total 64 12" xfId="31399"/>
    <cellStyle name="CALC Currency Total 64 2" xfId="31400"/>
    <cellStyle name="CALC Currency Total 64 2 2" xfId="31401"/>
    <cellStyle name="CALC Currency Total 64 2 2 2" xfId="31402"/>
    <cellStyle name="CALC Currency Total 64 2 3" xfId="31403"/>
    <cellStyle name="CALC Currency Total 64 2 4" xfId="31404"/>
    <cellStyle name="CALC Currency Total 64 3" xfId="31405"/>
    <cellStyle name="CALC Currency Total 64 3 2" xfId="31406"/>
    <cellStyle name="CALC Currency Total 64 3 2 2" xfId="31407"/>
    <cellStyle name="CALC Currency Total 64 3 3" xfId="31408"/>
    <cellStyle name="CALC Currency Total 64 3 4" xfId="31409"/>
    <cellStyle name="CALC Currency Total 64 4" xfId="31410"/>
    <cellStyle name="CALC Currency Total 64 4 2" xfId="31411"/>
    <cellStyle name="CALC Currency Total 64 4 2 2" xfId="31412"/>
    <cellStyle name="CALC Currency Total 64 4 3" xfId="31413"/>
    <cellStyle name="CALC Currency Total 64 4 4" xfId="31414"/>
    <cellStyle name="CALC Currency Total 64 5" xfId="31415"/>
    <cellStyle name="CALC Currency Total 64 5 2" xfId="31416"/>
    <cellStyle name="CALC Currency Total 64 5 2 2" xfId="31417"/>
    <cellStyle name="CALC Currency Total 64 5 3" xfId="31418"/>
    <cellStyle name="CALC Currency Total 64 5 4" xfId="31419"/>
    <cellStyle name="CALC Currency Total 64 6" xfId="31420"/>
    <cellStyle name="CALC Currency Total 64 6 2" xfId="31421"/>
    <cellStyle name="CALC Currency Total 64 6 2 2" xfId="31422"/>
    <cellStyle name="CALC Currency Total 64 6 3" xfId="31423"/>
    <cellStyle name="CALC Currency Total 64 6 4" xfId="31424"/>
    <cellStyle name="CALC Currency Total 64 7" xfId="31425"/>
    <cellStyle name="CALC Currency Total 64 7 2" xfId="31426"/>
    <cellStyle name="CALC Currency Total 64 7 2 2" xfId="31427"/>
    <cellStyle name="CALC Currency Total 64 7 3" xfId="31428"/>
    <cellStyle name="CALC Currency Total 64 7 4" xfId="31429"/>
    <cellStyle name="CALC Currency Total 64 8" xfId="31430"/>
    <cellStyle name="CALC Currency Total 64 8 2" xfId="31431"/>
    <cellStyle name="CALC Currency Total 64 8 2 2" xfId="31432"/>
    <cellStyle name="CALC Currency Total 64 8 3" xfId="31433"/>
    <cellStyle name="CALC Currency Total 64 8 4" xfId="31434"/>
    <cellStyle name="CALC Currency Total 64 9" xfId="31435"/>
    <cellStyle name="CALC Currency Total 64 9 2" xfId="31436"/>
    <cellStyle name="CALC Currency Total 64 9 2 2" xfId="31437"/>
    <cellStyle name="CALC Currency Total 64 9 3" xfId="31438"/>
    <cellStyle name="CALC Currency Total 64 9 4" xfId="31439"/>
    <cellStyle name="CALC Currency Total 65" xfId="31440"/>
    <cellStyle name="CALC Currency Total 65 10" xfId="31441"/>
    <cellStyle name="CALC Currency Total 65 10 2" xfId="31442"/>
    <cellStyle name="CALC Currency Total 65 11" xfId="31443"/>
    <cellStyle name="CALC Currency Total 65 12" xfId="31444"/>
    <cellStyle name="CALC Currency Total 65 2" xfId="31445"/>
    <cellStyle name="CALC Currency Total 65 2 2" xfId="31446"/>
    <cellStyle name="CALC Currency Total 65 2 2 2" xfId="31447"/>
    <cellStyle name="CALC Currency Total 65 2 3" xfId="31448"/>
    <cellStyle name="CALC Currency Total 65 2 4" xfId="31449"/>
    <cellStyle name="CALC Currency Total 65 3" xfId="31450"/>
    <cellStyle name="CALC Currency Total 65 3 2" xfId="31451"/>
    <cellStyle name="CALC Currency Total 65 3 2 2" xfId="31452"/>
    <cellStyle name="CALC Currency Total 65 3 3" xfId="31453"/>
    <cellStyle name="CALC Currency Total 65 3 4" xfId="31454"/>
    <cellStyle name="CALC Currency Total 65 4" xfId="31455"/>
    <cellStyle name="CALC Currency Total 65 4 2" xfId="31456"/>
    <cellStyle name="CALC Currency Total 65 4 2 2" xfId="31457"/>
    <cellStyle name="CALC Currency Total 65 4 3" xfId="31458"/>
    <cellStyle name="CALC Currency Total 65 4 4" xfId="31459"/>
    <cellStyle name="CALC Currency Total 65 5" xfId="31460"/>
    <cellStyle name="CALC Currency Total 65 5 2" xfId="31461"/>
    <cellStyle name="CALC Currency Total 65 5 2 2" xfId="31462"/>
    <cellStyle name="CALC Currency Total 65 5 3" xfId="31463"/>
    <cellStyle name="CALC Currency Total 65 5 4" xfId="31464"/>
    <cellStyle name="CALC Currency Total 65 6" xfId="31465"/>
    <cellStyle name="CALC Currency Total 65 6 2" xfId="31466"/>
    <cellStyle name="CALC Currency Total 65 6 2 2" xfId="31467"/>
    <cellStyle name="CALC Currency Total 65 6 3" xfId="31468"/>
    <cellStyle name="CALC Currency Total 65 6 4" xfId="31469"/>
    <cellStyle name="CALC Currency Total 65 7" xfId="31470"/>
    <cellStyle name="CALC Currency Total 65 7 2" xfId="31471"/>
    <cellStyle name="CALC Currency Total 65 7 2 2" xfId="31472"/>
    <cellStyle name="CALC Currency Total 65 7 3" xfId="31473"/>
    <cellStyle name="CALC Currency Total 65 7 4" xfId="31474"/>
    <cellStyle name="CALC Currency Total 65 8" xfId="31475"/>
    <cellStyle name="CALC Currency Total 65 8 2" xfId="31476"/>
    <cellStyle name="CALC Currency Total 65 8 2 2" xfId="31477"/>
    <cellStyle name="CALC Currency Total 65 8 3" xfId="31478"/>
    <cellStyle name="CALC Currency Total 65 8 4" xfId="31479"/>
    <cellStyle name="CALC Currency Total 65 9" xfId="31480"/>
    <cellStyle name="CALC Currency Total 65 9 2" xfId="31481"/>
    <cellStyle name="CALC Currency Total 65 9 2 2" xfId="31482"/>
    <cellStyle name="CALC Currency Total 65 9 3" xfId="31483"/>
    <cellStyle name="CALC Currency Total 65 9 4" xfId="31484"/>
    <cellStyle name="CALC Currency Total 66" xfId="31485"/>
    <cellStyle name="CALC Currency Total 66 10" xfId="31486"/>
    <cellStyle name="CALC Currency Total 66 10 2" xfId="31487"/>
    <cellStyle name="CALC Currency Total 66 11" xfId="31488"/>
    <cellStyle name="CALC Currency Total 66 12" xfId="31489"/>
    <cellStyle name="CALC Currency Total 66 2" xfId="31490"/>
    <cellStyle name="CALC Currency Total 66 2 2" xfId="31491"/>
    <cellStyle name="CALC Currency Total 66 2 2 2" xfId="31492"/>
    <cellStyle name="CALC Currency Total 66 2 3" xfId="31493"/>
    <cellStyle name="CALC Currency Total 66 2 4" xfId="31494"/>
    <cellStyle name="CALC Currency Total 66 3" xfId="31495"/>
    <cellStyle name="CALC Currency Total 66 3 2" xfId="31496"/>
    <cellStyle name="CALC Currency Total 66 3 2 2" xfId="31497"/>
    <cellStyle name="CALC Currency Total 66 3 3" xfId="31498"/>
    <cellStyle name="CALC Currency Total 66 3 4" xfId="31499"/>
    <cellStyle name="CALC Currency Total 66 4" xfId="31500"/>
    <cellStyle name="CALC Currency Total 66 4 2" xfId="31501"/>
    <cellStyle name="CALC Currency Total 66 4 2 2" xfId="31502"/>
    <cellStyle name="CALC Currency Total 66 4 3" xfId="31503"/>
    <cellStyle name="CALC Currency Total 66 4 4" xfId="31504"/>
    <cellStyle name="CALC Currency Total 66 5" xfId="31505"/>
    <cellStyle name="CALC Currency Total 66 5 2" xfId="31506"/>
    <cellStyle name="CALC Currency Total 66 5 2 2" xfId="31507"/>
    <cellStyle name="CALC Currency Total 66 5 3" xfId="31508"/>
    <cellStyle name="CALC Currency Total 66 5 4" xfId="31509"/>
    <cellStyle name="CALC Currency Total 66 6" xfId="31510"/>
    <cellStyle name="CALC Currency Total 66 6 2" xfId="31511"/>
    <cellStyle name="CALC Currency Total 66 6 2 2" xfId="31512"/>
    <cellStyle name="CALC Currency Total 66 6 3" xfId="31513"/>
    <cellStyle name="CALC Currency Total 66 6 4" xfId="31514"/>
    <cellStyle name="CALC Currency Total 66 7" xfId="31515"/>
    <cellStyle name="CALC Currency Total 66 7 2" xfId="31516"/>
    <cellStyle name="CALC Currency Total 66 7 2 2" xfId="31517"/>
    <cellStyle name="CALC Currency Total 66 7 3" xfId="31518"/>
    <cellStyle name="CALC Currency Total 66 7 4" xfId="31519"/>
    <cellStyle name="CALC Currency Total 66 8" xfId="31520"/>
    <cellStyle name="CALC Currency Total 66 8 2" xfId="31521"/>
    <cellStyle name="CALC Currency Total 66 8 2 2" xfId="31522"/>
    <cellStyle name="CALC Currency Total 66 8 3" xfId="31523"/>
    <cellStyle name="CALC Currency Total 66 8 4" xfId="31524"/>
    <cellStyle name="CALC Currency Total 66 9" xfId="31525"/>
    <cellStyle name="CALC Currency Total 66 9 2" xfId="31526"/>
    <cellStyle name="CALC Currency Total 66 9 2 2" xfId="31527"/>
    <cellStyle name="CALC Currency Total 66 9 3" xfId="31528"/>
    <cellStyle name="CALC Currency Total 66 9 4" xfId="31529"/>
    <cellStyle name="CALC Currency Total 67" xfId="31530"/>
    <cellStyle name="CALC Currency Total 67 10" xfId="31531"/>
    <cellStyle name="CALC Currency Total 67 10 2" xfId="31532"/>
    <cellStyle name="CALC Currency Total 67 11" xfId="31533"/>
    <cellStyle name="CALC Currency Total 67 12" xfId="31534"/>
    <cellStyle name="CALC Currency Total 67 2" xfId="31535"/>
    <cellStyle name="CALC Currency Total 67 2 2" xfId="31536"/>
    <cellStyle name="CALC Currency Total 67 2 2 2" xfId="31537"/>
    <cellStyle name="CALC Currency Total 67 2 3" xfId="31538"/>
    <cellStyle name="CALC Currency Total 67 2 4" xfId="31539"/>
    <cellStyle name="CALC Currency Total 67 3" xfId="31540"/>
    <cellStyle name="CALC Currency Total 67 3 2" xfId="31541"/>
    <cellStyle name="CALC Currency Total 67 3 2 2" xfId="31542"/>
    <cellStyle name="CALC Currency Total 67 3 3" xfId="31543"/>
    <cellStyle name="CALC Currency Total 67 3 4" xfId="31544"/>
    <cellStyle name="CALC Currency Total 67 4" xfId="31545"/>
    <cellStyle name="CALC Currency Total 67 4 2" xfId="31546"/>
    <cellStyle name="CALC Currency Total 67 4 2 2" xfId="31547"/>
    <cellStyle name="CALC Currency Total 67 4 3" xfId="31548"/>
    <cellStyle name="CALC Currency Total 67 4 4" xfId="31549"/>
    <cellStyle name="CALC Currency Total 67 5" xfId="31550"/>
    <cellStyle name="CALC Currency Total 67 5 2" xfId="31551"/>
    <cellStyle name="CALC Currency Total 67 5 2 2" xfId="31552"/>
    <cellStyle name="CALC Currency Total 67 5 3" xfId="31553"/>
    <cellStyle name="CALC Currency Total 67 5 4" xfId="31554"/>
    <cellStyle name="CALC Currency Total 67 6" xfId="31555"/>
    <cellStyle name="CALC Currency Total 67 6 2" xfId="31556"/>
    <cellStyle name="CALC Currency Total 67 6 2 2" xfId="31557"/>
    <cellStyle name="CALC Currency Total 67 6 3" xfId="31558"/>
    <cellStyle name="CALC Currency Total 67 6 4" xfId="31559"/>
    <cellStyle name="CALC Currency Total 67 7" xfId="31560"/>
    <cellStyle name="CALC Currency Total 67 7 2" xfId="31561"/>
    <cellStyle name="CALC Currency Total 67 7 2 2" xfId="31562"/>
    <cellStyle name="CALC Currency Total 67 7 3" xfId="31563"/>
    <cellStyle name="CALC Currency Total 67 7 4" xfId="31564"/>
    <cellStyle name="CALC Currency Total 67 8" xfId="31565"/>
    <cellStyle name="CALC Currency Total 67 8 2" xfId="31566"/>
    <cellStyle name="CALC Currency Total 67 8 2 2" xfId="31567"/>
    <cellStyle name="CALC Currency Total 67 8 3" xfId="31568"/>
    <cellStyle name="CALC Currency Total 67 8 4" xfId="31569"/>
    <cellStyle name="CALC Currency Total 67 9" xfId="31570"/>
    <cellStyle name="CALC Currency Total 67 9 2" xfId="31571"/>
    <cellStyle name="CALC Currency Total 67 9 2 2" xfId="31572"/>
    <cellStyle name="CALC Currency Total 67 9 3" xfId="31573"/>
    <cellStyle name="CALC Currency Total 67 9 4" xfId="31574"/>
    <cellStyle name="CALC Currency Total 68" xfId="31575"/>
    <cellStyle name="CALC Currency Total 68 10" xfId="31576"/>
    <cellStyle name="CALC Currency Total 68 10 2" xfId="31577"/>
    <cellStyle name="CALC Currency Total 68 11" xfId="31578"/>
    <cellStyle name="CALC Currency Total 68 12" xfId="31579"/>
    <cellStyle name="CALC Currency Total 68 2" xfId="31580"/>
    <cellStyle name="CALC Currency Total 68 2 2" xfId="31581"/>
    <cellStyle name="CALC Currency Total 68 2 2 2" xfId="31582"/>
    <cellStyle name="CALC Currency Total 68 2 3" xfId="31583"/>
    <cellStyle name="CALC Currency Total 68 2 4" xfId="31584"/>
    <cellStyle name="CALC Currency Total 68 3" xfId="31585"/>
    <cellStyle name="CALC Currency Total 68 3 2" xfId="31586"/>
    <cellStyle name="CALC Currency Total 68 3 2 2" xfId="31587"/>
    <cellStyle name="CALC Currency Total 68 3 3" xfId="31588"/>
    <cellStyle name="CALC Currency Total 68 3 4" xfId="31589"/>
    <cellStyle name="CALC Currency Total 68 4" xfId="31590"/>
    <cellStyle name="CALC Currency Total 68 4 2" xfId="31591"/>
    <cellStyle name="CALC Currency Total 68 4 2 2" xfId="31592"/>
    <cellStyle name="CALC Currency Total 68 4 3" xfId="31593"/>
    <cellStyle name="CALC Currency Total 68 4 4" xfId="31594"/>
    <cellStyle name="CALC Currency Total 68 5" xfId="31595"/>
    <cellStyle name="CALC Currency Total 68 5 2" xfId="31596"/>
    <cellStyle name="CALC Currency Total 68 5 2 2" xfId="31597"/>
    <cellStyle name="CALC Currency Total 68 5 3" xfId="31598"/>
    <cellStyle name="CALC Currency Total 68 5 4" xfId="31599"/>
    <cellStyle name="CALC Currency Total 68 6" xfId="31600"/>
    <cellStyle name="CALC Currency Total 68 6 2" xfId="31601"/>
    <cellStyle name="CALC Currency Total 68 6 2 2" xfId="31602"/>
    <cellStyle name="CALC Currency Total 68 6 3" xfId="31603"/>
    <cellStyle name="CALC Currency Total 68 6 4" xfId="31604"/>
    <cellStyle name="CALC Currency Total 68 7" xfId="31605"/>
    <cellStyle name="CALC Currency Total 68 7 2" xfId="31606"/>
    <cellStyle name="CALC Currency Total 68 7 2 2" xfId="31607"/>
    <cellStyle name="CALC Currency Total 68 7 3" xfId="31608"/>
    <cellStyle name="CALC Currency Total 68 7 4" xfId="31609"/>
    <cellStyle name="CALC Currency Total 68 8" xfId="31610"/>
    <cellStyle name="CALC Currency Total 68 8 2" xfId="31611"/>
    <cellStyle name="CALC Currency Total 68 8 2 2" xfId="31612"/>
    <cellStyle name="CALC Currency Total 68 8 3" xfId="31613"/>
    <cellStyle name="CALC Currency Total 68 8 4" xfId="31614"/>
    <cellStyle name="CALC Currency Total 68 9" xfId="31615"/>
    <cellStyle name="CALC Currency Total 68 9 2" xfId="31616"/>
    <cellStyle name="CALC Currency Total 68 9 2 2" xfId="31617"/>
    <cellStyle name="CALC Currency Total 68 9 3" xfId="31618"/>
    <cellStyle name="CALC Currency Total 68 9 4" xfId="31619"/>
    <cellStyle name="CALC Currency Total 69" xfId="31620"/>
    <cellStyle name="CALC Currency Total 69 10" xfId="31621"/>
    <cellStyle name="CALC Currency Total 69 10 2" xfId="31622"/>
    <cellStyle name="CALC Currency Total 69 11" xfId="31623"/>
    <cellStyle name="CALC Currency Total 69 12" xfId="31624"/>
    <cellStyle name="CALC Currency Total 69 2" xfId="31625"/>
    <cellStyle name="CALC Currency Total 69 2 2" xfId="31626"/>
    <cellStyle name="CALC Currency Total 69 2 2 2" xfId="31627"/>
    <cellStyle name="CALC Currency Total 69 2 3" xfId="31628"/>
    <cellStyle name="CALC Currency Total 69 2 4" xfId="31629"/>
    <cellStyle name="CALC Currency Total 69 3" xfId="31630"/>
    <cellStyle name="CALC Currency Total 69 3 2" xfId="31631"/>
    <cellStyle name="CALC Currency Total 69 3 2 2" xfId="31632"/>
    <cellStyle name="CALC Currency Total 69 3 3" xfId="31633"/>
    <cellStyle name="CALC Currency Total 69 3 4" xfId="31634"/>
    <cellStyle name="CALC Currency Total 69 4" xfId="31635"/>
    <cellStyle name="CALC Currency Total 69 4 2" xfId="31636"/>
    <cellStyle name="CALC Currency Total 69 4 2 2" xfId="31637"/>
    <cellStyle name="CALC Currency Total 69 4 3" xfId="31638"/>
    <cellStyle name="CALC Currency Total 69 4 4" xfId="31639"/>
    <cellStyle name="CALC Currency Total 69 5" xfId="31640"/>
    <cellStyle name="CALC Currency Total 69 5 2" xfId="31641"/>
    <cellStyle name="CALC Currency Total 69 5 2 2" xfId="31642"/>
    <cellStyle name="CALC Currency Total 69 5 3" xfId="31643"/>
    <cellStyle name="CALC Currency Total 69 5 4" xfId="31644"/>
    <cellStyle name="CALC Currency Total 69 6" xfId="31645"/>
    <cellStyle name="CALC Currency Total 69 6 2" xfId="31646"/>
    <cellStyle name="CALC Currency Total 69 6 2 2" xfId="31647"/>
    <cellStyle name="CALC Currency Total 69 6 3" xfId="31648"/>
    <cellStyle name="CALC Currency Total 69 6 4" xfId="31649"/>
    <cellStyle name="CALC Currency Total 69 7" xfId="31650"/>
    <cellStyle name="CALC Currency Total 69 7 2" xfId="31651"/>
    <cellStyle name="CALC Currency Total 69 7 2 2" xfId="31652"/>
    <cellStyle name="CALC Currency Total 69 7 3" xfId="31653"/>
    <cellStyle name="CALC Currency Total 69 7 4" xfId="31654"/>
    <cellStyle name="CALC Currency Total 69 8" xfId="31655"/>
    <cellStyle name="CALC Currency Total 69 8 2" xfId="31656"/>
    <cellStyle name="CALC Currency Total 69 8 2 2" xfId="31657"/>
    <cellStyle name="CALC Currency Total 69 8 3" xfId="31658"/>
    <cellStyle name="CALC Currency Total 69 8 4" xfId="31659"/>
    <cellStyle name="CALC Currency Total 69 9" xfId="31660"/>
    <cellStyle name="CALC Currency Total 69 9 2" xfId="31661"/>
    <cellStyle name="CALC Currency Total 69 9 2 2" xfId="31662"/>
    <cellStyle name="CALC Currency Total 69 9 3" xfId="31663"/>
    <cellStyle name="CALC Currency Total 69 9 4" xfId="31664"/>
    <cellStyle name="CALC Currency Total 7" xfId="31665"/>
    <cellStyle name="CALC Currency Total 7 10" xfId="31666"/>
    <cellStyle name="CALC Currency Total 7 10 2" xfId="31667"/>
    <cellStyle name="CALC Currency Total 7 11" xfId="31668"/>
    <cellStyle name="CALC Currency Total 7 2" xfId="31669"/>
    <cellStyle name="CALC Currency Total 7 2 2" xfId="31670"/>
    <cellStyle name="CALC Currency Total 7 2 2 2" xfId="31671"/>
    <cellStyle name="CALC Currency Total 7 2 3" xfId="31672"/>
    <cellStyle name="CALC Currency Total 7 2 4" xfId="31673"/>
    <cellStyle name="CALC Currency Total 7 3" xfId="31674"/>
    <cellStyle name="CALC Currency Total 7 3 2" xfId="31675"/>
    <cellStyle name="CALC Currency Total 7 3 2 2" xfId="31676"/>
    <cellStyle name="CALC Currency Total 7 3 3" xfId="31677"/>
    <cellStyle name="CALC Currency Total 7 3 4" xfId="31678"/>
    <cellStyle name="CALC Currency Total 7 4" xfId="31679"/>
    <cellStyle name="CALC Currency Total 7 4 2" xfId="31680"/>
    <cellStyle name="CALC Currency Total 7 4 2 2" xfId="31681"/>
    <cellStyle name="CALC Currency Total 7 4 3" xfId="31682"/>
    <cellStyle name="CALC Currency Total 7 4 4" xfId="31683"/>
    <cellStyle name="CALC Currency Total 7 5" xfId="31684"/>
    <cellStyle name="CALC Currency Total 7 5 2" xfId="31685"/>
    <cellStyle name="CALC Currency Total 7 5 2 2" xfId="31686"/>
    <cellStyle name="CALC Currency Total 7 5 3" xfId="31687"/>
    <cellStyle name="CALC Currency Total 7 5 4" xfId="31688"/>
    <cellStyle name="CALC Currency Total 7 6" xfId="31689"/>
    <cellStyle name="CALC Currency Total 7 6 2" xfId="31690"/>
    <cellStyle name="CALC Currency Total 7 6 2 2" xfId="31691"/>
    <cellStyle name="CALC Currency Total 7 6 3" xfId="31692"/>
    <cellStyle name="CALC Currency Total 7 6 4" xfId="31693"/>
    <cellStyle name="CALC Currency Total 7 7" xfId="31694"/>
    <cellStyle name="CALC Currency Total 7 7 2" xfId="31695"/>
    <cellStyle name="CALC Currency Total 7 7 2 2" xfId="31696"/>
    <cellStyle name="CALC Currency Total 7 7 3" xfId="31697"/>
    <cellStyle name="CALC Currency Total 7 7 4" xfId="31698"/>
    <cellStyle name="CALC Currency Total 7 8" xfId="31699"/>
    <cellStyle name="CALC Currency Total 7 8 2" xfId="31700"/>
    <cellStyle name="CALC Currency Total 7 8 2 2" xfId="31701"/>
    <cellStyle name="CALC Currency Total 7 8 3" xfId="31702"/>
    <cellStyle name="CALC Currency Total 7 8 4" xfId="31703"/>
    <cellStyle name="CALC Currency Total 7 9" xfId="31704"/>
    <cellStyle name="CALC Currency Total 7 9 2" xfId="31705"/>
    <cellStyle name="CALC Currency Total 7 9 2 2" xfId="31706"/>
    <cellStyle name="CALC Currency Total 7 9 3" xfId="31707"/>
    <cellStyle name="CALC Currency Total 7 9 4" xfId="31708"/>
    <cellStyle name="CALC Currency Total 70" xfId="31709"/>
    <cellStyle name="CALC Currency Total 70 10" xfId="31710"/>
    <cellStyle name="CALC Currency Total 70 10 2" xfId="31711"/>
    <cellStyle name="CALC Currency Total 70 11" xfId="31712"/>
    <cellStyle name="CALC Currency Total 70 12" xfId="31713"/>
    <cellStyle name="CALC Currency Total 70 2" xfId="31714"/>
    <cellStyle name="CALC Currency Total 70 2 2" xfId="31715"/>
    <cellStyle name="CALC Currency Total 70 2 2 2" xfId="31716"/>
    <cellStyle name="CALC Currency Total 70 2 3" xfId="31717"/>
    <cellStyle name="CALC Currency Total 70 2 4" xfId="31718"/>
    <cellStyle name="CALC Currency Total 70 3" xfId="31719"/>
    <cellStyle name="CALC Currency Total 70 3 2" xfId="31720"/>
    <cellStyle name="CALC Currency Total 70 3 2 2" xfId="31721"/>
    <cellStyle name="CALC Currency Total 70 3 3" xfId="31722"/>
    <cellStyle name="CALC Currency Total 70 3 4" xfId="31723"/>
    <cellStyle name="CALC Currency Total 70 4" xfId="31724"/>
    <cellStyle name="CALC Currency Total 70 4 2" xfId="31725"/>
    <cellStyle name="CALC Currency Total 70 4 2 2" xfId="31726"/>
    <cellStyle name="CALC Currency Total 70 4 3" xfId="31727"/>
    <cellStyle name="CALC Currency Total 70 4 4" xfId="31728"/>
    <cellStyle name="CALC Currency Total 70 5" xfId="31729"/>
    <cellStyle name="CALC Currency Total 70 5 2" xfId="31730"/>
    <cellStyle name="CALC Currency Total 70 5 2 2" xfId="31731"/>
    <cellStyle name="CALC Currency Total 70 5 3" xfId="31732"/>
    <cellStyle name="CALC Currency Total 70 5 4" xfId="31733"/>
    <cellStyle name="CALC Currency Total 70 6" xfId="31734"/>
    <cellStyle name="CALC Currency Total 70 6 2" xfId="31735"/>
    <cellStyle name="CALC Currency Total 70 6 2 2" xfId="31736"/>
    <cellStyle name="CALC Currency Total 70 6 3" xfId="31737"/>
    <cellStyle name="CALC Currency Total 70 6 4" xfId="31738"/>
    <cellStyle name="CALC Currency Total 70 7" xfId="31739"/>
    <cellStyle name="CALC Currency Total 70 7 2" xfId="31740"/>
    <cellStyle name="CALC Currency Total 70 7 2 2" xfId="31741"/>
    <cellStyle name="CALC Currency Total 70 7 3" xfId="31742"/>
    <cellStyle name="CALC Currency Total 70 7 4" xfId="31743"/>
    <cellStyle name="CALC Currency Total 70 8" xfId="31744"/>
    <cellStyle name="CALC Currency Total 70 8 2" xfId="31745"/>
    <cellStyle name="CALC Currency Total 70 8 2 2" xfId="31746"/>
    <cellStyle name="CALC Currency Total 70 8 3" xfId="31747"/>
    <cellStyle name="CALC Currency Total 70 8 4" xfId="31748"/>
    <cellStyle name="CALC Currency Total 70 9" xfId="31749"/>
    <cellStyle name="CALC Currency Total 70 9 2" xfId="31750"/>
    <cellStyle name="CALC Currency Total 70 9 2 2" xfId="31751"/>
    <cellStyle name="CALC Currency Total 70 9 3" xfId="31752"/>
    <cellStyle name="CALC Currency Total 70 9 4" xfId="31753"/>
    <cellStyle name="CALC Currency Total 71" xfId="31754"/>
    <cellStyle name="CALC Currency Total 71 10" xfId="31755"/>
    <cellStyle name="CALC Currency Total 71 10 2" xfId="31756"/>
    <cellStyle name="CALC Currency Total 71 11" xfId="31757"/>
    <cellStyle name="CALC Currency Total 71 12" xfId="31758"/>
    <cellStyle name="CALC Currency Total 71 2" xfId="31759"/>
    <cellStyle name="CALC Currency Total 71 2 2" xfId="31760"/>
    <cellStyle name="CALC Currency Total 71 2 2 2" xfId="31761"/>
    <cellStyle name="CALC Currency Total 71 2 3" xfId="31762"/>
    <cellStyle name="CALC Currency Total 71 2 4" xfId="31763"/>
    <cellStyle name="CALC Currency Total 71 3" xfId="31764"/>
    <cellStyle name="CALC Currency Total 71 3 2" xfId="31765"/>
    <cellStyle name="CALC Currency Total 71 3 2 2" xfId="31766"/>
    <cellStyle name="CALC Currency Total 71 3 3" xfId="31767"/>
    <cellStyle name="CALC Currency Total 71 3 4" xfId="31768"/>
    <cellStyle name="CALC Currency Total 71 4" xfId="31769"/>
    <cellStyle name="CALC Currency Total 71 4 2" xfId="31770"/>
    <cellStyle name="CALC Currency Total 71 4 2 2" xfId="31771"/>
    <cellStyle name="CALC Currency Total 71 4 3" xfId="31772"/>
    <cellStyle name="CALC Currency Total 71 4 4" xfId="31773"/>
    <cellStyle name="CALC Currency Total 71 5" xfId="31774"/>
    <cellStyle name="CALC Currency Total 71 5 2" xfId="31775"/>
    <cellStyle name="CALC Currency Total 71 5 2 2" xfId="31776"/>
    <cellStyle name="CALC Currency Total 71 5 3" xfId="31777"/>
    <cellStyle name="CALC Currency Total 71 5 4" xfId="31778"/>
    <cellStyle name="CALC Currency Total 71 6" xfId="31779"/>
    <cellStyle name="CALC Currency Total 71 6 2" xfId="31780"/>
    <cellStyle name="CALC Currency Total 71 6 2 2" xfId="31781"/>
    <cellStyle name="CALC Currency Total 71 6 3" xfId="31782"/>
    <cellStyle name="CALC Currency Total 71 6 4" xfId="31783"/>
    <cellStyle name="CALC Currency Total 71 7" xfId="31784"/>
    <cellStyle name="CALC Currency Total 71 7 2" xfId="31785"/>
    <cellStyle name="CALC Currency Total 71 7 2 2" xfId="31786"/>
    <cellStyle name="CALC Currency Total 71 7 3" xfId="31787"/>
    <cellStyle name="CALC Currency Total 71 7 4" xfId="31788"/>
    <cellStyle name="CALC Currency Total 71 8" xfId="31789"/>
    <cellStyle name="CALC Currency Total 71 8 2" xfId="31790"/>
    <cellStyle name="CALC Currency Total 71 8 2 2" xfId="31791"/>
    <cellStyle name="CALC Currency Total 71 8 3" xfId="31792"/>
    <cellStyle name="CALC Currency Total 71 8 4" xfId="31793"/>
    <cellStyle name="CALC Currency Total 71 9" xfId="31794"/>
    <cellStyle name="CALC Currency Total 71 9 2" xfId="31795"/>
    <cellStyle name="CALC Currency Total 71 9 2 2" xfId="31796"/>
    <cellStyle name="CALC Currency Total 71 9 3" xfId="31797"/>
    <cellStyle name="CALC Currency Total 71 9 4" xfId="31798"/>
    <cellStyle name="CALC Currency Total 72" xfId="31799"/>
    <cellStyle name="CALC Currency Total 72 10" xfId="31800"/>
    <cellStyle name="CALC Currency Total 72 10 2" xfId="31801"/>
    <cellStyle name="CALC Currency Total 72 11" xfId="31802"/>
    <cellStyle name="CALC Currency Total 72 12" xfId="31803"/>
    <cellStyle name="CALC Currency Total 72 2" xfId="31804"/>
    <cellStyle name="CALC Currency Total 72 2 2" xfId="31805"/>
    <cellStyle name="CALC Currency Total 72 2 2 2" xfId="31806"/>
    <cellStyle name="CALC Currency Total 72 2 3" xfId="31807"/>
    <cellStyle name="CALC Currency Total 72 2 4" xfId="31808"/>
    <cellStyle name="CALC Currency Total 72 3" xfId="31809"/>
    <cellStyle name="CALC Currency Total 72 3 2" xfId="31810"/>
    <cellStyle name="CALC Currency Total 72 3 2 2" xfId="31811"/>
    <cellStyle name="CALC Currency Total 72 3 3" xfId="31812"/>
    <cellStyle name="CALC Currency Total 72 3 4" xfId="31813"/>
    <cellStyle name="CALC Currency Total 72 4" xfId="31814"/>
    <cellStyle name="CALC Currency Total 72 4 2" xfId="31815"/>
    <cellStyle name="CALC Currency Total 72 4 2 2" xfId="31816"/>
    <cellStyle name="CALC Currency Total 72 4 3" xfId="31817"/>
    <cellStyle name="CALC Currency Total 72 4 4" xfId="31818"/>
    <cellStyle name="CALC Currency Total 72 5" xfId="31819"/>
    <cellStyle name="CALC Currency Total 72 5 2" xfId="31820"/>
    <cellStyle name="CALC Currency Total 72 5 2 2" xfId="31821"/>
    <cellStyle name="CALC Currency Total 72 5 3" xfId="31822"/>
    <cellStyle name="CALC Currency Total 72 5 4" xfId="31823"/>
    <cellStyle name="CALC Currency Total 72 6" xfId="31824"/>
    <cellStyle name="CALC Currency Total 72 6 2" xfId="31825"/>
    <cellStyle name="CALC Currency Total 72 6 2 2" xfId="31826"/>
    <cellStyle name="CALC Currency Total 72 6 3" xfId="31827"/>
    <cellStyle name="CALC Currency Total 72 6 4" xfId="31828"/>
    <cellStyle name="CALC Currency Total 72 7" xfId="31829"/>
    <cellStyle name="CALC Currency Total 72 7 2" xfId="31830"/>
    <cellStyle name="CALC Currency Total 72 7 2 2" xfId="31831"/>
    <cellStyle name="CALC Currency Total 72 7 3" xfId="31832"/>
    <cellStyle name="CALC Currency Total 72 7 4" xfId="31833"/>
    <cellStyle name="CALC Currency Total 72 8" xfId="31834"/>
    <cellStyle name="CALC Currency Total 72 8 2" xfId="31835"/>
    <cellStyle name="CALC Currency Total 72 8 2 2" xfId="31836"/>
    <cellStyle name="CALC Currency Total 72 8 3" xfId="31837"/>
    <cellStyle name="CALC Currency Total 72 8 4" xfId="31838"/>
    <cellStyle name="CALC Currency Total 72 9" xfId="31839"/>
    <cellStyle name="CALC Currency Total 72 9 2" xfId="31840"/>
    <cellStyle name="CALC Currency Total 72 9 2 2" xfId="31841"/>
    <cellStyle name="CALC Currency Total 72 9 3" xfId="31842"/>
    <cellStyle name="CALC Currency Total 72 9 4" xfId="31843"/>
    <cellStyle name="CALC Currency Total 73" xfId="31844"/>
    <cellStyle name="CALC Currency Total 73 10" xfId="31845"/>
    <cellStyle name="CALC Currency Total 73 11" xfId="31846"/>
    <cellStyle name="CALC Currency Total 73 2" xfId="31847"/>
    <cellStyle name="CALC Currency Total 73 2 2" xfId="31848"/>
    <cellStyle name="CALC Currency Total 73 2 2 2" xfId="31849"/>
    <cellStyle name="CALC Currency Total 73 2 3" xfId="31850"/>
    <cellStyle name="CALC Currency Total 73 2 4" xfId="31851"/>
    <cellStyle name="CALC Currency Total 73 3" xfId="31852"/>
    <cellStyle name="CALC Currency Total 73 3 2" xfId="31853"/>
    <cellStyle name="CALC Currency Total 73 3 2 2" xfId="31854"/>
    <cellStyle name="CALC Currency Total 73 3 3" xfId="31855"/>
    <cellStyle name="CALC Currency Total 73 3 4" xfId="31856"/>
    <cellStyle name="CALC Currency Total 73 4" xfId="31857"/>
    <cellStyle name="CALC Currency Total 73 4 2" xfId="31858"/>
    <cellStyle name="CALC Currency Total 73 4 2 2" xfId="31859"/>
    <cellStyle name="CALC Currency Total 73 4 3" xfId="31860"/>
    <cellStyle name="CALC Currency Total 73 4 4" xfId="31861"/>
    <cellStyle name="CALC Currency Total 73 5" xfId="31862"/>
    <cellStyle name="CALC Currency Total 73 5 2" xfId="31863"/>
    <cellStyle name="CALC Currency Total 73 5 2 2" xfId="31864"/>
    <cellStyle name="CALC Currency Total 73 5 3" xfId="31865"/>
    <cellStyle name="CALC Currency Total 73 5 4" xfId="31866"/>
    <cellStyle name="CALC Currency Total 73 6" xfId="31867"/>
    <cellStyle name="CALC Currency Total 73 6 2" xfId="31868"/>
    <cellStyle name="CALC Currency Total 73 6 2 2" xfId="31869"/>
    <cellStyle name="CALC Currency Total 73 6 3" xfId="31870"/>
    <cellStyle name="CALC Currency Total 73 6 4" xfId="31871"/>
    <cellStyle name="CALC Currency Total 73 7" xfId="31872"/>
    <cellStyle name="CALC Currency Total 73 7 2" xfId="31873"/>
    <cellStyle name="CALC Currency Total 73 7 2 2" xfId="31874"/>
    <cellStyle name="CALC Currency Total 73 7 3" xfId="31875"/>
    <cellStyle name="CALC Currency Total 73 7 4" xfId="31876"/>
    <cellStyle name="CALC Currency Total 73 8" xfId="31877"/>
    <cellStyle name="CALC Currency Total 73 8 2" xfId="31878"/>
    <cellStyle name="CALC Currency Total 73 8 2 2" xfId="31879"/>
    <cellStyle name="CALC Currency Total 73 8 3" xfId="31880"/>
    <cellStyle name="CALC Currency Total 73 8 4" xfId="31881"/>
    <cellStyle name="CALC Currency Total 73 9" xfId="31882"/>
    <cellStyle name="CALC Currency Total 73 9 2" xfId="31883"/>
    <cellStyle name="CALC Currency Total 74" xfId="31884"/>
    <cellStyle name="CALC Currency Total 74 10" xfId="31885"/>
    <cellStyle name="CALC Currency Total 74 11" xfId="31886"/>
    <cellStyle name="CALC Currency Total 74 2" xfId="31887"/>
    <cellStyle name="CALC Currency Total 74 2 2" xfId="31888"/>
    <cellStyle name="CALC Currency Total 74 2 2 2" xfId="31889"/>
    <cellStyle name="CALC Currency Total 74 2 3" xfId="31890"/>
    <cellStyle name="CALC Currency Total 74 2 4" xfId="31891"/>
    <cellStyle name="CALC Currency Total 74 3" xfId="31892"/>
    <cellStyle name="CALC Currency Total 74 3 2" xfId="31893"/>
    <cellStyle name="CALC Currency Total 74 3 2 2" xfId="31894"/>
    <cellStyle name="CALC Currency Total 74 3 3" xfId="31895"/>
    <cellStyle name="CALC Currency Total 74 3 4" xfId="31896"/>
    <cellStyle name="CALC Currency Total 74 4" xfId="31897"/>
    <cellStyle name="CALC Currency Total 74 4 2" xfId="31898"/>
    <cellStyle name="CALC Currency Total 74 4 2 2" xfId="31899"/>
    <cellStyle name="CALC Currency Total 74 4 3" xfId="31900"/>
    <cellStyle name="CALC Currency Total 74 4 4" xfId="31901"/>
    <cellStyle name="CALC Currency Total 74 5" xfId="31902"/>
    <cellStyle name="CALC Currency Total 74 5 2" xfId="31903"/>
    <cellStyle name="CALC Currency Total 74 5 2 2" xfId="31904"/>
    <cellStyle name="CALC Currency Total 74 5 3" xfId="31905"/>
    <cellStyle name="CALC Currency Total 74 5 4" xfId="31906"/>
    <cellStyle name="CALC Currency Total 74 6" xfId="31907"/>
    <cellStyle name="CALC Currency Total 74 6 2" xfId="31908"/>
    <cellStyle name="CALC Currency Total 74 6 2 2" xfId="31909"/>
    <cellStyle name="CALC Currency Total 74 6 3" xfId="31910"/>
    <cellStyle name="CALC Currency Total 74 6 4" xfId="31911"/>
    <cellStyle name="CALC Currency Total 74 7" xfId="31912"/>
    <cellStyle name="CALC Currency Total 74 7 2" xfId="31913"/>
    <cellStyle name="CALC Currency Total 74 7 2 2" xfId="31914"/>
    <cellStyle name="CALC Currency Total 74 7 3" xfId="31915"/>
    <cellStyle name="CALC Currency Total 74 7 4" xfId="31916"/>
    <cellStyle name="CALC Currency Total 74 8" xfId="31917"/>
    <cellStyle name="CALC Currency Total 74 8 2" xfId="31918"/>
    <cellStyle name="CALC Currency Total 74 8 2 2" xfId="31919"/>
    <cellStyle name="CALC Currency Total 74 8 3" xfId="31920"/>
    <cellStyle name="CALC Currency Total 74 8 4" xfId="31921"/>
    <cellStyle name="CALC Currency Total 74 9" xfId="31922"/>
    <cellStyle name="CALC Currency Total 74 9 2" xfId="31923"/>
    <cellStyle name="CALC Currency Total 75" xfId="31924"/>
    <cellStyle name="CALC Currency Total 75 10" xfId="31925"/>
    <cellStyle name="CALC Currency Total 75 11" xfId="31926"/>
    <cellStyle name="CALC Currency Total 75 2" xfId="31927"/>
    <cellStyle name="CALC Currency Total 75 2 2" xfId="31928"/>
    <cellStyle name="CALC Currency Total 75 2 2 2" xfId="31929"/>
    <cellStyle name="CALC Currency Total 75 2 3" xfId="31930"/>
    <cellStyle name="CALC Currency Total 75 2 4" xfId="31931"/>
    <cellStyle name="CALC Currency Total 75 3" xfId="31932"/>
    <cellStyle name="CALC Currency Total 75 3 2" xfId="31933"/>
    <cellStyle name="CALC Currency Total 75 3 2 2" xfId="31934"/>
    <cellStyle name="CALC Currency Total 75 3 3" xfId="31935"/>
    <cellStyle name="CALC Currency Total 75 3 4" xfId="31936"/>
    <cellStyle name="CALC Currency Total 75 4" xfId="31937"/>
    <cellStyle name="CALC Currency Total 75 4 2" xfId="31938"/>
    <cellStyle name="CALC Currency Total 75 4 2 2" xfId="31939"/>
    <cellStyle name="CALC Currency Total 75 4 3" xfId="31940"/>
    <cellStyle name="CALC Currency Total 75 4 4" xfId="31941"/>
    <cellStyle name="CALC Currency Total 75 5" xfId="31942"/>
    <cellStyle name="CALC Currency Total 75 5 2" xfId="31943"/>
    <cellStyle name="CALC Currency Total 75 5 2 2" xfId="31944"/>
    <cellStyle name="CALC Currency Total 75 5 3" xfId="31945"/>
    <cellStyle name="CALC Currency Total 75 5 4" xfId="31946"/>
    <cellStyle name="CALC Currency Total 75 6" xfId="31947"/>
    <cellStyle name="CALC Currency Total 75 6 2" xfId="31948"/>
    <cellStyle name="CALC Currency Total 75 6 2 2" xfId="31949"/>
    <cellStyle name="CALC Currency Total 75 6 3" xfId="31950"/>
    <cellStyle name="CALC Currency Total 75 6 4" xfId="31951"/>
    <cellStyle name="CALC Currency Total 75 7" xfId="31952"/>
    <cellStyle name="CALC Currency Total 75 7 2" xfId="31953"/>
    <cellStyle name="CALC Currency Total 75 7 2 2" xfId="31954"/>
    <cellStyle name="CALC Currency Total 75 7 3" xfId="31955"/>
    <cellStyle name="CALC Currency Total 75 7 4" xfId="31956"/>
    <cellStyle name="CALC Currency Total 75 8" xfId="31957"/>
    <cellStyle name="CALC Currency Total 75 8 2" xfId="31958"/>
    <cellStyle name="CALC Currency Total 75 8 2 2" xfId="31959"/>
    <cellStyle name="CALC Currency Total 75 8 3" xfId="31960"/>
    <cellStyle name="CALC Currency Total 75 8 4" xfId="31961"/>
    <cellStyle name="CALC Currency Total 75 9" xfId="31962"/>
    <cellStyle name="CALC Currency Total 75 9 2" xfId="31963"/>
    <cellStyle name="CALC Currency Total 76" xfId="31964"/>
    <cellStyle name="CALC Currency Total 76 10" xfId="31965"/>
    <cellStyle name="CALC Currency Total 76 11" xfId="31966"/>
    <cellStyle name="CALC Currency Total 76 2" xfId="31967"/>
    <cellStyle name="CALC Currency Total 76 2 2" xfId="31968"/>
    <cellStyle name="CALC Currency Total 76 2 2 2" xfId="31969"/>
    <cellStyle name="CALC Currency Total 76 2 3" xfId="31970"/>
    <cellStyle name="CALC Currency Total 76 2 4" xfId="31971"/>
    <cellStyle name="CALC Currency Total 76 3" xfId="31972"/>
    <cellStyle name="CALC Currency Total 76 3 2" xfId="31973"/>
    <cellStyle name="CALC Currency Total 76 3 2 2" xfId="31974"/>
    <cellStyle name="CALC Currency Total 76 3 3" xfId="31975"/>
    <cellStyle name="CALC Currency Total 76 3 4" xfId="31976"/>
    <cellStyle name="CALC Currency Total 76 4" xfId="31977"/>
    <cellStyle name="CALC Currency Total 76 4 2" xfId="31978"/>
    <cellStyle name="CALC Currency Total 76 4 2 2" xfId="31979"/>
    <cellStyle name="CALC Currency Total 76 4 3" xfId="31980"/>
    <cellStyle name="CALC Currency Total 76 4 4" xfId="31981"/>
    <cellStyle name="CALC Currency Total 76 5" xfId="31982"/>
    <cellStyle name="CALC Currency Total 76 5 2" xfId="31983"/>
    <cellStyle name="CALC Currency Total 76 5 2 2" xfId="31984"/>
    <cellStyle name="CALC Currency Total 76 5 3" xfId="31985"/>
    <cellStyle name="CALC Currency Total 76 5 4" xfId="31986"/>
    <cellStyle name="CALC Currency Total 76 6" xfId="31987"/>
    <cellStyle name="CALC Currency Total 76 6 2" xfId="31988"/>
    <cellStyle name="CALC Currency Total 76 6 2 2" xfId="31989"/>
    <cellStyle name="CALC Currency Total 76 6 3" xfId="31990"/>
    <cellStyle name="CALC Currency Total 76 6 4" xfId="31991"/>
    <cellStyle name="CALC Currency Total 76 7" xfId="31992"/>
    <cellStyle name="CALC Currency Total 76 7 2" xfId="31993"/>
    <cellStyle name="CALC Currency Total 76 7 2 2" xfId="31994"/>
    <cellStyle name="CALC Currency Total 76 7 3" xfId="31995"/>
    <cellStyle name="CALC Currency Total 76 7 4" xfId="31996"/>
    <cellStyle name="CALC Currency Total 76 8" xfId="31997"/>
    <cellStyle name="CALC Currency Total 76 8 2" xfId="31998"/>
    <cellStyle name="CALC Currency Total 76 8 2 2" xfId="31999"/>
    <cellStyle name="CALC Currency Total 76 8 3" xfId="32000"/>
    <cellStyle name="CALC Currency Total 76 8 4" xfId="32001"/>
    <cellStyle name="CALC Currency Total 76 9" xfId="32002"/>
    <cellStyle name="CALC Currency Total 76 9 2" xfId="32003"/>
    <cellStyle name="CALC Currency Total 77" xfId="32004"/>
    <cellStyle name="CALC Currency Total 77 10" xfId="32005"/>
    <cellStyle name="CALC Currency Total 77 11" xfId="32006"/>
    <cellStyle name="CALC Currency Total 77 2" xfId="32007"/>
    <cellStyle name="CALC Currency Total 77 2 2" xfId="32008"/>
    <cellStyle name="CALC Currency Total 77 2 2 2" xfId="32009"/>
    <cellStyle name="CALC Currency Total 77 2 3" xfId="32010"/>
    <cellStyle name="CALC Currency Total 77 2 4" xfId="32011"/>
    <cellStyle name="CALC Currency Total 77 3" xfId="32012"/>
    <cellStyle name="CALC Currency Total 77 3 2" xfId="32013"/>
    <cellStyle name="CALC Currency Total 77 3 2 2" xfId="32014"/>
    <cellStyle name="CALC Currency Total 77 3 3" xfId="32015"/>
    <cellStyle name="CALC Currency Total 77 3 4" xfId="32016"/>
    <cellStyle name="CALC Currency Total 77 4" xfId="32017"/>
    <cellStyle name="CALC Currency Total 77 4 2" xfId="32018"/>
    <cellStyle name="CALC Currency Total 77 4 2 2" xfId="32019"/>
    <cellStyle name="CALC Currency Total 77 4 3" xfId="32020"/>
    <cellStyle name="CALC Currency Total 77 4 4" xfId="32021"/>
    <cellStyle name="CALC Currency Total 77 5" xfId="32022"/>
    <cellStyle name="CALC Currency Total 77 5 2" xfId="32023"/>
    <cellStyle name="CALC Currency Total 77 5 2 2" xfId="32024"/>
    <cellStyle name="CALC Currency Total 77 5 3" xfId="32025"/>
    <cellStyle name="CALC Currency Total 77 5 4" xfId="32026"/>
    <cellStyle name="CALC Currency Total 77 6" xfId="32027"/>
    <cellStyle name="CALC Currency Total 77 6 2" xfId="32028"/>
    <cellStyle name="CALC Currency Total 77 6 2 2" xfId="32029"/>
    <cellStyle name="CALC Currency Total 77 6 3" xfId="32030"/>
    <cellStyle name="CALC Currency Total 77 6 4" xfId="32031"/>
    <cellStyle name="CALC Currency Total 77 7" xfId="32032"/>
    <cellStyle name="CALC Currency Total 77 7 2" xfId="32033"/>
    <cellStyle name="CALC Currency Total 77 7 2 2" xfId="32034"/>
    <cellStyle name="CALC Currency Total 77 7 3" xfId="32035"/>
    <cellStyle name="CALC Currency Total 77 7 4" xfId="32036"/>
    <cellStyle name="CALC Currency Total 77 8" xfId="32037"/>
    <cellStyle name="CALC Currency Total 77 8 2" xfId="32038"/>
    <cellStyle name="CALC Currency Total 77 8 2 2" xfId="32039"/>
    <cellStyle name="CALC Currency Total 77 8 3" xfId="32040"/>
    <cellStyle name="CALC Currency Total 77 8 4" xfId="32041"/>
    <cellStyle name="CALC Currency Total 77 9" xfId="32042"/>
    <cellStyle name="CALC Currency Total 77 9 2" xfId="32043"/>
    <cellStyle name="CALC Currency Total 78" xfId="32044"/>
    <cellStyle name="CALC Currency Total 78 10" xfId="32045"/>
    <cellStyle name="CALC Currency Total 78 11" xfId="32046"/>
    <cellStyle name="CALC Currency Total 78 2" xfId="32047"/>
    <cellStyle name="CALC Currency Total 78 2 2" xfId="32048"/>
    <cellStyle name="CALC Currency Total 78 2 2 2" xfId="32049"/>
    <cellStyle name="CALC Currency Total 78 2 3" xfId="32050"/>
    <cellStyle name="CALC Currency Total 78 2 4" xfId="32051"/>
    <cellStyle name="CALC Currency Total 78 3" xfId="32052"/>
    <cellStyle name="CALC Currency Total 78 3 2" xfId="32053"/>
    <cellStyle name="CALC Currency Total 78 3 2 2" xfId="32054"/>
    <cellStyle name="CALC Currency Total 78 3 3" xfId="32055"/>
    <cellStyle name="CALC Currency Total 78 3 4" xfId="32056"/>
    <cellStyle name="CALC Currency Total 78 4" xfId="32057"/>
    <cellStyle name="CALC Currency Total 78 4 2" xfId="32058"/>
    <cellStyle name="CALC Currency Total 78 4 2 2" xfId="32059"/>
    <cellStyle name="CALC Currency Total 78 4 3" xfId="32060"/>
    <cellStyle name="CALC Currency Total 78 4 4" xfId="32061"/>
    <cellStyle name="CALC Currency Total 78 5" xfId="32062"/>
    <cellStyle name="CALC Currency Total 78 5 2" xfId="32063"/>
    <cellStyle name="CALC Currency Total 78 5 2 2" xfId="32064"/>
    <cellStyle name="CALC Currency Total 78 5 3" xfId="32065"/>
    <cellStyle name="CALC Currency Total 78 5 4" xfId="32066"/>
    <cellStyle name="CALC Currency Total 78 6" xfId="32067"/>
    <cellStyle name="CALC Currency Total 78 6 2" xfId="32068"/>
    <cellStyle name="CALC Currency Total 78 6 2 2" xfId="32069"/>
    <cellStyle name="CALC Currency Total 78 6 3" xfId="32070"/>
    <cellStyle name="CALC Currency Total 78 6 4" xfId="32071"/>
    <cellStyle name="CALC Currency Total 78 7" xfId="32072"/>
    <cellStyle name="CALC Currency Total 78 7 2" xfId="32073"/>
    <cellStyle name="CALC Currency Total 78 7 2 2" xfId="32074"/>
    <cellStyle name="CALC Currency Total 78 7 3" xfId="32075"/>
    <cellStyle name="CALC Currency Total 78 7 4" xfId="32076"/>
    <cellStyle name="CALC Currency Total 78 8" xfId="32077"/>
    <cellStyle name="CALC Currency Total 78 8 2" xfId="32078"/>
    <cellStyle name="CALC Currency Total 78 8 2 2" xfId="32079"/>
    <cellStyle name="CALC Currency Total 78 8 3" xfId="32080"/>
    <cellStyle name="CALC Currency Total 78 8 4" xfId="32081"/>
    <cellStyle name="CALC Currency Total 78 9" xfId="32082"/>
    <cellStyle name="CALC Currency Total 78 9 2" xfId="32083"/>
    <cellStyle name="CALC Currency Total 79" xfId="32084"/>
    <cellStyle name="CALC Currency Total 79 10" xfId="32085"/>
    <cellStyle name="CALC Currency Total 79 11" xfId="32086"/>
    <cellStyle name="CALC Currency Total 79 2" xfId="32087"/>
    <cellStyle name="CALC Currency Total 79 2 2" xfId="32088"/>
    <cellStyle name="CALC Currency Total 79 2 2 2" xfId="32089"/>
    <cellStyle name="CALC Currency Total 79 2 3" xfId="32090"/>
    <cellStyle name="CALC Currency Total 79 2 4" xfId="32091"/>
    <cellStyle name="CALC Currency Total 79 3" xfId="32092"/>
    <cellStyle name="CALC Currency Total 79 3 2" xfId="32093"/>
    <cellStyle name="CALC Currency Total 79 3 2 2" xfId="32094"/>
    <cellStyle name="CALC Currency Total 79 3 3" xfId="32095"/>
    <cellStyle name="CALC Currency Total 79 3 4" xfId="32096"/>
    <cellStyle name="CALC Currency Total 79 4" xfId="32097"/>
    <cellStyle name="CALC Currency Total 79 4 2" xfId="32098"/>
    <cellStyle name="CALC Currency Total 79 4 2 2" xfId="32099"/>
    <cellStyle name="CALC Currency Total 79 4 3" xfId="32100"/>
    <cellStyle name="CALC Currency Total 79 4 4" xfId="32101"/>
    <cellStyle name="CALC Currency Total 79 5" xfId="32102"/>
    <cellStyle name="CALC Currency Total 79 5 2" xfId="32103"/>
    <cellStyle name="CALC Currency Total 79 5 2 2" xfId="32104"/>
    <cellStyle name="CALC Currency Total 79 5 3" xfId="32105"/>
    <cellStyle name="CALC Currency Total 79 5 4" xfId="32106"/>
    <cellStyle name="CALC Currency Total 79 6" xfId="32107"/>
    <cellStyle name="CALC Currency Total 79 6 2" xfId="32108"/>
    <cellStyle name="CALC Currency Total 79 6 2 2" xfId="32109"/>
    <cellStyle name="CALC Currency Total 79 6 3" xfId="32110"/>
    <cellStyle name="CALC Currency Total 79 6 4" xfId="32111"/>
    <cellStyle name="CALC Currency Total 79 7" xfId="32112"/>
    <cellStyle name="CALC Currency Total 79 7 2" xfId="32113"/>
    <cellStyle name="CALC Currency Total 79 7 2 2" xfId="32114"/>
    <cellStyle name="CALC Currency Total 79 7 3" xfId="32115"/>
    <cellStyle name="CALC Currency Total 79 7 4" xfId="32116"/>
    <cellStyle name="CALC Currency Total 79 8" xfId="32117"/>
    <cellStyle name="CALC Currency Total 79 8 2" xfId="32118"/>
    <cellStyle name="CALC Currency Total 79 8 2 2" xfId="32119"/>
    <cellStyle name="CALC Currency Total 79 8 3" xfId="32120"/>
    <cellStyle name="CALC Currency Total 79 8 4" xfId="32121"/>
    <cellStyle name="CALC Currency Total 79 9" xfId="32122"/>
    <cellStyle name="CALC Currency Total 79 9 2" xfId="32123"/>
    <cellStyle name="CALC Currency Total 8" xfId="32124"/>
    <cellStyle name="CALC Currency Total 8 10" xfId="32125"/>
    <cellStyle name="CALC Currency Total 8 10 2" xfId="32126"/>
    <cellStyle name="CALC Currency Total 8 11" xfId="32127"/>
    <cellStyle name="CALC Currency Total 8 2" xfId="32128"/>
    <cellStyle name="CALC Currency Total 8 2 2" xfId="32129"/>
    <cellStyle name="CALC Currency Total 8 2 2 2" xfId="32130"/>
    <cellStyle name="CALC Currency Total 8 2 3" xfId="32131"/>
    <cellStyle name="CALC Currency Total 8 2 4" xfId="32132"/>
    <cellStyle name="CALC Currency Total 8 3" xfId="32133"/>
    <cellStyle name="CALC Currency Total 8 3 2" xfId="32134"/>
    <cellStyle name="CALC Currency Total 8 3 2 2" xfId="32135"/>
    <cellStyle name="CALC Currency Total 8 3 3" xfId="32136"/>
    <cellStyle name="CALC Currency Total 8 3 4" xfId="32137"/>
    <cellStyle name="CALC Currency Total 8 4" xfId="32138"/>
    <cellStyle name="CALC Currency Total 8 4 2" xfId="32139"/>
    <cellStyle name="CALC Currency Total 8 4 2 2" xfId="32140"/>
    <cellStyle name="CALC Currency Total 8 4 3" xfId="32141"/>
    <cellStyle name="CALC Currency Total 8 4 4" xfId="32142"/>
    <cellStyle name="CALC Currency Total 8 5" xfId="32143"/>
    <cellStyle name="CALC Currency Total 8 5 2" xfId="32144"/>
    <cellStyle name="CALC Currency Total 8 5 2 2" xfId="32145"/>
    <cellStyle name="CALC Currency Total 8 5 3" xfId="32146"/>
    <cellStyle name="CALC Currency Total 8 5 4" xfId="32147"/>
    <cellStyle name="CALC Currency Total 8 6" xfId="32148"/>
    <cellStyle name="CALC Currency Total 8 6 2" xfId="32149"/>
    <cellStyle name="CALC Currency Total 8 6 2 2" xfId="32150"/>
    <cellStyle name="CALC Currency Total 8 6 3" xfId="32151"/>
    <cellStyle name="CALC Currency Total 8 6 4" xfId="32152"/>
    <cellStyle name="CALC Currency Total 8 7" xfId="32153"/>
    <cellStyle name="CALC Currency Total 8 7 2" xfId="32154"/>
    <cellStyle name="CALC Currency Total 8 7 2 2" xfId="32155"/>
    <cellStyle name="CALC Currency Total 8 7 3" xfId="32156"/>
    <cellStyle name="CALC Currency Total 8 7 4" xfId="32157"/>
    <cellStyle name="CALC Currency Total 8 8" xfId="32158"/>
    <cellStyle name="CALC Currency Total 8 8 2" xfId="32159"/>
    <cellStyle name="CALC Currency Total 8 8 2 2" xfId="32160"/>
    <cellStyle name="CALC Currency Total 8 8 3" xfId="32161"/>
    <cellStyle name="CALC Currency Total 8 8 4" xfId="32162"/>
    <cellStyle name="CALC Currency Total 8 9" xfId="32163"/>
    <cellStyle name="CALC Currency Total 8 9 2" xfId="32164"/>
    <cellStyle name="CALC Currency Total 8 9 2 2" xfId="32165"/>
    <cellStyle name="CALC Currency Total 8 9 3" xfId="32166"/>
    <cellStyle name="CALC Currency Total 8 9 4" xfId="32167"/>
    <cellStyle name="CALC Currency Total 80" xfId="32168"/>
    <cellStyle name="CALC Currency Total 80 10" xfId="32169"/>
    <cellStyle name="CALC Currency Total 80 11" xfId="32170"/>
    <cellStyle name="CALC Currency Total 80 2" xfId="32171"/>
    <cellStyle name="CALC Currency Total 80 2 2" xfId="32172"/>
    <cellStyle name="CALC Currency Total 80 2 2 2" xfId="32173"/>
    <cellStyle name="CALC Currency Total 80 2 3" xfId="32174"/>
    <cellStyle name="CALC Currency Total 80 2 4" xfId="32175"/>
    <cellStyle name="CALC Currency Total 80 3" xfId="32176"/>
    <cellStyle name="CALC Currency Total 80 3 2" xfId="32177"/>
    <cellStyle name="CALC Currency Total 80 3 2 2" xfId="32178"/>
    <cellStyle name="CALC Currency Total 80 3 3" xfId="32179"/>
    <cellStyle name="CALC Currency Total 80 3 4" xfId="32180"/>
    <cellStyle name="CALC Currency Total 80 4" xfId="32181"/>
    <cellStyle name="CALC Currency Total 80 4 2" xfId="32182"/>
    <cellStyle name="CALC Currency Total 80 4 2 2" xfId="32183"/>
    <cellStyle name="CALC Currency Total 80 4 3" xfId="32184"/>
    <cellStyle name="CALC Currency Total 80 4 4" xfId="32185"/>
    <cellStyle name="CALC Currency Total 80 5" xfId="32186"/>
    <cellStyle name="CALC Currency Total 80 5 2" xfId="32187"/>
    <cellStyle name="CALC Currency Total 80 5 2 2" xfId="32188"/>
    <cellStyle name="CALC Currency Total 80 5 3" xfId="32189"/>
    <cellStyle name="CALC Currency Total 80 5 4" xfId="32190"/>
    <cellStyle name="CALC Currency Total 80 6" xfId="32191"/>
    <cellStyle name="CALC Currency Total 80 6 2" xfId="32192"/>
    <cellStyle name="CALC Currency Total 80 6 2 2" xfId="32193"/>
    <cellStyle name="CALC Currency Total 80 6 3" xfId="32194"/>
    <cellStyle name="CALC Currency Total 80 6 4" xfId="32195"/>
    <cellStyle name="CALC Currency Total 80 7" xfId="32196"/>
    <cellStyle name="CALC Currency Total 80 7 2" xfId="32197"/>
    <cellStyle name="CALC Currency Total 80 7 2 2" xfId="32198"/>
    <cellStyle name="CALC Currency Total 80 7 3" xfId="32199"/>
    <cellStyle name="CALC Currency Total 80 7 4" xfId="32200"/>
    <cellStyle name="CALC Currency Total 80 8" xfId="32201"/>
    <cellStyle name="CALC Currency Total 80 8 2" xfId="32202"/>
    <cellStyle name="CALC Currency Total 80 8 2 2" xfId="32203"/>
    <cellStyle name="CALC Currency Total 80 8 3" xfId="32204"/>
    <cellStyle name="CALC Currency Total 80 8 4" xfId="32205"/>
    <cellStyle name="CALC Currency Total 80 9" xfId="32206"/>
    <cellStyle name="CALC Currency Total 80 9 2" xfId="32207"/>
    <cellStyle name="CALC Currency Total 81" xfId="32208"/>
    <cellStyle name="CALC Currency Total 81 10" xfId="32209"/>
    <cellStyle name="CALC Currency Total 81 11" xfId="32210"/>
    <cellStyle name="CALC Currency Total 81 2" xfId="32211"/>
    <cellStyle name="CALC Currency Total 81 2 2" xfId="32212"/>
    <cellStyle name="CALC Currency Total 81 2 2 2" xfId="32213"/>
    <cellStyle name="CALC Currency Total 81 2 3" xfId="32214"/>
    <cellStyle name="CALC Currency Total 81 2 4" xfId="32215"/>
    <cellStyle name="CALC Currency Total 81 3" xfId="32216"/>
    <cellStyle name="CALC Currency Total 81 3 2" xfId="32217"/>
    <cellStyle name="CALC Currency Total 81 3 2 2" xfId="32218"/>
    <cellStyle name="CALC Currency Total 81 3 3" xfId="32219"/>
    <cellStyle name="CALC Currency Total 81 3 4" xfId="32220"/>
    <cellStyle name="CALC Currency Total 81 4" xfId="32221"/>
    <cellStyle name="CALC Currency Total 81 4 2" xfId="32222"/>
    <cellStyle name="CALC Currency Total 81 4 2 2" xfId="32223"/>
    <cellStyle name="CALC Currency Total 81 4 3" xfId="32224"/>
    <cellStyle name="CALC Currency Total 81 4 4" xfId="32225"/>
    <cellStyle name="CALC Currency Total 81 5" xfId="32226"/>
    <cellStyle name="CALC Currency Total 81 5 2" xfId="32227"/>
    <cellStyle name="CALC Currency Total 81 5 2 2" xfId="32228"/>
    <cellStyle name="CALC Currency Total 81 5 3" xfId="32229"/>
    <cellStyle name="CALC Currency Total 81 5 4" xfId="32230"/>
    <cellStyle name="CALC Currency Total 81 6" xfId="32231"/>
    <cellStyle name="CALC Currency Total 81 6 2" xfId="32232"/>
    <cellStyle name="CALC Currency Total 81 6 2 2" xfId="32233"/>
    <cellStyle name="CALC Currency Total 81 6 3" xfId="32234"/>
    <cellStyle name="CALC Currency Total 81 6 4" xfId="32235"/>
    <cellStyle name="CALC Currency Total 81 7" xfId="32236"/>
    <cellStyle name="CALC Currency Total 81 7 2" xfId="32237"/>
    <cellStyle name="CALC Currency Total 81 7 2 2" xfId="32238"/>
    <cellStyle name="CALC Currency Total 81 7 3" xfId="32239"/>
    <cellStyle name="CALC Currency Total 81 7 4" xfId="32240"/>
    <cellStyle name="CALC Currency Total 81 8" xfId="32241"/>
    <cellStyle name="CALC Currency Total 81 8 2" xfId="32242"/>
    <cellStyle name="CALC Currency Total 81 8 2 2" xfId="32243"/>
    <cellStyle name="CALC Currency Total 81 8 3" xfId="32244"/>
    <cellStyle name="CALC Currency Total 81 8 4" xfId="32245"/>
    <cellStyle name="CALC Currency Total 81 9" xfId="32246"/>
    <cellStyle name="CALC Currency Total 81 9 2" xfId="32247"/>
    <cellStyle name="CALC Currency Total 82" xfId="32248"/>
    <cellStyle name="CALC Currency Total 82 10" xfId="32249"/>
    <cellStyle name="CALC Currency Total 82 11" xfId="32250"/>
    <cellStyle name="CALC Currency Total 82 2" xfId="32251"/>
    <cellStyle name="CALC Currency Total 82 2 2" xfId="32252"/>
    <cellStyle name="CALC Currency Total 82 2 2 2" xfId="32253"/>
    <cellStyle name="CALC Currency Total 82 2 3" xfId="32254"/>
    <cellStyle name="CALC Currency Total 82 2 4" xfId="32255"/>
    <cellStyle name="CALC Currency Total 82 3" xfId="32256"/>
    <cellStyle name="CALC Currency Total 82 3 2" xfId="32257"/>
    <cellStyle name="CALC Currency Total 82 3 2 2" xfId="32258"/>
    <cellStyle name="CALC Currency Total 82 3 3" xfId="32259"/>
    <cellStyle name="CALC Currency Total 82 3 4" xfId="32260"/>
    <cellStyle name="CALC Currency Total 82 4" xfId="32261"/>
    <cellStyle name="CALC Currency Total 82 4 2" xfId="32262"/>
    <cellStyle name="CALC Currency Total 82 4 2 2" xfId="32263"/>
    <cellStyle name="CALC Currency Total 82 4 3" xfId="32264"/>
    <cellStyle name="CALC Currency Total 82 4 4" xfId="32265"/>
    <cellStyle name="CALC Currency Total 82 5" xfId="32266"/>
    <cellStyle name="CALC Currency Total 82 5 2" xfId="32267"/>
    <cellStyle name="CALC Currency Total 82 5 2 2" xfId="32268"/>
    <cellStyle name="CALC Currency Total 82 5 3" xfId="32269"/>
    <cellStyle name="CALC Currency Total 82 5 4" xfId="32270"/>
    <cellStyle name="CALC Currency Total 82 6" xfId="32271"/>
    <cellStyle name="CALC Currency Total 82 6 2" xfId="32272"/>
    <cellStyle name="CALC Currency Total 82 6 2 2" xfId="32273"/>
    <cellStyle name="CALC Currency Total 82 6 3" xfId="32274"/>
    <cellStyle name="CALC Currency Total 82 6 4" xfId="32275"/>
    <cellStyle name="CALC Currency Total 82 7" xfId="32276"/>
    <cellStyle name="CALC Currency Total 82 7 2" xfId="32277"/>
    <cellStyle name="CALC Currency Total 82 7 2 2" xfId="32278"/>
    <cellStyle name="CALC Currency Total 82 7 3" xfId="32279"/>
    <cellStyle name="CALC Currency Total 82 7 4" xfId="32280"/>
    <cellStyle name="CALC Currency Total 82 8" xfId="32281"/>
    <cellStyle name="CALC Currency Total 82 8 2" xfId="32282"/>
    <cellStyle name="CALC Currency Total 82 8 2 2" xfId="32283"/>
    <cellStyle name="CALC Currency Total 82 8 3" xfId="32284"/>
    <cellStyle name="CALC Currency Total 82 8 4" xfId="32285"/>
    <cellStyle name="CALC Currency Total 82 9" xfId="32286"/>
    <cellStyle name="CALC Currency Total 82 9 2" xfId="32287"/>
    <cellStyle name="CALC Currency Total 83" xfId="32288"/>
    <cellStyle name="CALC Currency Total 83 10" xfId="32289"/>
    <cellStyle name="CALC Currency Total 83 11" xfId="32290"/>
    <cellStyle name="CALC Currency Total 83 2" xfId="32291"/>
    <cellStyle name="CALC Currency Total 83 2 2" xfId="32292"/>
    <cellStyle name="CALC Currency Total 83 2 2 2" xfId="32293"/>
    <cellStyle name="CALC Currency Total 83 2 3" xfId="32294"/>
    <cellStyle name="CALC Currency Total 83 2 4" xfId="32295"/>
    <cellStyle name="CALC Currency Total 83 3" xfId="32296"/>
    <cellStyle name="CALC Currency Total 83 3 2" xfId="32297"/>
    <cellStyle name="CALC Currency Total 83 3 2 2" xfId="32298"/>
    <cellStyle name="CALC Currency Total 83 3 3" xfId="32299"/>
    <cellStyle name="CALC Currency Total 83 3 4" xfId="32300"/>
    <cellStyle name="CALC Currency Total 83 4" xfId="32301"/>
    <cellStyle name="CALC Currency Total 83 4 2" xfId="32302"/>
    <cellStyle name="CALC Currency Total 83 4 2 2" xfId="32303"/>
    <cellStyle name="CALC Currency Total 83 4 3" xfId="32304"/>
    <cellStyle name="CALC Currency Total 83 4 4" xfId="32305"/>
    <cellStyle name="CALC Currency Total 83 5" xfId="32306"/>
    <cellStyle name="CALC Currency Total 83 5 2" xfId="32307"/>
    <cellStyle name="CALC Currency Total 83 5 2 2" xfId="32308"/>
    <cellStyle name="CALC Currency Total 83 5 3" xfId="32309"/>
    <cellStyle name="CALC Currency Total 83 5 4" xfId="32310"/>
    <cellStyle name="CALC Currency Total 83 6" xfId="32311"/>
    <cellStyle name="CALC Currency Total 83 6 2" xfId="32312"/>
    <cellStyle name="CALC Currency Total 83 6 2 2" xfId="32313"/>
    <cellStyle name="CALC Currency Total 83 6 3" xfId="32314"/>
    <cellStyle name="CALC Currency Total 83 6 4" xfId="32315"/>
    <cellStyle name="CALC Currency Total 83 7" xfId="32316"/>
    <cellStyle name="CALC Currency Total 83 7 2" xfId="32317"/>
    <cellStyle name="CALC Currency Total 83 7 2 2" xfId="32318"/>
    <cellStyle name="CALC Currency Total 83 7 3" xfId="32319"/>
    <cellStyle name="CALC Currency Total 83 7 4" xfId="32320"/>
    <cellStyle name="CALC Currency Total 83 8" xfId="32321"/>
    <cellStyle name="CALC Currency Total 83 8 2" xfId="32322"/>
    <cellStyle name="CALC Currency Total 83 8 2 2" xfId="32323"/>
    <cellStyle name="CALC Currency Total 83 8 3" xfId="32324"/>
    <cellStyle name="CALC Currency Total 83 8 4" xfId="32325"/>
    <cellStyle name="CALC Currency Total 83 9" xfId="32326"/>
    <cellStyle name="CALC Currency Total 83 9 2" xfId="32327"/>
    <cellStyle name="CALC Currency Total 84" xfId="32328"/>
    <cellStyle name="CALC Currency Total 84 10" xfId="32329"/>
    <cellStyle name="CALC Currency Total 84 11" xfId="32330"/>
    <cellStyle name="CALC Currency Total 84 2" xfId="32331"/>
    <cellStyle name="CALC Currency Total 84 2 2" xfId="32332"/>
    <cellStyle name="CALC Currency Total 84 2 2 2" xfId="32333"/>
    <cellStyle name="CALC Currency Total 84 2 3" xfId="32334"/>
    <cellStyle name="CALC Currency Total 84 2 4" xfId="32335"/>
    <cellStyle name="CALC Currency Total 84 3" xfId="32336"/>
    <cellStyle name="CALC Currency Total 84 3 2" xfId="32337"/>
    <cellStyle name="CALC Currency Total 84 3 2 2" xfId="32338"/>
    <cellStyle name="CALC Currency Total 84 3 3" xfId="32339"/>
    <cellStyle name="CALC Currency Total 84 3 4" xfId="32340"/>
    <cellStyle name="CALC Currency Total 84 4" xfId="32341"/>
    <cellStyle name="CALC Currency Total 84 4 2" xfId="32342"/>
    <cellStyle name="CALC Currency Total 84 4 2 2" xfId="32343"/>
    <cellStyle name="CALC Currency Total 84 4 3" xfId="32344"/>
    <cellStyle name="CALC Currency Total 84 4 4" xfId="32345"/>
    <cellStyle name="CALC Currency Total 84 5" xfId="32346"/>
    <cellStyle name="CALC Currency Total 84 5 2" xfId="32347"/>
    <cellStyle name="CALC Currency Total 84 5 2 2" xfId="32348"/>
    <cellStyle name="CALC Currency Total 84 5 3" xfId="32349"/>
    <cellStyle name="CALC Currency Total 84 5 4" xfId="32350"/>
    <cellStyle name="CALC Currency Total 84 6" xfId="32351"/>
    <cellStyle name="CALC Currency Total 84 6 2" xfId="32352"/>
    <cellStyle name="CALC Currency Total 84 6 2 2" xfId="32353"/>
    <cellStyle name="CALC Currency Total 84 6 3" xfId="32354"/>
    <cellStyle name="CALC Currency Total 84 6 4" xfId="32355"/>
    <cellStyle name="CALC Currency Total 84 7" xfId="32356"/>
    <cellStyle name="CALC Currency Total 84 7 2" xfId="32357"/>
    <cellStyle name="CALC Currency Total 84 7 2 2" xfId="32358"/>
    <cellStyle name="CALC Currency Total 84 7 3" xfId="32359"/>
    <cellStyle name="CALC Currency Total 84 7 4" xfId="32360"/>
    <cellStyle name="CALC Currency Total 84 8" xfId="32361"/>
    <cellStyle name="CALC Currency Total 84 8 2" xfId="32362"/>
    <cellStyle name="CALC Currency Total 84 8 2 2" xfId="32363"/>
    <cellStyle name="CALC Currency Total 84 8 3" xfId="32364"/>
    <cellStyle name="CALC Currency Total 84 8 4" xfId="32365"/>
    <cellStyle name="CALC Currency Total 84 9" xfId="32366"/>
    <cellStyle name="CALC Currency Total 84 9 2" xfId="32367"/>
    <cellStyle name="CALC Currency Total 85" xfId="32368"/>
    <cellStyle name="CALC Currency Total 85 10" xfId="32369"/>
    <cellStyle name="CALC Currency Total 85 11" xfId="32370"/>
    <cellStyle name="CALC Currency Total 85 2" xfId="32371"/>
    <cellStyle name="CALC Currency Total 85 2 2" xfId="32372"/>
    <cellStyle name="CALC Currency Total 85 2 2 2" xfId="32373"/>
    <cellStyle name="CALC Currency Total 85 2 3" xfId="32374"/>
    <cellStyle name="CALC Currency Total 85 2 4" xfId="32375"/>
    <cellStyle name="CALC Currency Total 85 3" xfId="32376"/>
    <cellStyle name="CALC Currency Total 85 3 2" xfId="32377"/>
    <cellStyle name="CALC Currency Total 85 3 2 2" xfId="32378"/>
    <cellStyle name="CALC Currency Total 85 3 3" xfId="32379"/>
    <cellStyle name="CALC Currency Total 85 3 4" xfId="32380"/>
    <cellStyle name="CALC Currency Total 85 4" xfId="32381"/>
    <cellStyle name="CALC Currency Total 85 4 2" xfId="32382"/>
    <cellStyle name="CALC Currency Total 85 4 2 2" xfId="32383"/>
    <cellStyle name="CALC Currency Total 85 4 3" xfId="32384"/>
    <cellStyle name="CALC Currency Total 85 4 4" xfId="32385"/>
    <cellStyle name="CALC Currency Total 85 5" xfId="32386"/>
    <cellStyle name="CALC Currency Total 85 5 2" xfId="32387"/>
    <cellStyle name="CALC Currency Total 85 5 2 2" xfId="32388"/>
    <cellStyle name="CALC Currency Total 85 5 3" xfId="32389"/>
    <cellStyle name="CALC Currency Total 85 5 4" xfId="32390"/>
    <cellStyle name="CALC Currency Total 85 6" xfId="32391"/>
    <cellStyle name="CALC Currency Total 85 6 2" xfId="32392"/>
    <cellStyle name="CALC Currency Total 85 6 2 2" xfId="32393"/>
    <cellStyle name="CALC Currency Total 85 6 3" xfId="32394"/>
    <cellStyle name="CALC Currency Total 85 6 4" xfId="32395"/>
    <cellStyle name="CALC Currency Total 85 7" xfId="32396"/>
    <cellStyle name="CALC Currency Total 85 7 2" xfId="32397"/>
    <cellStyle name="CALC Currency Total 85 7 2 2" xfId="32398"/>
    <cellStyle name="CALC Currency Total 85 7 3" xfId="32399"/>
    <cellStyle name="CALC Currency Total 85 7 4" xfId="32400"/>
    <cellStyle name="CALC Currency Total 85 8" xfId="32401"/>
    <cellStyle name="CALC Currency Total 85 8 2" xfId="32402"/>
    <cellStyle name="CALC Currency Total 85 8 2 2" xfId="32403"/>
    <cellStyle name="CALC Currency Total 85 8 3" xfId="32404"/>
    <cellStyle name="CALC Currency Total 85 8 4" xfId="32405"/>
    <cellStyle name="CALC Currency Total 85 9" xfId="32406"/>
    <cellStyle name="CALC Currency Total 85 9 2" xfId="32407"/>
    <cellStyle name="CALC Currency Total 86" xfId="32408"/>
    <cellStyle name="CALC Currency Total 86 10" xfId="32409"/>
    <cellStyle name="CALC Currency Total 86 11" xfId="32410"/>
    <cellStyle name="CALC Currency Total 86 2" xfId="32411"/>
    <cellStyle name="CALC Currency Total 86 2 2" xfId="32412"/>
    <cellStyle name="CALC Currency Total 86 2 2 2" xfId="32413"/>
    <cellStyle name="CALC Currency Total 86 2 3" xfId="32414"/>
    <cellStyle name="CALC Currency Total 86 2 4" xfId="32415"/>
    <cellStyle name="CALC Currency Total 86 3" xfId="32416"/>
    <cellStyle name="CALC Currency Total 86 3 2" xfId="32417"/>
    <cellStyle name="CALC Currency Total 86 3 2 2" xfId="32418"/>
    <cellStyle name="CALC Currency Total 86 3 3" xfId="32419"/>
    <cellStyle name="CALC Currency Total 86 3 4" xfId="32420"/>
    <cellStyle name="CALC Currency Total 86 4" xfId="32421"/>
    <cellStyle name="CALC Currency Total 86 4 2" xfId="32422"/>
    <cellStyle name="CALC Currency Total 86 4 2 2" xfId="32423"/>
    <cellStyle name="CALC Currency Total 86 4 3" xfId="32424"/>
    <cellStyle name="CALC Currency Total 86 4 4" xfId="32425"/>
    <cellStyle name="CALC Currency Total 86 5" xfId="32426"/>
    <cellStyle name="CALC Currency Total 86 5 2" xfId="32427"/>
    <cellStyle name="CALC Currency Total 86 5 2 2" xfId="32428"/>
    <cellStyle name="CALC Currency Total 86 5 3" xfId="32429"/>
    <cellStyle name="CALC Currency Total 86 5 4" xfId="32430"/>
    <cellStyle name="CALC Currency Total 86 6" xfId="32431"/>
    <cellStyle name="CALC Currency Total 86 6 2" xfId="32432"/>
    <cellStyle name="CALC Currency Total 86 6 2 2" xfId="32433"/>
    <cellStyle name="CALC Currency Total 86 6 3" xfId="32434"/>
    <cellStyle name="CALC Currency Total 86 6 4" xfId="32435"/>
    <cellStyle name="CALC Currency Total 86 7" xfId="32436"/>
    <cellStyle name="CALC Currency Total 86 7 2" xfId="32437"/>
    <cellStyle name="CALC Currency Total 86 7 2 2" xfId="32438"/>
    <cellStyle name="CALC Currency Total 86 7 3" xfId="32439"/>
    <cellStyle name="CALC Currency Total 86 7 4" xfId="32440"/>
    <cellStyle name="CALC Currency Total 86 8" xfId="32441"/>
    <cellStyle name="CALC Currency Total 86 8 2" xfId="32442"/>
    <cellStyle name="CALC Currency Total 86 8 2 2" xfId="32443"/>
    <cellStyle name="CALC Currency Total 86 8 3" xfId="32444"/>
    <cellStyle name="CALC Currency Total 86 8 4" xfId="32445"/>
    <cellStyle name="CALC Currency Total 86 9" xfId="32446"/>
    <cellStyle name="CALC Currency Total 86 9 2" xfId="32447"/>
    <cellStyle name="CALC Currency Total 87" xfId="32448"/>
    <cellStyle name="CALC Currency Total 87 10" xfId="32449"/>
    <cellStyle name="CALC Currency Total 87 11" xfId="32450"/>
    <cellStyle name="CALC Currency Total 87 2" xfId="32451"/>
    <cellStyle name="CALC Currency Total 87 2 2" xfId="32452"/>
    <cellStyle name="CALC Currency Total 87 2 2 2" xfId="32453"/>
    <cellStyle name="CALC Currency Total 87 2 3" xfId="32454"/>
    <cellStyle name="CALC Currency Total 87 2 4" xfId="32455"/>
    <cellStyle name="CALC Currency Total 87 3" xfId="32456"/>
    <cellStyle name="CALC Currency Total 87 3 2" xfId="32457"/>
    <cellStyle name="CALC Currency Total 87 3 2 2" xfId="32458"/>
    <cellStyle name="CALC Currency Total 87 3 3" xfId="32459"/>
    <cellStyle name="CALC Currency Total 87 3 4" xfId="32460"/>
    <cellStyle name="CALC Currency Total 87 4" xfId="32461"/>
    <cellStyle name="CALC Currency Total 87 4 2" xfId="32462"/>
    <cellStyle name="CALC Currency Total 87 4 2 2" xfId="32463"/>
    <cellStyle name="CALC Currency Total 87 4 3" xfId="32464"/>
    <cellStyle name="CALC Currency Total 87 4 4" xfId="32465"/>
    <cellStyle name="CALC Currency Total 87 5" xfId="32466"/>
    <cellStyle name="CALC Currency Total 87 5 2" xfId="32467"/>
    <cellStyle name="CALC Currency Total 87 5 2 2" xfId="32468"/>
    <cellStyle name="CALC Currency Total 87 5 3" xfId="32469"/>
    <cellStyle name="CALC Currency Total 87 5 4" xfId="32470"/>
    <cellStyle name="CALC Currency Total 87 6" xfId="32471"/>
    <cellStyle name="CALC Currency Total 87 6 2" xfId="32472"/>
    <cellStyle name="CALC Currency Total 87 6 2 2" xfId="32473"/>
    <cellStyle name="CALC Currency Total 87 6 3" xfId="32474"/>
    <cellStyle name="CALC Currency Total 87 6 4" xfId="32475"/>
    <cellStyle name="CALC Currency Total 87 7" xfId="32476"/>
    <cellStyle name="CALC Currency Total 87 7 2" xfId="32477"/>
    <cellStyle name="CALC Currency Total 87 7 2 2" xfId="32478"/>
    <cellStyle name="CALC Currency Total 87 7 3" xfId="32479"/>
    <cellStyle name="CALC Currency Total 87 7 4" xfId="32480"/>
    <cellStyle name="CALC Currency Total 87 8" xfId="32481"/>
    <cellStyle name="CALC Currency Total 87 8 2" xfId="32482"/>
    <cellStyle name="CALC Currency Total 87 8 2 2" xfId="32483"/>
    <cellStyle name="CALC Currency Total 87 8 3" xfId="32484"/>
    <cellStyle name="CALC Currency Total 87 8 4" xfId="32485"/>
    <cellStyle name="CALC Currency Total 87 9" xfId="32486"/>
    <cellStyle name="CALC Currency Total 87 9 2" xfId="32487"/>
    <cellStyle name="CALC Currency Total 88" xfId="32488"/>
    <cellStyle name="CALC Currency Total 88 10" xfId="32489"/>
    <cellStyle name="CALC Currency Total 88 11" xfId="32490"/>
    <cellStyle name="CALC Currency Total 88 2" xfId="32491"/>
    <cellStyle name="CALC Currency Total 88 2 2" xfId="32492"/>
    <cellStyle name="CALC Currency Total 88 2 2 2" xfId="32493"/>
    <cellStyle name="CALC Currency Total 88 2 3" xfId="32494"/>
    <cellStyle name="CALC Currency Total 88 2 4" xfId="32495"/>
    <cellStyle name="CALC Currency Total 88 3" xfId="32496"/>
    <cellStyle name="CALC Currency Total 88 3 2" xfId="32497"/>
    <cellStyle name="CALC Currency Total 88 3 2 2" xfId="32498"/>
    <cellStyle name="CALC Currency Total 88 3 3" xfId="32499"/>
    <cellStyle name="CALC Currency Total 88 3 4" xfId="32500"/>
    <cellStyle name="CALC Currency Total 88 4" xfId="32501"/>
    <cellStyle name="CALC Currency Total 88 4 2" xfId="32502"/>
    <cellStyle name="CALC Currency Total 88 4 2 2" xfId="32503"/>
    <cellStyle name="CALC Currency Total 88 4 3" xfId="32504"/>
    <cellStyle name="CALC Currency Total 88 4 4" xfId="32505"/>
    <cellStyle name="CALC Currency Total 88 5" xfId="32506"/>
    <cellStyle name="CALC Currency Total 88 5 2" xfId="32507"/>
    <cellStyle name="CALC Currency Total 88 5 2 2" xfId="32508"/>
    <cellStyle name="CALC Currency Total 88 5 3" xfId="32509"/>
    <cellStyle name="CALC Currency Total 88 5 4" xfId="32510"/>
    <cellStyle name="CALC Currency Total 88 6" xfId="32511"/>
    <cellStyle name="CALC Currency Total 88 6 2" xfId="32512"/>
    <cellStyle name="CALC Currency Total 88 6 2 2" xfId="32513"/>
    <cellStyle name="CALC Currency Total 88 6 3" xfId="32514"/>
    <cellStyle name="CALC Currency Total 88 6 4" xfId="32515"/>
    <cellStyle name="CALC Currency Total 88 7" xfId="32516"/>
    <cellStyle name="CALC Currency Total 88 7 2" xfId="32517"/>
    <cellStyle name="CALC Currency Total 88 7 2 2" xfId="32518"/>
    <cellStyle name="CALC Currency Total 88 7 3" xfId="32519"/>
    <cellStyle name="CALC Currency Total 88 7 4" xfId="32520"/>
    <cellStyle name="CALC Currency Total 88 8" xfId="32521"/>
    <cellStyle name="CALC Currency Total 88 8 2" xfId="32522"/>
    <cellStyle name="CALC Currency Total 88 8 2 2" xfId="32523"/>
    <cellStyle name="CALC Currency Total 88 8 3" xfId="32524"/>
    <cellStyle name="CALC Currency Total 88 8 4" xfId="32525"/>
    <cellStyle name="CALC Currency Total 88 9" xfId="32526"/>
    <cellStyle name="CALC Currency Total 88 9 2" xfId="32527"/>
    <cellStyle name="CALC Currency Total 89" xfId="32528"/>
    <cellStyle name="CALC Currency Total 89 10" xfId="32529"/>
    <cellStyle name="CALC Currency Total 89 11" xfId="32530"/>
    <cellStyle name="CALC Currency Total 89 2" xfId="32531"/>
    <cellStyle name="CALC Currency Total 89 2 2" xfId="32532"/>
    <cellStyle name="CALC Currency Total 89 2 2 2" xfId="32533"/>
    <cellStyle name="CALC Currency Total 89 2 3" xfId="32534"/>
    <cellStyle name="CALC Currency Total 89 2 4" xfId="32535"/>
    <cellStyle name="CALC Currency Total 89 3" xfId="32536"/>
    <cellStyle name="CALC Currency Total 89 3 2" xfId="32537"/>
    <cellStyle name="CALC Currency Total 89 3 2 2" xfId="32538"/>
    <cellStyle name="CALC Currency Total 89 3 3" xfId="32539"/>
    <cellStyle name="CALC Currency Total 89 3 4" xfId="32540"/>
    <cellStyle name="CALC Currency Total 89 4" xfId="32541"/>
    <cellStyle name="CALC Currency Total 89 4 2" xfId="32542"/>
    <cellStyle name="CALC Currency Total 89 4 2 2" xfId="32543"/>
    <cellStyle name="CALC Currency Total 89 4 3" xfId="32544"/>
    <cellStyle name="CALC Currency Total 89 4 4" xfId="32545"/>
    <cellStyle name="CALC Currency Total 89 5" xfId="32546"/>
    <cellStyle name="CALC Currency Total 89 5 2" xfId="32547"/>
    <cellStyle name="CALC Currency Total 89 5 2 2" xfId="32548"/>
    <cellStyle name="CALC Currency Total 89 5 3" xfId="32549"/>
    <cellStyle name="CALC Currency Total 89 5 4" xfId="32550"/>
    <cellStyle name="CALC Currency Total 89 6" xfId="32551"/>
    <cellStyle name="CALC Currency Total 89 6 2" xfId="32552"/>
    <cellStyle name="CALC Currency Total 89 6 2 2" xfId="32553"/>
    <cellStyle name="CALC Currency Total 89 6 3" xfId="32554"/>
    <cellStyle name="CALC Currency Total 89 6 4" xfId="32555"/>
    <cellStyle name="CALC Currency Total 89 7" xfId="32556"/>
    <cellStyle name="CALC Currency Total 89 7 2" xfId="32557"/>
    <cellStyle name="CALC Currency Total 89 7 2 2" xfId="32558"/>
    <cellStyle name="CALC Currency Total 89 7 3" xfId="32559"/>
    <cellStyle name="CALC Currency Total 89 7 4" xfId="32560"/>
    <cellStyle name="CALC Currency Total 89 8" xfId="32561"/>
    <cellStyle name="CALC Currency Total 89 8 2" xfId="32562"/>
    <cellStyle name="CALC Currency Total 89 8 2 2" xfId="32563"/>
    <cellStyle name="CALC Currency Total 89 8 3" xfId="32564"/>
    <cellStyle name="CALC Currency Total 89 8 4" xfId="32565"/>
    <cellStyle name="CALC Currency Total 89 9" xfId="32566"/>
    <cellStyle name="CALC Currency Total 89 9 2" xfId="32567"/>
    <cellStyle name="CALC Currency Total 9" xfId="32568"/>
    <cellStyle name="CALC Currency Total 9 10" xfId="32569"/>
    <cellStyle name="CALC Currency Total 9 10 2" xfId="32570"/>
    <cellStyle name="CALC Currency Total 9 11" xfId="32571"/>
    <cellStyle name="CALC Currency Total 9 2" xfId="32572"/>
    <cellStyle name="CALC Currency Total 9 2 2" xfId="32573"/>
    <cellStyle name="CALC Currency Total 9 2 2 2" xfId="32574"/>
    <cellStyle name="CALC Currency Total 9 2 3" xfId="32575"/>
    <cellStyle name="CALC Currency Total 9 2 4" xfId="32576"/>
    <cellStyle name="CALC Currency Total 9 3" xfId="32577"/>
    <cellStyle name="CALC Currency Total 9 3 2" xfId="32578"/>
    <cellStyle name="CALC Currency Total 9 3 2 2" xfId="32579"/>
    <cellStyle name="CALC Currency Total 9 3 3" xfId="32580"/>
    <cellStyle name="CALC Currency Total 9 3 4" xfId="32581"/>
    <cellStyle name="CALC Currency Total 9 4" xfId="32582"/>
    <cellStyle name="CALC Currency Total 9 4 2" xfId="32583"/>
    <cellStyle name="CALC Currency Total 9 4 2 2" xfId="32584"/>
    <cellStyle name="CALC Currency Total 9 4 3" xfId="32585"/>
    <cellStyle name="CALC Currency Total 9 4 4" xfId="32586"/>
    <cellStyle name="CALC Currency Total 9 5" xfId="32587"/>
    <cellStyle name="CALC Currency Total 9 5 2" xfId="32588"/>
    <cellStyle name="CALC Currency Total 9 5 2 2" xfId="32589"/>
    <cellStyle name="CALC Currency Total 9 5 3" xfId="32590"/>
    <cellStyle name="CALC Currency Total 9 5 4" xfId="32591"/>
    <cellStyle name="CALC Currency Total 9 6" xfId="32592"/>
    <cellStyle name="CALC Currency Total 9 6 2" xfId="32593"/>
    <cellStyle name="CALC Currency Total 9 6 2 2" xfId="32594"/>
    <cellStyle name="CALC Currency Total 9 6 3" xfId="32595"/>
    <cellStyle name="CALC Currency Total 9 6 4" xfId="32596"/>
    <cellStyle name="CALC Currency Total 9 7" xfId="32597"/>
    <cellStyle name="CALC Currency Total 9 7 2" xfId="32598"/>
    <cellStyle name="CALC Currency Total 9 7 2 2" xfId="32599"/>
    <cellStyle name="CALC Currency Total 9 7 3" xfId="32600"/>
    <cellStyle name="CALC Currency Total 9 7 4" xfId="32601"/>
    <cellStyle name="CALC Currency Total 9 8" xfId="32602"/>
    <cellStyle name="CALC Currency Total 9 8 2" xfId="32603"/>
    <cellStyle name="CALC Currency Total 9 8 2 2" xfId="32604"/>
    <cellStyle name="CALC Currency Total 9 8 3" xfId="32605"/>
    <cellStyle name="CALC Currency Total 9 8 4" xfId="32606"/>
    <cellStyle name="CALC Currency Total 9 9" xfId="32607"/>
    <cellStyle name="CALC Currency Total 9 9 2" xfId="32608"/>
    <cellStyle name="CALC Currency Total 9 9 2 2" xfId="32609"/>
    <cellStyle name="CALC Currency Total 9 9 3" xfId="32610"/>
    <cellStyle name="CALC Currency Total 9 9 4" xfId="32611"/>
    <cellStyle name="CALC Currency Total 90" xfId="32612"/>
    <cellStyle name="CALC Currency Total 90 10" xfId="32613"/>
    <cellStyle name="CALC Currency Total 90 11" xfId="32614"/>
    <cellStyle name="CALC Currency Total 90 2" xfId="32615"/>
    <cellStyle name="CALC Currency Total 90 2 2" xfId="32616"/>
    <cellStyle name="CALC Currency Total 90 2 2 2" xfId="32617"/>
    <cellStyle name="CALC Currency Total 90 2 3" xfId="32618"/>
    <cellStyle name="CALC Currency Total 90 2 4" xfId="32619"/>
    <cellStyle name="CALC Currency Total 90 3" xfId="32620"/>
    <cellStyle name="CALC Currency Total 90 3 2" xfId="32621"/>
    <cellStyle name="CALC Currency Total 90 3 2 2" xfId="32622"/>
    <cellStyle name="CALC Currency Total 90 3 3" xfId="32623"/>
    <cellStyle name="CALC Currency Total 90 3 4" xfId="32624"/>
    <cellStyle name="CALC Currency Total 90 4" xfId="32625"/>
    <cellStyle name="CALC Currency Total 90 4 2" xfId="32626"/>
    <cellStyle name="CALC Currency Total 90 4 2 2" xfId="32627"/>
    <cellStyle name="CALC Currency Total 90 4 3" xfId="32628"/>
    <cellStyle name="CALC Currency Total 90 4 4" xfId="32629"/>
    <cellStyle name="CALC Currency Total 90 5" xfId="32630"/>
    <cellStyle name="CALC Currency Total 90 5 2" xfId="32631"/>
    <cellStyle name="CALC Currency Total 90 5 2 2" xfId="32632"/>
    <cellStyle name="CALC Currency Total 90 5 3" xfId="32633"/>
    <cellStyle name="CALC Currency Total 90 5 4" xfId="32634"/>
    <cellStyle name="CALC Currency Total 90 6" xfId="32635"/>
    <cellStyle name="CALC Currency Total 90 6 2" xfId="32636"/>
    <cellStyle name="CALC Currency Total 90 6 2 2" xfId="32637"/>
    <cellStyle name="CALC Currency Total 90 6 3" xfId="32638"/>
    <cellStyle name="CALC Currency Total 90 6 4" xfId="32639"/>
    <cellStyle name="CALC Currency Total 90 7" xfId="32640"/>
    <cellStyle name="CALC Currency Total 90 7 2" xfId="32641"/>
    <cellStyle name="CALC Currency Total 90 7 2 2" xfId="32642"/>
    <cellStyle name="CALC Currency Total 90 7 3" xfId="32643"/>
    <cellStyle name="CALC Currency Total 90 7 4" xfId="32644"/>
    <cellStyle name="CALC Currency Total 90 8" xfId="32645"/>
    <cellStyle name="CALC Currency Total 90 8 2" xfId="32646"/>
    <cellStyle name="CALC Currency Total 90 8 2 2" xfId="32647"/>
    <cellStyle name="CALC Currency Total 90 8 3" xfId="32648"/>
    <cellStyle name="CALC Currency Total 90 8 4" xfId="32649"/>
    <cellStyle name="CALC Currency Total 90 9" xfId="32650"/>
    <cellStyle name="CALC Currency Total 90 9 2" xfId="32651"/>
    <cellStyle name="CALC Currency Total 91" xfId="32652"/>
    <cellStyle name="CALC Currency Total 91 10" xfId="32653"/>
    <cellStyle name="CALC Currency Total 91 11" xfId="32654"/>
    <cellStyle name="CALC Currency Total 91 2" xfId="32655"/>
    <cellStyle name="CALC Currency Total 91 2 2" xfId="32656"/>
    <cellStyle name="CALC Currency Total 91 2 2 2" xfId="32657"/>
    <cellStyle name="CALC Currency Total 91 2 3" xfId="32658"/>
    <cellStyle name="CALC Currency Total 91 2 4" xfId="32659"/>
    <cellStyle name="CALC Currency Total 91 3" xfId="32660"/>
    <cellStyle name="CALC Currency Total 91 3 2" xfId="32661"/>
    <cellStyle name="CALC Currency Total 91 3 2 2" xfId="32662"/>
    <cellStyle name="CALC Currency Total 91 3 3" xfId="32663"/>
    <cellStyle name="CALC Currency Total 91 3 4" xfId="32664"/>
    <cellStyle name="CALC Currency Total 91 4" xfId="32665"/>
    <cellStyle name="CALC Currency Total 91 4 2" xfId="32666"/>
    <cellStyle name="CALC Currency Total 91 4 2 2" xfId="32667"/>
    <cellStyle name="CALC Currency Total 91 4 3" xfId="32668"/>
    <cellStyle name="CALC Currency Total 91 4 4" xfId="32669"/>
    <cellStyle name="CALC Currency Total 91 5" xfId="32670"/>
    <cellStyle name="CALC Currency Total 91 5 2" xfId="32671"/>
    <cellStyle name="CALC Currency Total 91 5 2 2" xfId="32672"/>
    <cellStyle name="CALC Currency Total 91 5 3" xfId="32673"/>
    <cellStyle name="CALC Currency Total 91 5 4" xfId="32674"/>
    <cellStyle name="CALC Currency Total 91 6" xfId="32675"/>
    <cellStyle name="CALC Currency Total 91 6 2" xfId="32676"/>
    <cellStyle name="CALC Currency Total 91 6 2 2" xfId="32677"/>
    <cellStyle name="CALC Currency Total 91 6 3" xfId="32678"/>
    <cellStyle name="CALC Currency Total 91 6 4" xfId="32679"/>
    <cellStyle name="CALC Currency Total 91 7" xfId="32680"/>
    <cellStyle name="CALC Currency Total 91 7 2" xfId="32681"/>
    <cellStyle name="CALC Currency Total 91 7 2 2" xfId="32682"/>
    <cellStyle name="CALC Currency Total 91 7 3" xfId="32683"/>
    <cellStyle name="CALC Currency Total 91 7 4" xfId="32684"/>
    <cellStyle name="CALC Currency Total 91 8" xfId="32685"/>
    <cellStyle name="CALC Currency Total 91 8 2" xfId="32686"/>
    <cellStyle name="CALC Currency Total 91 8 2 2" xfId="32687"/>
    <cellStyle name="CALC Currency Total 91 8 3" xfId="32688"/>
    <cellStyle name="CALC Currency Total 91 8 4" xfId="32689"/>
    <cellStyle name="CALC Currency Total 91 9" xfId="32690"/>
    <cellStyle name="CALC Currency Total 91 9 2" xfId="32691"/>
    <cellStyle name="CALC Currency Total 92" xfId="32692"/>
    <cellStyle name="CALC Currency Total 92 10" xfId="32693"/>
    <cellStyle name="CALC Currency Total 92 11" xfId="32694"/>
    <cellStyle name="CALC Currency Total 92 2" xfId="32695"/>
    <cellStyle name="CALC Currency Total 92 2 2" xfId="32696"/>
    <cellStyle name="CALC Currency Total 92 2 2 2" xfId="32697"/>
    <cellStyle name="CALC Currency Total 92 2 3" xfId="32698"/>
    <cellStyle name="CALC Currency Total 92 2 4" xfId="32699"/>
    <cellStyle name="CALC Currency Total 92 3" xfId="32700"/>
    <cellStyle name="CALC Currency Total 92 3 2" xfId="32701"/>
    <cellStyle name="CALC Currency Total 92 3 2 2" xfId="32702"/>
    <cellStyle name="CALC Currency Total 92 3 3" xfId="32703"/>
    <cellStyle name="CALC Currency Total 92 3 4" xfId="32704"/>
    <cellStyle name="CALC Currency Total 92 4" xfId="32705"/>
    <cellStyle name="CALC Currency Total 92 4 2" xfId="32706"/>
    <cellStyle name="CALC Currency Total 92 4 2 2" xfId="32707"/>
    <cellStyle name="CALC Currency Total 92 4 3" xfId="32708"/>
    <cellStyle name="CALC Currency Total 92 4 4" xfId="32709"/>
    <cellStyle name="CALC Currency Total 92 5" xfId="32710"/>
    <cellStyle name="CALC Currency Total 92 5 2" xfId="32711"/>
    <cellStyle name="CALC Currency Total 92 5 2 2" xfId="32712"/>
    <cellStyle name="CALC Currency Total 92 5 3" xfId="32713"/>
    <cellStyle name="CALC Currency Total 92 5 4" xfId="32714"/>
    <cellStyle name="CALC Currency Total 92 6" xfId="32715"/>
    <cellStyle name="CALC Currency Total 92 6 2" xfId="32716"/>
    <cellStyle name="CALC Currency Total 92 6 2 2" xfId="32717"/>
    <cellStyle name="CALC Currency Total 92 6 3" xfId="32718"/>
    <cellStyle name="CALC Currency Total 92 6 4" xfId="32719"/>
    <cellStyle name="CALC Currency Total 92 7" xfId="32720"/>
    <cellStyle name="CALC Currency Total 92 7 2" xfId="32721"/>
    <cellStyle name="CALC Currency Total 92 7 2 2" xfId="32722"/>
    <cellStyle name="CALC Currency Total 92 7 3" xfId="32723"/>
    <cellStyle name="CALC Currency Total 92 7 4" xfId="32724"/>
    <cellStyle name="CALC Currency Total 92 8" xfId="32725"/>
    <cellStyle name="CALC Currency Total 92 8 2" xfId="32726"/>
    <cellStyle name="CALC Currency Total 92 8 2 2" xfId="32727"/>
    <cellStyle name="CALC Currency Total 92 8 3" xfId="32728"/>
    <cellStyle name="CALC Currency Total 92 8 4" xfId="32729"/>
    <cellStyle name="CALC Currency Total 92 9" xfId="32730"/>
    <cellStyle name="CALC Currency Total 92 9 2" xfId="32731"/>
    <cellStyle name="CALC Currency Total 93" xfId="32732"/>
    <cellStyle name="CALC Currency Total 93 10" xfId="32733"/>
    <cellStyle name="CALC Currency Total 93 11" xfId="32734"/>
    <cellStyle name="CALC Currency Total 93 2" xfId="32735"/>
    <cellStyle name="CALC Currency Total 93 2 2" xfId="32736"/>
    <cellStyle name="CALC Currency Total 93 2 2 2" xfId="32737"/>
    <cellStyle name="CALC Currency Total 93 2 3" xfId="32738"/>
    <cellStyle name="CALC Currency Total 93 2 4" xfId="32739"/>
    <cellStyle name="CALC Currency Total 93 3" xfId="32740"/>
    <cellStyle name="CALC Currency Total 93 3 2" xfId="32741"/>
    <cellStyle name="CALC Currency Total 93 3 2 2" xfId="32742"/>
    <cellStyle name="CALC Currency Total 93 3 3" xfId="32743"/>
    <cellStyle name="CALC Currency Total 93 3 4" xfId="32744"/>
    <cellStyle name="CALC Currency Total 93 4" xfId="32745"/>
    <cellStyle name="CALC Currency Total 93 4 2" xfId="32746"/>
    <cellStyle name="CALC Currency Total 93 4 2 2" xfId="32747"/>
    <cellStyle name="CALC Currency Total 93 4 3" xfId="32748"/>
    <cellStyle name="CALC Currency Total 93 4 4" xfId="32749"/>
    <cellStyle name="CALC Currency Total 93 5" xfId="32750"/>
    <cellStyle name="CALC Currency Total 93 5 2" xfId="32751"/>
    <cellStyle name="CALC Currency Total 93 5 2 2" xfId="32752"/>
    <cellStyle name="CALC Currency Total 93 5 3" xfId="32753"/>
    <cellStyle name="CALC Currency Total 93 5 4" xfId="32754"/>
    <cellStyle name="CALC Currency Total 93 6" xfId="32755"/>
    <cellStyle name="CALC Currency Total 93 6 2" xfId="32756"/>
    <cellStyle name="CALC Currency Total 93 6 2 2" xfId="32757"/>
    <cellStyle name="CALC Currency Total 93 6 3" xfId="32758"/>
    <cellStyle name="CALC Currency Total 93 6 4" xfId="32759"/>
    <cellStyle name="CALC Currency Total 93 7" xfId="32760"/>
    <cellStyle name="CALC Currency Total 93 7 2" xfId="32761"/>
    <cellStyle name="CALC Currency Total 93 7 2 2" xfId="32762"/>
    <cellStyle name="CALC Currency Total 93 7 3" xfId="32763"/>
    <cellStyle name="CALC Currency Total 93 7 4" xfId="32764"/>
    <cellStyle name="CALC Currency Total 93 8" xfId="32765"/>
    <cellStyle name="CALC Currency Total 93 8 2" xfId="32766"/>
    <cellStyle name="CALC Currency Total 93 8 2 2" xfId="32767"/>
    <cellStyle name="CALC Currency Total 93 8 3" xfId="32768"/>
    <cellStyle name="CALC Currency Total 93 8 4" xfId="32769"/>
    <cellStyle name="CALC Currency Total 93 9" xfId="32770"/>
    <cellStyle name="CALC Currency Total 93 9 2" xfId="32771"/>
    <cellStyle name="CALC Currency Total 94" xfId="32772"/>
    <cellStyle name="CALC Currency Total 94 10" xfId="32773"/>
    <cellStyle name="CALC Currency Total 94 11" xfId="32774"/>
    <cellStyle name="CALC Currency Total 94 2" xfId="32775"/>
    <cellStyle name="CALC Currency Total 94 2 2" xfId="32776"/>
    <cellStyle name="CALC Currency Total 94 2 2 2" xfId="32777"/>
    <cellStyle name="CALC Currency Total 94 2 3" xfId="32778"/>
    <cellStyle name="CALC Currency Total 94 2 4" xfId="32779"/>
    <cellStyle name="CALC Currency Total 94 3" xfId="32780"/>
    <cellStyle name="CALC Currency Total 94 3 2" xfId="32781"/>
    <cellStyle name="CALC Currency Total 94 3 2 2" xfId="32782"/>
    <cellStyle name="CALC Currency Total 94 3 3" xfId="32783"/>
    <cellStyle name="CALC Currency Total 94 3 4" xfId="32784"/>
    <cellStyle name="CALC Currency Total 94 4" xfId="32785"/>
    <cellStyle name="CALC Currency Total 94 4 2" xfId="32786"/>
    <cellStyle name="CALC Currency Total 94 4 2 2" xfId="32787"/>
    <cellStyle name="CALC Currency Total 94 4 3" xfId="32788"/>
    <cellStyle name="CALC Currency Total 94 4 4" xfId="32789"/>
    <cellStyle name="CALC Currency Total 94 5" xfId="32790"/>
    <cellStyle name="CALC Currency Total 94 5 2" xfId="32791"/>
    <cellStyle name="CALC Currency Total 94 5 2 2" xfId="32792"/>
    <cellStyle name="CALC Currency Total 94 5 3" xfId="32793"/>
    <cellStyle name="CALC Currency Total 94 5 4" xfId="32794"/>
    <cellStyle name="CALC Currency Total 94 6" xfId="32795"/>
    <cellStyle name="CALC Currency Total 94 6 2" xfId="32796"/>
    <cellStyle name="CALC Currency Total 94 6 2 2" xfId="32797"/>
    <cellStyle name="CALC Currency Total 94 6 3" xfId="32798"/>
    <cellStyle name="CALC Currency Total 94 6 4" xfId="32799"/>
    <cellStyle name="CALC Currency Total 94 7" xfId="32800"/>
    <cellStyle name="CALC Currency Total 94 7 2" xfId="32801"/>
    <cellStyle name="CALC Currency Total 94 7 2 2" xfId="32802"/>
    <cellStyle name="CALC Currency Total 94 7 3" xfId="32803"/>
    <cellStyle name="CALC Currency Total 94 7 4" xfId="32804"/>
    <cellStyle name="CALC Currency Total 94 8" xfId="32805"/>
    <cellStyle name="CALC Currency Total 94 8 2" xfId="32806"/>
    <cellStyle name="CALC Currency Total 94 8 2 2" xfId="32807"/>
    <cellStyle name="CALC Currency Total 94 8 3" xfId="32808"/>
    <cellStyle name="CALC Currency Total 94 8 4" xfId="32809"/>
    <cellStyle name="CALC Currency Total 94 9" xfId="32810"/>
    <cellStyle name="CALC Currency Total 94 9 2" xfId="32811"/>
    <cellStyle name="CALC Currency Total 95" xfId="32812"/>
    <cellStyle name="CALC Currency Total 95 10" xfId="32813"/>
    <cellStyle name="CALC Currency Total 95 11" xfId="32814"/>
    <cellStyle name="CALC Currency Total 95 2" xfId="32815"/>
    <cellStyle name="CALC Currency Total 95 2 2" xfId="32816"/>
    <cellStyle name="CALC Currency Total 95 2 2 2" xfId="32817"/>
    <cellStyle name="CALC Currency Total 95 2 3" xfId="32818"/>
    <cellStyle name="CALC Currency Total 95 2 4" xfId="32819"/>
    <cellStyle name="CALC Currency Total 95 3" xfId="32820"/>
    <cellStyle name="CALC Currency Total 95 3 2" xfId="32821"/>
    <cellStyle name="CALC Currency Total 95 3 2 2" xfId="32822"/>
    <cellStyle name="CALC Currency Total 95 3 3" xfId="32823"/>
    <cellStyle name="CALC Currency Total 95 3 4" xfId="32824"/>
    <cellStyle name="CALC Currency Total 95 4" xfId="32825"/>
    <cellStyle name="CALC Currency Total 95 4 2" xfId="32826"/>
    <cellStyle name="CALC Currency Total 95 4 2 2" xfId="32827"/>
    <cellStyle name="CALC Currency Total 95 4 3" xfId="32828"/>
    <cellStyle name="CALC Currency Total 95 4 4" xfId="32829"/>
    <cellStyle name="CALC Currency Total 95 5" xfId="32830"/>
    <cellStyle name="CALC Currency Total 95 5 2" xfId="32831"/>
    <cellStyle name="CALC Currency Total 95 5 2 2" xfId="32832"/>
    <cellStyle name="CALC Currency Total 95 5 3" xfId="32833"/>
    <cellStyle name="CALC Currency Total 95 5 4" xfId="32834"/>
    <cellStyle name="CALC Currency Total 95 6" xfId="32835"/>
    <cellStyle name="CALC Currency Total 95 6 2" xfId="32836"/>
    <cellStyle name="CALC Currency Total 95 6 2 2" xfId="32837"/>
    <cellStyle name="CALC Currency Total 95 6 3" xfId="32838"/>
    <cellStyle name="CALC Currency Total 95 6 4" xfId="32839"/>
    <cellStyle name="CALC Currency Total 95 7" xfId="32840"/>
    <cellStyle name="CALC Currency Total 95 7 2" xfId="32841"/>
    <cellStyle name="CALC Currency Total 95 7 2 2" xfId="32842"/>
    <cellStyle name="CALC Currency Total 95 7 3" xfId="32843"/>
    <cellStyle name="CALC Currency Total 95 7 4" xfId="32844"/>
    <cellStyle name="CALC Currency Total 95 8" xfId="32845"/>
    <cellStyle name="CALC Currency Total 95 8 2" xfId="32846"/>
    <cellStyle name="CALC Currency Total 95 8 2 2" xfId="32847"/>
    <cellStyle name="CALC Currency Total 95 8 3" xfId="32848"/>
    <cellStyle name="CALC Currency Total 95 8 4" xfId="32849"/>
    <cellStyle name="CALC Currency Total 95 9" xfId="32850"/>
    <cellStyle name="CALC Currency Total 95 9 2" xfId="32851"/>
    <cellStyle name="CALC Currency Total 96" xfId="32852"/>
    <cellStyle name="CALC Currency Total 96 10" xfId="32853"/>
    <cellStyle name="CALC Currency Total 96 11" xfId="32854"/>
    <cellStyle name="CALC Currency Total 96 2" xfId="32855"/>
    <cellStyle name="CALC Currency Total 96 2 2" xfId="32856"/>
    <cellStyle name="CALC Currency Total 96 2 2 2" xfId="32857"/>
    <cellStyle name="CALC Currency Total 96 2 3" xfId="32858"/>
    <cellStyle name="CALC Currency Total 96 2 4" xfId="32859"/>
    <cellStyle name="CALC Currency Total 96 3" xfId="32860"/>
    <cellStyle name="CALC Currency Total 96 3 2" xfId="32861"/>
    <cellStyle name="CALC Currency Total 96 3 2 2" xfId="32862"/>
    <cellStyle name="CALC Currency Total 96 3 3" xfId="32863"/>
    <cellStyle name="CALC Currency Total 96 3 4" xfId="32864"/>
    <cellStyle name="CALC Currency Total 96 4" xfId="32865"/>
    <cellStyle name="CALC Currency Total 96 4 2" xfId="32866"/>
    <cellStyle name="CALC Currency Total 96 4 2 2" xfId="32867"/>
    <cellStyle name="CALC Currency Total 96 4 3" xfId="32868"/>
    <cellStyle name="CALC Currency Total 96 4 4" xfId="32869"/>
    <cellStyle name="CALC Currency Total 96 5" xfId="32870"/>
    <cellStyle name="CALC Currency Total 96 5 2" xfId="32871"/>
    <cellStyle name="CALC Currency Total 96 5 2 2" xfId="32872"/>
    <cellStyle name="CALC Currency Total 96 5 3" xfId="32873"/>
    <cellStyle name="CALC Currency Total 96 5 4" xfId="32874"/>
    <cellStyle name="CALC Currency Total 96 6" xfId="32875"/>
    <cellStyle name="CALC Currency Total 96 6 2" xfId="32876"/>
    <cellStyle name="CALC Currency Total 96 6 2 2" xfId="32877"/>
    <cellStyle name="CALC Currency Total 96 6 3" xfId="32878"/>
    <cellStyle name="CALC Currency Total 96 6 4" xfId="32879"/>
    <cellStyle name="CALC Currency Total 96 7" xfId="32880"/>
    <cellStyle name="CALC Currency Total 96 7 2" xfId="32881"/>
    <cellStyle name="CALC Currency Total 96 7 2 2" xfId="32882"/>
    <cellStyle name="CALC Currency Total 96 7 3" xfId="32883"/>
    <cellStyle name="CALC Currency Total 96 7 4" xfId="32884"/>
    <cellStyle name="CALC Currency Total 96 8" xfId="32885"/>
    <cellStyle name="CALC Currency Total 96 8 2" xfId="32886"/>
    <cellStyle name="CALC Currency Total 96 8 2 2" xfId="32887"/>
    <cellStyle name="CALC Currency Total 96 8 3" xfId="32888"/>
    <cellStyle name="CALC Currency Total 96 8 4" xfId="32889"/>
    <cellStyle name="CALC Currency Total 96 9" xfId="32890"/>
    <cellStyle name="CALC Currency Total 96 9 2" xfId="32891"/>
    <cellStyle name="CALC Currency Total 97" xfId="32892"/>
    <cellStyle name="CALC Currency Total 97 10" xfId="32893"/>
    <cellStyle name="CALC Currency Total 97 11" xfId="32894"/>
    <cellStyle name="CALC Currency Total 97 2" xfId="32895"/>
    <cellStyle name="CALC Currency Total 97 2 2" xfId="32896"/>
    <cellStyle name="CALC Currency Total 97 2 2 2" xfId="32897"/>
    <cellStyle name="CALC Currency Total 97 2 3" xfId="32898"/>
    <cellStyle name="CALC Currency Total 97 2 4" xfId="32899"/>
    <cellStyle name="CALC Currency Total 97 3" xfId="32900"/>
    <cellStyle name="CALC Currency Total 97 3 2" xfId="32901"/>
    <cellStyle name="CALC Currency Total 97 3 2 2" xfId="32902"/>
    <cellStyle name="CALC Currency Total 97 3 3" xfId="32903"/>
    <cellStyle name="CALC Currency Total 97 3 4" xfId="32904"/>
    <cellStyle name="CALC Currency Total 97 4" xfId="32905"/>
    <cellStyle name="CALC Currency Total 97 4 2" xfId="32906"/>
    <cellStyle name="CALC Currency Total 97 4 2 2" xfId="32907"/>
    <cellStyle name="CALC Currency Total 97 4 3" xfId="32908"/>
    <cellStyle name="CALC Currency Total 97 4 4" xfId="32909"/>
    <cellStyle name="CALC Currency Total 97 5" xfId="32910"/>
    <cellStyle name="CALC Currency Total 97 5 2" xfId="32911"/>
    <cellStyle name="CALC Currency Total 97 5 2 2" xfId="32912"/>
    <cellStyle name="CALC Currency Total 97 5 3" xfId="32913"/>
    <cellStyle name="CALC Currency Total 97 5 4" xfId="32914"/>
    <cellStyle name="CALC Currency Total 97 6" xfId="32915"/>
    <cellStyle name="CALC Currency Total 97 6 2" xfId="32916"/>
    <cellStyle name="CALC Currency Total 97 6 2 2" xfId="32917"/>
    <cellStyle name="CALC Currency Total 97 6 3" xfId="32918"/>
    <cellStyle name="CALC Currency Total 97 6 4" xfId="32919"/>
    <cellStyle name="CALC Currency Total 97 7" xfId="32920"/>
    <cellStyle name="CALC Currency Total 97 7 2" xfId="32921"/>
    <cellStyle name="CALC Currency Total 97 7 2 2" xfId="32922"/>
    <cellStyle name="CALC Currency Total 97 7 3" xfId="32923"/>
    <cellStyle name="CALC Currency Total 97 7 4" xfId="32924"/>
    <cellStyle name="CALC Currency Total 97 8" xfId="32925"/>
    <cellStyle name="CALC Currency Total 97 8 2" xfId="32926"/>
    <cellStyle name="CALC Currency Total 97 8 2 2" xfId="32927"/>
    <cellStyle name="CALC Currency Total 97 8 3" xfId="32928"/>
    <cellStyle name="CALC Currency Total 97 8 4" xfId="32929"/>
    <cellStyle name="CALC Currency Total 97 9" xfId="32930"/>
    <cellStyle name="CALC Currency Total 97 9 2" xfId="32931"/>
    <cellStyle name="CALC Currency Total 98" xfId="32932"/>
    <cellStyle name="CALC Currency Total 98 10" xfId="32933"/>
    <cellStyle name="CALC Currency Total 98 11" xfId="32934"/>
    <cellStyle name="CALC Currency Total 98 2" xfId="32935"/>
    <cellStyle name="CALC Currency Total 98 2 2" xfId="32936"/>
    <cellStyle name="CALC Currency Total 98 2 2 2" xfId="32937"/>
    <cellStyle name="CALC Currency Total 98 2 3" xfId="32938"/>
    <cellStyle name="CALC Currency Total 98 2 4" xfId="32939"/>
    <cellStyle name="CALC Currency Total 98 3" xfId="32940"/>
    <cellStyle name="CALC Currency Total 98 3 2" xfId="32941"/>
    <cellStyle name="CALC Currency Total 98 3 2 2" xfId="32942"/>
    <cellStyle name="CALC Currency Total 98 3 3" xfId="32943"/>
    <cellStyle name="CALC Currency Total 98 3 4" xfId="32944"/>
    <cellStyle name="CALC Currency Total 98 4" xfId="32945"/>
    <cellStyle name="CALC Currency Total 98 4 2" xfId="32946"/>
    <cellStyle name="CALC Currency Total 98 4 2 2" xfId="32947"/>
    <cellStyle name="CALC Currency Total 98 4 3" xfId="32948"/>
    <cellStyle name="CALC Currency Total 98 4 4" xfId="32949"/>
    <cellStyle name="CALC Currency Total 98 5" xfId="32950"/>
    <cellStyle name="CALC Currency Total 98 5 2" xfId="32951"/>
    <cellStyle name="CALC Currency Total 98 5 2 2" xfId="32952"/>
    <cellStyle name="CALC Currency Total 98 5 3" xfId="32953"/>
    <cellStyle name="CALC Currency Total 98 5 4" xfId="32954"/>
    <cellStyle name="CALC Currency Total 98 6" xfId="32955"/>
    <cellStyle name="CALC Currency Total 98 6 2" xfId="32956"/>
    <cellStyle name="CALC Currency Total 98 6 2 2" xfId="32957"/>
    <cellStyle name="CALC Currency Total 98 6 3" xfId="32958"/>
    <cellStyle name="CALC Currency Total 98 6 4" xfId="32959"/>
    <cellStyle name="CALC Currency Total 98 7" xfId="32960"/>
    <cellStyle name="CALC Currency Total 98 7 2" xfId="32961"/>
    <cellStyle name="CALC Currency Total 98 7 2 2" xfId="32962"/>
    <cellStyle name="CALC Currency Total 98 7 3" xfId="32963"/>
    <cellStyle name="CALC Currency Total 98 7 4" xfId="32964"/>
    <cellStyle name="CALC Currency Total 98 8" xfId="32965"/>
    <cellStyle name="CALC Currency Total 98 8 2" xfId="32966"/>
    <cellStyle name="CALC Currency Total 98 8 2 2" xfId="32967"/>
    <cellStyle name="CALC Currency Total 98 8 3" xfId="32968"/>
    <cellStyle name="CALC Currency Total 98 8 4" xfId="32969"/>
    <cellStyle name="CALC Currency Total 98 9" xfId="32970"/>
    <cellStyle name="CALC Currency Total 98 9 2" xfId="32971"/>
    <cellStyle name="CALC Currency Total 99" xfId="32972"/>
    <cellStyle name="CALC Currency Total 99 10" xfId="32973"/>
    <cellStyle name="CALC Currency Total 99 11" xfId="32974"/>
    <cellStyle name="CALC Currency Total 99 2" xfId="32975"/>
    <cellStyle name="CALC Currency Total 99 2 2" xfId="32976"/>
    <cellStyle name="CALC Currency Total 99 2 2 2" xfId="32977"/>
    <cellStyle name="CALC Currency Total 99 2 3" xfId="32978"/>
    <cellStyle name="CALC Currency Total 99 2 4" xfId="32979"/>
    <cellStyle name="CALC Currency Total 99 3" xfId="32980"/>
    <cellStyle name="CALC Currency Total 99 3 2" xfId="32981"/>
    <cellStyle name="CALC Currency Total 99 3 2 2" xfId="32982"/>
    <cellStyle name="CALC Currency Total 99 3 3" xfId="32983"/>
    <cellStyle name="CALC Currency Total 99 3 4" xfId="32984"/>
    <cellStyle name="CALC Currency Total 99 4" xfId="32985"/>
    <cellStyle name="CALC Currency Total 99 4 2" xfId="32986"/>
    <cellStyle name="CALC Currency Total 99 4 2 2" xfId="32987"/>
    <cellStyle name="CALC Currency Total 99 4 3" xfId="32988"/>
    <cellStyle name="CALC Currency Total 99 4 4" xfId="32989"/>
    <cellStyle name="CALC Currency Total 99 5" xfId="32990"/>
    <cellStyle name="CALC Currency Total 99 5 2" xfId="32991"/>
    <cellStyle name="CALC Currency Total 99 5 2 2" xfId="32992"/>
    <cellStyle name="CALC Currency Total 99 5 3" xfId="32993"/>
    <cellStyle name="CALC Currency Total 99 5 4" xfId="32994"/>
    <cellStyle name="CALC Currency Total 99 6" xfId="32995"/>
    <cellStyle name="CALC Currency Total 99 6 2" xfId="32996"/>
    <cellStyle name="CALC Currency Total 99 6 2 2" xfId="32997"/>
    <cellStyle name="CALC Currency Total 99 6 3" xfId="32998"/>
    <cellStyle name="CALC Currency Total 99 6 4" xfId="32999"/>
    <cellStyle name="CALC Currency Total 99 7" xfId="33000"/>
    <cellStyle name="CALC Currency Total 99 7 2" xfId="33001"/>
    <cellStyle name="CALC Currency Total 99 7 2 2" xfId="33002"/>
    <cellStyle name="CALC Currency Total 99 7 3" xfId="33003"/>
    <cellStyle name="CALC Currency Total 99 7 4" xfId="33004"/>
    <cellStyle name="CALC Currency Total 99 8" xfId="33005"/>
    <cellStyle name="CALC Currency Total 99 8 2" xfId="33006"/>
    <cellStyle name="CALC Currency Total 99 8 2 2" xfId="33007"/>
    <cellStyle name="CALC Currency Total 99 8 3" xfId="33008"/>
    <cellStyle name="CALC Currency Total 99 8 4" xfId="33009"/>
    <cellStyle name="CALC Currency Total 99 9" xfId="33010"/>
    <cellStyle name="CALC Currency Total 99 9 2" xfId="33011"/>
    <cellStyle name="CALC Date Long" xfId="33012"/>
    <cellStyle name="CALC Date Short" xfId="33013"/>
    <cellStyle name="CALC Percent" xfId="33014"/>
    <cellStyle name="CALC Percent [1]" xfId="33015"/>
    <cellStyle name="CALC Percent [2]" xfId="33016"/>
    <cellStyle name="CALC Percent Total" xfId="33017"/>
    <cellStyle name="CALC Percent Total [1]" xfId="33018"/>
    <cellStyle name="CALC Percent Total [1] 10" xfId="33019"/>
    <cellStyle name="CALC Percent Total [1] 10 10" xfId="33020"/>
    <cellStyle name="CALC Percent Total [1] 10 10 2" xfId="33021"/>
    <cellStyle name="CALC Percent Total [1] 10 11" xfId="33022"/>
    <cellStyle name="CALC Percent Total [1] 10 12" xfId="33023"/>
    <cellStyle name="CALC Percent Total [1] 10 2" xfId="33024"/>
    <cellStyle name="CALC Percent Total [1] 10 2 2" xfId="33025"/>
    <cellStyle name="CALC Percent Total [1] 10 2 2 2" xfId="33026"/>
    <cellStyle name="CALC Percent Total [1] 10 2 3" xfId="33027"/>
    <cellStyle name="CALC Percent Total [1] 10 2 4" xfId="33028"/>
    <cellStyle name="CALC Percent Total [1] 10 3" xfId="33029"/>
    <cellStyle name="CALC Percent Total [1] 10 3 2" xfId="33030"/>
    <cellStyle name="CALC Percent Total [1] 10 3 2 2" xfId="33031"/>
    <cellStyle name="CALC Percent Total [1] 10 3 3" xfId="33032"/>
    <cellStyle name="CALC Percent Total [1] 10 3 4" xfId="33033"/>
    <cellStyle name="CALC Percent Total [1] 10 4" xfId="33034"/>
    <cellStyle name="CALC Percent Total [1] 10 4 2" xfId="33035"/>
    <cellStyle name="CALC Percent Total [1] 10 4 2 2" xfId="33036"/>
    <cellStyle name="CALC Percent Total [1] 10 4 3" xfId="33037"/>
    <cellStyle name="CALC Percent Total [1] 10 4 4" xfId="33038"/>
    <cellStyle name="CALC Percent Total [1] 10 5" xfId="33039"/>
    <cellStyle name="CALC Percent Total [1] 10 5 2" xfId="33040"/>
    <cellStyle name="CALC Percent Total [1] 10 5 2 2" xfId="33041"/>
    <cellStyle name="CALC Percent Total [1] 10 5 3" xfId="33042"/>
    <cellStyle name="CALC Percent Total [1] 10 5 4" xfId="33043"/>
    <cellStyle name="CALC Percent Total [1] 10 6" xfId="33044"/>
    <cellStyle name="CALC Percent Total [1] 10 6 2" xfId="33045"/>
    <cellStyle name="CALC Percent Total [1] 10 6 2 2" xfId="33046"/>
    <cellStyle name="CALC Percent Total [1] 10 6 3" xfId="33047"/>
    <cellStyle name="CALC Percent Total [1] 10 6 4" xfId="33048"/>
    <cellStyle name="CALC Percent Total [1] 10 7" xfId="33049"/>
    <cellStyle name="CALC Percent Total [1] 10 7 2" xfId="33050"/>
    <cellStyle name="CALC Percent Total [1] 10 7 2 2" xfId="33051"/>
    <cellStyle name="CALC Percent Total [1] 10 7 3" xfId="33052"/>
    <cellStyle name="CALC Percent Total [1] 10 7 4" xfId="33053"/>
    <cellStyle name="CALC Percent Total [1] 10 8" xfId="33054"/>
    <cellStyle name="CALC Percent Total [1] 10 8 2" xfId="33055"/>
    <cellStyle name="CALC Percent Total [1] 10 8 2 2" xfId="33056"/>
    <cellStyle name="CALC Percent Total [1] 10 8 3" xfId="33057"/>
    <cellStyle name="CALC Percent Total [1] 10 8 4" xfId="33058"/>
    <cellStyle name="CALC Percent Total [1] 10 9" xfId="33059"/>
    <cellStyle name="CALC Percent Total [1] 10 9 2" xfId="33060"/>
    <cellStyle name="CALC Percent Total [1] 10 9 2 2" xfId="33061"/>
    <cellStyle name="CALC Percent Total [1] 10 9 3" xfId="33062"/>
    <cellStyle name="CALC Percent Total [1] 10 9 4" xfId="33063"/>
    <cellStyle name="CALC Percent Total [1] 11" xfId="33064"/>
    <cellStyle name="CALC Percent Total [1] 11 10" xfId="33065"/>
    <cellStyle name="CALC Percent Total [1] 11 10 2" xfId="33066"/>
    <cellStyle name="CALC Percent Total [1] 11 11" xfId="33067"/>
    <cellStyle name="CALC Percent Total [1] 11 12" xfId="33068"/>
    <cellStyle name="CALC Percent Total [1] 11 2" xfId="33069"/>
    <cellStyle name="CALC Percent Total [1] 11 2 2" xfId="33070"/>
    <cellStyle name="CALC Percent Total [1] 11 2 2 2" xfId="33071"/>
    <cellStyle name="CALC Percent Total [1] 11 2 3" xfId="33072"/>
    <cellStyle name="CALC Percent Total [1] 11 2 4" xfId="33073"/>
    <cellStyle name="CALC Percent Total [1] 11 3" xfId="33074"/>
    <cellStyle name="CALC Percent Total [1] 11 3 2" xfId="33075"/>
    <cellStyle name="CALC Percent Total [1] 11 3 2 2" xfId="33076"/>
    <cellStyle name="CALC Percent Total [1] 11 3 3" xfId="33077"/>
    <cellStyle name="CALC Percent Total [1] 11 3 4" xfId="33078"/>
    <cellStyle name="CALC Percent Total [1] 11 4" xfId="33079"/>
    <cellStyle name="CALC Percent Total [1] 11 4 2" xfId="33080"/>
    <cellStyle name="CALC Percent Total [1] 11 4 2 2" xfId="33081"/>
    <cellStyle name="CALC Percent Total [1] 11 4 3" xfId="33082"/>
    <cellStyle name="CALC Percent Total [1] 11 4 4" xfId="33083"/>
    <cellStyle name="CALC Percent Total [1] 11 5" xfId="33084"/>
    <cellStyle name="CALC Percent Total [1] 11 5 2" xfId="33085"/>
    <cellStyle name="CALC Percent Total [1] 11 5 2 2" xfId="33086"/>
    <cellStyle name="CALC Percent Total [1] 11 5 3" xfId="33087"/>
    <cellStyle name="CALC Percent Total [1] 11 5 4" xfId="33088"/>
    <cellStyle name="CALC Percent Total [1] 11 6" xfId="33089"/>
    <cellStyle name="CALC Percent Total [1] 11 6 2" xfId="33090"/>
    <cellStyle name="CALC Percent Total [1] 11 6 2 2" xfId="33091"/>
    <cellStyle name="CALC Percent Total [1] 11 6 3" xfId="33092"/>
    <cellStyle name="CALC Percent Total [1] 11 6 4" xfId="33093"/>
    <cellStyle name="CALC Percent Total [1] 11 7" xfId="33094"/>
    <cellStyle name="CALC Percent Total [1] 11 7 2" xfId="33095"/>
    <cellStyle name="CALC Percent Total [1] 11 7 2 2" xfId="33096"/>
    <cellStyle name="CALC Percent Total [1] 11 7 3" xfId="33097"/>
    <cellStyle name="CALC Percent Total [1] 11 7 4" xfId="33098"/>
    <cellStyle name="CALC Percent Total [1] 11 8" xfId="33099"/>
    <cellStyle name="CALC Percent Total [1] 11 8 2" xfId="33100"/>
    <cellStyle name="CALC Percent Total [1] 11 8 2 2" xfId="33101"/>
    <cellStyle name="CALC Percent Total [1] 11 8 3" xfId="33102"/>
    <cellStyle name="CALC Percent Total [1] 11 8 4" xfId="33103"/>
    <cellStyle name="CALC Percent Total [1] 11 9" xfId="33104"/>
    <cellStyle name="CALC Percent Total [1] 11 9 2" xfId="33105"/>
    <cellStyle name="CALC Percent Total [1] 11 9 2 2" xfId="33106"/>
    <cellStyle name="CALC Percent Total [1] 11 9 3" xfId="33107"/>
    <cellStyle name="CALC Percent Total [1] 11 9 4" xfId="33108"/>
    <cellStyle name="CALC Percent Total [1] 12" xfId="33109"/>
    <cellStyle name="CALC Percent Total [1] 12 10" xfId="33110"/>
    <cellStyle name="CALC Percent Total [1] 12 10 2" xfId="33111"/>
    <cellStyle name="CALC Percent Total [1] 12 11" xfId="33112"/>
    <cellStyle name="CALC Percent Total [1] 12 12" xfId="33113"/>
    <cellStyle name="CALC Percent Total [1] 12 2" xfId="33114"/>
    <cellStyle name="CALC Percent Total [1] 12 2 2" xfId="33115"/>
    <cellStyle name="CALC Percent Total [1] 12 2 2 2" xfId="33116"/>
    <cellStyle name="CALC Percent Total [1] 12 2 3" xfId="33117"/>
    <cellStyle name="CALC Percent Total [1] 12 2 4" xfId="33118"/>
    <cellStyle name="CALC Percent Total [1] 12 3" xfId="33119"/>
    <cellStyle name="CALC Percent Total [1] 12 3 2" xfId="33120"/>
    <cellStyle name="CALC Percent Total [1] 12 3 2 2" xfId="33121"/>
    <cellStyle name="CALC Percent Total [1] 12 3 3" xfId="33122"/>
    <cellStyle name="CALC Percent Total [1] 12 3 4" xfId="33123"/>
    <cellStyle name="CALC Percent Total [1] 12 4" xfId="33124"/>
    <cellStyle name="CALC Percent Total [1] 12 4 2" xfId="33125"/>
    <cellStyle name="CALC Percent Total [1] 12 4 2 2" xfId="33126"/>
    <cellStyle name="CALC Percent Total [1] 12 4 3" xfId="33127"/>
    <cellStyle name="CALC Percent Total [1] 12 4 4" xfId="33128"/>
    <cellStyle name="CALC Percent Total [1] 12 5" xfId="33129"/>
    <cellStyle name="CALC Percent Total [1] 12 5 2" xfId="33130"/>
    <cellStyle name="CALC Percent Total [1] 12 5 2 2" xfId="33131"/>
    <cellStyle name="CALC Percent Total [1] 12 5 3" xfId="33132"/>
    <cellStyle name="CALC Percent Total [1] 12 5 4" xfId="33133"/>
    <cellStyle name="CALC Percent Total [1] 12 6" xfId="33134"/>
    <cellStyle name="CALC Percent Total [1] 12 6 2" xfId="33135"/>
    <cellStyle name="CALC Percent Total [1] 12 6 2 2" xfId="33136"/>
    <cellStyle name="CALC Percent Total [1] 12 6 3" xfId="33137"/>
    <cellStyle name="CALC Percent Total [1] 12 6 4" xfId="33138"/>
    <cellStyle name="CALC Percent Total [1] 12 7" xfId="33139"/>
    <cellStyle name="CALC Percent Total [1] 12 7 2" xfId="33140"/>
    <cellStyle name="CALC Percent Total [1] 12 7 2 2" xfId="33141"/>
    <cellStyle name="CALC Percent Total [1] 12 7 3" xfId="33142"/>
    <cellStyle name="CALC Percent Total [1] 12 7 4" xfId="33143"/>
    <cellStyle name="CALC Percent Total [1] 12 8" xfId="33144"/>
    <cellStyle name="CALC Percent Total [1] 12 8 2" xfId="33145"/>
    <cellStyle name="CALC Percent Total [1] 12 8 2 2" xfId="33146"/>
    <cellStyle name="CALC Percent Total [1] 12 8 3" xfId="33147"/>
    <cellStyle name="CALC Percent Total [1] 12 8 4" xfId="33148"/>
    <cellStyle name="CALC Percent Total [1] 12 9" xfId="33149"/>
    <cellStyle name="CALC Percent Total [1] 12 9 2" xfId="33150"/>
    <cellStyle name="CALC Percent Total [1] 12 9 2 2" xfId="33151"/>
    <cellStyle name="CALC Percent Total [1] 12 9 3" xfId="33152"/>
    <cellStyle name="CALC Percent Total [1] 12 9 4" xfId="33153"/>
    <cellStyle name="CALC Percent Total [1] 13" xfId="33154"/>
    <cellStyle name="CALC Percent Total [1] 13 10" xfId="33155"/>
    <cellStyle name="CALC Percent Total [1] 13 10 2" xfId="33156"/>
    <cellStyle name="CALC Percent Total [1] 13 11" xfId="33157"/>
    <cellStyle name="CALC Percent Total [1] 13 12" xfId="33158"/>
    <cellStyle name="CALC Percent Total [1] 13 2" xfId="33159"/>
    <cellStyle name="CALC Percent Total [1] 13 2 2" xfId="33160"/>
    <cellStyle name="CALC Percent Total [1] 13 2 2 2" xfId="33161"/>
    <cellStyle name="CALC Percent Total [1] 13 2 3" xfId="33162"/>
    <cellStyle name="CALC Percent Total [1] 13 2 4" xfId="33163"/>
    <cellStyle name="CALC Percent Total [1] 13 3" xfId="33164"/>
    <cellStyle name="CALC Percent Total [1] 13 3 2" xfId="33165"/>
    <cellStyle name="CALC Percent Total [1] 13 3 2 2" xfId="33166"/>
    <cellStyle name="CALC Percent Total [1] 13 3 3" xfId="33167"/>
    <cellStyle name="CALC Percent Total [1] 13 3 4" xfId="33168"/>
    <cellStyle name="CALC Percent Total [1] 13 4" xfId="33169"/>
    <cellStyle name="CALC Percent Total [1] 13 4 2" xfId="33170"/>
    <cellStyle name="CALC Percent Total [1] 13 4 2 2" xfId="33171"/>
    <cellStyle name="CALC Percent Total [1] 13 4 3" xfId="33172"/>
    <cellStyle name="CALC Percent Total [1] 13 4 4" xfId="33173"/>
    <cellStyle name="CALC Percent Total [1] 13 5" xfId="33174"/>
    <cellStyle name="CALC Percent Total [1] 13 5 2" xfId="33175"/>
    <cellStyle name="CALC Percent Total [1] 13 5 2 2" xfId="33176"/>
    <cellStyle name="CALC Percent Total [1] 13 5 3" xfId="33177"/>
    <cellStyle name="CALC Percent Total [1] 13 5 4" xfId="33178"/>
    <cellStyle name="CALC Percent Total [1] 13 6" xfId="33179"/>
    <cellStyle name="CALC Percent Total [1] 13 6 2" xfId="33180"/>
    <cellStyle name="CALC Percent Total [1] 13 6 2 2" xfId="33181"/>
    <cellStyle name="CALC Percent Total [1] 13 6 3" xfId="33182"/>
    <cellStyle name="CALC Percent Total [1] 13 6 4" xfId="33183"/>
    <cellStyle name="CALC Percent Total [1] 13 7" xfId="33184"/>
    <cellStyle name="CALC Percent Total [1] 13 7 2" xfId="33185"/>
    <cellStyle name="CALC Percent Total [1] 13 7 2 2" xfId="33186"/>
    <cellStyle name="CALC Percent Total [1] 13 7 3" xfId="33187"/>
    <cellStyle name="CALC Percent Total [1] 13 7 4" xfId="33188"/>
    <cellStyle name="CALC Percent Total [1] 13 8" xfId="33189"/>
    <cellStyle name="CALC Percent Total [1] 13 8 2" xfId="33190"/>
    <cellStyle name="CALC Percent Total [1] 13 8 2 2" xfId="33191"/>
    <cellStyle name="CALC Percent Total [1] 13 8 3" xfId="33192"/>
    <cellStyle name="CALC Percent Total [1] 13 8 4" xfId="33193"/>
    <cellStyle name="CALC Percent Total [1] 13 9" xfId="33194"/>
    <cellStyle name="CALC Percent Total [1] 13 9 2" xfId="33195"/>
    <cellStyle name="CALC Percent Total [1] 13 9 2 2" xfId="33196"/>
    <cellStyle name="CALC Percent Total [1] 13 9 3" xfId="33197"/>
    <cellStyle name="CALC Percent Total [1] 13 9 4" xfId="33198"/>
    <cellStyle name="CALC Percent Total [1] 14" xfId="33199"/>
    <cellStyle name="CALC Percent Total [1] 14 10" xfId="33200"/>
    <cellStyle name="CALC Percent Total [1] 14 10 2" xfId="33201"/>
    <cellStyle name="CALC Percent Total [1] 14 11" xfId="33202"/>
    <cellStyle name="CALC Percent Total [1] 14 12" xfId="33203"/>
    <cellStyle name="CALC Percent Total [1] 14 2" xfId="33204"/>
    <cellStyle name="CALC Percent Total [1] 14 2 2" xfId="33205"/>
    <cellStyle name="CALC Percent Total [1] 14 2 2 2" xfId="33206"/>
    <cellStyle name="CALC Percent Total [1] 14 2 3" xfId="33207"/>
    <cellStyle name="CALC Percent Total [1] 14 2 4" xfId="33208"/>
    <cellStyle name="CALC Percent Total [1] 14 3" xfId="33209"/>
    <cellStyle name="CALC Percent Total [1] 14 3 2" xfId="33210"/>
    <cellStyle name="CALC Percent Total [1] 14 3 2 2" xfId="33211"/>
    <cellStyle name="CALC Percent Total [1] 14 3 3" xfId="33212"/>
    <cellStyle name="CALC Percent Total [1] 14 3 4" xfId="33213"/>
    <cellStyle name="CALC Percent Total [1] 14 4" xfId="33214"/>
    <cellStyle name="CALC Percent Total [1] 14 4 2" xfId="33215"/>
    <cellStyle name="CALC Percent Total [1] 14 4 2 2" xfId="33216"/>
    <cellStyle name="CALC Percent Total [1] 14 4 3" xfId="33217"/>
    <cellStyle name="CALC Percent Total [1] 14 4 4" xfId="33218"/>
    <cellStyle name="CALC Percent Total [1] 14 5" xfId="33219"/>
    <cellStyle name="CALC Percent Total [1] 14 5 2" xfId="33220"/>
    <cellStyle name="CALC Percent Total [1] 14 5 2 2" xfId="33221"/>
    <cellStyle name="CALC Percent Total [1] 14 5 3" xfId="33222"/>
    <cellStyle name="CALC Percent Total [1] 14 5 4" xfId="33223"/>
    <cellStyle name="CALC Percent Total [1] 14 6" xfId="33224"/>
    <cellStyle name="CALC Percent Total [1] 14 6 2" xfId="33225"/>
    <cellStyle name="CALC Percent Total [1] 14 6 2 2" xfId="33226"/>
    <cellStyle name="CALC Percent Total [1] 14 6 3" xfId="33227"/>
    <cellStyle name="CALC Percent Total [1] 14 6 4" xfId="33228"/>
    <cellStyle name="CALC Percent Total [1] 14 7" xfId="33229"/>
    <cellStyle name="CALC Percent Total [1] 14 7 2" xfId="33230"/>
    <cellStyle name="CALC Percent Total [1] 14 7 2 2" xfId="33231"/>
    <cellStyle name="CALC Percent Total [1] 14 7 3" xfId="33232"/>
    <cellStyle name="CALC Percent Total [1] 14 7 4" xfId="33233"/>
    <cellStyle name="CALC Percent Total [1] 14 8" xfId="33234"/>
    <cellStyle name="CALC Percent Total [1] 14 8 2" xfId="33235"/>
    <cellStyle name="CALC Percent Total [1] 14 8 2 2" xfId="33236"/>
    <cellStyle name="CALC Percent Total [1] 14 8 3" xfId="33237"/>
    <cellStyle name="CALC Percent Total [1] 14 8 4" xfId="33238"/>
    <cellStyle name="CALC Percent Total [1] 14 9" xfId="33239"/>
    <cellStyle name="CALC Percent Total [1] 14 9 2" xfId="33240"/>
    <cellStyle name="CALC Percent Total [1] 14 9 2 2" xfId="33241"/>
    <cellStyle name="CALC Percent Total [1] 14 9 3" xfId="33242"/>
    <cellStyle name="CALC Percent Total [1] 14 9 4" xfId="33243"/>
    <cellStyle name="CALC Percent Total [1] 15" xfId="33244"/>
    <cellStyle name="CALC Percent Total [1] 15 10" xfId="33245"/>
    <cellStyle name="CALC Percent Total [1] 15 11" xfId="33246"/>
    <cellStyle name="CALC Percent Total [1] 15 2" xfId="33247"/>
    <cellStyle name="CALC Percent Total [1] 15 2 2" xfId="33248"/>
    <cellStyle name="CALC Percent Total [1] 15 2 2 2" xfId="33249"/>
    <cellStyle name="CALC Percent Total [1] 15 2 3" xfId="33250"/>
    <cellStyle name="CALC Percent Total [1] 15 2 4" xfId="33251"/>
    <cellStyle name="CALC Percent Total [1] 15 3" xfId="33252"/>
    <cellStyle name="CALC Percent Total [1] 15 3 2" xfId="33253"/>
    <cellStyle name="CALC Percent Total [1] 15 3 2 2" xfId="33254"/>
    <cellStyle name="CALC Percent Total [1] 15 3 3" xfId="33255"/>
    <cellStyle name="CALC Percent Total [1] 15 3 4" xfId="33256"/>
    <cellStyle name="CALC Percent Total [1] 15 4" xfId="33257"/>
    <cellStyle name="CALC Percent Total [1] 15 4 2" xfId="33258"/>
    <cellStyle name="CALC Percent Total [1] 15 4 2 2" xfId="33259"/>
    <cellStyle name="CALC Percent Total [1] 15 4 3" xfId="33260"/>
    <cellStyle name="CALC Percent Total [1] 15 4 4" xfId="33261"/>
    <cellStyle name="CALC Percent Total [1] 15 5" xfId="33262"/>
    <cellStyle name="CALC Percent Total [1] 15 5 2" xfId="33263"/>
    <cellStyle name="CALC Percent Total [1] 15 5 2 2" xfId="33264"/>
    <cellStyle name="CALC Percent Total [1] 15 5 3" xfId="33265"/>
    <cellStyle name="CALC Percent Total [1] 15 5 4" xfId="33266"/>
    <cellStyle name="CALC Percent Total [1] 15 6" xfId="33267"/>
    <cellStyle name="CALC Percent Total [1] 15 6 2" xfId="33268"/>
    <cellStyle name="CALC Percent Total [1] 15 6 2 2" xfId="33269"/>
    <cellStyle name="CALC Percent Total [1] 15 6 3" xfId="33270"/>
    <cellStyle name="CALC Percent Total [1] 15 6 4" xfId="33271"/>
    <cellStyle name="CALC Percent Total [1] 15 7" xfId="33272"/>
    <cellStyle name="CALC Percent Total [1] 15 7 2" xfId="33273"/>
    <cellStyle name="CALC Percent Total [1] 15 7 2 2" xfId="33274"/>
    <cellStyle name="CALC Percent Total [1] 15 7 3" xfId="33275"/>
    <cellStyle name="CALC Percent Total [1] 15 7 4" xfId="33276"/>
    <cellStyle name="CALC Percent Total [1] 15 8" xfId="33277"/>
    <cellStyle name="CALC Percent Total [1] 15 8 2" xfId="33278"/>
    <cellStyle name="CALC Percent Total [1] 15 8 2 2" xfId="33279"/>
    <cellStyle name="CALC Percent Total [1] 15 8 3" xfId="33280"/>
    <cellStyle name="CALC Percent Total [1] 15 8 4" xfId="33281"/>
    <cellStyle name="CALC Percent Total [1] 15 9" xfId="33282"/>
    <cellStyle name="CALC Percent Total [1] 15 9 2" xfId="33283"/>
    <cellStyle name="CALC Percent Total [1] 16" xfId="33284"/>
    <cellStyle name="CALC Percent Total [1] 16 10" xfId="33285"/>
    <cellStyle name="CALC Percent Total [1] 16 11" xfId="33286"/>
    <cellStyle name="CALC Percent Total [1] 16 2" xfId="33287"/>
    <cellStyle name="CALC Percent Total [1] 16 2 2" xfId="33288"/>
    <cellStyle name="CALC Percent Total [1] 16 2 2 2" xfId="33289"/>
    <cellStyle name="CALC Percent Total [1] 16 2 3" xfId="33290"/>
    <cellStyle name="CALC Percent Total [1] 16 2 4" xfId="33291"/>
    <cellStyle name="CALC Percent Total [1] 16 3" xfId="33292"/>
    <cellStyle name="CALC Percent Total [1] 16 3 2" xfId="33293"/>
    <cellStyle name="CALC Percent Total [1] 16 3 2 2" xfId="33294"/>
    <cellStyle name="CALC Percent Total [1] 16 3 3" xfId="33295"/>
    <cellStyle name="CALC Percent Total [1] 16 3 4" xfId="33296"/>
    <cellStyle name="CALC Percent Total [1] 16 4" xfId="33297"/>
    <cellStyle name="CALC Percent Total [1] 16 4 2" xfId="33298"/>
    <cellStyle name="CALC Percent Total [1] 16 4 2 2" xfId="33299"/>
    <cellStyle name="CALC Percent Total [1] 16 4 3" xfId="33300"/>
    <cellStyle name="CALC Percent Total [1] 16 4 4" xfId="33301"/>
    <cellStyle name="CALC Percent Total [1] 16 5" xfId="33302"/>
    <cellStyle name="CALC Percent Total [1] 16 5 2" xfId="33303"/>
    <cellStyle name="CALC Percent Total [1] 16 5 2 2" xfId="33304"/>
    <cellStyle name="CALC Percent Total [1] 16 5 3" xfId="33305"/>
    <cellStyle name="CALC Percent Total [1] 16 5 4" xfId="33306"/>
    <cellStyle name="CALC Percent Total [1] 16 6" xfId="33307"/>
    <cellStyle name="CALC Percent Total [1] 16 6 2" xfId="33308"/>
    <cellStyle name="CALC Percent Total [1] 16 6 2 2" xfId="33309"/>
    <cellStyle name="CALC Percent Total [1] 16 6 3" xfId="33310"/>
    <cellStyle name="CALC Percent Total [1] 16 6 4" xfId="33311"/>
    <cellStyle name="CALC Percent Total [1] 16 7" xfId="33312"/>
    <cellStyle name="CALC Percent Total [1] 16 7 2" xfId="33313"/>
    <cellStyle name="CALC Percent Total [1] 16 7 2 2" xfId="33314"/>
    <cellStyle name="CALC Percent Total [1] 16 7 3" xfId="33315"/>
    <cellStyle name="CALC Percent Total [1] 16 7 4" xfId="33316"/>
    <cellStyle name="CALC Percent Total [1] 16 8" xfId="33317"/>
    <cellStyle name="CALC Percent Total [1] 16 8 2" xfId="33318"/>
    <cellStyle name="CALC Percent Total [1] 16 8 2 2" xfId="33319"/>
    <cellStyle name="CALC Percent Total [1] 16 8 3" xfId="33320"/>
    <cellStyle name="CALC Percent Total [1] 16 8 4" xfId="33321"/>
    <cellStyle name="CALC Percent Total [1] 16 9" xfId="33322"/>
    <cellStyle name="CALC Percent Total [1] 16 9 2" xfId="33323"/>
    <cellStyle name="CALC Percent Total [1] 17" xfId="33324"/>
    <cellStyle name="CALC Percent Total [1] 17 10" xfId="33325"/>
    <cellStyle name="CALC Percent Total [1] 17 11" xfId="33326"/>
    <cellStyle name="CALC Percent Total [1] 17 2" xfId="33327"/>
    <cellStyle name="CALC Percent Total [1] 17 2 2" xfId="33328"/>
    <cellStyle name="CALC Percent Total [1] 17 2 2 2" xfId="33329"/>
    <cellStyle name="CALC Percent Total [1] 17 2 3" xfId="33330"/>
    <cellStyle name="CALC Percent Total [1] 17 2 4" xfId="33331"/>
    <cellStyle name="CALC Percent Total [1] 17 3" xfId="33332"/>
    <cellStyle name="CALC Percent Total [1] 17 3 2" xfId="33333"/>
    <cellStyle name="CALC Percent Total [1] 17 3 2 2" xfId="33334"/>
    <cellStyle name="CALC Percent Total [1] 17 3 3" xfId="33335"/>
    <cellStyle name="CALC Percent Total [1] 17 3 4" xfId="33336"/>
    <cellStyle name="CALC Percent Total [1] 17 4" xfId="33337"/>
    <cellStyle name="CALC Percent Total [1] 17 4 2" xfId="33338"/>
    <cellStyle name="CALC Percent Total [1] 17 4 2 2" xfId="33339"/>
    <cellStyle name="CALC Percent Total [1] 17 4 3" xfId="33340"/>
    <cellStyle name="CALC Percent Total [1] 17 4 4" xfId="33341"/>
    <cellStyle name="CALC Percent Total [1] 17 5" xfId="33342"/>
    <cellStyle name="CALC Percent Total [1] 17 5 2" xfId="33343"/>
    <cellStyle name="CALC Percent Total [1] 17 5 2 2" xfId="33344"/>
    <cellStyle name="CALC Percent Total [1] 17 5 3" xfId="33345"/>
    <cellStyle name="CALC Percent Total [1] 17 5 4" xfId="33346"/>
    <cellStyle name="CALC Percent Total [1] 17 6" xfId="33347"/>
    <cellStyle name="CALC Percent Total [1] 17 6 2" xfId="33348"/>
    <cellStyle name="CALC Percent Total [1] 17 6 2 2" xfId="33349"/>
    <cellStyle name="CALC Percent Total [1] 17 6 3" xfId="33350"/>
    <cellStyle name="CALC Percent Total [1] 17 6 4" xfId="33351"/>
    <cellStyle name="CALC Percent Total [1] 17 7" xfId="33352"/>
    <cellStyle name="CALC Percent Total [1] 17 7 2" xfId="33353"/>
    <cellStyle name="CALC Percent Total [1] 17 7 2 2" xfId="33354"/>
    <cellStyle name="CALC Percent Total [1] 17 7 3" xfId="33355"/>
    <cellStyle name="CALC Percent Total [1] 17 7 4" xfId="33356"/>
    <cellStyle name="CALC Percent Total [1] 17 8" xfId="33357"/>
    <cellStyle name="CALC Percent Total [1] 17 8 2" xfId="33358"/>
    <cellStyle name="CALC Percent Total [1] 17 8 2 2" xfId="33359"/>
    <cellStyle name="CALC Percent Total [1] 17 8 3" xfId="33360"/>
    <cellStyle name="CALC Percent Total [1] 17 8 4" xfId="33361"/>
    <cellStyle name="CALC Percent Total [1] 17 9" xfId="33362"/>
    <cellStyle name="CALC Percent Total [1] 17 9 2" xfId="33363"/>
    <cellStyle name="CALC Percent Total [1] 18" xfId="33364"/>
    <cellStyle name="CALC Percent Total [1] 18 10" xfId="33365"/>
    <cellStyle name="CALC Percent Total [1] 18 11" xfId="33366"/>
    <cellStyle name="CALC Percent Total [1] 18 2" xfId="33367"/>
    <cellStyle name="CALC Percent Total [1] 18 2 2" xfId="33368"/>
    <cellStyle name="CALC Percent Total [1] 18 2 2 2" xfId="33369"/>
    <cellStyle name="CALC Percent Total [1] 18 2 3" xfId="33370"/>
    <cellStyle name="CALC Percent Total [1] 18 2 4" xfId="33371"/>
    <cellStyle name="CALC Percent Total [1] 18 3" xfId="33372"/>
    <cellStyle name="CALC Percent Total [1] 18 3 2" xfId="33373"/>
    <cellStyle name="CALC Percent Total [1] 18 3 2 2" xfId="33374"/>
    <cellStyle name="CALC Percent Total [1] 18 3 3" xfId="33375"/>
    <cellStyle name="CALC Percent Total [1] 18 3 4" xfId="33376"/>
    <cellStyle name="CALC Percent Total [1] 18 4" xfId="33377"/>
    <cellStyle name="CALC Percent Total [1] 18 4 2" xfId="33378"/>
    <cellStyle name="CALC Percent Total [1] 18 4 2 2" xfId="33379"/>
    <cellStyle name="CALC Percent Total [1] 18 4 3" xfId="33380"/>
    <cellStyle name="CALC Percent Total [1] 18 4 4" xfId="33381"/>
    <cellStyle name="CALC Percent Total [1] 18 5" xfId="33382"/>
    <cellStyle name="CALC Percent Total [1] 18 5 2" xfId="33383"/>
    <cellStyle name="CALC Percent Total [1] 18 5 2 2" xfId="33384"/>
    <cellStyle name="CALC Percent Total [1] 18 5 3" xfId="33385"/>
    <cellStyle name="CALC Percent Total [1] 18 5 4" xfId="33386"/>
    <cellStyle name="CALC Percent Total [1] 18 6" xfId="33387"/>
    <cellStyle name="CALC Percent Total [1] 18 6 2" xfId="33388"/>
    <cellStyle name="CALC Percent Total [1] 18 6 2 2" xfId="33389"/>
    <cellStyle name="CALC Percent Total [1] 18 6 3" xfId="33390"/>
    <cellStyle name="CALC Percent Total [1] 18 6 4" xfId="33391"/>
    <cellStyle name="CALC Percent Total [1] 18 7" xfId="33392"/>
    <cellStyle name="CALC Percent Total [1] 18 7 2" xfId="33393"/>
    <cellStyle name="CALC Percent Total [1] 18 7 2 2" xfId="33394"/>
    <cellStyle name="CALC Percent Total [1] 18 7 3" xfId="33395"/>
    <cellStyle name="CALC Percent Total [1] 18 7 4" xfId="33396"/>
    <cellStyle name="CALC Percent Total [1] 18 8" xfId="33397"/>
    <cellStyle name="CALC Percent Total [1] 18 8 2" xfId="33398"/>
    <cellStyle name="CALC Percent Total [1] 18 8 2 2" xfId="33399"/>
    <cellStyle name="CALC Percent Total [1] 18 8 3" xfId="33400"/>
    <cellStyle name="CALC Percent Total [1] 18 8 4" xfId="33401"/>
    <cellStyle name="CALC Percent Total [1] 18 9" xfId="33402"/>
    <cellStyle name="CALC Percent Total [1] 18 9 2" xfId="33403"/>
    <cellStyle name="CALC Percent Total [1] 19" xfId="33404"/>
    <cellStyle name="CALC Percent Total [1] 19 10" xfId="33405"/>
    <cellStyle name="CALC Percent Total [1] 19 11" xfId="33406"/>
    <cellStyle name="CALC Percent Total [1] 19 2" xfId="33407"/>
    <cellStyle name="CALC Percent Total [1] 19 2 2" xfId="33408"/>
    <cellStyle name="CALC Percent Total [1] 19 2 2 2" xfId="33409"/>
    <cellStyle name="CALC Percent Total [1] 19 2 3" xfId="33410"/>
    <cellStyle name="CALC Percent Total [1] 19 2 4" xfId="33411"/>
    <cellStyle name="CALC Percent Total [1] 19 3" xfId="33412"/>
    <cellStyle name="CALC Percent Total [1] 19 3 2" xfId="33413"/>
    <cellStyle name="CALC Percent Total [1] 19 3 2 2" xfId="33414"/>
    <cellStyle name="CALC Percent Total [1] 19 3 3" xfId="33415"/>
    <cellStyle name="CALC Percent Total [1] 19 3 4" xfId="33416"/>
    <cellStyle name="CALC Percent Total [1] 19 4" xfId="33417"/>
    <cellStyle name="CALC Percent Total [1] 19 4 2" xfId="33418"/>
    <cellStyle name="CALC Percent Total [1] 19 4 2 2" xfId="33419"/>
    <cellStyle name="CALC Percent Total [1] 19 4 3" xfId="33420"/>
    <cellStyle name="CALC Percent Total [1] 19 4 4" xfId="33421"/>
    <cellStyle name="CALC Percent Total [1] 19 5" xfId="33422"/>
    <cellStyle name="CALC Percent Total [1] 19 5 2" xfId="33423"/>
    <cellStyle name="CALC Percent Total [1] 19 5 2 2" xfId="33424"/>
    <cellStyle name="CALC Percent Total [1] 19 5 3" xfId="33425"/>
    <cellStyle name="CALC Percent Total [1] 19 5 4" xfId="33426"/>
    <cellStyle name="CALC Percent Total [1] 19 6" xfId="33427"/>
    <cellStyle name="CALC Percent Total [1] 19 6 2" xfId="33428"/>
    <cellStyle name="CALC Percent Total [1] 19 6 2 2" xfId="33429"/>
    <cellStyle name="CALC Percent Total [1] 19 6 3" xfId="33430"/>
    <cellStyle name="CALC Percent Total [1] 19 6 4" xfId="33431"/>
    <cellStyle name="CALC Percent Total [1] 19 7" xfId="33432"/>
    <cellStyle name="CALC Percent Total [1] 19 7 2" xfId="33433"/>
    <cellStyle name="CALC Percent Total [1] 19 7 2 2" xfId="33434"/>
    <cellStyle name="CALC Percent Total [1] 19 7 3" xfId="33435"/>
    <cellStyle name="CALC Percent Total [1] 19 7 4" xfId="33436"/>
    <cellStyle name="CALC Percent Total [1] 19 8" xfId="33437"/>
    <cellStyle name="CALC Percent Total [1] 19 8 2" xfId="33438"/>
    <cellStyle name="CALC Percent Total [1] 19 8 2 2" xfId="33439"/>
    <cellStyle name="CALC Percent Total [1] 19 8 3" xfId="33440"/>
    <cellStyle name="CALC Percent Total [1] 19 8 4" xfId="33441"/>
    <cellStyle name="CALC Percent Total [1] 19 9" xfId="33442"/>
    <cellStyle name="CALC Percent Total [1] 19 9 2" xfId="33443"/>
    <cellStyle name="CALC Percent Total [1] 2" xfId="33444"/>
    <cellStyle name="CALC Percent Total [1] 2 10" xfId="33445"/>
    <cellStyle name="CALC Percent Total [1] 2 10 10" xfId="33446"/>
    <cellStyle name="CALC Percent Total [1] 2 10 10 2" xfId="33447"/>
    <cellStyle name="CALC Percent Total [1] 2 10 11" xfId="33448"/>
    <cellStyle name="CALC Percent Total [1] 2 10 12" xfId="33449"/>
    <cellStyle name="CALC Percent Total [1] 2 10 2" xfId="33450"/>
    <cellStyle name="CALC Percent Total [1] 2 10 2 2" xfId="33451"/>
    <cellStyle name="CALC Percent Total [1] 2 10 2 2 2" xfId="33452"/>
    <cellStyle name="CALC Percent Total [1] 2 10 2 3" xfId="33453"/>
    <cellStyle name="CALC Percent Total [1] 2 10 2 4" xfId="33454"/>
    <cellStyle name="CALC Percent Total [1] 2 10 3" xfId="33455"/>
    <cellStyle name="CALC Percent Total [1] 2 10 3 2" xfId="33456"/>
    <cellStyle name="CALC Percent Total [1] 2 10 3 2 2" xfId="33457"/>
    <cellStyle name="CALC Percent Total [1] 2 10 3 3" xfId="33458"/>
    <cellStyle name="CALC Percent Total [1] 2 10 3 4" xfId="33459"/>
    <cellStyle name="CALC Percent Total [1] 2 10 4" xfId="33460"/>
    <cellStyle name="CALC Percent Total [1] 2 10 4 2" xfId="33461"/>
    <cellStyle name="CALC Percent Total [1] 2 10 4 2 2" xfId="33462"/>
    <cellStyle name="CALC Percent Total [1] 2 10 4 3" xfId="33463"/>
    <cellStyle name="CALC Percent Total [1] 2 10 4 4" xfId="33464"/>
    <cellStyle name="CALC Percent Total [1] 2 10 5" xfId="33465"/>
    <cellStyle name="CALC Percent Total [1] 2 10 5 2" xfId="33466"/>
    <cellStyle name="CALC Percent Total [1] 2 10 5 2 2" xfId="33467"/>
    <cellStyle name="CALC Percent Total [1] 2 10 5 3" xfId="33468"/>
    <cellStyle name="CALC Percent Total [1] 2 10 5 4" xfId="33469"/>
    <cellStyle name="CALC Percent Total [1] 2 10 6" xfId="33470"/>
    <cellStyle name="CALC Percent Total [1] 2 10 6 2" xfId="33471"/>
    <cellStyle name="CALC Percent Total [1] 2 10 6 2 2" xfId="33472"/>
    <cellStyle name="CALC Percent Total [1] 2 10 6 3" xfId="33473"/>
    <cellStyle name="CALC Percent Total [1] 2 10 6 4" xfId="33474"/>
    <cellStyle name="CALC Percent Total [1] 2 10 7" xfId="33475"/>
    <cellStyle name="CALC Percent Total [1] 2 10 7 2" xfId="33476"/>
    <cellStyle name="CALC Percent Total [1] 2 10 7 2 2" xfId="33477"/>
    <cellStyle name="CALC Percent Total [1] 2 10 7 3" xfId="33478"/>
    <cellStyle name="CALC Percent Total [1] 2 10 7 4" xfId="33479"/>
    <cellStyle name="CALC Percent Total [1] 2 10 8" xfId="33480"/>
    <cellStyle name="CALC Percent Total [1] 2 10 8 2" xfId="33481"/>
    <cellStyle name="CALC Percent Total [1] 2 10 8 2 2" xfId="33482"/>
    <cellStyle name="CALC Percent Total [1] 2 10 8 3" xfId="33483"/>
    <cellStyle name="CALC Percent Total [1] 2 10 8 4" xfId="33484"/>
    <cellStyle name="CALC Percent Total [1] 2 10 9" xfId="33485"/>
    <cellStyle name="CALC Percent Total [1] 2 10 9 2" xfId="33486"/>
    <cellStyle name="CALC Percent Total [1] 2 10 9 2 2" xfId="33487"/>
    <cellStyle name="CALC Percent Total [1] 2 10 9 3" xfId="33488"/>
    <cellStyle name="CALC Percent Total [1] 2 10 9 4" xfId="33489"/>
    <cellStyle name="CALC Percent Total [1] 2 11" xfId="33490"/>
    <cellStyle name="CALC Percent Total [1] 2 11 10" xfId="33491"/>
    <cellStyle name="CALC Percent Total [1] 2 11 10 2" xfId="33492"/>
    <cellStyle name="CALC Percent Total [1] 2 11 11" xfId="33493"/>
    <cellStyle name="CALC Percent Total [1] 2 11 12" xfId="33494"/>
    <cellStyle name="CALC Percent Total [1] 2 11 2" xfId="33495"/>
    <cellStyle name="CALC Percent Total [1] 2 11 2 2" xfId="33496"/>
    <cellStyle name="CALC Percent Total [1] 2 11 2 2 2" xfId="33497"/>
    <cellStyle name="CALC Percent Total [1] 2 11 2 3" xfId="33498"/>
    <cellStyle name="CALC Percent Total [1] 2 11 2 4" xfId="33499"/>
    <cellStyle name="CALC Percent Total [1] 2 11 3" xfId="33500"/>
    <cellStyle name="CALC Percent Total [1] 2 11 3 2" xfId="33501"/>
    <cellStyle name="CALC Percent Total [1] 2 11 3 2 2" xfId="33502"/>
    <cellStyle name="CALC Percent Total [1] 2 11 3 3" xfId="33503"/>
    <cellStyle name="CALC Percent Total [1] 2 11 3 4" xfId="33504"/>
    <cellStyle name="CALC Percent Total [1] 2 11 4" xfId="33505"/>
    <cellStyle name="CALC Percent Total [1] 2 11 4 2" xfId="33506"/>
    <cellStyle name="CALC Percent Total [1] 2 11 4 2 2" xfId="33507"/>
    <cellStyle name="CALC Percent Total [1] 2 11 4 3" xfId="33508"/>
    <cellStyle name="CALC Percent Total [1] 2 11 4 4" xfId="33509"/>
    <cellStyle name="CALC Percent Total [1] 2 11 5" xfId="33510"/>
    <cellStyle name="CALC Percent Total [1] 2 11 5 2" xfId="33511"/>
    <cellStyle name="CALC Percent Total [1] 2 11 5 2 2" xfId="33512"/>
    <cellStyle name="CALC Percent Total [1] 2 11 5 3" xfId="33513"/>
    <cellStyle name="CALC Percent Total [1] 2 11 5 4" xfId="33514"/>
    <cellStyle name="CALC Percent Total [1] 2 11 6" xfId="33515"/>
    <cellStyle name="CALC Percent Total [1] 2 11 6 2" xfId="33516"/>
    <cellStyle name="CALC Percent Total [1] 2 11 6 2 2" xfId="33517"/>
    <cellStyle name="CALC Percent Total [1] 2 11 6 3" xfId="33518"/>
    <cellStyle name="CALC Percent Total [1] 2 11 6 4" xfId="33519"/>
    <cellStyle name="CALC Percent Total [1] 2 11 7" xfId="33520"/>
    <cellStyle name="CALC Percent Total [1] 2 11 7 2" xfId="33521"/>
    <cellStyle name="CALC Percent Total [1] 2 11 7 2 2" xfId="33522"/>
    <cellStyle name="CALC Percent Total [1] 2 11 7 3" xfId="33523"/>
    <cellStyle name="CALC Percent Total [1] 2 11 7 4" xfId="33524"/>
    <cellStyle name="CALC Percent Total [1] 2 11 8" xfId="33525"/>
    <cellStyle name="CALC Percent Total [1] 2 11 8 2" xfId="33526"/>
    <cellStyle name="CALC Percent Total [1] 2 11 8 2 2" xfId="33527"/>
    <cellStyle name="CALC Percent Total [1] 2 11 8 3" xfId="33528"/>
    <cellStyle name="CALC Percent Total [1] 2 11 8 4" xfId="33529"/>
    <cellStyle name="CALC Percent Total [1] 2 11 9" xfId="33530"/>
    <cellStyle name="CALC Percent Total [1] 2 11 9 2" xfId="33531"/>
    <cellStyle name="CALC Percent Total [1] 2 11 9 2 2" xfId="33532"/>
    <cellStyle name="CALC Percent Total [1] 2 11 9 3" xfId="33533"/>
    <cellStyle name="CALC Percent Total [1] 2 11 9 4" xfId="33534"/>
    <cellStyle name="CALC Percent Total [1] 2 12" xfId="33535"/>
    <cellStyle name="CALC Percent Total [1] 2 12 10" xfId="33536"/>
    <cellStyle name="CALC Percent Total [1] 2 12 10 2" xfId="33537"/>
    <cellStyle name="CALC Percent Total [1] 2 12 11" xfId="33538"/>
    <cellStyle name="CALC Percent Total [1] 2 12 12" xfId="33539"/>
    <cellStyle name="CALC Percent Total [1] 2 12 2" xfId="33540"/>
    <cellStyle name="CALC Percent Total [1] 2 12 2 2" xfId="33541"/>
    <cellStyle name="CALC Percent Total [1] 2 12 2 2 2" xfId="33542"/>
    <cellStyle name="CALC Percent Total [1] 2 12 2 3" xfId="33543"/>
    <cellStyle name="CALC Percent Total [1] 2 12 2 4" xfId="33544"/>
    <cellStyle name="CALC Percent Total [1] 2 12 3" xfId="33545"/>
    <cellStyle name="CALC Percent Total [1] 2 12 3 2" xfId="33546"/>
    <cellStyle name="CALC Percent Total [1] 2 12 3 2 2" xfId="33547"/>
    <cellStyle name="CALC Percent Total [1] 2 12 3 3" xfId="33548"/>
    <cellStyle name="CALC Percent Total [1] 2 12 3 4" xfId="33549"/>
    <cellStyle name="CALC Percent Total [1] 2 12 4" xfId="33550"/>
    <cellStyle name="CALC Percent Total [1] 2 12 4 2" xfId="33551"/>
    <cellStyle name="CALC Percent Total [1] 2 12 4 2 2" xfId="33552"/>
    <cellStyle name="CALC Percent Total [1] 2 12 4 3" xfId="33553"/>
    <cellStyle name="CALC Percent Total [1] 2 12 4 4" xfId="33554"/>
    <cellStyle name="CALC Percent Total [1] 2 12 5" xfId="33555"/>
    <cellStyle name="CALC Percent Total [1] 2 12 5 2" xfId="33556"/>
    <cellStyle name="CALC Percent Total [1] 2 12 5 2 2" xfId="33557"/>
    <cellStyle name="CALC Percent Total [1] 2 12 5 3" xfId="33558"/>
    <cellStyle name="CALC Percent Total [1] 2 12 5 4" xfId="33559"/>
    <cellStyle name="CALC Percent Total [1] 2 12 6" xfId="33560"/>
    <cellStyle name="CALC Percent Total [1] 2 12 6 2" xfId="33561"/>
    <cellStyle name="CALC Percent Total [1] 2 12 6 2 2" xfId="33562"/>
    <cellStyle name="CALC Percent Total [1] 2 12 6 3" xfId="33563"/>
    <cellStyle name="CALC Percent Total [1] 2 12 6 4" xfId="33564"/>
    <cellStyle name="CALC Percent Total [1] 2 12 7" xfId="33565"/>
    <cellStyle name="CALC Percent Total [1] 2 12 7 2" xfId="33566"/>
    <cellStyle name="CALC Percent Total [1] 2 12 7 2 2" xfId="33567"/>
    <cellStyle name="CALC Percent Total [1] 2 12 7 3" xfId="33568"/>
    <cellStyle name="CALC Percent Total [1] 2 12 7 4" xfId="33569"/>
    <cellStyle name="CALC Percent Total [1] 2 12 8" xfId="33570"/>
    <cellStyle name="CALC Percent Total [1] 2 12 8 2" xfId="33571"/>
    <cellStyle name="CALC Percent Total [1] 2 12 8 2 2" xfId="33572"/>
    <cellStyle name="CALC Percent Total [1] 2 12 8 3" xfId="33573"/>
    <cellStyle name="CALC Percent Total [1] 2 12 8 4" xfId="33574"/>
    <cellStyle name="CALC Percent Total [1] 2 12 9" xfId="33575"/>
    <cellStyle name="CALC Percent Total [1] 2 12 9 2" xfId="33576"/>
    <cellStyle name="CALC Percent Total [1] 2 12 9 2 2" xfId="33577"/>
    <cellStyle name="CALC Percent Total [1] 2 12 9 3" xfId="33578"/>
    <cellStyle name="CALC Percent Total [1] 2 12 9 4" xfId="33579"/>
    <cellStyle name="CALC Percent Total [1] 2 13" xfId="33580"/>
    <cellStyle name="CALC Percent Total [1] 2 13 10" xfId="33581"/>
    <cellStyle name="CALC Percent Total [1] 2 13 10 2" xfId="33582"/>
    <cellStyle name="CALC Percent Total [1] 2 13 11" xfId="33583"/>
    <cellStyle name="CALC Percent Total [1] 2 13 12" xfId="33584"/>
    <cellStyle name="CALC Percent Total [1] 2 13 2" xfId="33585"/>
    <cellStyle name="CALC Percent Total [1] 2 13 2 2" xfId="33586"/>
    <cellStyle name="CALC Percent Total [1] 2 13 2 2 2" xfId="33587"/>
    <cellStyle name="CALC Percent Total [1] 2 13 2 3" xfId="33588"/>
    <cellStyle name="CALC Percent Total [1] 2 13 2 4" xfId="33589"/>
    <cellStyle name="CALC Percent Total [1] 2 13 3" xfId="33590"/>
    <cellStyle name="CALC Percent Total [1] 2 13 3 2" xfId="33591"/>
    <cellStyle name="CALC Percent Total [1] 2 13 3 2 2" xfId="33592"/>
    <cellStyle name="CALC Percent Total [1] 2 13 3 3" xfId="33593"/>
    <cellStyle name="CALC Percent Total [1] 2 13 3 4" xfId="33594"/>
    <cellStyle name="CALC Percent Total [1] 2 13 4" xfId="33595"/>
    <cellStyle name="CALC Percent Total [1] 2 13 4 2" xfId="33596"/>
    <cellStyle name="CALC Percent Total [1] 2 13 4 2 2" xfId="33597"/>
    <cellStyle name="CALC Percent Total [1] 2 13 4 3" xfId="33598"/>
    <cellStyle name="CALC Percent Total [1] 2 13 4 4" xfId="33599"/>
    <cellStyle name="CALC Percent Total [1] 2 13 5" xfId="33600"/>
    <cellStyle name="CALC Percent Total [1] 2 13 5 2" xfId="33601"/>
    <cellStyle name="CALC Percent Total [1] 2 13 5 2 2" xfId="33602"/>
    <cellStyle name="CALC Percent Total [1] 2 13 5 3" xfId="33603"/>
    <cellStyle name="CALC Percent Total [1] 2 13 5 4" xfId="33604"/>
    <cellStyle name="CALC Percent Total [1] 2 13 6" xfId="33605"/>
    <cellStyle name="CALC Percent Total [1] 2 13 6 2" xfId="33606"/>
    <cellStyle name="CALC Percent Total [1] 2 13 6 2 2" xfId="33607"/>
    <cellStyle name="CALC Percent Total [1] 2 13 6 3" xfId="33608"/>
    <cellStyle name="CALC Percent Total [1] 2 13 6 4" xfId="33609"/>
    <cellStyle name="CALC Percent Total [1] 2 13 7" xfId="33610"/>
    <cellStyle name="CALC Percent Total [1] 2 13 7 2" xfId="33611"/>
    <cellStyle name="CALC Percent Total [1] 2 13 7 2 2" xfId="33612"/>
    <cellStyle name="CALC Percent Total [1] 2 13 7 3" xfId="33613"/>
    <cellStyle name="CALC Percent Total [1] 2 13 7 4" xfId="33614"/>
    <cellStyle name="CALC Percent Total [1] 2 13 8" xfId="33615"/>
    <cellStyle name="CALC Percent Total [1] 2 13 8 2" xfId="33616"/>
    <cellStyle name="CALC Percent Total [1] 2 13 8 2 2" xfId="33617"/>
    <cellStyle name="CALC Percent Total [1] 2 13 8 3" xfId="33618"/>
    <cellStyle name="CALC Percent Total [1] 2 13 8 4" xfId="33619"/>
    <cellStyle name="CALC Percent Total [1] 2 13 9" xfId="33620"/>
    <cellStyle name="CALC Percent Total [1] 2 13 9 2" xfId="33621"/>
    <cellStyle name="CALC Percent Total [1] 2 13 9 2 2" xfId="33622"/>
    <cellStyle name="CALC Percent Total [1] 2 13 9 3" xfId="33623"/>
    <cellStyle name="CALC Percent Total [1] 2 13 9 4" xfId="33624"/>
    <cellStyle name="CALC Percent Total [1] 2 14" xfId="33625"/>
    <cellStyle name="CALC Percent Total [1] 2 14 10" xfId="33626"/>
    <cellStyle name="CALC Percent Total [1] 2 14 10 2" xfId="33627"/>
    <cellStyle name="CALC Percent Total [1] 2 14 11" xfId="33628"/>
    <cellStyle name="CALC Percent Total [1] 2 14 12" xfId="33629"/>
    <cellStyle name="CALC Percent Total [1] 2 14 2" xfId="33630"/>
    <cellStyle name="CALC Percent Total [1] 2 14 2 2" xfId="33631"/>
    <cellStyle name="CALC Percent Total [1] 2 14 2 2 2" xfId="33632"/>
    <cellStyle name="CALC Percent Total [1] 2 14 2 3" xfId="33633"/>
    <cellStyle name="CALC Percent Total [1] 2 14 2 4" xfId="33634"/>
    <cellStyle name="CALC Percent Total [1] 2 14 3" xfId="33635"/>
    <cellStyle name="CALC Percent Total [1] 2 14 3 2" xfId="33636"/>
    <cellStyle name="CALC Percent Total [1] 2 14 3 2 2" xfId="33637"/>
    <cellStyle name="CALC Percent Total [1] 2 14 3 3" xfId="33638"/>
    <cellStyle name="CALC Percent Total [1] 2 14 3 4" xfId="33639"/>
    <cellStyle name="CALC Percent Total [1] 2 14 4" xfId="33640"/>
    <cellStyle name="CALC Percent Total [1] 2 14 4 2" xfId="33641"/>
    <cellStyle name="CALC Percent Total [1] 2 14 4 2 2" xfId="33642"/>
    <cellStyle name="CALC Percent Total [1] 2 14 4 3" xfId="33643"/>
    <cellStyle name="CALC Percent Total [1] 2 14 4 4" xfId="33644"/>
    <cellStyle name="CALC Percent Total [1] 2 14 5" xfId="33645"/>
    <cellStyle name="CALC Percent Total [1] 2 14 5 2" xfId="33646"/>
    <cellStyle name="CALC Percent Total [1] 2 14 5 2 2" xfId="33647"/>
    <cellStyle name="CALC Percent Total [1] 2 14 5 3" xfId="33648"/>
    <cellStyle name="CALC Percent Total [1] 2 14 5 4" xfId="33649"/>
    <cellStyle name="CALC Percent Total [1] 2 14 6" xfId="33650"/>
    <cellStyle name="CALC Percent Total [1] 2 14 6 2" xfId="33651"/>
    <cellStyle name="CALC Percent Total [1] 2 14 6 2 2" xfId="33652"/>
    <cellStyle name="CALC Percent Total [1] 2 14 6 3" xfId="33653"/>
    <cellStyle name="CALC Percent Total [1] 2 14 6 4" xfId="33654"/>
    <cellStyle name="CALC Percent Total [1] 2 14 7" xfId="33655"/>
    <cellStyle name="CALC Percent Total [1] 2 14 7 2" xfId="33656"/>
    <cellStyle name="CALC Percent Total [1] 2 14 7 2 2" xfId="33657"/>
    <cellStyle name="CALC Percent Total [1] 2 14 7 3" xfId="33658"/>
    <cellStyle name="CALC Percent Total [1] 2 14 7 4" xfId="33659"/>
    <cellStyle name="CALC Percent Total [1] 2 14 8" xfId="33660"/>
    <cellStyle name="CALC Percent Total [1] 2 14 8 2" xfId="33661"/>
    <cellStyle name="CALC Percent Total [1] 2 14 8 2 2" xfId="33662"/>
    <cellStyle name="CALC Percent Total [1] 2 14 8 3" xfId="33663"/>
    <cellStyle name="CALC Percent Total [1] 2 14 8 4" xfId="33664"/>
    <cellStyle name="CALC Percent Total [1] 2 14 9" xfId="33665"/>
    <cellStyle name="CALC Percent Total [1] 2 14 9 2" xfId="33666"/>
    <cellStyle name="CALC Percent Total [1] 2 14 9 2 2" xfId="33667"/>
    <cellStyle name="CALC Percent Total [1] 2 14 9 3" xfId="33668"/>
    <cellStyle name="CALC Percent Total [1] 2 14 9 4" xfId="33669"/>
    <cellStyle name="CALC Percent Total [1] 2 15" xfId="33670"/>
    <cellStyle name="CALC Percent Total [1] 2 15 10" xfId="33671"/>
    <cellStyle name="CALC Percent Total [1] 2 15 10 2" xfId="33672"/>
    <cellStyle name="CALC Percent Total [1] 2 15 11" xfId="33673"/>
    <cellStyle name="CALC Percent Total [1] 2 15 12" xfId="33674"/>
    <cellStyle name="CALC Percent Total [1] 2 15 2" xfId="33675"/>
    <cellStyle name="CALC Percent Total [1] 2 15 2 2" xfId="33676"/>
    <cellStyle name="CALC Percent Total [1] 2 15 2 2 2" xfId="33677"/>
    <cellStyle name="CALC Percent Total [1] 2 15 2 3" xfId="33678"/>
    <cellStyle name="CALC Percent Total [1] 2 15 2 4" xfId="33679"/>
    <cellStyle name="CALC Percent Total [1] 2 15 3" xfId="33680"/>
    <cellStyle name="CALC Percent Total [1] 2 15 3 2" xfId="33681"/>
    <cellStyle name="CALC Percent Total [1] 2 15 3 2 2" xfId="33682"/>
    <cellStyle name="CALC Percent Total [1] 2 15 3 3" xfId="33683"/>
    <cellStyle name="CALC Percent Total [1] 2 15 3 4" xfId="33684"/>
    <cellStyle name="CALC Percent Total [1] 2 15 4" xfId="33685"/>
    <cellStyle name="CALC Percent Total [1] 2 15 4 2" xfId="33686"/>
    <cellStyle name="CALC Percent Total [1] 2 15 4 2 2" xfId="33687"/>
    <cellStyle name="CALC Percent Total [1] 2 15 4 3" xfId="33688"/>
    <cellStyle name="CALC Percent Total [1] 2 15 4 4" xfId="33689"/>
    <cellStyle name="CALC Percent Total [1] 2 15 5" xfId="33690"/>
    <cellStyle name="CALC Percent Total [1] 2 15 5 2" xfId="33691"/>
    <cellStyle name="CALC Percent Total [1] 2 15 5 2 2" xfId="33692"/>
    <cellStyle name="CALC Percent Total [1] 2 15 5 3" xfId="33693"/>
    <cellStyle name="CALC Percent Total [1] 2 15 5 4" xfId="33694"/>
    <cellStyle name="CALC Percent Total [1] 2 15 6" xfId="33695"/>
    <cellStyle name="CALC Percent Total [1] 2 15 6 2" xfId="33696"/>
    <cellStyle name="CALC Percent Total [1] 2 15 6 2 2" xfId="33697"/>
    <cellStyle name="CALC Percent Total [1] 2 15 6 3" xfId="33698"/>
    <cellStyle name="CALC Percent Total [1] 2 15 6 4" xfId="33699"/>
    <cellStyle name="CALC Percent Total [1] 2 15 7" xfId="33700"/>
    <cellStyle name="CALC Percent Total [1] 2 15 7 2" xfId="33701"/>
    <cellStyle name="CALC Percent Total [1] 2 15 7 2 2" xfId="33702"/>
    <cellStyle name="CALC Percent Total [1] 2 15 7 3" xfId="33703"/>
    <cellStyle name="CALC Percent Total [1] 2 15 7 4" xfId="33704"/>
    <cellStyle name="CALC Percent Total [1] 2 15 8" xfId="33705"/>
    <cellStyle name="CALC Percent Total [1] 2 15 8 2" xfId="33706"/>
    <cellStyle name="CALC Percent Total [1] 2 15 8 2 2" xfId="33707"/>
    <cellStyle name="CALC Percent Total [1] 2 15 8 3" xfId="33708"/>
    <cellStyle name="CALC Percent Total [1] 2 15 8 4" xfId="33709"/>
    <cellStyle name="CALC Percent Total [1] 2 15 9" xfId="33710"/>
    <cellStyle name="CALC Percent Total [1] 2 15 9 2" xfId="33711"/>
    <cellStyle name="CALC Percent Total [1] 2 15 9 2 2" xfId="33712"/>
    <cellStyle name="CALC Percent Total [1] 2 15 9 3" xfId="33713"/>
    <cellStyle name="CALC Percent Total [1] 2 15 9 4" xfId="33714"/>
    <cellStyle name="CALC Percent Total [1] 2 16" xfId="33715"/>
    <cellStyle name="CALC Percent Total [1] 2 16 10" xfId="33716"/>
    <cellStyle name="CALC Percent Total [1] 2 16 11" xfId="33717"/>
    <cellStyle name="CALC Percent Total [1] 2 16 2" xfId="33718"/>
    <cellStyle name="CALC Percent Total [1] 2 16 2 2" xfId="33719"/>
    <cellStyle name="CALC Percent Total [1] 2 16 2 2 2" xfId="33720"/>
    <cellStyle name="CALC Percent Total [1] 2 16 2 3" xfId="33721"/>
    <cellStyle name="CALC Percent Total [1] 2 16 2 4" xfId="33722"/>
    <cellStyle name="CALC Percent Total [1] 2 16 3" xfId="33723"/>
    <cellStyle name="CALC Percent Total [1] 2 16 3 2" xfId="33724"/>
    <cellStyle name="CALC Percent Total [1] 2 16 3 2 2" xfId="33725"/>
    <cellStyle name="CALC Percent Total [1] 2 16 3 3" xfId="33726"/>
    <cellStyle name="CALC Percent Total [1] 2 16 3 4" xfId="33727"/>
    <cellStyle name="CALC Percent Total [1] 2 16 4" xfId="33728"/>
    <cellStyle name="CALC Percent Total [1] 2 16 4 2" xfId="33729"/>
    <cellStyle name="CALC Percent Total [1] 2 16 4 2 2" xfId="33730"/>
    <cellStyle name="CALC Percent Total [1] 2 16 4 3" xfId="33731"/>
    <cellStyle name="CALC Percent Total [1] 2 16 4 4" xfId="33732"/>
    <cellStyle name="CALC Percent Total [1] 2 16 5" xfId="33733"/>
    <cellStyle name="CALC Percent Total [1] 2 16 5 2" xfId="33734"/>
    <cellStyle name="CALC Percent Total [1] 2 16 5 2 2" xfId="33735"/>
    <cellStyle name="CALC Percent Total [1] 2 16 5 3" xfId="33736"/>
    <cellStyle name="CALC Percent Total [1] 2 16 5 4" xfId="33737"/>
    <cellStyle name="CALC Percent Total [1] 2 16 6" xfId="33738"/>
    <cellStyle name="CALC Percent Total [1] 2 16 6 2" xfId="33739"/>
    <cellStyle name="CALC Percent Total [1] 2 16 6 2 2" xfId="33740"/>
    <cellStyle name="CALC Percent Total [1] 2 16 6 3" xfId="33741"/>
    <cellStyle name="CALC Percent Total [1] 2 16 6 4" xfId="33742"/>
    <cellStyle name="CALC Percent Total [1] 2 16 7" xfId="33743"/>
    <cellStyle name="CALC Percent Total [1] 2 16 7 2" xfId="33744"/>
    <cellStyle name="CALC Percent Total [1] 2 16 7 2 2" xfId="33745"/>
    <cellStyle name="CALC Percent Total [1] 2 16 7 3" xfId="33746"/>
    <cellStyle name="CALC Percent Total [1] 2 16 7 4" xfId="33747"/>
    <cellStyle name="CALC Percent Total [1] 2 16 8" xfId="33748"/>
    <cellStyle name="CALC Percent Total [1] 2 16 8 2" xfId="33749"/>
    <cellStyle name="CALC Percent Total [1] 2 16 8 2 2" xfId="33750"/>
    <cellStyle name="CALC Percent Total [1] 2 16 8 3" xfId="33751"/>
    <cellStyle name="CALC Percent Total [1] 2 16 8 4" xfId="33752"/>
    <cellStyle name="CALC Percent Total [1] 2 16 9" xfId="33753"/>
    <cellStyle name="CALC Percent Total [1] 2 16 9 2" xfId="33754"/>
    <cellStyle name="CALC Percent Total [1] 2 17" xfId="33755"/>
    <cellStyle name="CALC Percent Total [1] 2 17 10" xfId="33756"/>
    <cellStyle name="CALC Percent Total [1] 2 17 11" xfId="33757"/>
    <cellStyle name="CALC Percent Total [1] 2 17 2" xfId="33758"/>
    <cellStyle name="CALC Percent Total [1] 2 17 2 2" xfId="33759"/>
    <cellStyle name="CALC Percent Total [1] 2 17 2 2 2" xfId="33760"/>
    <cellStyle name="CALC Percent Total [1] 2 17 2 3" xfId="33761"/>
    <cellStyle name="CALC Percent Total [1] 2 17 2 4" xfId="33762"/>
    <cellStyle name="CALC Percent Total [1] 2 17 3" xfId="33763"/>
    <cellStyle name="CALC Percent Total [1] 2 17 3 2" xfId="33764"/>
    <cellStyle name="CALC Percent Total [1] 2 17 3 2 2" xfId="33765"/>
    <cellStyle name="CALC Percent Total [1] 2 17 3 3" xfId="33766"/>
    <cellStyle name="CALC Percent Total [1] 2 17 3 4" xfId="33767"/>
    <cellStyle name="CALC Percent Total [1] 2 17 4" xfId="33768"/>
    <cellStyle name="CALC Percent Total [1] 2 17 4 2" xfId="33769"/>
    <cellStyle name="CALC Percent Total [1] 2 17 4 2 2" xfId="33770"/>
    <cellStyle name="CALC Percent Total [1] 2 17 4 3" xfId="33771"/>
    <cellStyle name="CALC Percent Total [1] 2 17 4 4" xfId="33772"/>
    <cellStyle name="CALC Percent Total [1] 2 17 5" xfId="33773"/>
    <cellStyle name="CALC Percent Total [1] 2 17 5 2" xfId="33774"/>
    <cellStyle name="CALC Percent Total [1] 2 17 5 2 2" xfId="33775"/>
    <cellStyle name="CALC Percent Total [1] 2 17 5 3" xfId="33776"/>
    <cellStyle name="CALC Percent Total [1] 2 17 5 4" xfId="33777"/>
    <cellStyle name="CALC Percent Total [1] 2 17 6" xfId="33778"/>
    <cellStyle name="CALC Percent Total [1] 2 17 6 2" xfId="33779"/>
    <cellStyle name="CALC Percent Total [1] 2 17 6 2 2" xfId="33780"/>
    <cellStyle name="CALC Percent Total [1] 2 17 6 3" xfId="33781"/>
    <cellStyle name="CALC Percent Total [1] 2 17 6 4" xfId="33782"/>
    <cellStyle name="CALC Percent Total [1] 2 17 7" xfId="33783"/>
    <cellStyle name="CALC Percent Total [1] 2 17 7 2" xfId="33784"/>
    <cellStyle name="CALC Percent Total [1] 2 17 7 2 2" xfId="33785"/>
    <cellStyle name="CALC Percent Total [1] 2 17 7 3" xfId="33786"/>
    <cellStyle name="CALC Percent Total [1] 2 17 7 4" xfId="33787"/>
    <cellStyle name="CALC Percent Total [1] 2 17 8" xfId="33788"/>
    <cellStyle name="CALC Percent Total [1] 2 17 8 2" xfId="33789"/>
    <cellStyle name="CALC Percent Total [1] 2 17 8 2 2" xfId="33790"/>
    <cellStyle name="CALC Percent Total [1] 2 17 8 3" xfId="33791"/>
    <cellStyle name="CALC Percent Total [1] 2 17 8 4" xfId="33792"/>
    <cellStyle name="CALC Percent Total [1] 2 17 9" xfId="33793"/>
    <cellStyle name="CALC Percent Total [1] 2 17 9 2" xfId="33794"/>
    <cellStyle name="CALC Percent Total [1] 2 18" xfId="33795"/>
    <cellStyle name="CALC Percent Total [1] 2 18 10" xfId="33796"/>
    <cellStyle name="CALC Percent Total [1] 2 18 11" xfId="33797"/>
    <cellStyle name="CALC Percent Total [1] 2 18 2" xfId="33798"/>
    <cellStyle name="CALC Percent Total [1] 2 18 2 2" xfId="33799"/>
    <cellStyle name="CALC Percent Total [1] 2 18 2 2 2" xfId="33800"/>
    <cellStyle name="CALC Percent Total [1] 2 18 2 3" xfId="33801"/>
    <cellStyle name="CALC Percent Total [1] 2 18 2 4" xfId="33802"/>
    <cellStyle name="CALC Percent Total [1] 2 18 3" xfId="33803"/>
    <cellStyle name="CALC Percent Total [1] 2 18 3 2" xfId="33804"/>
    <cellStyle name="CALC Percent Total [1] 2 18 3 2 2" xfId="33805"/>
    <cellStyle name="CALC Percent Total [1] 2 18 3 3" xfId="33806"/>
    <cellStyle name="CALC Percent Total [1] 2 18 3 4" xfId="33807"/>
    <cellStyle name="CALC Percent Total [1] 2 18 4" xfId="33808"/>
    <cellStyle name="CALC Percent Total [1] 2 18 4 2" xfId="33809"/>
    <cellStyle name="CALC Percent Total [1] 2 18 4 2 2" xfId="33810"/>
    <cellStyle name="CALC Percent Total [1] 2 18 4 3" xfId="33811"/>
    <cellStyle name="CALC Percent Total [1] 2 18 4 4" xfId="33812"/>
    <cellStyle name="CALC Percent Total [1] 2 18 5" xfId="33813"/>
    <cellStyle name="CALC Percent Total [1] 2 18 5 2" xfId="33814"/>
    <cellStyle name="CALC Percent Total [1] 2 18 5 2 2" xfId="33815"/>
    <cellStyle name="CALC Percent Total [1] 2 18 5 3" xfId="33816"/>
    <cellStyle name="CALC Percent Total [1] 2 18 5 4" xfId="33817"/>
    <cellStyle name="CALC Percent Total [1] 2 18 6" xfId="33818"/>
    <cellStyle name="CALC Percent Total [1] 2 18 6 2" xfId="33819"/>
    <cellStyle name="CALC Percent Total [1] 2 18 6 2 2" xfId="33820"/>
    <cellStyle name="CALC Percent Total [1] 2 18 6 3" xfId="33821"/>
    <cellStyle name="CALC Percent Total [1] 2 18 6 4" xfId="33822"/>
    <cellStyle name="CALC Percent Total [1] 2 18 7" xfId="33823"/>
    <cellStyle name="CALC Percent Total [1] 2 18 7 2" xfId="33824"/>
    <cellStyle name="CALC Percent Total [1] 2 18 7 2 2" xfId="33825"/>
    <cellStyle name="CALC Percent Total [1] 2 18 7 3" xfId="33826"/>
    <cellStyle name="CALC Percent Total [1] 2 18 7 4" xfId="33827"/>
    <cellStyle name="CALC Percent Total [1] 2 18 8" xfId="33828"/>
    <cellStyle name="CALC Percent Total [1] 2 18 8 2" xfId="33829"/>
    <cellStyle name="CALC Percent Total [1] 2 18 8 2 2" xfId="33830"/>
    <cellStyle name="CALC Percent Total [1] 2 18 8 3" xfId="33831"/>
    <cellStyle name="CALC Percent Total [1] 2 18 8 4" xfId="33832"/>
    <cellStyle name="CALC Percent Total [1] 2 18 9" xfId="33833"/>
    <cellStyle name="CALC Percent Total [1] 2 18 9 2" xfId="33834"/>
    <cellStyle name="CALC Percent Total [1] 2 19" xfId="33835"/>
    <cellStyle name="CALC Percent Total [1] 2 19 10" xfId="33836"/>
    <cellStyle name="CALC Percent Total [1] 2 19 11" xfId="33837"/>
    <cellStyle name="CALC Percent Total [1] 2 19 2" xfId="33838"/>
    <cellStyle name="CALC Percent Total [1] 2 19 2 2" xfId="33839"/>
    <cellStyle name="CALC Percent Total [1] 2 19 2 2 2" xfId="33840"/>
    <cellStyle name="CALC Percent Total [1] 2 19 2 3" xfId="33841"/>
    <cellStyle name="CALC Percent Total [1] 2 19 2 4" xfId="33842"/>
    <cellStyle name="CALC Percent Total [1] 2 19 3" xfId="33843"/>
    <cellStyle name="CALC Percent Total [1] 2 19 3 2" xfId="33844"/>
    <cellStyle name="CALC Percent Total [1] 2 19 3 2 2" xfId="33845"/>
    <cellStyle name="CALC Percent Total [1] 2 19 3 3" xfId="33846"/>
    <cellStyle name="CALC Percent Total [1] 2 19 3 4" xfId="33847"/>
    <cellStyle name="CALC Percent Total [1] 2 19 4" xfId="33848"/>
    <cellStyle name="CALC Percent Total [1] 2 19 4 2" xfId="33849"/>
    <cellStyle name="CALC Percent Total [1] 2 19 4 2 2" xfId="33850"/>
    <cellStyle name="CALC Percent Total [1] 2 19 4 3" xfId="33851"/>
    <cellStyle name="CALC Percent Total [1] 2 19 4 4" xfId="33852"/>
    <cellStyle name="CALC Percent Total [1] 2 19 5" xfId="33853"/>
    <cellStyle name="CALC Percent Total [1] 2 19 5 2" xfId="33854"/>
    <cellStyle name="CALC Percent Total [1] 2 19 5 2 2" xfId="33855"/>
    <cellStyle name="CALC Percent Total [1] 2 19 5 3" xfId="33856"/>
    <cellStyle name="CALC Percent Total [1] 2 19 5 4" xfId="33857"/>
    <cellStyle name="CALC Percent Total [1] 2 19 6" xfId="33858"/>
    <cellStyle name="CALC Percent Total [1] 2 19 6 2" xfId="33859"/>
    <cellStyle name="CALC Percent Total [1] 2 19 6 2 2" xfId="33860"/>
    <cellStyle name="CALC Percent Total [1] 2 19 6 3" xfId="33861"/>
    <cellStyle name="CALC Percent Total [1] 2 19 6 4" xfId="33862"/>
    <cellStyle name="CALC Percent Total [1] 2 19 7" xfId="33863"/>
    <cellStyle name="CALC Percent Total [1] 2 19 7 2" xfId="33864"/>
    <cellStyle name="CALC Percent Total [1] 2 19 7 2 2" xfId="33865"/>
    <cellStyle name="CALC Percent Total [1] 2 19 7 3" xfId="33866"/>
    <cellStyle name="CALC Percent Total [1] 2 19 7 4" xfId="33867"/>
    <cellStyle name="CALC Percent Total [1] 2 19 8" xfId="33868"/>
    <cellStyle name="CALC Percent Total [1] 2 19 8 2" xfId="33869"/>
    <cellStyle name="CALC Percent Total [1] 2 19 8 2 2" xfId="33870"/>
    <cellStyle name="CALC Percent Total [1] 2 19 8 3" xfId="33871"/>
    <cellStyle name="CALC Percent Total [1] 2 19 8 4" xfId="33872"/>
    <cellStyle name="CALC Percent Total [1] 2 19 9" xfId="33873"/>
    <cellStyle name="CALC Percent Total [1] 2 19 9 2" xfId="33874"/>
    <cellStyle name="CALC Percent Total [1] 2 2" xfId="33875"/>
    <cellStyle name="CALC Percent Total [1] 2 2 2" xfId="33876"/>
    <cellStyle name="CALC Percent Total [1] 2 2 2 2" xfId="33877"/>
    <cellStyle name="CALC Percent Total [1] 2 2 2 2 2" xfId="33878"/>
    <cellStyle name="CALC Percent Total [1] 2 2 3" xfId="33879"/>
    <cellStyle name="CALC Percent Total [1] 2 2 3 2" xfId="33880"/>
    <cellStyle name="CALC Percent Total [1] 2 20" xfId="33881"/>
    <cellStyle name="CALC Percent Total [1] 2 20 10" xfId="33882"/>
    <cellStyle name="CALC Percent Total [1] 2 20 11" xfId="33883"/>
    <cellStyle name="CALC Percent Total [1] 2 20 2" xfId="33884"/>
    <cellStyle name="CALC Percent Total [1] 2 20 2 2" xfId="33885"/>
    <cellStyle name="CALC Percent Total [1] 2 20 2 2 2" xfId="33886"/>
    <cellStyle name="CALC Percent Total [1] 2 20 2 3" xfId="33887"/>
    <cellStyle name="CALC Percent Total [1] 2 20 2 4" xfId="33888"/>
    <cellStyle name="CALC Percent Total [1] 2 20 3" xfId="33889"/>
    <cellStyle name="CALC Percent Total [1] 2 20 3 2" xfId="33890"/>
    <cellStyle name="CALC Percent Total [1] 2 20 3 2 2" xfId="33891"/>
    <cellStyle name="CALC Percent Total [1] 2 20 3 3" xfId="33892"/>
    <cellStyle name="CALC Percent Total [1] 2 20 3 4" xfId="33893"/>
    <cellStyle name="CALC Percent Total [1] 2 20 4" xfId="33894"/>
    <cellStyle name="CALC Percent Total [1] 2 20 4 2" xfId="33895"/>
    <cellStyle name="CALC Percent Total [1] 2 20 4 2 2" xfId="33896"/>
    <cellStyle name="CALC Percent Total [1] 2 20 4 3" xfId="33897"/>
    <cellStyle name="CALC Percent Total [1] 2 20 4 4" xfId="33898"/>
    <cellStyle name="CALC Percent Total [1] 2 20 5" xfId="33899"/>
    <cellStyle name="CALC Percent Total [1] 2 20 5 2" xfId="33900"/>
    <cellStyle name="CALC Percent Total [1] 2 20 5 2 2" xfId="33901"/>
    <cellStyle name="CALC Percent Total [1] 2 20 5 3" xfId="33902"/>
    <cellStyle name="CALC Percent Total [1] 2 20 5 4" xfId="33903"/>
    <cellStyle name="CALC Percent Total [1] 2 20 6" xfId="33904"/>
    <cellStyle name="CALC Percent Total [1] 2 20 6 2" xfId="33905"/>
    <cellStyle name="CALC Percent Total [1] 2 20 6 2 2" xfId="33906"/>
    <cellStyle name="CALC Percent Total [1] 2 20 6 3" xfId="33907"/>
    <cellStyle name="CALC Percent Total [1] 2 20 6 4" xfId="33908"/>
    <cellStyle name="CALC Percent Total [1] 2 20 7" xfId="33909"/>
    <cellStyle name="CALC Percent Total [1] 2 20 7 2" xfId="33910"/>
    <cellStyle name="CALC Percent Total [1] 2 20 7 2 2" xfId="33911"/>
    <cellStyle name="CALC Percent Total [1] 2 20 7 3" xfId="33912"/>
    <cellStyle name="CALC Percent Total [1] 2 20 7 4" xfId="33913"/>
    <cellStyle name="CALC Percent Total [1] 2 20 8" xfId="33914"/>
    <cellStyle name="CALC Percent Total [1] 2 20 8 2" xfId="33915"/>
    <cellStyle name="CALC Percent Total [1] 2 20 8 2 2" xfId="33916"/>
    <cellStyle name="CALC Percent Total [1] 2 20 8 3" xfId="33917"/>
    <cellStyle name="CALC Percent Total [1] 2 20 8 4" xfId="33918"/>
    <cellStyle name="CALC Percent Total [1] 2 20 9" xfId="33919"/>
    <cellStyle name="CALC Percent Total [1] 2 20 9 2" xfId="33920"/>
    <cellStyle name="CALC Percent Total [1] 2 21" xfId="33921"/>
    <cellStyle name="CALC Percent Total [1] 2 21 10" xfId="33922"/>
    <cellStyle name="CALC Percent Total [1] 2 21 11" xfId="33923"/>
    <cellStyle name="CALC Percent Total [1] 2 21 2" xfId="33924"/>
    <cellStyle name="CALC Percent Total [1] 2 21 2 2" xfId="33925"/>
    <cellStyle name="CALC Percent Total [1] 2 21 2 2 2" xfId="33926"/>
    <cellStyle name="CALC Percent Total [1] 2 21 2 3" xfId="33927"/>
    <cellStyle name="CALC Percent Total [1] 2 21 2 4" xfId="33928"/>
    <cellStyle name="CALC Percent Total [1] 2 21 3" xfId="33929"/>
    <cellStyle name="CALC Percent Total [1] 2 21 3 2" xfId="33930"/>
    <cellStyle name="CALC Percent Total [1] 2 21 3 2 2" xfId="33931"/>
    <cellStyle name="CALC Percent Total [1] 2 21 3 3" xfId="33932"/>
    <cellStyle name="CALC Percent Total [1] 2 21 3 4" xfId="33933"/>
    <cellStyle name="CALC Percent Total [1] 2 21 4" xfId="33934"/>
    <cellStyle name="CALC Percent Total [1] 2 21 4 2" xfId="33935"/>
    <cellStyle name="CALC Percent Total [1] 2 21 4 2 2" xfId="33936"/>
    <cellStyle name="CALC Percent Total [1] 2 21 4 3" xfId="33937"/>
    <cellStyle name="CALC Percent Total [1] 2 21 4 4" xfId="33938"/>
    <cellStyle name="CALC Percent Total [1] 2 21 5" xfId="33939"/>
    <cellStyle name="CALC Percent Total [1] 2 21 5 2" xfId="33940"/>
    <cellStyle name="CALC Percent Total [1] 2 21 5 2 2" xfId="33941"/>
    <cellStyle name="CALC Percent Total [1] 2 21 5 3" xfId="33942"/>
    <cellStyle name="CALC Percent Total [1] 2 21 5 4" xfId="33943"/>
    <cellStyle name="CALC Percent Total [1] 2 21 6" xfId="33944"/>
    <cellStyle name="CALC Percent Total [1] 2 21 6 2" xfId="33945"/>
    <cellStyle name="CALC Percent Total [1] 2 21 6 2 2" xfId="33946"/>
    <cellStyle name="CALC Percent Total [1] 2 21 6 3" xfId="33947"/>
    <cellStyle name="CALC Percent Total [1] 2 21 6 4" xfId="33948"/>
    <cellStyle name="CALC Percent Total [1] 2 21 7" xfId="33949"/>
    <cellStyle name="CALC Percent Total [1] 2 21 7 2" xfId="33950"/>
    <cellStyle name="CALC Percent Total [1] 2 21 7 2 2" xfId="33951"/>
    <cellStyle name="CALC Percent Total [1] 2 21 7 3" xfId="33952"/>
    <cellStyle name="CALC Percent Total [1] 2 21 7 4" xfId="33953"/>
    <cellStyle name="CALC Percent Total [1] 2 21 8" xfId="33954"/>
    <cellStyle name="CALC Percent Total [1] 2 21 8 2" xfId="33955"/>
    <cellStyle name="CALC Percent Total [1] 2 21 8 2 2" xfId="33956"/>
    <cellStyle name="CALC Percent Total [1] 2 21 8 3" xfId="33957"/>
    <cellStyle name="CALC Percent Total [1] 2 21 8 4" xfId="33958"/>
    <cellStyle name="CALC Percent Total [1] 2 21 9" xfId="33959"/>
    <cellStyle name="CALC Percent Total [1] 2 21 9 2" xfId="33960"/>
    <cellStyle name="CALC Percent Total [1] 2 22" xfId="33961"/>
    <cellStyle name="CALC Percent Total [1] 2 22 10" xfId="33962"/>
    <cellStyle name="CALC Percent Total [1] 2 22 11" xfId="33963"/>
    <cellStyle name="CALC Percent Total [1] 2 22 2" xfId="33964"/>
    <cellStyle name="CALC Percent Total [1] 2 22 2 2" xfId="33965"/>
    <cellStyle name="CALC Percent Total [1] 2 22 2 2 2" xfId="33966"/>
    <cellStyle name="CALC Percent Total [1] 2 22 2 3" xfId="33967"/>
    <cellStyle name="CALC Percent Total [1] 2 22 2 4" xfId="33968"/>
    <cellStyle name="CALC Percent Total [1] 2 22 3" xfId="33969"/>
    <cellStyle name="CALC Percent Total [1] 2 22 3 2" xfId="33970"/>
    <cellStyle name="CALC Percent Total [1] 2 22 3 2 2" xfId="33971"/>
    <cellStyle name="CALC Percent Total [1] 2 22 3 3" xfId="33972"/>
    <cellStyle name="CALC Percent Total [1] 2 22 3 4" xfId="33973"/>
    <cellStyle name="CALC Percent Total [1] 2 22 4" xfId="33974"/>
    <cellStyle name="CALC Percent Total [1] 2 22 4 2" xfId="33975"/>
    <cellStyle name="CALC Percent Total [1] 2 22 4 2 2" xfId="33976"/>
    <cellStyle name="CALC Percent Total [1] 2 22 4 3" xfId="33977"/>
    <cellStyle name="CALC Percent Total [1] 2 22 4 4" xfId="33978"/>
    <cellStyle name="CALC Percent Total [1] 2 22 5" xfId="33979"/>
    <cellStyle name="CALC Percent Total [1] 2 22 5 2" xfId="33980"/>
    <cellStyle name="CALC Percent Total [1] 2 22 5 2 2" xfId="33981"/>
    <cellStyle name="CALC Percent Total [1] 2 22 5 3" xfId="33982"/>
    <cellStyle name="CALC Percent Total [1] 2 22 5 4" xfId="33983"/>
    <cellStyle name="CALC Percent Total [1] 2 22 6" xfId="33984"/>
    <cellStyle name="CALC Percent Total [1] 2 22 6 2" xfId="33985"/>
    <cellStyle name="CALC Percent Total [1] 2 22 6 2 2" xfId="33986"/>
    <cellStyle name="CALC Percent Total [1] 2 22 6 3" xfId="33987"/>
    <cellStyle name="CALC Percent Total [1] 2 22 6 4" xfId="33988"/>
    <cellStyle name="CALC Percent Total [1] 2 22 7" xfId="33989"/>
    <cellStyle name="CALC Percent Total [1] 2 22 7 2" xfId="33990"/>
    <cellStyle name="CALC Percent Total [1] 2 22 7 2 2" xfId="33991"/>
    <cellStyle name="CALC Percent Total [1] 2 22 7 3" xfId="33992"/>
    <cellStyle name="CALC Percent Total [1] 2 22 7 4" xfId="33993"/>
    <cellStyle name="CALC Percent Total [1] 2 22 8" xfId="33994"/>
    <cellStyle name="CALC Percent Total [1] 2 22 8 2" xfId="33995"/>
    <cellStyle name="CALC Percent Total [1] 2 22 8 2 2" xfId="33996"/>
    <cellStyle name="CALC Percent Total [1] 2 22 8 3" xfId="33997"/>
    <cellStyle name="CALC Percent Total [1] 2 22 8 4" xfId="33998"/>
    <cellStyle name="CALC Percent Total [1] 2 22 9" xfId="33999"/>
    <cellStyle name="CALC Percent Total [1] 2 22 9 2" xfId="34000"/>
    <cellStyle name="CALC Percent Total [1] 2 23" xfId="34001"/>
    <cellStyle name="CALC Percent Total [1] 2 23 10" xfId="34002"/>
    <cellStyle name="CALC Percent Total [1] 2 23 11" xfId="34003"/>
    <cellStyle name="CALC Percent Total [1] 2 23 2" xfId="34004"/>
    <cellStyle name="CALC Percent Total [1] 2 23 2 2" xfId="34005"/>
    <cellStyle name="CALC Percent Total [1] 2 23 2 2 2" xfId="34006"/>
    <cellStyle name="CALC Percent Total [1] 2 23 2 3" xfId="34007"/>
    <cellStyle name="CALC Percent Total [1] 2 23 2 4" xfId="34008"/>
    <cellStyle name="CALC Percent Total [1] 2 23 3" xfId="34009"/>
    <cellStyle name="CALC Percent Total [1] 2 23 3 2" xfId="34010"/>
    <cellStyle name="CALC Percent Total [1] 2 23 3 2 2" xfId="34011"/>
    <cellStyle name="CALC Percent Total [1] 2 23 3 3" xfId="34012"/>
    <cellStyle name="CALC Percent Total [1] 2 23 3 4" xfId="34013"/>
    <cellStyle name="CALC Percent Total [1] 2 23 4" xfId="34014"/>
    <cellStyle name="CALC Percent Total [1] 2 23 4 2" xfId="34015"/>
    <cellStyle name="CALC Percent Total [1] 2 23 4 2 2" xfId="34016"/>
    <cellStyle name="CALC Percent Total [1] 2 23 4 3" xfId="34017"/>
    <cellStyle name="CALC Percent Total [1] 2 23 4 4" xfId="34018"/>
    <cellStyle name="CALC Percent Total [1] 2 23 5" xfId="34019"/>
    <cellStyle name="CALC Percent Total [1] 2 23 5 2" xfId="34020"/>
    <cellStyle name="CALC Percent Total [1] 2 23 5 2 2" xfId="34021"/>
    <cellStyle name="CALC Percent Total [1] 2 23 5 3" xfId="34022"/>
    <cellStyle name="CALC Percent Total [1] 2 23 5 4" xfId="34023"/>
    <cellStyle name="CALC Percent Total [1] 2 23 6" xfId="34024"/>
    <cellStyle name="CALC Percent Total [1] 2 23 6 2" xfId="34025"/>
    <cellStyle name="CALC Percent Total [1] 2 23 6 2 2" xfId="34026"/>
    <cellStyle name="CALC Percent Total [1] 2 23 6 3" xfId="34027"/>
    <cellStyle name="CALC Percent Total [1] 2 23 6 4" xfId="34028"/>
    <cellStyle name="CALC Percent Total [1] 2 23 7" xfId="34029"/>
    <cellStyle name="CALC Percent Total [1] 2 23 7 2" xfId="34030"/>
    <cellStyle name="CALC Percent Total [1] 2 23 7 2 2" xfId="34031"/>
    <cellStyle name="CALC Percent Total [1] 2 23 7 3" xfId="34032"/>
    <cellStyle name="CALC Percent Total [1] 2 23 7 4" xfId="34033"/>
    <cellStyle name="CALC Percent Total [1] 2 23 8" xfId="34034"/>
    <cellStyle name="CALC Percent Total [1] 2 23 8 2" xfId="34035"/>
    <cellStyle name="CALC Percent Total [1] 2 23 8 2 2" xfId="34036"/>
    <cellStyle name="CALC Percent Total [1] 2 23 8 3" xfId="34037"/>
    <cellStyle name="CALC Percent Total [1] 2 23 8 4" xfId="34038"/>
    <cellStyle name="CALC Percent Total [1] 2 23 9" xfId="34039"/>
    <cellStyle name="CALC Percent Total [1] 2 23 9 2" xfId="34040"/>
    <cellStyle name="CALC Percent Total [1] 2 24" xfId="34041"/>
    <cellStyle name="CALC Percent Total [1] 2 24 10" xfId="34042"/>
    <cellStyle name="CALC Percent Total [1] 2 24 11" xfId="34043"/>
    <cellStyle name="CALC Percent Total [1] 2 24 2" xfId="34044"/>
    <cellStyle name="CALC Percent Total [1] 2 24 2 2" xfId="34045"/>
    <cellStyle name="CALC Percent Total [1] 2 24 2 2 2" xfId="34046"/>
    <cellStyle name="CALC Percent Total [1] 2 24 2 3" xfId="34047"/>
    <cellStyle name="CALC Percent Total [1] 2 24 2 4" xfId="34048"/>
    <cellStyle name="CALC Percent Total [1] 2 24 3" xfId="34049"/>
    <cellStyle name="CALC Percent Total [1] 2 24 3 2" xfId="34050"/>
    <cellStyle name="CALC Percent Total [1] 2 24 3 2 2" xfId="34051"/>
    <cellStyle name="CALC Percent Total [1] 2 24 3 3" xfId="34052"/>
    <cellStyle name="CALC Percent Total [1] 2 24 3 4" xfId="34053"/>
    <cellStyle name="CALC Percent Total [1] 2 24 4" xfId="34054"/>
    <cellStyle name="CALC Percent Total [1] 2 24 4 2" xfId="34055"/>
    <cellStyle name="CALC Percent Total [1] 2 24 4 2 2" xfId="34056"/>
    <cellStyle name="CALC Percent Total [1] 2 24 4 3" xfId="34057"/>
    <cellStyle name="CALC Percent Total [1] 2 24 4 4" xfId="34058"/>
    <cellStyle name="CALC Percent Total [1] 2 24 5" xfId="34059"/>
    <cellStyle name="CALC Percent Total [1] 2 24 5 2" xfId="34060"/>
    <cellStyle name="CALC Percent Total [1] 2 24 5 2 2" xfId="34061"/>
    <cellStyle name="CALC Percent Total [1] 2 24 5 3" xfId="34062"/>
    <cellStyle name="CALC Percent Total [1] 2 24 5 4" xfId="34063"/>
    <cellStyle name="CALC Percent Total [1] 2 24 6" xfId="34064"/>
    <cellStyle name="CALC Percent Total [1] 2 24 6 2" xfId="34065"/>
    <cellStyle name="CALC Percent Total [1] 2 24 6 2 2" xfId="34066"/>
    <cellStyle name="CALC Percent Total [1] 2 24 6 3" xfId="34067"/>
    <cellStyle name="CALC Percent Total [1] 2 24 6 4" xfId="34068"/>
    <cellStyle name="CALC Percent Total [1] 2 24 7" xfId="34069"/>
    <cellStyle name="CALC Percent Total [1] 2 24 7 2" xfId="34070"/>
    <cellStyle name="CALC Percent Total [1] 2 24 7 2 2" xfId="34071"/>
    <cellStyle name="CALC Percent Total [1] 2 24 7 3" xfId="34072"/>
    <cellStyle name="CALC Percent Total [1] 2 24 7 4" xfId="34073"/>
    <cellStyle name="CALC Percent Total [1] 2 24 8" xfId="34074"/>
    <cellStyle name="CALC Percent Total [1] 2 24 8 2" xfId="34075"/>
    <cellStyle name="CALC Percent Total [1] 2 24 8 2 2" xfId="34076"/>
    <cellStyle name="CALC Percent Total [1] 2 24 8 3" xfId="34077"/>
    <cellStyle name="CALC Percent Total [1] 2 24 8 4" xfId="34078"/>
    <cellStyle name="CALC Percent Total [1] 2 24 9" xfId="34079"/>
    <cellStyle name="CALC Percent Total [1] 2 24 9 2" xfId="34080"/>
    <cellStyle name="CALC Percent Total [1] 2 25" xfId="34081"/>
    <cellStyle name="CALC Percent Total [1] 2 25 10" xfId="34082"/>
    <cellStyle name="CALC Percent Total [1] 2 25 11" xfId="34083"/>
    <cellStyle name="CALC Percent Total [1] 2 25 2" xfId="34084"/>
    <cellStyle name="CALC Percent Total [1] 2 25 2 2" xfId="34085"/>
    <cellStyle name="CALC Percent Total [1] 2 25 2 2 2" xfId="34086"/>
    <cellStyle name="CALC Percent Total [1] 2 25 2 3" xfId="34087"/>
    <cellStyle name="CALC Percent Total [1] 2 25 2 4" xfId="34088"/>
    <cellStyle name="CALC Percent Total [1] 2 25 3" xfId="34089"/>
    <cellStyle name="CALC Percent Total [1] 2 25 3 2" xfId="34090"/>
    <cellStyle name="CALC Percent Total [1] 2 25 3 2 2" xfId="34091"/>
    <cellStyle name="CALC Percent Total [1] 2 25 3 3" xfId="34092"/>
    <cellStyle name="CALC Percent Total [1] 2 25 3 4" xfId="34093"/>
    <cellStyle name="CALC Percent Total [1] 2 25 4" xfId="34094"/>
    <cellStyle name="CALC Percent Total [1] 2 25 4 2" xfId="34095"/>
    <cellStyle name="CALC Percent Total [1] 2 25 4 2 2" xfId="34096"/>
    <cellStyle name="CALC Percent Total [1] 2 25 4 3" xfId="34097"/>
    <cellStyle name="CALC Percent Total [1] 2 25 4 4" xfId="34098"/>
    <cellStyle name="CALC Percent Total [1] 2 25 5" xfId="34099"/>
    <cellStyle name="CALC Percent Total [1] 2 25 5 2" xfId="34100"/>
    <cellStyle name="CALC Percent Total [1] 2 25 5 2 2" xfId="34101"/>
    <cellStyle name="CALC Percent Total [1] 2 25 5 3" xfId="34102"/>
    <cellStyle name="CALC Percent Total [1] 2 25 5 4" xfId="34103"/>
    <cellStyle name="CALC Percent Total [1] 2 25 6" xfId="34104"/>
    <cellStyle name="CALC Percent Total [1] 2 25 6 2" xfId="34105"/>
    <cellStyle name="CALC Percent Total [1] 2 25 6 2 2" xfId="34106"/>
    <cellStyle name="CALC Percent Total [1] 2 25 6 3" xfId="34107"/>
    <cellStyle name="CALC Percent Total [1] 2 25 6 4" xfId="34108"/>
    <cellStyle name="CALC Percent Total [1] 2 25 7" xfId="34109"/>
    <cellStyle name="CALC Percent Total [1] 2 25 7 2" xfId="34110"/>
    <cellStyle name="CALC Percent Total [1] 2 25 7 2 2" xfId="34111"/>
    <cellStyle name="CALC Percent Total [1] 2 25 7 3" xfId="34112"/>
    <cellStyle name="CALC Percent Total [1] 2 25 7 4" xfId="34113"/>
    <cellStyle name="CALC Percent Total [1] 2 25 8" xfId="34114"/>
    <cellStyle name="CALC Percent Total [1] 2 25 8 2" xfId="34115"/>
    <cellStyle name="CALC Percent Total [1] 2 25 8 2 2" xfId="34116"/>
    <cellStyle name="CALC Percent Total [1] 2 25 8 3" xfId="34117"/>
    <cellStyle name="CALC Percent Total [1] 2 25 8 4" xfId="34118"/>
    <cellStyle name="CALC Percent Total [1] 2 25 9" xfId="34119"/>
    <cellStyle name="CALC Percent Total [1] 2 25 9 2" xfId="34120"/>
    <cellStyle name="CALC Percent Total [1] 2 26" xfId="34121"/>
    <cellStyle name="CALC Percent Total [1] 2 26 10" xfId="34122"/>
    <cellStyle name="CALC Percent Total [1] 2 26 11" xfId="34123"/>
    <cellStyle name="CALC Percent Total [1] 2 26 2" xfId="34124"/>
    <cellStyle name="CALC Percent Total [1] 2 26 2 2" xfId="34125"/>
    <cellStyle name="CALC Percent Total [1] 2 26 2 2 2" xfId="34126"/>
    <cellStyle name="CALC Percent Total [1] 2 26 2 3" xfId="34127"/>
    <cellStyle name="CALC Percent Total [1] 2 26 2 4" xfId="34128"/>
    <cellStyle name="CALC Percent Total [1] 2 26 3" xfId="34129"/>
    <cellStyle name="CALC Percent Total [1] 2 26 3 2" xfId="34130"/>
    <cellStyle name="CALC Percent Total [1] 2 26 3 2 2" xfId="34131"/>
    <cellStyle name="CALC Percent Total [1] 2 26 3 3" xfId="34132"/>
    <cellStyle name="CALC Percent Total [1] 2 26 3 4" xfId="34133"/>
    <cellStyle name="CALC Percent Total [1] 2 26 4" xfId="34134"/>
    <cellStyle name="CALC Percent Total [1] 2 26 4 2" xfId="34135"/>
    <cellStyle name="CALC Percent Total [1] 2 26 4 2 2" xfId="34136"/>
    <cellStyle name="CALC Percent Total [1] 2 26 4 3" xfId="34137"/>
    <cellStyle name="CALC Percent Total [1] 2 26 4 4" xfId="34138"/>
    <cellStyle name="CALC Percent Total [1] 2 26 5" xfId="34139"/>
    <cellStyle name="CALC Percent Total [1] 2 26 5 2" xfId="34140"/>
    <cellStyle name="CALC Percent Total [1] 2 26 5 2 2" xfId="34141"/>
    <cellStyle name="CALC Percent Total [1] 2 26 5 3" xfId="34142"/>
    <cellStyle name="CALC Percent Total [1] 2 26 5 4" xfId="34143"/>
    <cellStyle name="CALC Percent Total [1] 2 26 6" xfId="34144"/>
    <cellStyle name="CALC Percent Total [1] 2 26 6 2" xfId="34145"/>
    <cellStyle name="CALC Percent Total [1] 2 26 6 2 2" xfId="34146"/>
    <cellStyle name="CALC Percent Total [1] 2 26 6 3" xfId="34147"/>
    <cellStyle name="CALC Percent Total [1] 2 26 6 4" xfId="34148"/>
    <cellStyle name="CALC Percent Total [1] 2 26 7" xfId="34149"/>
    <cellStyle name="CALC Percent Total [1] 2 26 7 2" xfId="34150"/>
    <cellStyle name="CALC Percent Total [1] 2 26 7 2 2" xfId="34151"/>
    <cellStyle name="CALC Percent Total [1] 2 26 7 3" xfId="34152"/>
    <cellStyle name="CALC Percent Total [1] 2 26 7 4" xfId="34153"/>
    <cellStyle name="CALC Percent Total [1] 2 26 8" xfId="34154"/>
    <cellStyle name="CALC Percent Total [1] 2 26 8 2" xfId="34155"/>
    <cellStyle name="CALC Percent Total [1] 2 26 8 2 2" xfId="34156"/>
    <cellStyle name="CALC Percent Total [1] 2 26 8 3" xfId="34157"/>
    <cellStyle name="CALC Percent Total [1] 2 26 8 4" xfId="34158"/>
    <cellStyle name="CALC Percent Total [1] 2 26 9" xfId="34159"/>
    <cellStyle name="CALC Percent Total [1] 2 26 9 2" xfId="34160"/>
    <cellStyle name="CALC Percent Total [1] 2 27" xfId="34161"/>
    <cellStyle name="CALC Percent Total [1] 2 27 10" xfId="34162"/>
    <cellStyle name="CALC Percent Total [1] 2 27 11" xfId="34163"/>
    <cellStyle name="CALC Percent Total [1] 2 27 2" xfId="34164"/>
    <cellStyle name="CALC Percent Total [1] 2 27 2 2" xfId="34165"/>
    <cellStyle name="CALC Percent Total [1] 2 27 2 2 2" xfId="34166"/>
    <cellStyle name="CALC Percent Total [1] 2 27 2 3" xfId="34167"/>
    <cellStyle name="CALC Percent Total [1] 2 27 2 4" xfId="34168"/>
    <cellStyle name="CALC Percent Total [1] 2 27 3" xfId="34169"/>
    <cellStyle name="CALC Percent Total [1] 2 27 3 2" xfId="34170"/>
    <cellStyle name="CALC Percent Total [1] 2 27 3 2 2" xfId="34171"/>
    <cellStyle name="CALC Percent Total [1] 2 27 3 3" xfId="34172"/>
    <cellStyle name="CALC Percent Total [1] 2 27 3 4" xfId="34173"/>
    <cellStyle name="CALC Percent Total [1] 2 27 4" xfId="34174"/>
    <cellStyle name="CALC Percent Total [1] 2 27 4 2" xfId="34175"/>
    <cellStyle name="CALC Percent Total [1] 2 27 4 2 2" xfId="34176"/>
    <cellStyle name="CALC Percent Total [1] 2 27 4 3" xfId="34177"/>
    <cellStyle name="CALC Percent Total [1] 2 27 4 4" xfId="34178"/>
    <cellStyle name="CALC Percent Total [1] 2 27 5" xfId="34179"/>
    <cellStyle name="CALC Percent Total [1] 2 27 5 2" xfId="34180"/>
    <cellStyle name="CALC Percent Total [1] 2 27 5 2 2" xfId="34181"/>
    <cellStyle name="CALC Percent Total [1] 2 27 5 3" xfId="34182"/>
    <cellStyle name="CALC Percent Total [1] 2 27 5 4" xfId="34183"/>
    <cellStyle name="CALC Percent Total [1] 2 27 6" xfId="34184"/>
    <cellStyle name="CALC Percent Total [1] 2 27 6 2" xfId="34185"/>
    <cellStyle name="CALC Percent Total [1] 2 27 6 2 2" xfId="34186"/>
    <cellStyle name="CALC Percent Total [1] 2 27 6 3" xfId="34187"/>
    <cellStyle name="CALC Percent Total [1] 2 27 6 4" xfId="34188"/>
    <cellStyle name="CALC Percent Total [1] 2 27 7" xfId="34189"/>
    <cellStyle name="CALC Percent Total [1] 2 27 7 2" xfId="34190"/>
    <cellStyle name="CALC Percent Total [1] 2 27 7 2 2" xfId="34191"/>
    <cellStyle name="CALC Percent Total [1] 2 27 7 3" xfId="34192"/>
    <cellStyle name="CALC Percent Total [1] 2 27 7 4" xfId="34193"/>
    <cellStyle name="CALC Percent Total [1] 2 27 8" xfId="34194"/>
    <cellStyle name="CALC Percent Total [1] 2 27 8 2" xfId="34195"/>
    <cellStyle name="CALC Percent Total [1] 2 27 8 2 2" xfId="34196"/>
    <cellStyle name="CALC Percent Total [1] 2 27 8 3" xfId="34197"/>
    <cellStyle name="CALC Percent Total [1] 2 27 8 4" xfId="34198"/>
    <cellStyle name="CALC Percent Total [1] 2 27 9" xfId="34199"/>
    <cellStyle name="CALC Percent Total [1] 2 27 9 2" xfId="34200"/>
    <cellStyle name="CALC Percent Total [1] 2 28" xfId="34201"/>
    <cellStyle name="CALC Percent Total [1] 2 28 10" xfId="34202"/>
    <cellStyle name="CALC Percent Total [1] 2 28 11" xfId="34203"/>
    <cellStyle name="CALC Percent Total [1] 2 28 2" xfId="34204"/>
    <cellStyle name="CALC Percent Total [1] 2 28 2 2" xfId="34205"/>
    <cellStyle name="CALC Percent Total [1] 2 28 2 2 2" xfId="34206"/>
    <cellStyle name="CALC Percent Total [1] 2 28 2 3" xfId="34207"/>
    <cellStyle name="CALC Percent Total [1] 2 28 2 4" xfId="34208"/>
    <cellStyle name="CALC Percent Total [1] 2 28 3" xfId="34209"/>
    <cellStyle name="CALC Percent Total [1] 2 28 3 2" xfId="34210"/>
    <cellStyle name="CALC Percent Total [1] 2 28 3 2 2" xfId="34211"/>
    <cellStyle name="CALC Percent Total [1] 2 28 3 3" xfId="34212"/>
    <cellStyle name="CALC Percent Total [1] 2 28 3 4" xfId="34213"/>
    <cellStyle name="CALC Percent Total [1] 2 28 4" xfId="34214"/>
    <cellStyle name="CALC Percent Total [1] 2 28 4 2" xfId="34215"/>
    <cellStyle name="CALC Percent Total [1] 2 28 4 2 2" xfId="34216"/>
    <cellStyle name="CALC Percent Total [1] 2 28 4 3" xfId="34217"/>
    <cellStyle name="CALC Percent Total [1] 2 28 4 4" xfId="34218"/>
    <cellStyle name="CALC Percent Total [1] 2 28 5" xfId="34219"/>
    <cellStyle name="CALC Percent Total [1] 2 28 5 2" xfId="34220"/>
    <cellStyle name="CALC Percent Total [1] 2 28 5 2 2" xfId="34221"/>
    <cellStyle name="CALC Percent Total [1] 2 28 5 3" xfId="34222"/>
    <cellStyle name="CALC Percent Total [1] 2 28 5 4" xfId="34223"/>
    <cellStyle name="CALC Percent Total [1] 2 28 6" xfId="34224"/>
    <cellStyle name="CALC Percent Total [1] 2 28 6 2" xfId="34225"/>
    <cellStyle name="CALC Percent Total [1] 2 28 6 2 2" xfId="34226"/>
    <cellStyle name="CALC Percent Total [1] 2 28 6 3" xfId="34227"/>
    <cellStyle name="CALC Percent Total [1] 2 28 6 4" xfId="34228"/>
    <cellStyle name="CALC Percent Total [1] 2 28 7" xfId="34229"/>
    <cellStyle name="CALC Percent Total [1] 2 28 7 2" xfId="34230"/>
    <cellStyle name="CALC Percent Total [1] 2 28 7 2 2" xfId="34231"/>
    <cellStyle name="CALC Percent Total [1] 2 28 7 3" xfId="34232"/>
    <cellStyle name="CALC Percent Total [1] 2 28 7 4" xfId="34233"/>
    <cellStyle name="CALC Percent Total [1] 2 28 8" xfId="34234"/>
    <cellStyle name="CALC Percent Total [1] 2 28 8 2" xfId="34235"/>
    <cellStyle name="CALC Percent Total [1] 2 28 8 2 2" xfId="34236"/>
    <cellStyle name="CALC Percent Total [1] 2 28 8 3" xfId="34237"/>
    <cellStyle name="CALC Percent Total [1] 2 28 8 4" xfId="34238"/>
    <cellStyle name="CALC Percent Total [1] 2 28 9" xfId="34239"/>
    <cellStyle name="CALC Percent Total [1] 2 28 9 2" xfId="34240"/>
    <cellStyle name="CALC Percent Total [1] 2 29" xfId="34241"/>
    <cellStyle name="CALC Percent Total [1] 2 29 2" xfId="34242"/>
    <cellStyle name="CALC Percent Total [1] 2 29 2 2" xfId="34243"/>
    <cellStyle name="CALC Percent Total [1] 2 29 2 2 2" xfId="34244"/>
    <cellStyle name="CALC Percent Total [1] 2 29 2 3" xfId="34245"/>
    <cellStyle name="CALC Percent Total [1] 2 29 2 4" xfId="34246"/>
    <cellStyle name="CALC Percent Total [1] 2 29 3" xfId="34247"/>
    <cellStyle name="CALC Percent Total [1] 2 29 3 2" xfId="34248"/>
    <cellStyle name="CALC Percent Total [1] 2 29 3 2 2" xfId="34249"/>
    <cellStyle name="CALC Percent Total [1] 2 29 3 3" xfId="34250"/>
    <cellStyle name="CALC Percent Total [1] 2 29 3 4" xfId="34251"/>
    <cellStyle name="CALC Percent Total [1] 2 29 4" xfId="34252"/>
    <cellStyle name="CALC Percent Total [1] 2 29 4 2" xfId="34253"/>
    <cellStyle name="CALC Percent Total [1] 2 3" xfId="34254"/>
    <cellStyle name="CALC Percent Total [1] 2 3 2" xfId="34255"/>
    <cellStyle name="CALC Percent Total [1] 2 3 2 2" xfId="34256"/>
    <cellStyle name="CALC Percent Total [1] 2 3 2 2 2" xfId="34257"/>
    <cellStyle name="CALC Percent Total [1] 2 3 3" xfId="34258"/>
    <cellStyle name="CALC Percent Total [1] 2 3 3 2" xfId="34259"/>
    <cellStyle name="CALC Percent Total [1] 2 30" xfId="34260"/>
    <cellStyle name="CALC Percent Total [1] 2 30 2" xfId="34261"/>
    <cellStyle name="CALC Percent Total [1] 2 4" xfId="34262"/>
    <cellStyle name="CALC Percent Total [1] 2 4 2" xfId="34263"/>
    <cellStyle name="CALC Percent Total [1] 2 4 2 2" xfId="34264"/>
    <cellStyle name="CALC Percent Total [1] 2 4 2 2 2" xfId="34265"/>
    <cellStyle name="CALC Percent Total [1] 2 4 2 3" xfId="34266"/>
    <cellStyle name="CALC Percent Total [1] 2 4 2 4" xfId="34267"/>
    <cellStyle name="CALC Percent Total [1] 2 4 3" xfId="34268"/>
    <cellStyle name="CALC Percent Total [1] 2 4 3 2" xfId="34269"/>
    <cellStyle name="CALC Percent Total [1] 2 4 3 2 2" xfId="34270"/>
    <cellStyle name="CALC Percent Total [1] 2 4 3 3" xfId="34271"/>
    <cellStyle name="CALC Percent Total [1] 2 4 3 4" xfId="34272"/>
    <cellStyle name="CALC Percent Total [1] 2 4 4" xfId="34273"/>
    <cellStyle name="CALC Percent Total [1] 2 4 4 2" xfId="34274"/>
    <cellStyle name="CALC Percent Total [1] 2 4 4 2 2" xfId="34275"/>
    <cellStyle name="CALC Percent Total [1] 2 4 4 3" xfId="34276"/>
    <cellStyle name="CALC Percent Total [1] 2 4 4 4" xfId="34277"/>
    <cellStyle name="CALC Percent Total [1] 2 4 5" xfId="34278"/>
    <cellStyle name="CALC Percent Total [1] 2 4 5 2" xfId="34279"/>
    <cellStyle name="CALC Percent Total [1] 2 4 5 2 2" xfId="34280"/>
    <cellStyle name="CALC Percent Total [1] 2 4 5 3" xfId="34281"/>
    <cellStyle name="CALC Percent Total [1] 2 4 5 4" xfId="34282"/>
    <cellStyle name="CALC Percent Total [1] 2 4 6" xfId="34283"/>
    <cellStyle name="CALC Percent Total [1] 2 4 6 2" xfId="34284"/>
    <cellStyle name="CALC Percent Total [1] 2 4 6 2 2" xfId="34285"/>
    <cellStyle name="CALC Percent Total [1] 2 4 6 3" xfId="34286"/>
    <cellStyle name="CALC Percent Total [1] 2 4 6 4" xfId="34287"/>
    <cellStyle name="CALC Percent Total [1] 2 4 7" xfId="34288"/>
    <cellStyle name="CALC Percent Total [1] 2 4 7 2" xfId="34289"/>
    <cellStyle name="CALC Percent Total [1] 2 4 7 2 2" xfId="34290"/>
    <cellStyle name="CALC Percent Total [1] 2 4 7 3" xfId="34291"/>
    <cellStyle name="CALC Percent Total [1] 2 4 7 4" xfId="34292"/>
    <cellStyle name="CALC Percent Total [1] 2 4 8" xfId="34293"/>
    <cellStyle name="CALC Percent Total [1] 2 4 8 2" xfId="34294"/>
    <cellStyle name="CALC Percent Total [1] 2 5" xfId="34295"/>
    <cellStyle name="CALC Percent Total [1] 2 5 10" xfId="34296"/>
    <cellStyle name="CALC Percent Total [1] 2 5 10 2" xfId="34297"/>
    <cellStyle name="CALC Percent Total [1] 2 5 11" xfId="34298"/>
    <cellStyle name="CALC Percent Total [1] 2 5 2" xfId="34299"/>
    <cellStyle name="CALC Percent Total [1] 2 5 2 2" xfId="34300"/>
    <cellStyle name="CALC Percent Total [1] 2 5 2 2 2" xfId="34301"/>
    <cellStyle name="CALC Percent Total [1] 2 5 2 3" xfId="34302"/>
    <cellStyle name="CALC Percent Total [1] 2 5 2 4" xfId="34303"/>
    <cellStyle name="CALC Percent Total [1] 2 5 3" xfId="34304"/>
    <cellStyle name="CALC Percent Total [1] 2 5 3 2" xfId="34305"/>
    <cellStyle name="CALC Percent Total [1] 2 5 3 2 2" xfId="34306"/>
    <cellStyle name="CALC Percent Total [1] 2 5 3 3" xfId="34307"/>
    <cellStyle name="CALC Percent Total [1] 2 5 3 4" xfId="34308"/>
    <cellStyle name="CALC Percent Total [1] 2 5 4" xfId="34309"/>
    <cellStyle name="CALC Percent Total [1] 2 5 4 2" xfId="34310"/>
    <cellStyle name="CALC Percent Total [1] 2 5 4 2 2" xfId="34311"/>
    <cellStyle name="CALC Percent Total [1] 2 5 4 3" xfId="34312"/>
    <cellStyle name="CALC Percent Total [1] 2 5 4 4" xfId="34313"/>
    <cellStyle name="CALC Percent Total [1] 2 5 5" xfId="34314"/>
    <cellStyle name="CALC Percent Total [1] 2 5 5 2" xfId="34315"/>
    <cellStyle name="CALC Percent Total [1] 2 5 5 2 2" xfId="34316"/>
    <cellStyle name="CALC Percent Total [1] 2 5 5 3" xfId="34317"/>
    <cellStyle name="CALC Percent Total [1] 2 5 5 4" xfId="34318"/>
    <cellStyle name="CALC Percent Total [1] 2 5 6" xfId="34319"/>
    <cellStyle name="CALC Percent Total [1] 2 5 6 2" xfId="34320"/>
    <cellStyle name="CALC Percent Total [1] 2 5 6 2 2" xfId="34321"/>
    <cellStyle name="CALC Percent Total [1] 2 5 6 3" xfId="34322"/>
    <cellStyle name="CALC Percent Total [1] 2 5 6 4" xfId="34323"/>
    <cellStyle name="CALC Percent Total [1] 2 5 7" xfId="34324"/>
    <cellStyle name="CALC Percent Total [1] 2 5 7 2" xfId="34325"/>
    <cellStyle name="CALC Percent Total [1] 2 5 7 2 2" xfId="34326"/>
    <cellStyle name="CALC Percent Total [1] 2 5 7 3" xfId="34327"/>
    <cellStyle name="CALC Percent Total [1] 2 5 7 4" xfId="34328"/>
    <cellStyle name="CALC Percent Total [1] 2 5 8" xfId="34329"/>
    <cellStyle name="CALC Percent Total [1] 2 5 8 2" xfId="34330"/>
    <cellStyle name="CALC Percent Total [1] 2 5 8 2 2" xfId="34331"/>
    <cellStyle name="CALC Percent Total [1] 2 5 8 3" xfId="34332"/>
    <cellStyle name="CALC Percent Total [1] 2 5 8 4" xfId="34333"/>
    <cellStyle name="CALC Percent Total [1] 2 5 9" xfId="34334"/>
    <cellStyle name="CALC Percent Total [1] 2 5 9 2" xfId="34335"/>
    <cellStyle name="CALC Percent Total [1] 2 5 9 2 2" xfId="34336"/>
    <cellStyle name="CALC Percent Total [1] 2 5 9 3" xfId="34337"/>
    <cellStyle name="CALC Percent Total [1] 2 5 9 4" xfId="34338"/>
    <cellStyle name="CALC Percent Total [1] 2 6" xfId="34339"/>
    <cellStyle name="CALC Percent Total [1] 2 6 10" xfId="34340"/>
    <cellStyle name="CALC Percent Total [1] 2 6 10 2" xfId="34341"/>
    <cellStyle name="CALC Percent Total [1] 2 6 11" xfId="34342"/>
    <cellStyle name="CALC Percent Total [1] 2 6 2" xfId="34343"/>
    <cellStyle name="CALC Percent Total [1] 2 6 2 2" xfId="34344"/>
    <cellStyle name="CALC Percent Total [1] 2 6 2 2 2" xfId="34345"/>
    <cellStyle name="CALC Percent Total [1] 2 6 2 3" xfId="34346"/>
    <cellStyle name="CALC Percent Total [1] 2 6 2 4" xfId="34347"/>
    <cellStyle name="CALC Percent Total [1] 2 6 3" xfId="34348"/>
    <cellStyle name="CALC Percent Total [1] 2 6 3 2" xfId="34349"/>
    <cellStyle name="CALC Percent Total [1] 2 6 3 2 2" xfId="34350"/>
    <cellStyle name="CALC Percent Total [1] 2 6 3 3" xfId="34351"/>
    <cellStyle name="CALC Percent Total [1] 2 6 3 4" xfId="34352"/>
    <cellStyle name="CALC Percent Total [1] 2 6 4" xfId="34353"/>
    <cellStyle name="CALC Percent Total [1] 2 6 4 2" xfId="34354"/>
    <cellStyle name="CALC Percent Total [1] 2 6 4 2 2" xfId="34355"/>
    <cellStyle name="CALC Percent Total [1] 2 6 4 3" xfId="34356"/>
    <cellStyle name="CALC Percent Total [1] 2 6 4 4" xfId="34357"/>
    <cellStyle name="CALC Percent Total [1] 2 6 5" xfId="34358"/>
    <cellStyle name="CALC Percent Total [1] 2 6 5 2" xfId="34359"/>
    <cellStyle name="CALC Percent Total [1] 2 6 5 2 2" xfId="34360"/>
    <cellStyle name="CALC Percent Total [1] 2 6 5 3" xfId="34361"/>
    <cellStyle name="CALC Percent Total [1] 2 6 5 4" xfId="34362"/>
    <cellStyle name="CALC Percent Total [1] 2 6 6" xfId="34363"/>
    <cellStyle name="CALC Percent Total [1] 2 6 6 2" xfId="34364"/>
    <cellStyle name="CALC Percent Total [1] 2 6 6 2 2" xfId="34365"/>
    <cellStyle name="CALC Percent Total [1] 2 6 6 3" xfId="34366"/>
    <cellStyle name="CALC Percent Total [1] 2 6 6 4" xfId="34367"/>
    <cellStyle name="CALC Percent Total [1] 2 6 7" xfId="34368"/>
    <cellStyle name="CALC Percent Total [1] 2 6 7 2" xfId="34369"/>
    <cellStyle name="CALC Percent Total [1] 2 6 7 2 2" xfId="34370"/>
    <cellStyle name="CALC Percent Total [1] 2 6 7 3" xfId="34371"/>
    <cellStyle name="CALC Percent Total [1] 2 6 7 4" xfId="34372"/>
    <cellStyle name="CALC Percent Total [1] 2 6 8" xfId="34373"/>
    <cellStyle name="CALC Percent Total [1] 2 6 8 2" xfId="34374"/>
    <cellStyle name="CALC Percent Total [1] 2 6 8 2 2" xfId="34375"/>
    <cellStyle name="CALC Percent Total [1] 2 6 8 3" xfId="34376"/>
    <cellStyle name="CALC Percent Total [1] 2 6 8 4" xfId="34377"/>
    <cellStyle name="CALC Percent Total [1] 2 6 9" xfId="34378"/>
    <cellStyle name="CALC Percent Total [1] 2 6 9 2" xfId="34379"/>
    <cellStyle name="CALC Percent Total [1] 2 6 9 2 2" xfId="34380"/>
    <cellStyle name="CALC Percent Total [1] 2 6 9 3" xfId="34381"/>
    <cellStyle name="CALC Percent Total [1] 2 6 9 4" xfId="34382"/>
    <cellStyle name="CALC Percent Total [1] 2 7" xfId="34383"/>
    <cellStyle name="CALC Percent Total [1] 2 7 10" xfId="34384"/>
    <cellStyle name="CALC Percent Total [1] 2 7 10 2" xfId="34385"/>
    <cellStyle name="CALC Percent Total [1] 2 7 11" xfId="34386"/>
    <cellStyle name="CALC Percent Total [1] 2 7 2" xfId="34387"/>
    <cellStyle name="CALC Percent Total [1] 2 7 2 2" xfId="34388"/>
    <cellStyle name="CALC Percent Total [1] 2 7 2 2 2" xfId="34389"/>
    <cellStyle name="CALC Percent Total [1] 2 7 2 3" xfId="34390"/>
    <cellStyle name="CALC Percent Total [1] 2 7 2 4" xfId="34391"/>
    <cellStyle name="CALC Percent Total [1] 2 7 3" xfId="34392"/>
    <cellStyle name="CALC Percent Total [1] 2 7 3 2" xfId="34393"/>
    <cellStyle name="CALC Percent Total [1] 2 7 3 2 2" xfId="34394"/>
    <cellStyle name="CALC Percent Total [1] 2 7 3 3" xfId="34395"/>
    <cellStyle name="CALC Percent Total [1] 2 7 3 4" xfId="34396"/>
    <cellStyle name="CALC Percent Total [1] 2 7 4" xfId="34397"/>
    <cellStyle name="CALC Percent Total [1] 2 7 4 2" xfId="34398"/>
    <cellStyle name="CALC Percent Total [1] 2 7 4 2 2" xfId="34399"/>
    <cellStyle name="CALC Percent Total [1] 2 7 4 3" xfId="34400"/>
    <cellStyle name="CALC Percent Total [1] 2 7 4 4" xfId="34401"/>
    <cellStyle name="CALC Percent Total [1] 2 7 5" xfId="34402"/>
    <cellStyle name="CALC Percent Total [1] 2 7 5 2" xfId="34403"/>
    <cellStyle name="CALC Percent Total [1] 2 7 5 2 2" xfId="34404"/>
    <cellStyle name="CALC Percent Total [1] 2 7 5 3" xfId="34405"/>
    <cellStyle name="CALC Percent Total [1] 2 7 5 4" xfId="34406"/>
    <cellStyle name="CALC Percent Total [1] 2 7 6" xfId="34407"/>
    <cellStyle name="CALC Percent Total [1] 2 7 6 2" xfId="34408"/>
    <cellStyle name="CALC Percent Total [1] 2 7 6 2 2" xfId="34409"/>
    <cellStyle name="CALC Percent Total [1] 2 7 6 3" xfId="34410"/>
    <cellStyle name="CALC Percent Total [1] 2 7 6 4" xfId="34411"/>
    <cellStyle name="CALC Percent Total [1] 2 7 7" xfId="34412"/>
    <cellStyle name="CALC Percent Total [1] 2 7 7 2" xfId="34413"/>
    <cellStyle name="CALC Percent Total [1] 2 7 7 2 2" xfId="34414"/>
    <cellStyle name="CALC Percent Total [1] 2 7 7 3" xfId="34415"/>
    <cellStyle name="CALC Percent Total [1] 2 7 7 4" xfId="34416"/>
    <cellStyle name="CALC Percent Total [1] 2 7 8" xfId="34417"/>
    <cellStyle name="CALC Percent Total [1] 2 7 8 2" xfId="34418"/>
    <cellStyle name="CALC Percent Total [1] 2 7 8 2 2" xfId="34419"/>
    <cellStyle name="CALC Percent Total [1] 2 7 8 3" xfId="34420"/>
    <cellStyle name="CALC Percent Total [1] 2 7 8 4" xfId="34421"/>
    <cellStyle name="CALC Percent Total [1] 2 7 9" xfId="34422"/>
    <cellStyle name="CALC Percent Total [1] 2 7 9 2" xfId="34423"/>
    <cellStyle name="CALC Percent Total [1] 2 7 9 2 2" xfId="34424"/>
    <cellStyle name="CALC Percent Total [1] 2 7 9 3" xfId="34425"/>
    <cellStyle name="CALC Percent Total [1] 2 7 9 4" xfId="34426"/>
    <cellStyle name="CALC Percent Total [1] 2 8" xfId="34427"/>
    <cellStyle name="CALC Percent Total [1] 2 8 10" xfId="34428"/>
    <cellStyle name="CALC Percent Total [1] 2 8 10 2" xfId="34429"/>
    <cellStyle name="CALC Percent Total [1] 2 8 11" xfId="34430"/>
    <cellStyle name="CALC Percent Total [1] 2 8 2" xfId="34431"/>
    <cellStyle name="CALC Percent Total [1] 2 8 2 2" xfId="34432"/>
    <cellStyle name="CALC Percent Total [1] 2 8 2 2 2" xfId="34433"/>
    <cellStyle name="CALC Percent Total [1] 2 8 2 3" xfId="34434"/>
    <cellStyle name="CALC Percent Total [1] 2 8 2 4" xfId="34435"/>
    <cellStyle name="CALC Percent Total [1] 2 8 3" xfId="34436"/>
    <cellStyle name="CALC Percent Total [1] 2 8 3 2" xfId="34437"/>
    <cellStyle name="CALC Percent Total [1] 2 8 3 2 2" xfId="34438"/>
    <cellStyle name="CALC Percent Total [1] 2 8 3 3" xfId="34439"/>
    <cellStyle name="CALC Percent Total [1] 2 8 3 4" xfId="34440"/>
    <cellStyle name="CALC Percent Total [1] 2 8 4" xfId="34441"/>
    <cellStyle name="CALC Percent Total [1] 2 8 4 2" xfId="34442"/>
    <cellStyle name="CALC Percent Total [1] 2 8 4 2 2" xfId="34443"/>
    <cellStyle name="CALC Percent Total [1] 2 8 4 3" xfId="34444"/>
    <cellStyle name="CALC Percent Total [1] 2 8 4 4" xfId="34445"/>
    <cellStyle name="CALC Percent Total [1] 2 8 5" xfId="34446"/>
    <cellStyle name="CALC Percent Total [1] 2 8 5 2" xfId="34447"/>
    <cellStyle name="CALC Percent Total [1] 2 8 5 2 2" xfId="34448"/>
    <cellStyle name="CALC Percent Total [1] 2 8 5 3" xfId="34449"/>
    <cellStyle name="CALC Percent Total [1] 2 8 5 4" xfId="34450"/>
    <cellStyle name="CALC Percent Total [1] 2 8 6" xfId="34451"/>
    <cellStyle name="CALC Percent Total [1] 2 8 6 2" xfId="34452"/>
    <cellStyle name="CALC Percent Total [1] 2 8 6 2 2" xfId="34453"/>
    <cellStyle name="CALC Percent Total [1] 2 8 6 3" xfId="34454"/>
    <cellStyle name="CALC Percent Total [1] 2 8 6 4" xfId="34455"/>
    <cellStyle name="CALC Percent Total [1] 2 8 7" xfId="34456"/>
    <cellStyle name="CALC Percent Total [1] 2 8 7 2" xfId="34457"/>
    <cellStyle name="CALC Percent Total [1] 2 8 7 2 2" xfId="34458"/>
    <cellStyle name="CALC Percent Total [1] 2 8 7 3" xfId="34459"/>
    <cellStyle name="CALC Percent Total [1] 2 8 7 4" xfId="34460"/>
    <cellStyle name="CALC Percent Total [1] 2 8 8" xfId="34461"/>
    <cellStyle name="CALC Percent Total [1] 2 8 8 2" xfId="34462"/>
    <cellStyle name="CALC Percent Total [1] 2 8 8 2 2" xfId="34463"/>
    <cellStyle name="CALC Percent Total [1] 2 8 8 3" xfId="34464"/>
    <cellStyle name="CALC Percent Total [1] 2 8 8 4" xfId="34465"/>
    <cellStyle name="CALC Percent Total [1] 2 8 9" xfId="34466"/>
    <cellStyle name="CALC Percent Total [1] 2 8 9 2" xfId="34467"/>
    <cellStyle name="CALC Percent Total [1] 2 8 9 2 2" xfId="34468"/>
    <cellStyle name="CALC Percent Total [1] 2 8 9 3" xfId="34469"/>
    <cellStyle name="CALC Percent Total [1] 2 8 9 4" xfId="34470"/>
    <cellStyle name="CALC Percent Total [1] 2 9" xfId="34471"/>
    <cellStyle name="CALC Percent Total [1] 2 9 10" xfId="34472"/>
    <cellStyle name="CALC Percent Total [1] 2 9 10 2" xfId="34473"/>
    <cellStyle name="CALC Percent Total [1] 2 9 11" xfId="34474"/>
    <cellStyle name="CALC Percent Total [1] 2 9 12" xfId="34475"/>
    <cellStyle name="CALC Percent Total [1] 2 9 2" xfId="34476"/>
    <cellStyle name="CALC Percent Total [1] 2 9 2 2" xfId="34477"/>
    <cellStyle name="CALC Percent Total [1] 2 9 2 2 2" xfId="34478"/>
    <cellStyle name="CALC Percent Total [1] 2 9 2 3" xfId="34479"/>
    <cellStyle name="CALC Percent Total [1] 2 9 2 4" xfId="34480"/>
    <cellStyle name="CALC Percent Total [1] 2 9 3" xfId="34481"/>
    <cellStyle name="CALC Percent Total [1] 2 9 3 2" xfId="34482"/>
    <cellStyle name="CALC Percent Total [1] 2 9 3 2 2" xfId="34483"/>
    <cellStyle name="CALC Percent Total [1] 2 9 3 3" xfId="34484"/>
    <cellStyle name="CALC Percent Total [1] 2 9 3 4" xfId="34485"/>
    <cellStyle name="CALC Percent Total [1] 2 9 4" xfId="34486"/>
    <cellStyle name="CALC Percent Total [1] 2 9 4 2" xfId="34487"/>
    <cellStyle name="CALC Percent Total [1] 2 9 4 2 2" xfId="34488"/>
    <cellStyle name="CALC Percent Total [1] 2 9 4 3" xfId="34489"/>
    <cellStyle name="CALC Percent Total [1] 2 9 4 4" xfId="34490"/>
    <cellStyle name="CALC Percent Total [1] 2 9 5" xfId="34491"/>
    <cellStyle name="CALC Percent Total [1] 2 9 5 2" xfId="34492"/>
    <cellStyle name="CALC Percent Total [1] 2 9 5 2 2" xfId="34493"/>
    <cellStyle name="CALC Percent Total [1] 2 9 5 3" xfId="34494"/>
    <cellStyle name="CALC Percent Total [1] 2 9 5 4" xfId="34495"/>
    <cellStyle name="CALC Percent Total [1] 2 9 6" xfId="34496"/>
    <cellStyle name="CALC Percent Total [1] 2 9 6 2" xfId="34497"/>
    <cellStyle name="CALC Percent Total [1] 2 9 6 2 2" xfId="34498"/>
    <cellStyle name="CALC Percent Total [1] 2 9 6 3" xfId="34499"/>
    <cellStyle name="CALC Percent Total [1] 2 9 6 4" xfId="34500"/>
    <cellStyle name="CALC Percent Total [1] 2 9 7" xfId="34501"/>
    <cellStyle name="CALC Percent Total [1] 2 9 7 2" xfId="34502"/>
    <cellStyle name="CALC Percent Total [1] 2 9 7 2 2" xfId="34503"/>
    <cellStyle name="CALC Percent Total [1] 2 9 7 3" xfId="34504"/>
    <cellStyle name="CALC Percent Total [1] 2 9 7 4" xfId="34505"/>
    <cellStyle name="CALC Percent Total [1] 2 9 8" xfId="34506"/>
    <cellStyle name="CALC Percent Total [1] 2 9 8 2" xfId="34507"/>
    <cellStyle name="CALC Percent Total [1] 2 9 8 2 2" xfId="34508"/>
    <cellStyle name="CALC Percent Total [1] 2 9 8 3" xfId="34509"/>
    <cellStyle name="CALC Percent Total [1] 2 9 8 4" xfId="34510"/>
    <cellStyle name="CALC Percent Total [1] 2 9 9" xfId="34511"/>
    <cellStyle name="CALC Percent Total [1] 2 9 9 2" xfId="34512"/>
    <cellStyle name="CALC Percent Total [1] 2 9 9 2 2" xfId="34513"/>
    <cellStyle name="CALC Percent Total [1] 2 9 9 3" xfId="34514"/>
    <cellStyle name="CALC Percent Total [1] 2 9 9 4" xfId="34515"/>
    <cellStyle name="CALC Percent Total [1] 20" xfId="34516"/>
    <cellStyle name="CALC Percent Total [1] 20 10" xfId="34517"/>
    <cellStyle name="CALC Percent Total [1] 20 11" xfId="34518"/>
    <cellStyle name="CALC Percent Total [1] 20 2" xfId="34519"/>
    <cellStyle name="CALC Percent Total [1] 20 2 2" xfId="34520"/>
    <cellStyle name="CALC Percent Total [1] 20 2 2 2" xfId="34521"/>
    <cellStyle name="CALC Percent Total [1] 20 2 3" xfId="34522"/>
    <cellStyle name="CALC Percent Total [1] 20 2 4" xfId="34523"/>
    <cellStyle name="CALC Percent Total [1] 20 3" xfId="34524"/>
    <cellStyle name="CALC Percent Total [1] 20 3 2" xfId="34525"/>
    <cellStyle name="CALC Percent Total [1] 20 3 2 2" xfId="34526"/>
    <cellStyle name="CALC Percent Total [1] 20 3 3" xfId="34527"/>
    <cellStyle name="CALC Percent Total [1] 20 3 4" xfId="34528"/>
    <cellStyle name="CALC Percent Total [1] 20 4" xfId="34529"/>
    <cellStyle name="CALC Percent Total [1] 20 4 2" xfId="34530"/>
    <cellStyle name="CALC Percent Total [1] 20 4 2 2" xfId="34531"/>
    <cellStyle name="CALC Percent Total [1] 20 4 3" xfId="34532"/>
    <cellStyle name="CALC Percent Total [1] 20 4 4" xfId="34533"/>
    <cellStyle name="CALC Percent Total [1] 20 5" xfId="34534"/>
    <cellStyle name="CALC Percent Total [1] 20 5 2" xfId="34535"/>
    <cellStyle name="CALC Percent Total [1] 20 5 2 2" xfId="34536"/>
    <cellStyle name="CALC Percent Total [1] 20 5 3" xfId="34537"/>
    <cellStyle name="CALC Percent Total [1] 20 5 4" xfId="34538"/>
    <cellStyle name="CALC Percent Total [1] 20 6" xfId="34539"/>
    <cellStyle name="CALC Percent Total [1] 20 6 2" xfId="34540"/>
    <cellStyle name="CALC Percent Total [1] 20 6 2 2" xfId="34541"/>
    <cellStyle name="CALC Percent Total [1] 20 6 3" xfId="34542"/>
    <cellStyle name="CALC Percent Total [1] 20 6 4" xfId="34543"/>
    <cellStyle name="CALC Percent Total [1] 20 7" xfId="34544"/>
    <cellStyle name="CALC Percent Total [1] 20 7 2" xfId="34545"/>
    <cellStyle name="CALC Percent Total [1] 20 7 2 2" xfId="34546"/>
    <cellStyle name="CALC Percent Total [1] 20 7 3" xfId="34547"/>
    <cellStyle name="CALC Percent Total [1] 20 7 4" xfId="34548"/>
    <cellStyle name="CALC Percent Total [1] 20 8" xfId="34549"/>
    <cellStyle name="CALC Percent Total [1] 20 8 2" xfId="34550"/>
    <cellStyle name="CALC Percent Total [1] 20 8 2 2" xfId="34551"/>
    <cellStyle name="CALC Percent Total [1] 20 8 3" xfId="34552"/>
    <cellStyle name="CALC Percent Total [1] 20 8 4" xfId="34553"/>
    <cellStyle name="CALC Percent Total [1] 20 9" xfId="34554"/>
    <cellStyle name="CALC Percent Total [1] 20 9 2" xfId="34555"/>
    <cellStyle name="CALC Percent Total [1] 21" xfId="34556"/>
    <cellStyle name="CALC Percent Total [1] 21 10" xfId="34557"/>
    <cellStyle name="CALC Percent Total [1] 21 11" xfId="34558"/>
    <cellStyle name="CALC Percent Total [1] 21 2" xfId="34559"/>
    <cellStyle name="CALC Percent Total [1] 21 2 2" xfId="34560"/>
    <cellStyle name="CALC Percent Total [1] 21 2 2 2" xfId="34561"/>
    <cellStyle name="CALC Percent Total [1] 21 2 3" xfId="34562"/>
    <cellStyle name="CALC Percent Total [1] 21 2 4" xfId="34563"/>
    <cellStyle name="CALC Percent Total [1] 21 3" xfId="34564"/>
    <cellStyle name="CALC Percent Total [1] 21 3 2" xfId="34565"/>
    <cellStyle name="CALC Percent Total [1] 21 3 2 2" xfId="34566"/>
    <cellStyle name="CALC Percent Total [1] 21 3 3" xfId="34567"/>
    <cellStyle name="CALC Percent Total [1] 21 3 4" xfId="34568"/>
    <cellStyle name="CALC Percent Total [1] 21 4" xfId="34569"/>
    <cellStyle name="CALC Percent Total [1] 21 4 2" xfId="34570"/>
    <cellStyle name="CALC Percent Total [1] 21 4 2 2" xfId="34571"/>
    <cellStyle name="CALC Percent Total [1] 21 4 3" xfId="34572"/>
    <cellStyle name="CALC Percent Total [1] 21 4 4" xfId="34573"/>
    <cellStyle name="CALC Percent Total [1] 21 5" xfId="34574"/>
    <cellStyle name="CALC Percent Total [1] 21 5 2" xfId="34575"/>
    <cellStyle name="CALC Percent Total [1] 21 5 2 2" xfId="34576"/>
    <cellStyle name="CALC Percent Total [1] 21 5 3" xfId="34577"/>
    <cellStyle name="CALC Percent Total [1] 21 5 4" xfId="34578"/>
    <cellStyle name="CALC Percent Total [1] 21 6" xfId="34579"/>
    <cellStyle name="CALC Percent Total [1] 21 6 2" xfId="34580"/>
    <cellStyle name="CALC Percent Total [1] 21 6 2 2" xfId="34581"/>
    <cellStyle name="CALC Percent Total [1] 21 6 3" xfId="34582"/>
    <cellStyle name="CALC Percent Total [1] 21 6 4" xfId="34583"/>
    <cellStyle name="CALC Percent Total [1] 21 7" xfId="34584"/>
    <cellStyle name="CALC Percent Total [1] 21 7 2" xfId="34585"/>
    <cellStyle name="CALC Percent Total [1] 21 7 2 2" xfId="34586"/>
    <cellStyle name="CALC Percent Total [1] 21 7 3" xfId="34587"/>
    <cellStyle name="CALC Percent Total [1] 21 7 4" xfId="34588"/>
    <cellStyle name="CALC Percent Total [1] 21 8" xfId="34589"/>
    <cellStyle name="CALC Percent Total [1] 21 8 2" xfId="34590"/>
    <cellStyle name="CALC Percent Total [1] 21 8 2 2" xfId="34591"/>
    <cellStyle name="CALC Percent Total [1] 21 8 3" xfId="34592"/>
    <cellStyle name="CALC Percent Total [1] 21 8 4" xfId="34593"/>
    <cellStyle name="CALC Percent Total [1] 21 9" xfId="34594"/>
    <cellStyle name="CALC Percent Total [1] 21 9 2" xfId="34595"/>
    <cellStyle name="CALC Percent Total [1] 22" xfId="34596"/>
    <cellStyle name="CALC Percent Total [1] 22 2" xfId="34597"/>
    <cellStyle name="CALC Percent Total [1] 22 2 2" xfId="34598"/>
    <cellStyle name="CALC Percent Total [1] 22 2 2 2" xfId="34599"/>
    <cellStyle name="CALC Percent Total [1] 22 2 3" xfId="34600"/>
    <cellStyle name="CALC Percent Total [1] 22 2 4" xfId="34601"/>
    <cellStyle name="CALC Percent Total [1] 22 3" xfId="34602"/>
    <cellStyle name="CALC Percent Total [1] 22 3 2" xfId="34603"/>
    <cellStyle name="CALC Percent Total [1] 22 3 2 2" xfId="34604"/>
    <cellStyle name="CALC Percent Total [1] 22 3 3" xfId="34605"/>
    <cellStyle name="CALC Percent Total [1] 22 3 4" xfId="34606"/>
    <cellStyle name="CALC Percent Total [1] 22 4" xfId="34607"/>
    <cellStyle name="CALC Percent Total [1] 22 4 2" xfId="34608"/>
    <cellStyle name="CALC Percent Total [1] 23" xfId="34609"/>
    <cellStyle name="CALC Percent Total [1] 23 2" xfId="34610"/>
    <cellStyle name="CALC Percent Total [1] 3" xfId="34611"/>
    <cellStyle name="CALC Percent Total [1] 3 2" xfId="34612"/>
    <cellStyle name="CALC Percent Total [1] 3 2 2" xfId="34613"/>
    <cellStyle name="CALC Percent Total [1] 3 2 2 2" xfId="34614"/>
    <cellStyle name="CALC Percent Total [1] 3 2 3" xfId="34615"/>
    <cellStyle name="CALC Percent Total [1] 3 2 4" xfId="34616"/>
    <cellStyle name="CALC Percent Total [1] 3 3" xfId="34617"/>
    <cellStyle name="CALC Percent Total [1] 3 3 2" xfId="34618"/>
    <cellStyle name="CALC Percent Total [1] 3 3 2 2" xfId="34619"/>
    <cellStyle name="CALC Percent Total [1] 3 3 3" xfId="34620"/>
    <cellStyle name="CALC Percent Total [1] 3 3 4" xfId="34621"/>
    <cellStyle name="CALC Percent Total [1] 3 4" xfId="34622"/>
    <cellStyle name="CALC Percent Total [1] 3 4 2" xfId="34623"/>
    <cellStyle name="CALC Percent Total [1] 3 4 2 2" xfId="34624"/>
    <cellStyle name="CALC Percent Total [1] 3 4 3" xfId="34625"/>
    <cellStyle name="CALC Percent Total [1] 3 4 4" xfId="34626"/>
    <cellStyle name="CALC Percent Total [1] 3 5" xfId="34627"/>
    <cellStyle name="CALC Percent Total [1] 3 5 2" xfId="34628"/>
    <cellStyle name="CALC Percent Total [1] 3 5 2 2" xfId="34629"/>
    <cellStyle name="CALC Percent Total [1] 3 5 3" xfId="34630"/>
    <cellStyle name="CALC Percent Total [1] 3 5 4" xfId="34631"/>
    <cellStyle name="CALC Percent Total [1] 3 6" xfId="34632"/>
    <cellStyle name="CALC Percent Total [1] 3 6 2" xfId="34633"/>
    <cellStyle name="CALC Percent Total [1] 3 6 2 2" xfId="34634"/>
    <cellStyle name="CALC Percent Total [1] 3 6 3" xfId="34635"/>
    <cellStyle name="CALC Percent Total [1] 3 6 4" xfId="34636"/>
    <cellStyle name="CALC Percent Total [1] 3 7" xfId="34637"/>
    <cellStyle name="CALC Percent Total [1] 3 7 2" xfId="34638"/>
    <cellStyle name="CALC Percent Total [1] 3 7 2 2" xfId="34639"/>
    <cellStyle name="CALC Percent Total [1] 3 7 3" xfId="34640"/>
    <cellStyle name="CALC Percent Total [1] 3 7 4" xfId="34641"/>
    <cellStyle name="CALC Percent Total [1] 3 8" xfId="34642"/>
    <cellStyle name="CALC Percent Total [1] 3 8 2" xfId="34643"/>
    <cellStyle name="CALC Percent Total [1] 4" xfId="34644"/>
    <cellStyle name="CALC Percent Total [1] 4 10" xfId="34645"/>
    <cellStyle name="CALC Percent Total [1] 4 10 2" xfId="34646"/>
    <cellStyle name="CALC Percent Total [1] 4 11" xfId="34647"/>
    <cellStyle name="CALC Percent Total [1] 4 2" xfId="34648"/>
    <cellStyle name="CALC Percent Total [1] 4 2 2" xfId="34649"/>
    <cellStyle name="CALC Percent Total [1] 4 2 2 2" xfId="34650"/>
    <cellStyle name="CALC Percent Total [1] 4 2 3" xfId="34651"/>
    <cellStyle name="CALC Percent Total [1] 4 2 4" xfId="34652"/>
    <cellStyle name="CALC Percent Total [1] 4 3" xfId="34653"/>
    <cellStyle name="CALC Percent Total [1] 4 3 2" xfId="34654"/>
    <cellStyle name="CALC Percent Total [1] 4 3 2 2" xfId="34655"/>
    <cellStyle name="CALC Percent Total [1] 4 3 3" xfId="34656"/>
    <cellStyle name="CALC Percent Total [1] 4 3 4" xfId="34657"/>
    <cellStyle name="CALC Percent Total [1] 4 4" xfId="34658"/>
    <cellStyle name="CALC Percent Total [1] 4 4 2" xfId="34659"/>
    <cellStyle name="CALC Percent Total [1] 4 4 2 2" xfId="34660"/>
    <cellStyle name="CALC Percent Total [1] 4 4 3" xfId="34661"/>
    <cellStyle name="CALC Percent Total [1] 4 4 4" xfId="34662"/>
    <cellStyle name="CALC Percent Total [1] 4 5" xfId="34663"/>
    <cellStyle name="CALC Percent Total [1] 4 5 2" xfId="34664"/>
    <cellStyle name="CALC Percent Total [1] 4 5 2 2" xfId="34665"/>
    <cellStyle name="CALC Percent Total [1] 4 5 3" xfId="34666"/>
    <cellStyle name="CALC Percent Total [1] 4 5 4" xfId="34667"/>
    <cellStyle name="CALC Percent Total [1] 4 6" xfId="34668"/>
    <cellStyle name="CALC Percent Total [1] 4 6 2" xfId="34669"/>
    <cellStyle name="CALC Percent Total [1] 4 6 2 2" xfId="34670"/>
    <cellStyle name="CALC Percent Total [1] 4 6 3" xfId="34671"/>
    <cellStyle name="CALC Percent Total [1] 4 6 4" xfId="34672"/>
    <cellStyle name="CALC Percent Total [1] 4 7" xfId="34673"/>
    <cellStyle name="CALC Percent Total [1] 4 7 2" xfId="34674"/>
    <cellStyle name="CALC Percent Total [1] 4 7 2 2" xfId="34675"/>
    <cellStyle name="CALC Percent Total [1] 4 7 3" xfId="34676"/>
    <cellStyle name="CALC Percent Total [1] 4 7 4" xfId="34677"/>
    <cellStyle name="CALC Percent Total [1] 4 8" xfId="34678"/>
    <cellStyle name="CALC Percent Total [1] 4 8 2" xfId="34679"/>
    <cellStyle name="CALC Percent Total [1] 4 8 2 2" xfId="34680"/>
    <cellStyle name="CALC Percent Total [1] 4 8 3" xfId="34681"/>
    <cellStyle name="CALC Percent Total [1] 4 8 4" xfId="34682"/>
    <cellStyle name="CALC Percent Total [1] 4 9" xfId="34683"/>
    <cellStyle name="CALC Percent Total [1] 4 9 2" xfId="34684"/>
    <cellStyle name="CALC Percent Total [1] 4 9 2 2" xfId="34685"/>
    <cellStyle name="CALC Percent Total [1] 4 9 3" xfId="34686"/>
    <cellStyle name="CALC Percent Total [1] 4 9 4" xfId="34687"/>
    <cellStyle name="CALC Percent Total [1] 5" xfId="34688"/>
    <cellStyle name="CALC Percent Total [1] 5 10" xfId="34689"/>
    <cellStyle name="CALC Percent Total [1] 5 10 2" xfId="34690"/>
    <cellStyle name="CALC Percent Total [1] 5 11" xfId="34691"/>
    <cellStyle name="CALC Percent Total [1] 5 2" xfId="34692"/>
    <cellStyle name="CALC Percent Total [1] 5 2 2" xfId="34693"/>
    <cellStyle name="CALC Percent Total [1] 5 2 2 2" xfId="34694"/>
    <cellStyle name="CALC Percent Total [1] 5 2 3" xfId="34695"/>
    <cellStyle name="CALC Percent Total [1] 5 2 4" xfId="34696"/>
    <cellStyle name="CALC Percent Total [1] 5 3" xfId="34697"/>
    <cellStyle name="CALC Percent Total [1] 5 3 2" xfId="34698"/>
    <cellStyle name="CALC Percent Total [1] 5 3 2 2" xfId="34699"/>
    <cellStyle name="CALC Percent Total [1] 5 3 3" xfId="34700"/>
    <cellStyle name="CALC Percent Total [1] 5 3 4" xfId="34701"/>
    <cellStyle name="CALC Percent Total [1] 5 4" xfId="34702"/>
    <cellStyle name="CALC Percent Total [1] 5 4 2" xfId="34703"/>
    <cellStyle name="CALC Percent Total [1] 5 4 2 2" xfId="34704"/>
    <cellStyle name="CALC Percent Total [1] 5 4 3" xfId="34705"/>
    <cellStyle name="CALC Percent Total [1] 5 4 4" xfId="34706"/>
    <cellStyle name="CALC Percent Total [1] 5 5" xfId="34707"/>
    <cellStyle name="CALC Percent Total [1] 5 5 2" xfId="34708"/>
    <cellStyle name="CALC Percent Total [1] 5 5 2 2" xfId="34709"/>
    <cellStyle name="CALC Percent Total [1] 5 5 3" xfId="34710"/>
    <cellStyle name="CALC Percent Total [1] 5 5 4" xfId="34711"/>
    <cellStyle name="CALC Percent Total [1] 5 6" xfId="34712"/>
    <cellStyle name="CALC Percent Total [1] 5 6 2" xfId="34713"/>
    <cellStyle name="CALC Percent Total [1] 5 6 2 2" xfId="34714"/>
    <cellStyle name="CALC Percent Total [1] 5 6 3" xfId="34715"/>
    <cellStyle name="CALC Percent Total [1] 5 6 4" xfId="34716"/>
    <cellStyle name="CALC Percent Total [1] 5 7" xfId="34717"/>
    <cellStyle name="CALC Percent Total [1] 5 7 2" xfId="34718"/>
    <cellStyle name="CALC Percent Total [1] 5 7 2 2" xfId="34719"/>
    <cellStyle name="CALC Percent Total [1] 5 7 3" xfId="34720"/>
    <cellStyle name="CALC Percent Total [1] 5 7 4" xfId="34721"/>
    <cellStyle name="CALC Percent Total [1] 5 8" xfId="34722"/>
    <cellStyle name="CALC Percent Total [1] 5 8 2" xfId="34723"/>
    <cellStyle name="CALC Percent Total [1] 5 8 2 2" xfId="34724"/>
    <cellStyle name="CALC Percent Total [1] 5 8 3" xfId="34725"/>
    <cellStyle name="CALC Percent Total [1] 5 8 4" xfId="34726"/>
    <cellStyle name="CALC Percent Total [1] 5 9" xfId="34727"/>
    <cellStyle name="CALC Percent Total [1] 5 9 2" xfId="34728"/>
    <cellStyle name="CALC Percent Total [1] 5 9 2 2" xfId="34729"/>
    <cellStyle name="CALC Percent Total [1] 5 9 3" xfId="34730"/>
    <cellStyle name="CALC Percent Total [1] 5 9 4" xfId="34731"/>
    <cellStyle name="CALC Percent Total [1] 6" xfId="34732"/>
    <cellStyle name="CALC Percent Total [1] 6 10" xfId="34733"/>
    <cellStyle name="CALC Percent Total [1] 6 10 2" xfId="34734"/>
    <cellStyle name="CALC Percent Total [1] 6 11" xfId="34735"/>
    <cellStyle name="CALC Percent Total [1] 6 2" xfId="34736"/>
    <cellStyle name="CALC Percent Total [1] 6 2 2" xfId="34737"/>
    <cellStyle name="CALC Percent Total [1] 6 2 2 2" xfId="34738"/>
    <cellStyle name="CALC Percent Total [1] 6 2 3" xfId="34739"/>
    <cellStyle name="CALC Percent Total [1] 6 2 4" xfId="34740"/>
    <cellStyle name="CALC Percent Total [1] 6 3" xfId="34741"/>
    <cellStyle name="CALC Percent Total [1] 6 3 2" xfId="34742"/>
    <cellStyle name="CALC Percent Total [1] 6 3 2 2" xfId="34743"/>
    <cellStyle name="CALC Percent Total [1] 6 3 3" xfId="34744"/>
    <cellStyle name="CALC Percent Total [1] 6 3 4" xfId="34745"/>
    <cellStyle name="CALC Percent Total [1] 6 4" xfId="34746"/>
    <cellStyle name="CALC Percent Total [1] 6 4 2" xfId="34747"/>
    <cellStyle name="CALC Percent Total [1] 6 4 2 2" xfId="34748"/>
    <cellStyle name="CALC Percent Total [1] 6 4 3" xfId="34749"/>
    <cellStyle name="CALC Percent Total [1] 6 4 4" xfId="34750"/>
    <cellStyle name="CALC Percent Total [1] 6 5" xfId="34751"/>
    <cellStyle name="CALC Percent Total [1] 6 5 2" xfId="34752"/>
    <cellStyle name="CALC Percent Total [1] 6 5 2 2" xfId="34753"/>
    <cellStyle name="CALC Percent Total [1] 6 5 3" xfId="34754"/>
    <cellStyle name="CALC Percent Total [1] 6 5 4" xfId="34755"/>
    <cellStyle name="CALC Percent Total [1] 6 6" xfId="34756"/>
    <cellStyle name="CALC Percent Total [1] 6 6 2" xfId="34757"/>
    <cellStyle name="CALC Percent Total [1] 6 6 2 2" xfId="34758"/>
    <cellStyle name="CALC Percent Total [1] 6 6 3" xfId="34759"/>
    <cellStyle name="CALC Percent Total [1] 6 6 4" xfId="34760"/>
    <cellStyle name="CALC Percent Total [1] 6 7" xfId="34761"/>
    <cellStyle name="CALC Percent Total [1] 6 7 2" xfId="34762"/>
    <cellStyle name="CALC Percent Total [1] 6 7 2 2" xfId="34763"/>
    <cellStyle name="CALC Percent Total [1] 6 7 3" xfId="34764"/>
    <cellStyle name="CALC Percent Total [1] 6 7 4" xfId="34765"/>
    <cellStyle name="CALC Percent Total [1] 6 8" xfId="34766"/>
    <cellStyle name="CALC Percent Total [1] 6 8 2" xfId="34767"/>
    <cellStyle name="CALC Percent Total [1] 6 8 2 2" xfId="34768"/>
    <cellStyle name="CALC Percent Total [1] 6 8 3" xfId="34769"/>
    <cellStyle name="CALC Percent Total [1] 6 8 4" xfId="34770"/>
    <cellStyle name="CALC Percent Total [1] 6 9" xfId="34771"/>
    <cellStyle name="CALC Percent Total [1] 6 9 2" xfId="34772"/>
    <cellStyle name="CALC Percent Total [1] 6 9 2 2" xfId="34773"/>
    <cellStyle name="CALC Percent Total [1] 6 9 3" xfId="34774"/>
    <cellStyle name="CALC Percent Total [1] 6 9 4" xfId="34775"/>
    <cellStyle name="CALC Percent Total [1] 7" xfId="34776"/>
    <cellStyle name="CALC Percent Total [1] 7 10" xfId="34777"/>
    <cellStyle name="CALC Percent Total [1] 7 10 2" xfId="34778"/>
    <cellStyle name="CALC Percent Total [1] 7 11" xfId="34779"/>
    <cellStyle name="CALC Percent Total [1] 7 2" xfId="34780"/>
    <cellStyle name="CALC Percent Total [1] 7 2 2" xfId="34781"/>
    <cellStyle name="CALC Percent Total [1] 7 2 2 2" xfId="34782"/>
    <cellStyle name="CALC Percent Total [1] 7 2 3" xfId="34783"/>
    <cellStyle name="CALC Percent Total [1] 7 2 4" xfId="34784"/>
    <cellStyle name="CALC Percent Total [1] 7 3" xfId="34785"/>
    <cellStyle name="CALC Percent Total [1] 7 3 2" xfId="34786"/>
    <cellStyle name="CALC Percent Total [1] 7 3 2 2" xfId="34787"/>
    <cellStyle name="CALC Percent Total [1] 7 3 3" xfId="34788"/>
    <cellStyle name="CALC Percent Total [1] 7 3 4" xfId="34789"/>
    <cellStyle name="CALC Percent Total [1] 7 4" xfId="34790"/>
    <cellStyle name="CALC Percent Total [1] 7 4 2" xfId="34791"/>
    <cellStyle name="CALC Percent Total [1] 7 4 2 2" xfId="34792"/>
    <cellStyle name="CALC Percent Total [1] 7 4 3" xfId="34793"/>
    <cellStyle name="CALC Percent Total [1] 7 4 4" xfId="34794"/>
    <cellStyle name="CALC Percent Total [1] 7 5" xfId="34795"/>
    <cellStyle name="CALC Percent Total [1] 7 5 2" xfId="34796"/>
    <cellStyle name="CALC Percent Total [1] 7 5 2 2" xfId="34797"/>
    <cellStyle name="CALC Percent Total [1] 7 5 3" xfId="34798"/>
    <cellStyle name="CALC Percent Total [1] 7 5 4" xfId="34799"/>
    <cellStyle name="CALC Percent Total [1] 7 6" xfId="34800"/>
    <cellStyle name="CALC Percent Total [1] 7 6 2" xfId="34801"/>
    <cellStyle name="CALC Percent Total [1] 7 6 2 2" xfId="34802"/>
    <cellStyle name="CALC Percent Total [1] 7 6 3" xfId="34803"/>
    <cellStyle name="CALC Percent Total [1] 7 6 4" xfId="34804"/>
    <cellStyle name="CALC Percent Total [1] 7 7" xfId="34805"/>
    <cellStyle name="CALC Percent Total [1] 7 7 2" xfId="34806"/>
    <cellStyle name="CALC Percent Total [1] 7 7 2 2" xfId="34807"/>
    <cellStyle name="CALC Percent Total [1] 7 7 3" xfId="34808"/>
    <cellStyle name="CALC Percent Total [1] 7 7 4" xfId="34809"/>
    <cellStyle name="CALC Percent Total [1] 7 8" xfId="34810"/>
    <cellStyle name="CALC Percent Total [1] 7 8 2" xfId="34811"/>
    <cellStyle name="CALC Percent Total [1] 7 8 2 2" xfId="34812"/>
    <cellStyle name="CALC Percent Total [1] 7 8 3" xfId="34813"/>
    <cellStyle name="CALC Percent Total [1] 7 8 4" xfId="34814"/>
    <cellStyle name="CALC Percent Total [1] 7 9" xfId="34815"/>
    <cellStyle name="CALC Percent Total [1] 7 9 2" xfId="34816"/>
    <cellStyle name="CALC Percent Total [1] 7 9 2 2" xfId="34817"/>
    <cellStyle name="CALC Percent Total [1] 7 9 3" xfId="34818"/>
    <cellStyle name="CALC Percent Total [1] 7 9 4" xfId="34819"/>
    <cellStyle name="CALC Percent Total [1] 8" xfId="34820"/>
    <cellStyle name="CALC Percent Total [1] 8 10" xfId="34821"/>
    <cellStyle name="CALC Percent Total [1] 8 10 2" xfId="34822"/>
    <cellStyle name="CALC Percent Total [1] 8 11" xfId="34823"/>
    <cellStyle name="CALC Percent Total [1] 8 12" xfId="34824"/>
    <cellStyle name="CALC Percent Total [1] 8 2" xfId="34825"/>
    <cellStyle name="CALC Percent Total [1] 8 2 2" xfId="34826"/>
    <cellStyle name="CALC Percent Total [1] 8 2 2 2" xfId="34827"/>
    <cellStyle name="CALC Percent Total [1] 8 2 3" xfId="34828"/>
    <cellStyle name="CALC Percent Total [1] 8 2 4" xfId="34829"/>
    <cellStyle name="CALC Percent Total [1] 8 3" xfId="34830"/>
    <cellStyle name="CALC Percent Total [1] 8 3 2" xfId="34831"/>
    <cellStyle name="CALC Percent Total [1] 8 3 2 2" xfId="34832"/>
    <cellStyle name="CALC Percent Total [1] 8 3 3" xfId="34833"/>
    <cellStyle name="CALC Percent Total [1] 8 3 4" xfId="34834"/>
    <cellStyle name="CALC Percent Total [1] 8 4" xfId="34835"/>
    <cellStyle name="CALC Percent Total [1] 8 4 2" xfId="34836"/>
    <cellStyle name="CALC Percent Total [1] 8 4 2 2" xfId="34837"/>
    <cellStyle name="CALC Percent Total [1] 8 4 3" xfId="34838"/>
    <cellStyle name="CALC Percent Total [1] 8 4 4" xfId="34839"/>
    <cellStyle name="CALC Percent Total [1] 8 5" xfId="34840"/>
    <cellStyle name="CALC Percent Total [1] 8 5 2" xfId="34841"/>
    <cellStyle name="CALC Percent Total [1] 8 5 2 2" xfId="34842"/>
    <cellStyle name="CALC Percent Total [1] 8 5 3" xfId="34843"/>
    <cellStyle name="CALC Percent Total [1] 8 5 4" xfId="34844"/>
    <cellStyle name="CALC Percent Total [1] 8 6" xfId="34845"/>
    <cellStyle name="CALC Percent Total [1] 8 6 2" xfId="34846"/>
    <cellStyle name="CALC Percent Total [1] 8 6 2 2" xfId="34847"/>
    <cellStyle name="CALC Percent Total [1] 8 6 3" xfId="34848"/>
    <cellStyle name="CALC Percent Total [1] 8 6 4" xfId="34849"/>
    <cellStyle name="CALC Percent Total [1] 8 7" xfId="34850"/>
    <cellStyle name="CALC Percent Total [1] 8 7 2" xfId="34851"/>
    <cellStyle name="CALC Percent Total [1] 8 7 2 2" xfId="34852"/>
    <cellStyle name="CALC Percent Total [1] 8 7 3" xfId="34853"/>
    <cellStyle name="CALC Percent Total [1] 8 7 4" xfId="34854"/>
    <cellStyle name="CALC Percent Total [1] 8 8" xfId="34855"/>
    <cellStyle name="CALC Percent Total [1] 8 8 2" xfId="34856"/>
    <cellStyle name="CALC Percent Total [1] 8 8 2 2" xfId="34857"/>
    <cellStyle name="CALC Percent Total [1] 8 8 3" xfId="34858"/>
    <cellStyle name="CALC Percent Total [1] 8 8 4" xfId="34859"/>
    <cellStyle name="CALC Percent Total [1] 8 9" xfId="34860"/>
    <cellStyle name="CALC Percent Total [1] 8 9 2" xfId="34861"/>
    <cellStyle name="CALC Percent Total [1] 8 9 2 2" xfId="34862"/>
    <cellStyle name="CALC Percent Total [1] 8 9 3" xfId="34863"/>
    <cellStyle name="CALC Percent Total [1] 8 9 4" xfId="34864"/>
    <cellStyle name="CALC Percent Total [1] 9" xfId="34865"/>
    <cellStyle name="CALC Percent Total [1] 9 10" xfId="34866"/>
    <cellStyle name="CALC Percent Total [1] 9 10 2" xfId="34867"/>
    <cellStyle name="CALC Percent Total [1] 9 11" xfId="34868"/>
    <cellStyle name="CALC Percent Total [1] 9 12" xfId="34869"/>
    <cellStyle name="CALC Percent Total [1] 9 2" xfId="34870"/>
    <cellStyle name="CALC Percent Total [1] 9 2 2" xfId="34871"/>
    <cellStyle name="CALC Percent Total [1] 9 2 2 2" xfId="34872"/>
    <cellStyle name="CALC Percent Total [1] 9 2 3" xfId="34873"/>
    <cellStyle name="CALC Percent Total [1] 9 2 4" xfId="34874"/>
    <cellStyle name="CALC Percent Total [1] 9 3" xfId="34875"/>
    <cellStyle name="CALC Percent Total [1] 9 3 2" xfId="34876"/>
    <cellStyle name="CALC Percent Total [1] 9 3 2 2" xfId="34877"/>
    <cellStyle name="CALC Percent Total [1] 9 3 3" xfId="34878"/>
    <cellStyle name="CALC Percent Total [1] 9 3 4" xfId="34879"/>
    <cellStyle name="CALC Percent Total [1] 9 4" xfId="34880"/>
    <cellStyle name="CALC Percent Total [1] 9 4 2" xfId="34881"/>
    <cellStyle name="CALC Percent Total [1] 9 4 2 2" xfId="34882"/>
    <cellStyle name="CALC Percent Total [1] 9 4 3" xfId="34883"/>
    <cellStyle name="CALC Percent Total [1] 9 4 4" xfId="34884"/>
    <cellStyle name="CALC Percent Total [1] 9 5" xfId="34885"/>
    <cellStyle name="CALC Percent Total [1] 9 5 2" xfId="34886"/>
    <cellStyle name="CALC Percent Total [1] 9 5 2 2" xfId="34887"/>
    <cellStyle name="CALC Percent Total [1] 9 5 3" xfId="34888"/>
    <cellStyle name="CALC Percent Total [1] 9 5 4" xfId="34889"/>
    <cellStyle name="CALC Percent Total [1] 9 6" xfId="34890"/>
    <cellStyle name="CALC Percent Total [1] 9 6 2" xfId="34891"/>
    <cellStyle name="CALC Percent Total [1] 9 6 2 2" xfId="34892"/>
    <cellStyle name="CALC Percent Total [1] 9 6 3" xfId="34893"/>
    <cellStyle name="CALC Percent Total [1] 9 6 4" xfId="34894"/>
    <cellStyle name="CALC Percent Total [1] 9 7" xfId="34895"/>
    <cellStyle name="CALC Percent Total [1] 9 7 2" xfId="34896"/>
    <cellStyle name="CALC Percent Total [1] 9 7 2 2" xfId="34897"/>
    <cellStyle name="CALC Percent Total [1] 9 7 3" xfId="34898"/>
    <cellStyle name="CALC Percent Total [1] 9 7 4" xfId="34899"/>
    <cellStyle name="CALC Percent Total [1] 9 8" xfId="34900"/>
    <cellStyle name="CALC Percent Total [1] 9 8 2" xfId="34901"/>
    <cellStyle name="CALC Percent Total [1] 9 8 2 2" xfId="34902"/>
    <cellStyle name="CALC Percent Total [1] 9 8 3" xfId="34903"/>
    <cellStyle name="CALC Percent Total [1] 9 8 4" xfId="34904"/>
    <cellStyle name="CALC Percent Total [1] 9 9" xfId="34905"/>
    <cellStyle name="CALC Percent Total [1] 9 9 2" xfId="34906"/>
    <cellStyle name="CALC Percent Total [1] 9 9 2 2" xfId="34907"/>
    <cellStyle name="CALC Percent Total [1] 9 9 3" xfId="34908"/>
    <cellStyle name="CALC Percent Total [1] 9 9 4" xfId="34909"/>
    <cellStyle name="CALC Percent Total [2]" xfId="34910"/>
    <cellStyle name="CALC Percent Total [2] 10" xfId="34911"/>
    <cellStyle name="CALC Percent Total [2] 10 10" xfId="34912"/>
    <cellStyle name="CALC Percent Total [2] 10 10 2" xfId="34913"/>
    <cellStyle name="CALC Percent Total [2] 10 11" xfId="34914"/>
    <cellStyle name="CALC Percent Total [2] 10 12" xfId="34915"/>
    <cellStyle name="CALC Percent Total [2] 10 2" xfId="34916"/>
    <cellStyle name="CALC Percent Total [2] 10 2 2" xfId="34917"/>
    <cellStyle name="CALC Percent Total [2] 10 2 2 2" xfId="34918"/>
    <cellStyle name="CALC Percent Total [2] 10 2 3" xfId="34919"/>
    <cellStyle name="CALC Percent Total [2] 10 2 4" xfId="34920"/>
    <cellStyle name="CALC Percent Total [2] 10 3" xfId="34921"/>
    <cellStyle name="CALC Percent Total [2] 10 3 2" xfId="34922"/>
    <cellStyle name="CALC Percent Total [2] 10 3 2 2" xfId="34923"/>
    <cellStyle name="CALC Percent Total [2] 10 3 3" xfId="34924"/>
    <cellStyle name="CALC Percent Total [2] 10 3 4" xfId="34925"/>
    <cellStyle name="CALC Percent Total [2] 10 4" xfId="34926"/>
    <cellStyle name="CALC Percent Total [2] 10 4 2" xfId="34927"/>
    <cellStyle name="CALC Percent Total [2] 10 4 2 2" xfId="34928"/>
    <cellStyle name="CALC Percent Total [2] 10 4 3" xfId="34929"/>
    <cellStyle name="CALC Percent Total [2] 10 4 4" xfId="34930"/>
    <cellStyle name="CALC Percent Total [2] 10 5" xfId="34931"/>
    <cellStyle name="CALC Percent Total [2] 10 5 2" xfId="34932"/>
    <cellStyle name="CALC Percent Total [2] 10 5 2 2" xfId="34933"/>
    <cellStyle name="CALC Percent Total [2] 10 5 3" xfId="34934"/>
    <cellStyle name="CALC Percent Total [2] 10 5 4" xfId="34935"/>
    <cellStyle name="CALC Percent Total [2] 10 6" xfId="34936"/>
    <cellStyle name="CALC Percent Total [2] 10 6 2" xfId="34937"/>
    <cellStyle name="CALC Percent Total [2] 10 6 2 2" xfId="34938"/>
    <cellStyle name="CALC Percent Total [2] 10 6 3" xfId="34939"/>
    <cellStyle name="CALC Percent Total [2] 10 6 4" xfId="34940"/>
    <cellStyle name="CALC Percent Total [2] 10 7" xfId="34941"/>
    <cellStyle name="CALC Percent Total [2] 10 7 2" xfId="34942"/>
    <cellStyle name="CALC Percent Total [2] 10 7 2 2" xfId="34943"/>
    <cellStyle name="CALC Percent Total [2] 10 7 3" xfId="34944"/>
    <cellStyle name="CALC Percent Total [2] 10 7 4" xfId="34945"/>
    <cellStyle name="CALC Percent Total [2] 10 8" xfId="34946"/>
    <cellStyle name="CALC Percent Total [2] 10 8 2" xfId="34947"/>
    <cellStyle name="CALC Percent Total [2] 10 8 2 2" xfId="34948"/>
    <cellStyle name="CALC Percent Total [2] 10 8 3" xfId="34949"/>
    <cellStyle name="CALC Percent Total [2] 10 8 4" xfId="34950"/>
    <cellStyle name="CALC Percent Total [2] 10 9" xfId="34951"/>
    <cellStyle name="CALC Percent Total [2] 10 9 2" xfId="34952"/>
    <cellStyle name="CALC Percent Total [2] 10 9 2 2" xfId="34953"/>
    <cellStyle name="CALC Percent Total [2] 10 9 3" xfId="34954"/>
    <cellStyle name="CALC Percent Total [2] 10 9 4" xfId="34955"/>
    <cellStyle name="CALC Percent Total [2] 11" xfId="34956"/>
    <cellStyle name="CALC Percent Total [2] 11 10" xfId="34957"/>
    <cellStyle name="CALC Percent Total [2] 11 10 2" xfId="34958"/>
    <cellStyle name="CALC Percent Total [2] 11 11" xfId="34959"/>
    <cellStyle name="CALC Percent Total [2] 11 12" xfId="34960"/>
    <cellStyle name="CALC Percent Total [2] 11 2" xfId="34961"/>
    <cellStyle name="CALC Percent Total [2] 11 2 2" xfId="34962"/>
    <cellStyle name="CALC Percent Total [2] 11 2 2 2" xfId="34963"/>
    <cellStyle name="CALC Percent Total [2] 11 2 3" xfId="34964"/>
    <cellStyle name="CALC Percent Total [2] 11 2 4" xfId="34965"/>
    <cellStyle name="CALC Percent Total [2] 11 3" xfId="34966"/>
    <cellStyle name="CALC Percent Total [2] 11 3 2" xfId="34967"/>
    <cellStyle name="CALC Percent Total [2] 11 3 2 2" xfId="34968"/>
    <cellStyle name="CALC Percent Total [2] 11 3 3" xfId="34969"/>
    <cellStyle name="CALC Percent Total [2] 11 3 4" xfId="34970"/>
    <cellStyle name="CALC Percent Total [2] 11 4" xfId="34971"/>
    <cellStyle name="CALC Percent Total [2] 11 4 2" xfId="34972"/>
    <cellStyle name="CALC Percent Total [2] 11 4 2 2" xfId="34973"/>
    <cellStyle name="CALC Percent Total [2] 11 4 3" xfId="34974"/>
    <cellStyle name="CALC Percent Total [2] 11 4 4" xfId="34975"/>
    <cellStyle name="CALC Percent Total [2] 11 5" xfId="34976"/>
    <cellStyle name="CALC Percent Total [2] 11 5 2" xfId="34977"/>
    <cellStyle name="CALC Percent Total [2] 11 5 2 2" xfId="34978"/>
    <cellStyle name="CALC Percent Total [2] 11 5 3" xfId="34979"/>
    <cellStyle name="CALC Percent Total [2] 11 5 4" xfId="34980"/>
    <cellStyle name="CALC Percent Total [2] 11 6" xfId="34981"/>
    <cellStyle name="CALC Percent Total [2] 11 6 2" xfId="34982"/>
    <cellStyle name="CALC Percent Total [2] 11 6 2 2" xfId="34983"/>
    <cellStyle name="CALC Percent Total [2] 11 6 3" xfId="34984"/>
    <cellStyle name="CALC Percent Total [2] 11 6 4" xfId="34985"/>
    <cellStyle name="CALC Percent Total [2] 11 7" xfId="34986"/>
    <cellStyle name="CALC Percent Total [2] 11 7 2" xfId="34987"/>
    <cellStyle name="CALC Percent Total [2] 11 7 2 2" xfId="34988"/>
    <cellStyle name="CALC Percent Total [2] 11 7 3" xfId="34989"/>
    <cellStyle name="CALC Percent Total [2] 11 7 4" xfId="34990"/>
    <cellStyle name="CALC Percent Total [2] 11 8" xfId="34991"/>
    <cellStyle name="CALC Percent Total [2] 11 8 2" xfId="34992"/>
    <cellStyle name="CALC Percent Total [2] 11 8 2 2" xfId="34993"/>
    <cellStyle name="CALC Percent Total [2] 11 8 3" xfId="34994"/>
    <cellStyle name="CALC Percent Total [2] 11 8 4" xfId="34995"/>
    <cellStyle name="CALC Percent Total [2] 11 9" xfId="34996"/>
    <cellStyle name="CALC Percent Total [2] 11 9 2" xfId="34997"/>
    <cellStyle name="CALC Percent Total [2] 11 9 2 2" xfId="34998"/>
    <cellStyle name="CALC Percent Total [2] 11 9 3" xfId="34999"/>
    <cellStyle name="CALC Percent Total [2] 11 9 4" xfId="35000"/>
    <cellStyle name="CALC Percent Total [2] 12" xfId="35001"/>
    <cellStyle name="CALC Percent Total [2] 12 10" xfId="35002"/>
    <cellStyle name="CALC Percent Total [2] 12 10 2" xfId="35003"/>
    <cellStyle name="CALC Percent Total [2] 12 11" xfId="35004"/>
    <cellStyle name="CALC Percent Total [2] 12 12" xfId="35005"/>
    <cellStyle name="CALC Percent Total [2] 12 2" xfId="35006"/>
    <cellStyle name="CALC Percent Total [2] 12 2 2" xfId="35007"/>
    <cellStyle name="CALC Percent Total [2] 12 2 2 2" xfId="35008"/>
    <cellStyle name="CALC Percent Total [2] 12 2 3" xfId="35009"/>
    <cellStyle name="CALC Percent Total [2] 12 2 4" xfId="35010"/>
    <cellStyle name="CALC Percent Total [2] 12 3" xfId="35011"/>
    <cellStyle name="CALC Percent Total [2] 12 3 2" xfId="35012"/>
    <cellStyle name="CALC Percent Total [2] 12 3 2 2" xfId="35013"/>
    <cellStyle name="CALC Percent Total [2] 12 3 3" xfId="35014"/>
    <cellStyle name="CALC Percent Total [2] 12 3 4" xfId="35015"/>
    <cellStyle name="CALC Percent Total [2] 12 4" xfId="35016"/>
    <cellStyle name="CALC Percent Total [2] 12 4 2" xfId="35017"/>
    <cellStyle name="CALC Percent Total [2] 12 4 2 2" xfId="35018"/>
    <cellStyle name="CALC Percent Total [2] 12 4 3" xfId="35019"/>
    <cellStyle name="CALC Percent Total [2] 12 4 4" xfId="35020"/>
    <cellStyle name="CALC Percent Total [2] 12 5" xfId="35021"/>
    <cellStyle name="CALC Percent Total [2] 12 5 2" xfId="35022"/>
    <cellStyle name="CALC Percent Total [2] 12 5 2 2" xfId="35023"/>
    <cellStyle name="CALC Percent Total [2] 12 5 3" xfId="35024"/>
    <cellStyle name="CALC Percent Total [2] 12 5 4" xfId="35025"/>
    <cellStyle name="CALC Percent Total [2] 12 6" xfId="35026"/>
    <cellStyle name="CALC Percent Total [2] 12 6 2" xfId="35027"/>
    <cellStyle name="CALC Percent Total [2] 12 6 2 2" xfId="35028"/>
    <cellStyle name="CALC Percent Total [2] 12 6 3" xfId="35029"/>
    <cellStyle name="CALC Percent Total [2] 12 6 4" xfId="35030"/>
    <cellStyle name="CALC Percent Total [2] 12 7" xfId="35031"/>
    <cellStyle name="CALC Percent Total [2] 12 7 2" xfId="35032"/>
    <cellStyle name="CALC Percent Total [2] 12 7 2 2" xfId="35033"/>
    <cellStyle name="CALC Percent Total [2] 12 7 3" xfId="35034"/>
    <cellStyle name="CALC Percent Total [2] 12 7 4" xfId="35035"/>
    <cellStyle name="CALC Percent Total [2] 12 8" xfId="35036"/>
    <cellStyle name="CALC Percent Total [2] 12 8 2" xfId="35037"/>
    <cellStyle name="CALC Percent Total [2] 12 8 2 2" xfId="35038"/>
    <cellStyle name="CALC Percent Total [2] 12 8 3" xfId="35039"/>
    <cellStyle name="CALC Percent Total [2] 12 8 4" xfId="35040"/>
    <cellStyle name="CALC Percent Total [2] 12 9" xfId="35041"/>
    <cellStyle name="CALC Percent Total [2] 12 9 2" xfId="35042"/>
    <cellStyle name="CALC Percent Total [2] 12 9 2 2" xfId="35043"/>
    <cellStyle name="CALC Percent Total [2] 12 9 3" xfId="35044"/>
    <cellStyle name="CALC Percent Total [2] 12 9 4" xfId="35045"/>
    <cellStyle name="CALC Percent Total [2] 13" xfId="35046"/>
    <cellStyle name="CALC Percent Total [2] 13 10" xfId="35047"/>
    <cellStyle name="CALC Percent Total [2] 13 10 2" xfId="35048"/>
    <cellStyle name="CALC Percent Total [2] 13 11" xfId="35049"/>
    <cellStyle name="CALC Percent Total [2] 13 12" xfId="35050"/>
    <cellStyle name="CALC Percent Total [2] 13 2" xfId="35051"/>
    <cellStyle name="CALC Percent Total [2] 13 2 2" xfId="35052"/>
    <cellStyle name="CALC Percent Total [2] 13 2 2 2" xfId="35053"/>
    <cellStyle name="CALC Percent Total [2] 13 2 3" xfId="35054"/>
    <cellStyle name="CALC Percent Total [2] 13 2 4" xfId="35055"/>
    <cellStyle name="CALC Percent Total [2] 13 3" xfId="35056"/>
    <cellStyle name="CALC Percent Total [2] 13 3 2" xfId="35057"/>
    <cellStyle name="CALC Percent Total [2] 13 3 2 2" xfId="35058"/>
    <cellStyle name="CALC Percent Total [2] 13 3 3" xfId="35059"/>
    <cellStyle name="CALC Percent Total [2] 13 3 4" xfId="35060"/>
    <cellStyle name="CALC Percent Total [2] 13 4" xfId="35061"/>
    <cellStyle name="CALC Percent Total [2] 13 4 2" xfId="35062"/>
    <cellStyle name="CALC Percent Total [2] 13 4 2 2" xfId="35063"/>
    <cellStyle name="CALC Percent Total [2] 13 4 3" xfId="35064"/>
    <cellStyle name="CALC Percent Total [2] 13 4 4" xfId="35065"/>
    <cellStyle name="CALC Percent Total [2] 13 5" xfId="35066"/>
    <cellStyle name="CALC Percent Total [2] 13 5 2" xfId="35067"/>
    <cellStyle name="CALC Percent Total [2] 13 5 2 2" xfId="35068"/>
    <cellStyle name="CALC Percent Total [2] 13 5 3" xfId="35069"/>
    <cellStyle name="CALC Percent Total [2] 13 5 4" xfId="35070"/>
    <cellStyle name="CALC Percent Total [2] 13 6" xfId="35071"/>
    <cellStyle name="CALC Percent Total [2] 13 6 2" xfId="35072"/>
    <cellStyle name="CALC Percent Total [2] 13 6 2 2" xfId="35073"/>
    <cellStyle name="CALC Percent Total [2] 13 6 3" xfId="35074"/>
    <cellStyle name="CALC Percent Total [2] 13 6 4" xfId="35075"/>
    <cellStyle name="CALC Percent Total [2] 13 7" xfId="35076"/>
    <cellStyle name="CALC Percent Total [2] 13 7 2" xfId="35077"/>
    <cellStyle name="CALC Percent Total [2] 13 7 2 2" xfId="35078"/>
    <cellStyle name="CALC Percent Total [2] 13 7 3" xfId="35079"/>
    <cellStyle name="CALC Percent Total [2] 13 7 4" xfId="35080"/>
    <cellStyle name="CALC Percent Total [2] 13 8" xfId="35081"/>
    <cellStyle name="CALC Percent Total [2] 13 8 2" xfId="35082"/>
    <cellStyle name="CALC Percent Total [2] 13 8 2 2" xfId="35083"/>
    <cellStyle name="CALC Percent Total [2] 13 8 3" xfId="35084"/>
    <cellStyle name="CALC Percent Total [2] 13 8 4" xfId="35085"/>
    <cellStyle name="CALC Percent Total [2] 13 9" xfId="35086"/>
    <cellStyle name="CALC Percent Total [2] 13 9 2" xfId="35087"/>
    <cellStyle name="CALC Percent Total [2] 13 9 2 2" xfId="35088"/>
    <cellStyle name="CALC Percent Total [2] 13 9 3" xfId="35089"/>
    <cellStyle name="CALC Percent Total [2] 13 9 4" xfId="35090"/>
    <cellStyle name="CALC Percent Total [2] 14" xfId="35091"/>
    <cellStyle name="CALC Percent Total [2] 14 10" xfId="35092"/>
    <cellStyle name="CALC Percent Total [2] 14 10 2" xfId="35093"/>
    <cellStyle name="CALC Percent Total [2] 14 11" xfId="35094"/>
    <cellStyle name="CALC Percent Total [2] 14 12" xfId="35095"/>
    <cellStyle name="CALC Percent Total [2] 14 2" xfId="35096"/>
    <cellStyle name="CALC Percent Total [2] 14 2 2" xfId="35097"/>
    <cellStyle name="CALC Percent Total [2] 14 2 2 2" xfId="35098"/>
    <cellStyle name="CALC Percent Total [2] 14 2 3" xfId="35099"/>
    <cellStyle name="CALC Percent Total [2] 14 2 4" xfId="35100"/>
    <cellStyle name="CALC Percent Total [2] 14 3" xfId="35101"/>
    <cellStyle name="CALC Percent Total [2] 14 3 2" xfId="35102"/>
    <cellStyle name="CALC Percent Total [2] 14 3 2 2" xfId="35103"/>
    <cellStyle name="CALC Percent Total [2] 14 3 3" xfId="35104"/>
    <cellStyle name="CALC Percent Total [2] 14 3 4" xfId="35105"/>
    <cellStyle name="CALC Percent Total [2] 14 4" xfId="35106"/>
    <cellStyle name="CALC Percent Total [2] 14 4 2" xfId="35107"/>
    <cellStyle name="CALC Percent Total [2] 14 4 2 2" xfId="35108"/>
    <cellStyle name="CALC Percent Total [2] 14 4 3" xfId="35109"/>
    <cellStyle name="CALC Percent Total [2] 14 4 4" xfId="35110"/>
    <cellStyle name="CALC Percent Total [2] 14 5" xfId="35111"/>
    <cellStyle name="CALC Percent Total [2] 14 5 2" xfId="35112"/>
    <cellStyle name="CALC Percent Total [2] 14 5 2 2" xfId="35113"/>
    <cellStyle name="CALC Percent Total [2] 14 5 3" xfId="35114"/>
    <cellStyle name="CALC Percent Total [2] 14 5 4" xfId="35115"/>
    <cellStyle name="CALC Percent Total [2] 14 6" xfId="35116"/>
    <cellStyle name="CALC Percent Total [2] 14 6 2" xfId="35117"/>
    <cellStyle name="CALC Percent Total [2] 14 6 2 2" xfId="35118"/>
    <cellStyle name="CALC Percent Total [2] 14 6 3" xfId="35119"/>
    <cellStyle name="CALC Percent Total [2] 14 6 4" xfId="35120"/>
    <cellStyle name="CALC Percent Total [2] 14 7" xfId="35121"/>
    <cellStyle name="CALC Percent Total [2] 14 7 2" xfId="35122"/>
    <cellStyle name="CALC Percent Total [2] 14 7 2 2" xfId="35123"/>
    <cellStyle name="CALC Percent Total [2] 14 7 3" xfId="35124"/>
    <cellStyle name="CALC Percent Total [2] 14 7 4" xfId="35125"/>
    <cellStyle name="CALC Percent Total [2] 14 8" xfId="35126"/>
    <cellStyle name="CALC Percent Total [2] 14 8 2" xfId="35127"/>
    <cellStyle name="CALC Percent Total [2] 14 8 2 2" xfId="35128"/>
    <cellStyle name="CALC Percent Total [2] 14 8 3" xfId="35129"/>
    <cellStyle name="CALC Percent Total [2] 14 8 4" xfId="35130"/>
    <cellStyle name="CALC Percent Total [2] 14 9" xfId="35131"/>
    <cellStyle name="CALC Percent Total [2] 14 9 2" xfId="35132"/>
    <cellStyle name="CALC Percent Total [2] 14 9 2 2" xfId="35133"/>
    <cellStyle name="CALC Percent Total [2] 14 9 3" xfId="35134"/>
    <cellStyle name="CALC Percent Total [2] 14 9 4" xfId="35135"/>
    <cellStyle name="CALC Percent Total [2] 15" xfId="35136"/>
    <cellStyle name="CALC Percent Total [2] 15 10" xfId="35137"/>
    <cellStyle name="CALC Percent Total [2] 15 11" xfId="35138"/>
    <cellStyle name="CALC Percent Total [2] 15 2" xfId="35139"/>
    <cellStyle name="CALC Percent Total [2] 15 2 2" xfId="35140"/>
    <cellStyle name="CALC Percent Total [2] 15 2 2 2" xfId="35141"/>
    <cellStyle name="CALC Percent Total [2] 15 2 3" xfId="35142"/>
    <cellStyle name="CALC Percent Total [2] 15 2 4" xfId="35143"/>
    <cellStyle name="CALC Percent Total [2] 15 3" xfId="35144"/>
    <cellStyle name="CALC Percent Total [2] 15 3 2" xfId="35145"/>
    <cellStyle name="CALC Percent Total [2] 15 3 2 2" xfId="35146"/>
    <cellStyle name="CALC Percent Total [2] 15 3 3" xfId="35147"/>
    <cellStyle name="CALC Percent Total [2] 15 3 4" xfId="35148"/>
    <cellStyle name="CALC Percent Total [2] 15 4" xfId="35149"/>
    <cellStyle name="CALC Percent Total [2] 15 4 2" xfId="35150"/>
    <cellStyle name="CALC Percent Total [2] 15 4 2 2" xfId="35151"/>
    <cellStyle name="CALC Percent Total [2] 15 4 3" xfId="35152"/>
    <cellStyle name="CALC Percent Total [2] 15 4 4" xfId="35153"/>
    <cellStyle name="CALC Percent Total [2] 15 5" xfId="35154"/>
    <cellStyle name="CALC Percent Total [2] 15 5 2" xfId="35155"/>
    <cellStyle name="CALC Percent Total [2] 15 5 2 2" xfId="35156"/>
    <cellStyle name="CALC Percent Total [2] 15 5 3" xfId="35157"/>
    <cellStyle name="CALC Percent Total [2] 15 5 4" xfId="35158"/>
    <cellStyle name="CALC Percent Total [2] 15 6" xfId="35159"/>
    <cellStyle name="CALC Percent Total [2] 15 6 2" xfId="35160"/>
    <cellStyle name="CALC Percent Total [2] 15 6 2 2" xfId="35161"/>
    <cellStyle name="CALC Percent Total [2] 15 6 3" xfId="35162"/>
    <cellStyle name="CALC Percent Total [2] 15 6 4" xfId="35163"/>
    <cellStyle name="CALC Percent Total [2] 15 7" xfId="35164"/>
    <cellStyle name="CALC Percent Total [2] 15 7 2" xfId="35165"/>
    <cellStyle name="CALC Percent Total [2] 15 7 2 2" xfId="35166"/>
    <cellStyle name="CALC Percent Total [2] 15 7 3" xfId="35167"/>
    <cellStyle name="CALC Percent Total [2] 15 7 4" xfId="35168"/>
    <cellStyle name="CALC Percent Total [2] 15 8" xfId="35169"/>
    <cellStyle name="CALC Percent Total [2] 15 8 2" xfId="35170"/>
    <cellStyle name="CALC Percent Total [2] 15 8 2 2" xfId="35171"/>
    <cellStyle name="CALC Percent Total [2] 15 8 3" xfId="35172"/>
    <cellStyle name="CALC Percent Total [2] 15 8 4" xfId="35173"/>
    <cellStyle name="CALC Percent Total [2] 15 9" xfId="35174"/>
    <cellStyle name="CALC Percent Total [2] 15 9 2" xfId="35175"/>
    <cellStyle name="CALC Percent Total [2] 16" xfId="35176"/>
    <cellStyle name="CALC Percent Total [2] 16 10" xfId="35177"/>
    <cellStyle name="CALC Percent Total [2] 16 11" xfId="35178"/>
    <cellStyle name="CALC Percent Total [2] 16 2" xfId="35179"/>
    <cellStyle name="CALC Percent Total [2] 16 2 2" xfId="35180"/>
    <cellStyle name="CALC Percent Total [2] 16 2 2 2" xfId="35181"/>
    <cellStyle name="CALC Percent Total [2] 16 2 3" xfId="35182"/>
    <cellStyle name="CALC Percent Total [2] 16 2 4" xfId="35183"/>
    <cellStyle name="CALC Percent Total [2] 16 3" xfId="35184"/>
    <cellStyle name="CALC Percent Total [2] 16 3 2" xfId="35185"/>
    <cellStyle name="CALC Percent Total [2] 16 3 2 2" xfId="35186"/>
    <cellStyle name="CALC Percent Total [2] 16 3 3" xfId="35187"/>
    <cellStyle name="CALC Percent Total [2] 16 3 4" xfId="35188"/>
    <cellStyle name="CALC Percent Total [2] 16 4" xfId="35189"/>
    <cellStyle name="CALC Percent Total [2] 16 4 2" xfId="35190"/>
    <cellStyle name="CALC Percent Total [2] 16 4 2 2" xfId="35191"/>
    <cellStyle name="CALC Percent Total [2] 16 4 3" xfId="35192"/>
    <cellStyle name="CALC Percent Total [2] 16 4 4" xfId="35193"/>
    <cellStyle name="CALC Percent Total [2] 16 5" xfId="35194"/>
    <cellStyle name="CALC Percent Total [2] 16 5 2" xfId="35195"/>
    <cellStyle name="CALC Percent Total [2] 16 5 2 2" xfId="35196"/>
    <cellStyle name="CALC Percent Total [2] 16 5 3" xfId="35197"/>
    <cellStyle name="CALC Percent Total [2] 16 5 4" xfId="35198"/>
    <cellStyle name="CALC Percent Total [2] 16 6" xfId="35199"/>
    <cellStyle name="CALC Percent Total [2] 16 6 2" xfId="35200"/>
    <cellStyle name="CALC Percent Total [2] 16 6 2 2" xfId="35201"/>
    <cellStyle name="CALC Percent Total [2] 16 6 3" xfId="35202"/>
    <cellStyle name="CALC Percent Total [2] 16 6 4" xfId="35203"/>
    <cellStyle name="CALC Percent Total [2] 16 7" xfId="35204"/>
    <cellStyle name="CALC Percent Total [2] 16 7 2" xfId="35205"/>
    <cellStyle name="CALC Percent Total [2] 16 7 2 2" xfId="35206"/>
    <cellStyle name="CALC Percent Total [2] 16 7 3" xfId="35207"/>
    <cellStyle name="CALC Percent Total [2] 16 7 4" xfId="35208"/>
    <cellStyle name="CALC Percent Total [2] 16 8" xfId="35209"/>
    <cellStyle name="CALC Percent Total [2] 16 8 2" xfId="35210"/>
    <cellStyle name="CALC Percent Total [2] 16 8 2 2" xfId="35211"/>
    <cellStyle name="CALC Percent Total [2] 16 8 3" xfId="35212"/>
    <cellStyle name="CALC Percent Total [2] 16 8 4" xfId="35213"/>
    <cellStyle name="CALC Percent Total [2] 16 9" xfId="35214"/>
    <cellStyle name="CALC Percent Total [2] 16 9 2" xfId="35215"/>
    <cellStyle name="CALC Percent Total [2] 17" xfId="35216"/>
    <cellStyle name="CALC Percent Total [2] 17 10" xfId="35217"/>
    <cellStyle name="CALC Percent Total [2] 17 11" xfId="35218"/>
    <cellStyle name="CALC Percent Total [2] 17 2" xfId="35219"/>
    <cellStyle name="CALC Percent Total [2] 17 2 2" xfId="35220"/>
    <cellStyle name="CALC Percent Total [2] 17 2 2 2" xfId="35221"/>
    <cellStyle name="CALC Percent Total [2] 17 2 3" xfId="35222"/>
    <cellStyle name="CALC Percent Total [2] 17 2 4" xfId="35223"/>
    <cellStyle name="CALC Percent Total [2] 17 3" xfId="35224"/>
    <cellStyle name="CALC Percent Total [2] 17 3 2" xfId="35225"/>
    <cellStyle name="CALC Percent Total [2] 17 3 2 2" xfId="35226"/>
    <cellStyle name="CALC Percent Total [2] 17 3 3" xfId="35227"/>
    <cellStyle name="CALC Percent Total [2] 17 3 4" xfId="35228"/>
    <cellStyle name="CALC Percent Total [2] 17 4" xfId="35229"/>
    <cellStyle name="CALC Percent Total [2] 17 4 2" xfId="35230"/>
    <cellStyle name="CALC Percent Total [2] 17 4 2 2" xfId="35231"/>
    <cellStyle name="CALC Percent Total [2] 17 4 3" xfId="35232"/>
    <cellStyle name="CALC Percent Total [2] 17 4 4" xfId="35233"/>
    <cellStyle name="CALC Percent Total [2] 17 5" xfId="35234"/>
    <cellStyle name="CALC Percent Total [2] 17 5 2" xfId="35235"/>
    <cellStyle name="CALC Percent Total [2] 17 5 2 2" xfId="35236"/>
    <cellStyle name="CALC Percent Total [2] 17 5 3" xfId="35237"/>
    <cellStyle name="CALC Percent Total [2] 17 5 4" xfId="35238"/>
    <cellStyle name="CALC Percent Total [2] 17 6" xfId="35239"/>
    <cellStyle name="CALC Percent Total [2] 17 6 2" xfId="35240"/>
    <cellStyle name="CALC Percent Total [2] 17 6 2 2" xfId="35241"/>
    <cellStyle name="CALC Percent Total [2] 17 6 3" xfId="35242"/>
    <cellStyle name="CALC Percent Total [2] 17 6 4" xfId="35243"/>
    <cellStyle name="CALC Percent Total [2] 17 7" xfId="35244"/>
    <cellStyle name="CALC Percent Total [2] 17 7 2" xfId="35245"/>
    <cellStyle name="CALC Percent Total [2] 17 7 2 2" xfId="35246"/>
    <cellStyle name="CALC Percent Total [2] 17 7 3" xfId="35247"/>
    <cellStyle name="CALC Percent Total [2] 17 7 4" xfId="35248"/>
    <cellStyle name="CALC Percent Total [2] 17 8" xfId="35249"/>
    <cellStyle name="CALC Percent Total [2] 17 8 2" xfId="35250"/>
    <cellStyle name="CALC Percent Total [2] 17 8 2 2" xfId="35251"/>
    <cellStyle name="CALC Percent Total [2] 17 8 3" xfId="35252"/>
    <cellStyle name="CALC Percent Total [2] 17 8 4" xfId="35253"/>
    <cellStyle name="CALC Percent Total [2] 17 9" xfId="35254"/>
    <cellStyle name="CALC Percent Total [2] 17 9 2" xfId="35255"/>
    <cellStyle name="CALC Percent Total [2] 18" xfId="35256"/>
    <cellStyle name="CALC Percent Total [2] 18 10" xfId="35257"/>
    <cellStyle name="CALC Percent Total [2] 18 11" xfId="35258"/>
    <cellStyle name="CALC Percent Total [2] 18 2" xfId="35259"/>
    <cellStyle name="CALC Percent Total [2] 18 2 2" xfId="35260"/>
    <cellStyle name="CALC Percent Total [2] 18 2 2 2" xfId="35261"/>
    <cellStyle name="CALC Percent Total [2] 18 2 3" xfId="35262"/>
    <cellStyle name="CALC Percent Total [2] 18 2 4" xfId="35263"/>
    <cellStyle name="CALC Percent Total [2] 18 3" xfId="35264"/>
    <cellStyle name="CALC Percent Total [2] 18 3 2" xfId="35265"/>
    <cellStyle name="CALC Percent Total [2] 18 3 2 2" xfId="35266"/>
    <cellStyle name="CALC Percent Total [2] 18 3 3" xfId="35267"/>
    <cellStyle name="CALC Percent Total [2] 18 3 4" xfId="35268"/>
    <cellStyle name="CALC Percent Total [2] 18 4" xfId="35269"/>
    <cellStyle name="CALC Percent Total [2] 18 4 2" xfId="35270"/>
    <cellStyle name="CALC Percent Total [2] 18 4 2 2" xfId="35271"/>
    <cellStyle name="CALC Percent Total [2] 18 4 3" xfId="35272"/>
    <cellStyle name="CALC Percent Total [2] 18 4 4" xfId="35273"/>
    <cellStyle name="CALC Percent Total [2] 18 5" xfId="35274"/>
    <cellStyle name="CALC Percent Total [2] 18 5 2" xfId="35275"/>
    <cellStyle name="CALC Percent Total [2] 18 5 2 2" xfId="35276"/>
    <cellStyle name="CALC Percent Total [2] 18 5 3" xfId="35277"/>
    <cellStyle name="CALC Percent Total [2] 18 5 4" xfId="35278"/>
    <cellStyle name="CALC Percent Total [2] 18 6" xfId="35279"/>
    <cellStyle name="CALC Percent Total [2] 18 6 2" xfId="35280"/>
    <cellStyle name="CALC Percent Total [2] 18 6 2 2" xfId="35281"/>
    <cellStyle name="CALC Percent Total [2] 18 6 3" xfId="35282"/>
    <cellStyle name="CALC Percent Total [2] 18 6 4" xfId="35283"/>
    <cellStyle name="CALC Percent Total [2] 18 7" xfId="35284"/>
    <cellStyle name="CALC Percent Total [2] 18 7 2" xfId="35285"/>
    <cellStyle name="CALC Percent Total [2] 18 7 2 2" xfId="35286"/>
    <cellStyle name="CALC Percent Total [2] 18 7 3" xfId="35287"/>
    <cellStyle name="CALC Percent Total [2] 18 7 4" xfId="35288"/>
    <cellStyle name="CALC Percent Total [2] 18 8" xfId="35289"/>
    <cellStyle name="CALC Percent Total [2] 18 8 2" xfId="35290"/>
    <cellStyle name="CALC Percent Total [2] 18 8 2 2" xfId="35291"/>
    <cellStyle name="CALC Percent Total [2] 18 8 3" xfId="35292"/>
    <cellStyle name="CALC Percent Total [2] 18 8 4" xfId="35293"/>
    <cellStyle name="CALC Percent Total [2] 18 9" xfId="35294"/>
    <cellStyle name="CALC Percent Total [2] 18 9 2" xfId="35295"/>
    <cellStyle name="CALC Percent Total [2] 19" xfId="35296"/>
    <cellStyle name="CALC Percent Total [2] 19 10" xfId="35297"/>
    <cellStyle name="CALC Percent Total [2] 19 11" xfId="35298"/>
    <cellStyle name="CALC Percent Total [2] 19 2" xfId="35299"/>
    <cellStyle name="CALC Percent Total [2] 19 2 2" xfId="35300"/>
    <cellStyle name="CALC Percent Total [2] 19 2 2 2" xfId="35301"/>
    <cellStyle name="CALC Percent Total [2] 19 2 3" xfId="35302"/>
    <cellStyle name="CALC Percent Total [2] 19 2 4" xfId="35303"/>
    <cellStyle name="CALC Percent Total [2] 19 3" xfId="35304"/>
    <cellStyle name="CALC Percent Total [2] 19 3 2" xfId="35305"/>
    <cellStyle name="CALC Percent Total [2] 19 3 2 2" xfId="35306"/>
    <cellStyle name="CALC Percent Total [2] 19 3 3" xfId="35307"/>
    <cellStyle name="CALC Percent Total [2] 19 3 4" xfId="35308"/>
    <cellStyle name="CALC Percent Total [2] 19 4" xfId="35309"/>
    <cellStyle name="CALC Percent Total [2] 19 4 2" xfId="35310"/>
    <cellStyle name="CALC Percent Total [2] 19 4 2 2" xfId="35311"/>
    <cellStyle name="CALC Percent Total [2] 19 4 3" xfId="35312"/>
    <cellStyle name="CALC Percent Total [2] 19 4 4" xfId="35313"/>
    <cellStyle name="CALC Percent Total [2] 19 5" xfId="35314"/>
    <cellStyle name="CALC Percent Total [2] 19 5 2" xfId="35315"/>
    <cellStyle name="CALC Percent Total [2] 19 5 2 2" xfId="35316"/>
    <cellStyle name="CALC Percent Total [2] 19 5 3" xfId="35317"/>
    <cellStyle name="CALC Percent Total [2] 19 5 4" xfId="35318"/>
    <cellStyle name="CALC Percent Total [2] 19 6" xfId="35319"/>
    <cellStyle name="CALC Percent Total [2] 19 6 2" xfId="35320"/>
    <cellStyle name="CALC Percent Total [2] 19 6 2 2" xfId="35321"/>
    <cellStyle name="CALC Percent Total [2] 19 6 3" xfId="35322"/>
    <cellStyle name="CALC Percent Total [2] 19 6 4" xfId="35323"/>
    <cellStyle name="CALC Percent Total [2] 19 7" xfId="35324"/>
    <cellStyle name="CALC Percent Total [2] 19 7 2" xfId="35325"/>
    <cellStyle name="CALC Percent Total [2] 19 7 2 2" xfId="35326"/>
    <cellStyle name="CALC Percent Total [2] 19 7 3" xfId="35327"/>
    <cellStyle name="CALC Percent Total [2] 19 7 4" xfId="35328"/>
    <cellStyle name="CALC Percent Total [2] 19 8" xfId="35329"/>
    <cellStyle name="CALC Percent Total [2] 19 8 2" xfId="35330"/>
    <cellStyle name="CALC Percent Total [2] 19 8 2 2" xfId="35331"/>
    <cellStyle name="CALC Percent Total [2] 19 8 3" xfId="35332"/>
    <cellStyle name="CALC Percent Total [2] 19 8 4" xfId="35333"/>
    <cellStyle name="CALC Percent Total [2] 19 9" xfId="35334"/>
    <cellStyle name="CALC Percent Total [2] 19 9 2" xfId="35335"/>
    <cellStyle name="CALC Percent Total [2] 2" xfId="35336"/>
    <cellStyle name="CALC Percent Total [2] 2 10" xfId="35337"/>
    <cellStyle name="CALC Percent Total [2] 2 10 10" xfId="35338"/>
    <cellStyle name="CALC Percent Total [2] 2 10 10 2" xfId="35339"/>
    <cellStyle name="CALC Percent Total [2] 2 10 11" xfId="35340"/>
    <cellStyle name="CALC Percent Total [2] 2 10 12" xfId="35341"/>
    <cellStyle name="CALC Percent Total [2] 2 10 2" xfId="35342"/>
    <cellStyle name="CALC Percent Total [2] 2 10 2 2" xfId="35343"/>
    <cellStyle name="CALC Percent Total [2] 2 10 2 2 2" xfId="35344"/>
    <cellStyle name="CALC Percent Total [2] 2 10 2 3" xfId="35345"/>
    <cellStyle name="CALC Percent Total [2] 2 10 2 4" xfId="35346"/>
    <cellStyle name="CALC Percent Total [2] 2 10 3" xfId="35347"/>
    <cellStyle name="CALC Percent Total [2] 2 10 3 2" xfId="35348"/>
    <cellStyle name="CALC Percent Total [2] 2 10 3 2 2" xfId="35349"/>
    <cellStyle name="CALC Percent Total [2] 2 10 3 3" xfId="35350"/>
    <cellStyle name="CALC Percent Total [2] 2 10 3 4" xfId="35351"/>
    <cellStyle name="CALC Percent Total [2] 2 10 4" xfId="35352"/>
    <cellStyle name="CALC Percent Total [2] 2 10 4 2" xfId="35353"/>
    <cellStyle name="CALC Percent Total [2] 2 10 4 2 2" xfId="35354"/>
    <cellStyle name="CALC Percent Total [2] 2 10 4 3" xfId="35355"/>
    <cellStyle name="CALC Percent Total [2] 2 10 4 4" xfId="35356"/>
    <cellStyle name="CALC Percent Total [2] 2 10 5" xfId="35357"/>
    <cellStyle name="CALC Percent Total [2] 2 10 5 2" xfId="35358"/>
    <cellStyle name="CALC Percent Total [2] 2 10 5 2 2" xfId="35359"/>
    <cellStyle name="CALC Percent Total [2] 2 10 5 3" xfId="35360"/>
    <cellStyle name="CALC Percent Total [2] 2 10 5 4" xfId="35361"/>
    <cellStyle name="CALC Percent Total [2] 2 10 6" xfId="35362"/>
    <cellStyle name="CALC Percent Total [2] 2 10 6 2" xfId="35363"/>
    <cellStyle name="CALC Percent Total [2] 2 10 6 2 2" xfId="35364"/>
    <cellStyle name="CALC Percent Total [2] 2 10 6 3" xfId="35365"/>
    <cellStyle name="CALC Percent Total [2] 2 10 6 4" xfId="35366"/>
    <cellStyle name="CALC Percent Total [2] 2 10 7" xfId="35367"/>
    <cellStyle name="CALC Percent Total [2] 2 10 7 2" xfId="35368"/>
    <cellStyle name="CALC Percent Total [2] 2 10 7 2 2" xfId="35369"/>
    <cellStyle name="CALC Percent Total [2] 2 10 7 3" xfId="35370"/>
    <cellStyle name="CALC Percent Total [2] 2 10 7 4" xfId="35371"/>
    <cellStyle name="CALC Percent Total [2] 2 10 8" xfId="35372"/>
    <cellStyle name="CALC Percent Total [2] 2 10 8 2" xfId="35373"/>
    <cellStyle name="CALC Percent Total [2] 2 10 8 2 2" xfId="35374"/>
    <cellStyle name="CALC Percent Total [2] 2 10 8 3" xfId="35375"/>
    <cellStyle name="CALC Percent Total [2] 2 10 8 4" xfId="35376"/>
    <cellStyle name="CALC Percent Total [2] 2 10 9" xfId="35377"/>
    <cellStyle name="CALC Percent Total [2] 2 10 9 2" xfId="35378"/>
    <cellStyle name="CALC Percent Total [2] 2 10 9 2 2" xfId="35379"/>
    <cellStyle name="CALC Percent Total [2] 2 10 9 3" xfId="35380"/>
    <cellStyle name="CALC Percent Total [2] 2 10 9 4" xfId="35381"/>
    <cellStyle name="CALC Percent Total [2] 2 11" xfId="35382"/>
    <cellStyle name="CALC Percent Total [2] 2 11 10" xfId="35383"/>
    <cellStyle name="CALC Percent Total [2] 2 11 10 2" xfId="35384"/>
    <cellStyle name="CALC Percent Total [2] 2 11 11" xfId="35385"/>
    <cellStyle name="CALC Percent Total [2] 2 11 12" xfId="35386"/>
    <cellStyle name="CALC Percent Total [2] 2 11 2" xfId="35387"/>
    <cellStyle name="CALC Percent Total [2] 2 11 2 2" xfId="35388"/>
    <cellStyle name="CALC Percent Total [2] 2 11 2 2 2" xfId="35389"/>
    <cellStyle name="CALC Percent Total [2] 2 11 2 3" xfId="35390"/>
    <cellStyle name="CALC Percent Total [2] 2 11 2 4" xfId="35391"/>
    <cellStyle name="CALC Percent Total [2] 2 11 3" xfId="35392"/>
    <cellStyle name="CALC Percent Total [2] 2 11 3 2" xfId="35393"/>
    <cellStyle name="CALC Percent Total [2] 2 11 3 2 2" xfId="35394"/>
    <cellStyle name="CALC Percent Total [2] 2 11 3 3" xfId="35395"/>
    <cellStyle name="CALC Percent Total [2] 2 11 3 4" xfId="35396"/>
    <cellStyle name="CALC Percent Total [2] 2 11 4" xfId="35397"/>
    <cellStyle name="CALC Percent Total [2] 2 11 4 2" xfId="35398"/>
    <cellStyle name="CALC Percent Total [2] 2 11 4 2 2" xfId="35399"/>
    <cellStyle name="CALC Percent Total [2] 2 11 4 3" xfId="35400"/>
    <cellStyle name="CALC Percent Total [2] 2 11 4 4" xfId="35401"/>
    <cellStyle name="CALC Percent Total [2] 2 11 5" xfId="35402"/>
    <cellStyle name="CALC Percent Total [2] 2 11 5 2" xfId="35403"/>
    <cellStyle name="CALC Percent Total [2] 2 11 5 2 2" xfId="35404"/>
    <cellStyle name="CALC Percent Total [2] 2 11 5 3" xfId="35405"/>
    <cellStyle name="CALC Percent Total [2] 2 11 5 4" xfId="35406"/>
    <cellStyle name="CALC Percent Total [2] 2 11 6" xfId="35407"/>
    <cellStyle name="CALC Percent Total [2] 2 11 6 2" xfId="35408"/>
    <cellStyle name="CALC Percent Total [2] 2 11 6 2 2" xfId="35409"/>
    <cellStyle name="CALC Percent Total [2] 2 11 6 3" xfId="35410"/>
    <cellStyle name="CALC Percent Total [2] 2 11 6 4" xfId="35411"/>
    <cellStyle name="CALC Percent Total [2] 2 11 7" xfId="35412"/>
    <cellStyle name="CALC Percent Total [2] 2 11 7 2" xfId="35413"/>
    <cellStyle name="CALC Percent Total [2] 2 11 7 2 2" xfId="35414"/>
    <cellStyle name="CALC Percent Total [2] 2 11 7 3" xfId="35415"/>
    <cellStyle name="CALC Percent Total [2] 2 11 7 4" xfId="35416"/>
    <cellStyle name="CALC Percent Total [2] 2 11 8" xfId="35417"/>
    <cellStyle name="CALC Percent Total [2] 2 11 8 2" xfId="35418"/>
    <cellStyle name="CALC Percent Total [2] 2 11 8 2 2" xfId="35419"/>
    <cellStyle name="CALC Percent Total [2] 2 11 8 3" xfId="35420"/>
    <cellStyle name="CALC Percent Total [2] 2 11 8 4" xfId="35421"/>
    <cellStyle name="CALC Percent Total [2] 2 11 9" xfId="35422"/>
    <cellStyle name="CALC Percent Total [2] 2 11 9 2" xfId="35423"/>
    <cellStyle name="CALC Percent Total [2] 2 11 9 2 2" xfId="35424"/>
    <cellStyle name="CALC Percent Total [2] 2 11 9 3" xfId="35425"/>
    <cellStyle name="CALC Percent Total [2] 2 11 9 4" xfId="35426"/>
    <cellStyle name="CALC Percent Total [2] 2 12" xfId="35427"/>
    <cellStyle name="CALC Percent Total [2] 2 12 10" xfId="35428"/>
    <cellStyle name="CALC Percent Total [2] 2 12 10 2" xfId="35429"/>
    <cellStyle name="CALC Percent Total [2] 2 12 11" xfId="35430"/>
    <cellStyle name="CALC Percent Total [2] 2 12 12" xfId="35431"/>
    <cellStyle name="CALC Percent Total [2] 2 12 2" xfId="35432"/>
    <cellStyle name="CALC Percent Total [2] 2 12 2 2" xfId="35433"/>
    <cellStyle name="CALC Percent Total [2] 2 12 2 2 2" xfId="35434"/>
    <cellStyle name="CALC Percent Total [2] 2 12 2 3" xfId="35435"/>
    <cellStyle name="CALC Percent Total [2] 2 12 2 4" xfId="35436"/>
    <cellStyle name="CALC Percent Total [2] 2 12 3" xfId="35437"/>
    <cellStyle name="CALC Percent Total [2] 2 12 3 2" xfId="35438"/>
    <cellStyle name="CALC Percent Total [2] 2 12 3 2 2" xfId="35439"/>
    <cellStyle name="CALC Percent Total [2] 2 12 3 3" xfId="35440"/>
    <cellStyle name="CALC Percent Total [2] 2 12 3 4" xfId="35441"/>
    <cellStyle name="CALC Percent Total [2] 2 12 4" xfId="35442"/>
    <cellStyle name="CALC Percent Total [2] 2 12 4 2" xfId="35443"/>
    <cellStyle name="CALC Percent Total [2] 2 12 4 2 2" xfId="35444"/>
    <cellStyle name="CALC Percent Total [2] 2 12 4 3" xfId="35445"/>
    <cellStyle name="CALC Percent Total [2] 2 12 4 4" xfId="35446"/>
    <cellStyle name="CALC Percent Total [2] 2 12 5" xfId="35447"/>
    <cellStyle name="CALC Percent Total [2] 2 12 5 2" xfId="35448"/>
    <cellStyle name="CALC Percent Total [2] 2 12 5 2 2" xfId="35449"/>
    <cellStyle name="CALC Percent Total [2] 2 12 5 3" xfId="35450"/>
    <cellStyle name="CALC Percent Total [2] 2 12 5 4" xfId="35451"/>
    <cellStyle name="CALC Percent Total [2] 2 12 6" xfId="35452"/>
    <cellStyle name="CALC Percent Total [2] 2 12 6 2" xfId="35453"/>
    <cellStyle name="CALC Percent Total [2] 2 12 6 2 2" xfId="35454"/>
    <cellStyle name="CALC Percent Total [2] 2 12 6 3" xfId="35455"/>
    <cellStyle name="CALC Percent Total [2] 2 12 6 4" xfId="35456"/>
    <cellStyle name="CALC Percent Total [2] 2 12 7" xfId="35457"/>
    <cellStyle name="CALC Percent Total [2] 2 12 7 2" xfId="35458"/>
    <cellStyle name="CALC Percent Total [2] 2 12 7 2 2" xfId="35459"/>
    <cellStyle name="CALC Percent Total [2] 2 12 7 3" xfId="35460"/>
    <cellStyle name="CALC Percent Total [2] 2 12 7 4" xfId="35461"/>
    <cellStyle name="CALC Percent Total [2] 2 12 8" xfId="35462"/>
    <cellStyle name="CALC Percent Total [2] 2 12 8 2" xfId="35463"/>
    <cellStyle name="CALC Percent Total [2] 2 12 8 2 2" xfId="35464"/>
    <cellStyle name="CALC Percent Total [2] 2 12 8 3" xfId="35465"/>
    <cellStyle name="CALC Percent Total [2] 2 12 8 4" xfId="35466"/>
    <cellStyle name="CALC Percent Total [2] 2 12 9" xfId="35467"/>
    <cellStyle name="CALC Percent Total [2] 2 12 9 2" xfId="35468"/>
    <cellStyle name="CALC Percent Total [2] 2 12 9 2 2" xfId="35469"/>
    <cellStyle name="CALC Percent Total [2] 2 12 9 3" xfId="35470"/>
    <cellStyle name="CALC Percent Total [2] 2 12 9 4" xfId="35471"/>
    <cellStyle name="CALC Percent Total [2] 2 13" xfId="35472"/>
    <cellStyle name="CALC Percent Total [2] 2 13 10" xfId="35473"/>
    <cellStyle name="CALC Percent Total [2] 2 13 10 2" xfId="35474"/>
    <cellStyle name="CALC Percent Total [2] 2 13 11" xfId="35475"/>
    <cellStyle name="CALC Percent Total [2] 2 13 12" xfId="35476"/>
    <cellStyle name="CALC Percent Total [2] 2 13 2" xfId="35477"/>
    <cellStyle name="CALC Percent Total [2] 2 13 2 2" xfId="35478"/>
    <cellStyle name="CALC Percent Total [2] 2 13 2 2 2" xfId="35479"/>
    <cellStyle name="CALC Percent Total [2] 2 13 2 3" xfId="35480"/>
    <cellStyle name="CALC Percent Total [2] 2 13 2 4" xfId="35481"/>
    <cellStyle name="CALC Percent Total [2] 2 13 3" xfId="35482"/>
    <cellStyle name="CALC Percent Total [2] 2 13 3 2" xfId="35483"/>
    <cellStyle name="CALC Percent Total [2] 2 13 3 2 2" xfId="35484"/>
    <cellStyle name="CALC Percent Total [2] 2 13 3 3" xfId="35485"/>
    <cellStyle name="CALC Percent Total [2] 2 13 3 4" xfId="35486"/>
    <cellStyle name="CALC Percent Total [2] 2 13 4" xfId="35487"/>
    <cellStyle name="CALC Percent Total [2] 2 13 4 2" xfId="35488"/>
    <cellStyle name="CALC Percent Total [2] 2 13 4 2 2" xfId="35489"/>
    <cellStyle name="CALC Percent Total [2] 2 13 4 3" xfId="35490"/>
    <cellStyle name="CALC Percent Total [2] 2 13 4 4" xfId="35491"/>
    <cellStyle name="CALC Percent Total [2] 2 13 5" xfId="35492"/>
    <cellStyle name="CALC Percent Total [2] 2 13 5 2" xfId="35493"/>
    <cellStyle name="CALC Percent Total [2] 2 13 5 2 2" xfId="35494"/>
    <cellStyle name="CALC Percent Total [2] 2 13 5 3" xfId="35495"/>
    <cellStyle name="CALC Percent Total [2] 2 13 5 4" xfId="35496"/>
    <cellStyle name="CALC Percent Total [2] 2 13 6" xfId="35497"/>
    <cellStyle name="CALC Percent Total [2] 2 13 6 2" xfId="35498"/>
    <cellStyle name="CALC Percent Total [2] 2 13 6 2 2" xfId="35499"/>
    <cellStyle name="CALC Percent Total [2] 2 13 6 3" xfId="35500"/>
    <cellStyle name="CALC Percent Total [2] 2 13 6 4" xfId="35501"/>
    <cellStyle name="CALC Percent Total [2] 2 13 7" xfId="35502"/>
    <cellStyle name="CALC Percent Total [2] 2 13 7 2" xfId="35503"/>
    <cellStyle name="CALC Percent Total [2] 2 13 7 2 2" xfId="35504"/>
    <cellStyle name="CALC Percent Total [2] 2 13 7 3" xfId="35505"/>
    <cellStyle name="CALC Percent Total [2] 2 13 7 4" xfId="35506"/>
    <cellStyle name="CALC Percent Total [2] 2 13 8" xfId="35507"/>
    <cellStyle name="CALC Percent Total [2] 2 13 8 2" xfId="35508"/>
    <cellStyle name="CALC Percent Total [2] 2 13 8 2 2" xfId="35509"/>
    <cellStyle name="CALC Percent Total [2] 2 13 8 3" xfId="35510"/>
    <cellStyle name="CALC Percent Total [2] 2 13 8 4" xfId="35511"/>
    <cellStyle name="CALC Percent Total [2] 2 13 9" xfId="35512"/>
    <cellStyle name="CALC Percent Total [2] 2 13 9 2" xfId="35513"/>
    <cellStyle name="CALC Percent Total [2] 2 13 9 2 2" xfId="35514"/>
    <cellStyle name="CALC Percent Total [2] 2 13 9 3" xfId="35515"/>
    <cellStyle name="CALC Percent Total [2] 2 13 9 4" xfId="35516"/>
    <cellStyle name="CALC Percent Total [2] 2 14" xfId="35517"/>
    <cellStyle name="CALC Percent Total [2] 2 14 10" xfId="35518"/>
    <cellStyle name="CALC Percent Total [2] 2 14 10 2" xfId="35519"/>
    <cellStyle name="CALC Percent Total [2] 2 14 11" xfId="35520"/>
    <cellStyle name="CALC Percent Total [2] 2 14 12" xfId="35521"/>
    <cellStyle name="CALC Percent Total [2] 2 14 2" xfId="35522"/>
    <cellStyle name="CALC Percent Total [2] 2 14 2 2" xfId="35523"/>
    <cellStyle name="CALC Percent Total [2] 2 14 2 2 2" xfId="35524"/>
    <cellStyle name="CALC Percent Total [2] 2 14 2 3" xfId="35525"/>
    <cellStyle name="CALC Percent Total [2] 2 14 2 4" xfId="35526"/>
    <cellStyle name="CALC Percent Total [2] 2 14 3" xfId="35527"/>
    <cellStyle name="CALC Percent Total [2] 2 14 3 2" xfId="35528"/>
    <cellStyle name="CALC Percent Total [2] 2 14 3 2 2" xfId="35529"/>
    <cellStyle name="CALC Percent Total [2] 2 14 3 3" xfId="35530"/>
    <cellStyle name="CALC Percent Total [2] 2 14 3 4" xfId="35531"/>
    <cellStyle name="CALC Percent Total [2] 2 14 4" xfId="35532"/>
    <cellStyle name="CALC Percent Total [2] 2 14 4 2" xfId="35533"/>
    <cellStyle name="CALC Percent Total [2] 2 14 4 2 2" xfId="35534"/>
    <cellStyle name="CALC Percent Total [2] 2 14 4 3" xfId="35535"/>
    <cellStyle name="CALC Percent Total [2] 2 14 4 4" xfId="35536"/>
    <cellStyle name="CALC Percent Total [2] 2 14 5" xfId="35537"/>
    <cellStyle name="CALC Percent Total [2] 2 14 5 2" xfId="35538"/>
    <cellStyle name="CALC Percent Total [2] 2 14 5 2 2" xfId="35539"/>
    <cellStyle name="CALC Percent Total [2] 2 14 5 3" xfId="35540"/>
    <cellStyle name="CALC Percent Total [2] 2 14 5 4" xfId="35541"/>
    <cellStyle name="CALC Percent Total [2] 2 14 6" xfId="35542"/>
    <cellStyle name="CALC Percent Total [2] 2 14 6 2" xfId="35543"/>
    <cellStyle name="CALC Percent Total [2] 2 14 6 2 2" xfId="35544"/>
    <cellStyle name="CALC Percent Total [2] 2 14 6 3" xfId="35545"/>
    <cellStyle name="CALC Percent Total [2] 2 14 6 4" xfId="35546"/>
    <cellStyle name="CALC Percent Total [2] 2 14 7" xfId="35547"/>
    <cellStyle name="CALC Percent Total [2] 2 14 7 2" xfId="35548"/>
    <cellStyle name="CALC Percent Total [2] 2 14 7 2 2" xfId="35549"/>
    <cellStyle name="CALC Percent Total [2] 2 14 7 3" xfId="35550"/>
    <cellStyle name="CALC Percent Total [2] 2 14 7 4" xfId="35551"/>
    <cellStyle name="CALC Percent Total [2] 2 14 8" xfId="35552"/>
    <cellStyle name="CALC Percent Total [2] 2 14 8 2" xfId="35553"/>
    <cellStyle name="CALC Percent Total [2] 2 14 8 2 2" xfId="35554"/>
    <cellStyle name="CALC Percent Total [2] 2 14 8 3" xfId="35555"/>
    <cellStyle name="CALC Percent Total [2] 2 14 8 4" xfId="35556"/>
    <cellStyle name="CALC Percent Total [2] 2 14 9" xfId="35557"/>
    <cellStyle name="CALC Percent Total [2] 2 14 9 2" xfId="35558"/>
    <cellStyle name="CALC Percent Total [2] 2 14 9 2 2" xfId="35559"/>
    <cellStyle name="CALC Percent Total [2] 2 14 9 3" xfId="35560"/>
    <cellStyle name="CALC Percent Total [2] 2 14 9 4" xfId="35561"/>
    <cellStyle name="CALC Percent Total [2] 2 15" xfId="35562"/>
    <cellStyle name="CALC Percent Total [2] 2 15 10" xfId="35563"/>
    <cellStyle name="CALC Percent Total [2] 2 15 10 2" xfId="35564"/>
    <cellStyle name="CALC Percent Total [2] 2 15 11" xfId="35565"/>
    <cellStyle name="CALC Percent Total [2] 2 15 12" xfId="35566"/>
    <cellStyle name="CALC Percent Total [2] 2 15 2" xfId="35567"/>
    <cellStyle name="CALC Percent Total [2] 2 15 2 2" xfId="35568"/>
    <cellStyle name="CALC Percent Total [2] 2 15 2 2 2" xfId="35569"/>
    <cellStyle name="CALC Percent Total [2] 2 15 2 3" xfId="35570"/>
    <cellStyle name="CALC Percent Total [2] 2 15 2 4" xfId="35571"/>
    <cellStyle name="CALC Percent Total [2] 2 15 3" xfId="35572"/>
    <cellStyle name="CALC Percent Total [2] 2 15 3 2" xfId="35573"/>
    <cellStyle name="CALC Percent Total [2] 2 15 3 2 2" xfId="35574"/>
    <cellStyle name="CALC Percent Total [2] 2 15 3 3" xfId="35575"/>
    <cellStyle name="CALC Percent Total [2] 2 15 3 4" xfId="35576"/>
    <cellStyle name="CALC Percent Total [2] 2 15 4" xfId="35577"/>
    <cellStyle name="CALC Percent Total [2] 2 15 4 2" xfId="35578"/>
    <cellStyle name="CALC Percent Total [2] 2 15 4 2 2" xfId="35579"/>
    <cellStyle name="CALC Percent Total [2] 2 15 4 3" xfId="35580"/>
    <cellStyle name="CALC Percent Total [2] 2 15 4 4" xfId="35581"/>
    <cellStyle name="CALC Percent Total [2] 2 15 5" xfId="35582"/>
    <cellStyle name="CALC Percent Total [2] 2 15 5 2" xfId="35583"/>
    <cellStyle name="CALC Percent Total [2] 2 15 5 2 2" xfId="35584"/>
    <cellStyle name="CALC Percent Total [2] 2 15 5 3" xfId="35585"/>
    <cellStyle name="CALC Percent Total [2] 2 15 5 4" xfId="35586"/>
    <cellStyle name="CALC Percent Total [2] 2 15 6" xfId="35587"/>
    <cellStyle name="CALC Percent Total [2] 2 15 6 2" xfId="35588"/>
    <cellStyle name="CALC Percent Total [2] 2 15 6 2 2" xfId="35589"/>
    <cellStyle name="CALC Percent Total [2] 2 15 6 3" xfId="35590"/>
    <cellStyle name="CALC Percent Total [2] 2 15 6 4" xfId="35591"/>
    <cellStyle name="CALC Percent Total [2] 2 15 7" xfId="35592"/>
    <cellStyle name="CALC Percent Total [2] 2 15 7 2" xfId="35593"/>
    <cellStyle name="CALC Percent Total [2] 2 15 7 2 2" xfId="35594"/>
    <cellStyle name="CALC Percent Total [2] 2 15 7 3" xfId="35595"/>
    <cellStyle name="CALC Percent Total [2] 2 15 7 4" xfId="35596"/>
    <cellStyle name="CALC Percent Total [2] 2 15 8" xfId="35597"/>
    <cellStyle name="CALC Percent Total [2] 2 15 8 2" xfId="35598"/>
    <cellStyle name="CALC Percent Total [2] 2 15 8 2 2" xfId="35599"/>
    <cellStyle name="CALC Percent Total [2] 2 15 8 3" xfId="35600"/>
    <cellStyle name="CALC Percent Total [2] 2 15 8 4" xfId="35601"/>
    <cellStyle name="CALC Percent Total [2] 2 15 9" xfId="35602"/>
    <cellStyle name="CALC Percent Total [2] 2 15 9 2" xfId="35603"/>
    <cellStyle name="CALC Percent Total [2] 2 15 9 2 2" xfId="35604"/>
    <cellStyle name="CALC Percent Total [2] 2 15 9 3" xfId="35605"/>
    <cellStyle name="CALC Percent Total [2] 2 15 9 4" xfId="35606"/>
    <cellStyle name="CALC Percent Total [2] 2 16" xfId="35607"/>
    <cellStyle name="CALC Percent Total [2] 2 16 10" xfId="35608"/>
    <cellStyle name="CALC Percent Total [2] 2 16 11" xfId="35609"/>
    <cellStyle name="CALC Percent Total [2] 2 16 2" xfId="35610"/>
    <cellStyle name="CALC Percent Total [2] 2 16 2 2" xfId="35611"/>
    <cellStyle name="CALC Percent Total [2] 2 16 2 2 2" xfId="35612"/>
    <cellStyle name="CALC Percent Total [2] 2 16 2 3" xfId="35613"/>
    <cellStyle name="CALC Percent Total [2] 2 16 2 4" xfId="35614"/>
    <cellStyle name="CALC Percent Total [2] 2 16 3" xfId="35615"/>
    <cellStyle name="CALC Percent Total [2] 2 16 3 2" xfId="35616"/>
    <cellStyle name="CALC Percent Total [2] 2 16 3 2 2" xfId="35617"/>
    <cellStyle name="CALC Percent Total [2] 2 16 3 3" xfId="35618"/>
    <cellStyle name="CALC Percent Total [2] 2 16 3 4" xfId="35619"/>
    <cellStyle name="CALC Percent Total [2] 2 16 4" xfId="35620"/>
    <cellStyle name="CALC Percent Total [2] 2 16 4 2" xfId="35621"/>
    <cellStyle name="CALC Percent Total [2] 2 16 4 2 2" xfId="35622"/>
    <cellStyle name="CALC Percent Total [2] 2 16 4 3" xfId="35623"/>
    <cellStyle name="CALC Percent Total [2] 2 16 4 4" xfId="35624"/>
    <cellStyle name="CALC Percent Total [2] 2 16 5" xfId="35625"/>
    <cellStyle name="CALC Percent Total [2] 2 16 5 2" xfId="35626"/>
    <cellStyle name="CALC Percent Total [2] 2 16 5 2 2" xfId="35627"/>
    <cellStyle name="CALC Percent Total [2] 2 16 5 3" xfId="35628"/>
    <cellStyle name="CALC Percent Total [2] 2 16 5 4" xfId="35629"/>
    <cellStyle name="CALC Percent Total [2] 2 16 6" xfId="35630"/>
    <cellStyle name="CALC Percent Total [2] 2 16 6 2" xfId="35631"/>
    <cellStyle name="CALC Percent Total [2] 2 16 6 2 2" xfId="35632"/>
    <cellStyle name="CALC Percent Total [2] 2 16 6 3" xfId="35633"/>
    <cellStyle name="CALC Percent Total [2] 2 16 6 4" xfId="35634"/>
    <cellStyle name="CALC Percent Total [2] 2 16 7" xfId="35635"/>
    <cellStyle name="CALC Percent Total [2] 2 16 7 2" xfId="35636"/>
    <cellStyle name="CALC Percent Total [2] 2 16 7 2 2" xfId="35637"/>
    <cellStyle name="CALC Percent Total [2] 2 16 7 3" xfId="35638"/>
    <cellStyle name="CALC Percent Total [2] 2 16 7 4" xfId="35639"/>
    <cellStyle name="CALC Percent Total [2] 2 16 8" xfId="35640"/>
    <cellStyle name="CALC Percent Total [2] 2 16 8 2" xfId="35641"/>
    <cellStyle name="CALC Percent Total [2] 2 16 8 2 2" xfId="35642"/>
    <cellStyle name="CALC Percent Total [2] 2 16 8 3" xfId="35643"/>
    <cellStyle name="CALC Percent Total [2] 2 16 8 4" xfId="35644"/>
    <cellStyle name="CALC Percent Total [2] 2 16 9" xfId="35645"/>
    <cellStyle name="CALC Percent Total [2] 2 16 9 2" xfId="35646"/>
    <cellStyle name="CALC Percent Total [2] 2 17" xfId="35647"/>
    <cellStyle name="CALC Percent Total [2] 2 17 10" xfId="35648"/>
    <cellStyle name="CALC Percent Total [2] 2 17 11" xfId="35649"/>
    <cellStyle name="CALC Percent Total [2] 2 17 2" xfId="35650"/>
    <cellStyle name="CALC Percent Total [2] 2 17 2 2" xfId="35651"/>
    <cellStyle name="CALC Percent Total [2] 2 17 2 2 2" xfId="35652"/>
    <cellStyle name="CALC Percent Total [2] 2 17 2 3" xfId="35653"/>
    <cellStyle name="CALC Percent Total [2] 2 17 2 4" xfId="35654"/>
    <cellStyle name="CALC Percent Total [2] 2 17 3" xfId="35655"/>
    <cellStyle name="CALC Percent Total [2] 2 17 3 2" xfId="35656"/>
    <cellStyle name="CALC Percent Total [2] 2 17 3 2 2" xfId="35657"/>
    <cellStyle name="CALC Percent Total [2] 2 17 3 3" xfId="35658"/>
    <cellStyle name="CALC Percent Total [2] 2 17 3 4" xfId="35659"/>
    <cellStyle name="CALC Percent Total [2] 2 17 4" xfId="35660"/>
    <cellStyle name="CALC Percent Total [2] 2 17 4 2" xfId="35661"/>
    <cellStyle name="CALC Percent Total [2] 2 17 4 2 2" xfId="35662"/>
    <cellStyle name="CALC Percent Total [2] 2 17 4 3" xfId="35663"/>
    <cellStyle name="CALC Percent Total [2] 2 17 4 4" xfId="35664"/>
    <cellStyle name="CALC Percent Total [2] 2 17 5" xfId="35665"/>
    <cellStyle name="CALC Percent Total [2] 2 17 5 2" xfId="35666"/>
    <cellStyle name="CALC Percent Total [2] 2 17 5 2 2" xfId="35667"/>
    <cellStyle name="CALC Percent Total [2] 2 17 5 3" xfId="35668"/>
    <cellStyle name="CALC Percent Total [2] 2 17 5 4" xfId="35669"/>
    <cellStyle name="CALC Percent Total [2] 2 17 6" xfId="35670"/>
    <cellStyle name="CALC Percent Total [2] 2 17 6 2" xfId="35671"/>
    <cellStyle name="CALC Percent Total [2] 2 17 6 2 2" xfId="35672"/>
    <cellStyle name="CALC Percent Total [2] 2 17 6 3" xfId="35673"/>
    <cellStyle name="CALC Percent Total [2] 2 17 6 4" xfId="35674"/>
    <cellStyle name="CALC Percent Total [2] 2 17 7" xfId="35675"/>
    <cellStyle name="CALC Percent Total [2] 2 17 7 2" xfId="35676"/>
    <cellStyle name="CALC Percent Total [2] 2 17 7 2 2" xfId="35677"/>
    <cellStyle name="CALC Percent Total [2] 2 17 7 3" xfId="35678"/>
    <cellStyle name="CALC Percent Total [2] 2 17 7 4" xfId="35679"/>
    <cellStyle name="CALC Percent Total [2] 2 17 8" xfId="35680"/>
    <cellStyle name="CALC Percent Total [2] 2 17 8 2" xfId="35681"/>
    <cellStyle name="CALC Percent Total [2] 2 17 8 2 2" xfId="35682"/>
    <cellStyle name="CALC Percent Total [2] 2 17 8 3" xfId="35683"/>
    <cellStyle name="CALC Percent Total [2] 2 17 8 4" xfId="35684"/>
    <cellStyle name="CALC Percent Total [2] 2 17 9" xfId="35685"/>
    <cellStyle name="CALC Percent Total [2] 2 17 9 2" xfId="35686"/>
    <cellStyle name="CALC Percent Total [2] 2 18" xfId="35687"/>
    <cellStyle name="CALC Percent Total [2] 2 18 10" xfId="35688"/>
    <cellStyle name="CALC Percent Total [2] 2 18 11" xfId="35689"/>
    <cellStyle name="CALC Percent Total [2] 2 18 2" xfId="35690"/>
    <cellStyle name="CALC Percent Total [2] 2 18 2 2" xfId="35691"/>
    <cellStyle name="CALC Percent Total [2] 2 18 2 2 2" xfId="35692"/>
    <cellStyle name="CALC Percent Total [2] 2 18 2 3" xfId="35693"/>
    <cellStyle name="CALC Percent Total [2] 2 18 2 4" xfId="35694"/>
    <cellStyle name="CALC Percent Total [2] 2 18 3" xfId="35695"/>
    <cellStyle name="CALC Percent Total [2] 2 18 3 2" xfId="35696"/>
    <cellStyle name="CALC Percent Total [2] 2 18 3 2 2" xfId="35697"/>
    <cellStyle name="CALC Percent Total [2] 2 18 3 3" xfId="35698"/>
    <cellStyle name="CALC Percent Total [2] 2 18 3 4" xfId="35699"/>
    <cellStyle name="CALC Percent Total [2] 2 18 4" xfId="35700"/>
    <cellStyle name="CALC Percent Total [2] 2 18 4 2" xfId="35701"/>
    <cellStyle name="CALC Percent Total [2] 2 18 4 2 2" xfId="35702"/>
    <cellStyle name="CALC Percent Total [2] 2 18 4 3" xfId="35703"/>
    <cellStyle name="CALC Percent Total [2] 2 18 4 4" xfId="35704"/>
    <cellStyle name="CALC Percent Total [2] 2 18 5" xfId="35705"/>
    <cellStyle name="CALC Percent Total [2] 2 18 5 2" xfId="35706"/>
    <cellStyle name="CALC Percent Total [2] 2 18 5 2 2" xfId="35707"/>
    <cellStyle name="CALC Percent Total [2] 2 18 5 3" xfId="35708"/>
    <cellStyle name="CALC Percent Total [2] 2 18 5 4" xfId="35709"/>
    <cellStyle name="CALC Percent Total [2] 2 18 6" xfId="35710"/>
    <cellStyle name="CALC Percent Total [2] 2 18 6 2" xfId="35711"/>
    <cellStyle name="CALC Percent Total [2] 2 18 6 2 2" xfId="35712"/>
    <cellStyle name="CALC Percent Total [2] 2 18 6 3" xfId="35713"/>
    <cellStyle name="CALC Percent Total [2] 2 18 6 4" xfId="35714"/>
    <cellStyle name="CALC Percent Total [2] 2 18 7" xfId="35715"/>
    <cellStyle name="CALC Percent Total [2] 2 18 7 2" xfId="35716"/>
    <cellStyle name="CALC Percent Total [2] 2 18 7 2 2" xfId="35717"/>
    <cellStyle name="CALC Percent Total [2] 2 18 7 3" xfId="35718"/>
    <cellStyle name="CALC Percent Total [2] 2 18 7 4" xfId="35719"/>
    <cellStyle name="CALC Percent Total [2] 2 18 8" xfId="35720"/>
    <cellStyle name="CALC Percent Total [2] 2 18 8 2" xfId="35721"/>
    <cellStyle name="CALC Percent Total [2] 2 18 8 2 2" xfId="35722"/>
    <cellStyle name="CALC Percent Total [2] 2 18 8 3" xfId="35723"/>
    <cellStyle name="CALC Percent Total [2] 2 18 8 4" xfId="35724"/>
    <cellStyle name="CALC Percent Total [2] 2 18 9" xfId="35725"/>
    <cellStyle name="CALC Percent Total [2] 2 18 9 2" xfId="35726"/>
    <cellStyle name="CALC Percent Total [2] 2 19" xfId="35727"/>
    <cellStyle name="CALC Percent Total [2] 2 19 10" xfId="35728"/>
    <cellStyle name="CALC Percent Total [2] 2 19 11" xfId="35729"/>
    <cellStyle name="CALC Percent Total [2] 2 19 2" xfId="35730"/>
    <cellStyle name="CALC Percent Total [2] 2 19 2 2" xfId="35731"/>
    <cellStyle name="CALC Percent Total [2] 2 19 2 2 2" xfId="35732"/>
    <cellStyle name="CALC Percent Total [2] 2 19 2 3" xfId="35733"/>
    <cellStyle name="CALC Percent Total [2] 2 19 2 4" xfId="35734"/>
    <cellStyle name="CALC Percent Total [2] 2 19 3" xfId="35735"/>
    <cellStyle name="CALC Percent Total [2] 2 19 3 2" xfId="35736"/>
    <cellStyle name="CALC Percent Total [2] 2 19 3 2 2" xfId="35737"/>
    <cellStyle name="CALC Percent Total [2] 2 19 3 3" xfId="35738"/>
    <cellStyle name="CALC Percent Total [2] 2 19 3 4" xfId="35739"/>
    <cellStyle name="CALC Percent Total [2] 2 19 4" xfId="35740"/>
    <cellStyle name="CALC Percent Total [2] 2 19 4 2" xfId="35741"/>
    <cellStyle name="CALC Percent Total [2] 2 19 4 2 2" xfId="35742"/>
    <cellStyle name="CALC Percent Total [2] 2 19 4 3" xfId="35743"/>
    <cellStyle name="CALC Percent Total [2] 2 19 4 4" xfId="35744"/>
    <cellStyle name="CALC Percent Total [2] 2 19 5" xfId="35745"/>
    <cellStyle name="CALC Percent Total [2] 2 19 5 2" xfId="35746"/>
    <cellStyle name="CALC Percent Total [2] 2 19 5 2 2" xfId="35747"/>
    <cellStyle name="CALC Percent Total [2] 2 19 5 3" xfId="35748"/>
    <cellStyle name="CALC Percent Total [2] 2 19 5 4" xfId="35749"/>
    <cellStyle name="CALC Percent Total [2] 2 19 6" xfId="35750"/>
    <cellStyle name="CALC Percent Total [2] 2 19 6 2" xfId="35751"/>
    <cellStyle name="CALC Percent Total [2] 2 19 6 2 2" xfId="35752"/>
    <cellStyle name="CALC Percent Total [2] 2 19 6 3" xfId="35753"/>
    <cellStyle name="CALC Percent Total [2] 2 19 6 4" xfId="35754"/>
    <cellStyle name="CALC Percent Total [2] 2 19 7" xfId="35755"/>
    <cellStyle name="CALC Percent Total [2] 2 19 7 2" xfId="35756"/>
    <cellStyle name="CALC Percent Total [2] 2 19 7 2 2" xfId="35757"/>
    <cellStyle name="CALC Percent Total [2] 2 19 7 3" xfId="35758"/>
    <cellStyle name="CALC Percent Total [2] 2 19 7 4" xfId="35759"/>
    <cellStyle name="CALC Percent Total [2] 2 19 8" xfId="35760"/>
    <cellStyle name="CALC Percent Total [2] 2 19 8 2" xfId="35761"/>
    <cellStyle name="CALC Percent Total [2] 2 19 8 2 2" xfId="35762"/>
    <cellStyle name="CALC Percent Total [2] 2 19 8 3" xfId="35763"/>
    <cellStyle name="CALC Percent Total [2] 2 19 8 4" xfId="35764"/>
    <cellStyle name="CALC Percent Total [2] 2 19 9" xfId="35765"/>
    <cellStyle name="CALC Percent Total [2] 2 19 9 2" xfId="35766"/>
    <cellStyle name="CALC Percent Total [2] 2 2" xfId="35767"/>
    <cellStyle name="CALC Percent Total [2] 2 2 2" xfId="35768"/>
    <cellStyle name="CALC Percent Total [2] 2 2 2 2" xfId="35769"/>
    <cellStyle name="CALC Percent Total [2] 2 2 2 2 2" xfId="35770"/>
    <cellStyle name="CALC Percent Total [2] 2 2 3" xfId="35771"/>
    <cellStyle name="CALC Percent Total [2] 2 2 3 2" xfId="35772"/>
    <cellStyle name="CALC Percent Total [2] 2 20" xfId="35773"/>
    <cellStyle name="CALC Percent Total [2] 2 20 10" xfId="35774"/>
    <cellStyle name="CALC Percent Total [2] 2 20 11" xfId="35775"/>
    <cellStyle name="CALC Percent Total [2] 2 20 2" xfId="35776"/>
    <cellStyle name="CALC Percent Total [2] 2 20 2 2" xfId="35777"/>
    <cellStyle name="CALC Percent Total [2] 2 20 2 2 2" xfId="35778"/>
    <cellStyle name="CALC Percent Total [2] 2 20 2 3" xfId="35779"/>
    <cellStyle name="CALC Percent Total [2] 2 20 2 4" xfId="35780"/>
    <cellStyle name="CALC Percent Total [2] 2 20 3" xfId="35781"/>
    <cellStyle name="CALC Percent Total [2] 2 20 3 2" xfId="35782"/>
    <cellStyle name="CALC Percent Total [2] 2 20 3 2 2" xfId="35783"/>
    <cellStyle name="CALC Percent Total [2] 2 20 3 3" xfId="35784"/>
    <cellStyle name="CALC Percent Total [2] 2 20 3 4" xfId="35785"/>
    <cellStyle name="CALC Percent Total [2] 2 20 4" xfId="35786"/>
    <cellStyle name="CALC Percent Total [2] 2 20 4 2" xfId="35787"/>
    <cellStyle name="CALC Percent Total [2] 2 20 4 2 2" xfId="35788"/>
    <cellStyle name="CALC Percent Total [2] 2 20 4 3" xfId="35789"/>
    <cellStyle name="CALC Percent Total [2] 2 20 4 4" xfId="35790"/>
    <cellStyle name="CALC Percent Total [2] 2 20 5" xfId="35791"/>
    <cellStyle name="CALC Percent Total [2] 2 20 5 2" xfId="35792"/>
    <cellStyle name="CALC Percent Total [2] 2 20 5 2 2" xfId="35793"/>
    <cellStyle name="CALC Percent Total [2] 2 20 5 3" xfId="35794"/>
    <cellStyle name="CALC Percent Total [2] 2 20 5 4" xfId="35795"/>
    <cellStyle name="CALC Percent Total [2] 2 20 6" xfId="35796"/>
    <cellStyle name="CALC Percent Total [2] 2 20 6 2" xfId="35797"/>
    <cellStyle name="CALC Percent Total [2] 2 20 6 2 2" xfId="35798"/>
    <cellStyle name="CALC Percent Total [2] 2 20 6 3" xfId="35799"/>
    <cellStyle name="CALC Percent Total [2] 2 20 6 4" xfId="35800"/>
    <cellStyle name="CALC Percent Total [2] 2 20 7" xfId="35801"/>
    <cellStyle name="CALC Percent Total [2] 2 20 7 2" xfId="35802"/>
    <cellStyle name="CALC Percent Total [2] 2 20 7 2 2" xfId="35803"/>
    <cellStyle name="CALC Percent Total [2] 2 20 7 3" xfId="35804"/>
    <cellStyle name="CALC Percent Total [2] 2 20 7 4" xfId="35805"/>
    <cellStyle name="CALC Percent Total [2] 2 20 8" xfId="35806"/>
    <cellStyle name="CALC Percent Total [2] 2 20 8 2" xfId="35807"/>
    <cellStyle name="CALC Percent Total [2] 2 20 8 2 2" xfId="35808"/>
    <cellStyle name="CALC Percent Total [2] 2 20 8 3" xfId="35809"/>
    <cellStyle name="CALC Percent Total [2] 2 20 8 4" xfId="35810"/>
    <cellStyle name="CALC Percent Total [2] 2 20 9" xfId="35811"/>
    <cellStyle name="CALC Percent Total [2] 2 20 9 2" xfId="35812"/>
    <cellStyle name="CALC Percent Total [2] 2 21" xfId="35813"/>
    <cellStyle name="CALC Percent Total [2] 2 21 10" xfId="35814"/>
    <cellStyle name="CALC Percent Total [2] 2 21 11" xfId="35815"/>
    <cellStyle name="CALC Percent Total [2] 2 21 2" xfId="35816"/>
    <cellStyle name="CALC Percent Total [2] 2 21 2 2" xfId="35817"/>
    <cellStyle name="CALC Percent Total [2] 2 21 2 2 2" xfId="35818"/>
    <cellStyle name="CALC Percent Total [2] 2 21 2 3" xfId="35819"/>
    <cellStyle name="CALC Percent Total [2] 2 21 2 4" xfId="35820"/>
    <cellStyle name="CALC Percent Total [2] 2 21 3" xfId="35821"/>
    <cellStyle name="CALC Percent Total [2] 2 21 3 2" xfId="35822"/>
    <cellStyle name="CALC Percent Total [2] 2 21 3 2 2" xfId="35823"/>
    <cellStyle name="CALC Percent Total [2] 2 21 3 3" xfId="35824"/>
    <cellStyle name="CALC Percent Total [2] 2 21 3 4" xfId="35825"/>
    <cellStyle name="CALC Percent Total [2] 2 21 4" xfId="35826"/>
    <cellStyle name="CALC Percent Total [2] 2 21 4 2" xfId="35827"/>
    <cellStyle name="CALC Percent Total [2] 2 21 4 2 2" xfId="35828"/>
    <cellStyle name="CALC Percent Total [2] 2 21 4 3" xfId="35829"/>
    <cellStyle name="CALC Percent Total [2] 2 21 4 4" xfId="35830"/>
    <cellStyle name="CALC Percent Total [2] 2 21 5" xfId="35831"/>
    <cellStyle name="CALC Percent Total [2] 2 21 5 2" xfId="35832"/>
    <cellStyle name="CALC Percent Total [2] 2 21 5 2 2" xfId="35833"/>
    <cellStyle name="CALC Percent Total [2] 2 21 5 3" xfId="35834"/>
    <cellStyle name="CALC Percent Total [2] 2 21 5 4" xfId="35835"/>
    <cellStyle name="CALC Percent Total [2] 2 21 6" xfId="35836"/>
    <cellStyle name="CALC Percent Total [2] 2 21 6 2" xfId="35837"/>
    <cellStyle name="CALC Percent Total [2] 2 21 6 2 2" xfId="35838"/>
    <cellStyle name="CALC Percent Total [2] 2 21 6 3" xfId="35839"/>
    <cellStyle name="CALC Percent Total [2] 2 21 6 4" xfId="35840"/>
    <cellStyle name="CALC Percent Total [2] 2 21 7" xfId="35841"/>
    <cellStyle name="CALC Percent Total [2] 2 21 7 2" xfId="35842"/>
    <cellStyle name="CALC Percent Total [2] 2 21 7 2 2" xfId="35843"/>
    <cellStyle name="CALC Percent Total [2] 2 21 7 3" xfId="35844"/>
    <cellStyle name="CALC Percent Total [2] 2 21 7 4" xfId="35845"/>
    <cellStyle name="CALC Percent Total [2] 2 21 8" xfId="35846"/>
    <cellStyle name="CALC Percent Total [2] 2 21 8 2" xfId="35847"/>
    <cellStyle name="CALC Percent Total [2] 2 21 8 2 2" xfId="35848"/>
    <cellStyle name="CALC Percent Total [2] 2 21 8 3" xfId="35849"/>
    <cellStyle name="CALC Percent Total [2] 2 21 8 4" xfId="35850"/>
    <cellStyle name="CALC Percent Total [2] 2 21 9" xfId="35851"/>
    <cellStyle name="CALC Percent Total [2] 2 21 9 2" xfId="35852"/>
    <cellStyle name="CALC Percent Total [2] 2 22" xfId="35853"/>
    <cellStyle name="CALC Percent Total [2] 2 22 10" xfId="35854"/>
    <cellStyle name="CALC Percent Total [2] 2 22 11" xfId="35855"/>
    <cellStyle name="CALC Percent Total [2] 2 22 2" xfId="35856"/>
    <cellStyle name="CALC Percent Total [2] 2 22 2 2" xfId="35857"/>
    <cellStyle name="CALC Percent Total [2] 2 22 2 2 2" xfId="35858"/>
    <cellStyle name="CALC Percent Total [2] 2 22 2 3" xfId="35859"/>
    <cellStyle name="CALC Percent Total [2] 2 22 2 4" xfId="35860"/>
    <cellStyle name="CALC Percent Total [2] 2 22 3" xfId="35861"/>
    <cellStyle name="CALC Percent Total [2] 2 22 3 2" xfId="35862"/>
    <cellStyle name="CALC Percent Total [2] 2 22 3 2 2" xfId="35863"/>
    <cellStyle name="CALC Percent Total [2] 2 22 3 3" xfId="35864"/>
    <cellStyle name="CALC Percent Total [2] 2 22 3 4" xfId="35865"/>
    <cellStyle name="CALC Percent Total [2] 2 22 4" xfId="35866"/>
    <cellStyle name="CALC Percent Total [2] 2 22 4 2" xfId="35867"/>
    <cellStyle name="CALC Percent Total [2] 2 22 4 2 2" xfId="35868"/>
    <cellStyle name="CALC Percent Total [2] 2 22 4 3" xfId="35869"/>
    <cellStyle name="CALC Percent Total [2] 2 22 4 4" xfId="35870"/>
    <cellStyle name="CALC Percent Total [2] 2 22 5" xfId="35871"/>
    <cellStyle name="CALC Percent Total [2] 2 22 5 2" xfId="35872"/>
    <cellStyle name="CALC Percent Total [2] 2 22 5 2 2" xfId="35873"/>
    <cellStyle name="CALC Percent Total [2] 2 22 5 3" xfId="35874"/>
    <cellStyle name="CALC Percent Total [2] 2 22 5 4" xfId="35875"/>
    <cellStyle name="CALC Percent Total [2] 2 22 6" xfId="35876"/>
    <cellStyle name="CALC Percent Total [2] 2 22 6 2" xfId="35877"/>
    <cellStyle name="CALC Percent Total [2] 2 22 6 2 2" xfId="35878"/>
    <cellStyle name="CALC Percent Total [2] 2 22 6 3" xfId="35879"/>
    <cellStyle name="CALC Percent Total [2] 2 22 6 4" xfId="35880"/>
    <cellStyle name="CALC Percent Total [2] 2 22 7" xfId="35881"/>
    <cellStyle name="CALC Percent Total [2] 2 22 7 2" xfId="35882"/>
    <cellStyle name="CALC Percent Total [2] 2 22 7 2 2" xfId="35883"/>
    <cellStyle name="CALC Percent Total [2] 2 22 7 3" xfId="35884"/>
    <cellStyle name="CALC Percent Total [2] 2 22 7 4" xfId="35885"/>
    <cellStyle name="CALC Percent Total [2] 2 22 8" xfId="35886"/>
    <cellStyle name="CALC Percent Total [2] 2 22 8 2" xfId="35887"/>
    <cellStyle name="CALC Percent Total [2] 2 22 8 2 2" xfId="35888"/>
    <cellStyle name="CALC Percent Total [2] 2 22 8 3" xfId="35889"/>
    <cellStyle name="CALC Percent Total [2] 2 22 8 4" xfId="35890"/>
    <cellStyle name="CALC Percent Total [2] 2 22 9" xfId="35891"/>
    <cellStyle name="CALC Percent Total [2] 2 22 9 2" xfId="35892"/>
    <cellStyle name="CALC Percent Total [2] 2 23" xfId="35893"/>
    <cellStyle name="CALC Percent Total [2] 2 23 10" xfId="35894"/>
    <cellStyle name="CALC Percent Total [2] 2 23 11" xfId="35895"/>
    <cellStyle name="CALC Percent Total [2] 2 23 2" xfId="35896"/>
    <cellStyle name="CALC Percent Total [2] 2 23 2 2" xfId="35897"/>
    <cellStyle name="CALC Percent Total [2] 2 23 2 2 2" xfId="35898"/>
    <cellStyle name="CALC Percent Total [2] 2 23 2 3" xfId="35899"/>
    <cellStyle name="CALC Percent Total [2] 2 23 2 4" xfId="35900"/>
    <cellStyle name="CALC Percent Total [2] 2 23 3" xfId="35901"/>
    <cellStyle name="CALC Percent Total [2] 2 23 3 2" xfId="35902"/>
    <cellStyle name="CALC Percent Total [2] 2 23 3 2 2" xfId="35903"/>
    <cellStyle name="CALC Percent Total [2] 2 23 3 3" xfId="35904"/>
    <cellStyle name="CALC Percent Total [2] 2 23 3 4" xfId="35905"/>
    <cellStyle name="CALC Percent Total [2] 2 23 4" xfId="35906"/>
    <cellStyle name="CALC Percent Total [2] 2 23 4 2" xfId="35907"/>
    <cellStyle name="CALC Percent Total [2] 2 23 4 2 2" xfId="35908"/>
    <cellStyle name="CALC Percent Total [2] 2 23 4 3" xfId="35909"/>
    <cellStyle name="CALC Percent Total [2] 2 23 4 4" xfId="35910"/>
    <cellStyle name="CALC Percent Total [2] 2 23 5" xfId="35911"/>
    <cellStyle name="CALC Percent Total [2] 2 23 5 2" xfId="35912"/>
    <cellStyle name="CALC Percent Total [2] 2 23 5 2 2" xfId="35913"/>
    <cellStyle name="CALC Percent Total [2] 2 23 5 3" xfId="35914"/>
    <cellStyle name="CALC Percent Total [2] 2 23 5 4" xfId="35915"/>
    <cellStyle name="CALC Percent Total [2] 2 23 6" xfId="35916"/>
    <cellStyle name="CALC Percent Total [2] 2 23 6 2" xfId="35917"/>
    <cellStyle name="CALC Percent Total [2] 2 23 6 2 2" xfId="35918"/>
    <cellStyle name="CALC Percent Total [2] 2 23 6 3" xfId="35919"/>
    <cellStyle name="CALC Percent Total [2] 2 23 6 4" xfId="35920"/>
    <cellStyle name="CALC Percent Total [2] 2 23 7" xfId="35921"/>
    <cellStyle name="CALC Percent Total [2] 2 23 7 2" xfId="35922"/>
    <cellStyle name="CALC Percent Total [2] 2 23 7 2 2" xfId="35923"/>
    <cellStyle name="CALC Percent Total [2] 2 23 7 3" xfId="35924"/>
    <cellStyle name="CALC Percent Total [2] 2 23 7 4" xfId="35925"/>
    <cellStyle name="CALC Percent Total [2] 2 23 8" xfId="35926"/>
    <cellStyle name="CALC Percent Total [2] 2 23 8 2" xfId="35927"/>
    <cellStyle name="CALC Percent Total [2] 2 23 8 2 2" xfId="35928"/>
    <cellStyle name="CALC Percent Total [2] 2 23 8 3" xfId="35929"/>
    <cellStyle name="CALC Percent Total [2] 2 23 8 4" xfId="35930"/>
    <cellStyle name="CALC Percent Total [2] 2 23 9" xfId="35931"/>
    <cellStyle name="CALC Percent Total [2] 2 23 9 2" xfId="35932"/>
    <cellStyle name="CALC Percent Total [2] 2 24" xfId="35933"/>
    <cellStyle name="CALC Percent Total [2] 2 24 10" xfId="35934"/>
    <cellStyle name="CALC Percent Total [2] 2 24 11" xfId="35935"/>
    <cellStyle name="CALC Percent Total [2] 2 24 2" xfId="35936"/>
    <cellStyle name="CALC Percent Total [2] 2 24 2 2" xfId="35937"/>
    <cellStyle name="CALC Percent Total [2] 2 24 2 2 2" xfId="35938"/>
    <cellStyle name="CALC Percent Total [2] 2 24 2 3" xfId="35939"/>
    <cellStyle name="CALC Percent Total [2] 2 24 2 4" xfId="35940"/>
    <cellStyle name="CALC Percent Total [2] 2 24 3" xfId="35941"/>
    <cellStyle name="CALC Percent Total [2] 2 24 3 2" xfId="35942"/>
    <cellStyle name="CALC Percent Total [2] 2 24 3 2 2" xfId="35943"/>
    <cellStyle name="CALC Percent Total [2] 2 24 3 3" xfId="35944"/>
    <cellStyle name="CALC Percent Total [2] 2 24 3 4" xfId="35945"/>
    <cellStyle name="CALC Percent Total [2] 2 24 4" xfId="35946"/>
    <cellStyle name="CALC Percent Total [2] 2 24 4 2" xfId="35947"/>
    <cellStyle name="CALC Percent Total [2] 2 24 4 2 2" xfId="35948"/>
    <cellStyle name="CALC Percent Total [2] 2 24 4 3" xfId="35949"/>
    <cellStyle name="CALC Percent Total [2] 2 24 4 4" xfId="35950"/>
    <cellStyle name="CALC Percent Total [2] 2 24 5" xfId="35951"/>
    <cellStyle name="CALC Percent Total [2] 2 24 5 2" xfId="35952"/>
    <cellStyle name="CALC Percent Total [2] 2 24 5 2 2" xfId="35953"/>
    <cellStyle name="CALC Percent Total [2] 2 24 5 3" xfId="35954"/>
    <cellStyle name="CALC Percent Total [2] 2 24 5 4" xfId="35955"/>
    <cellStyle name="CALC Percent Total [2] 2 24 6" xfId="35956"/>
    <cellStyle name="CALC Percent Total [2] 2 24 6 2" xfId="35957"/>
    <cellStyle name="CALC Percent Total [2] 2 24 6 2 2" xfId="35958"/>
    <cellStyle name="CALC Percent Total [2] 2 24 6 3" xfId="35959"/>
    <cellStyle name="CALC Percent Total [2] 2 24 6 4" xfId="35960"/>
    <cellStyle name="CALC Percent Total [2] 2 24 7" xfId="35961"/>
    <cellStyle name="CALC Percent Total [2] 2 24 7 2" xfId="35962"/>
    <cellStyle name="CALC Percent Total [2] 2 24 7 2 2" xfId="35963"/>
    <cellStyle name="CALC Percent Total [2] 2 24 7 3" xfId="35964"/>
    <cellStyle name="CALC Percent Total [2] 2 24 7 4" xfId="35965"/>
    <cellStyle name="CALC Percent Total [2] 2 24 8" xfId="35966"/>
    <cellStyle name="CALC Percent Total [2] 2 24 8 2" xfId="35967"/>
    <cellStyle name="CALC Percent Total [2] 2 24 8 2 2" xfId="35968"/>
    <cellStyle name="CALC Percent Total [2] 2 24 8 3" xfId="35969"/>
    <cellStyle name="CALC Percent Total [2] 2 24 8 4" xfId="35970"/>
    <cellStyle name="CALC Percent Total [2] 2 24 9" xfId="35971"/>
    <cellStyle name="CALC Percent Total [2] 2 24 9 2" xfId="35972"/>
    <cellStyle name="CALC Percent Total [2] 2 25" xfId="35973"/>
    <cellStyle name="CALC Percent Total [2] 2 25 10" xfId="35974"/>
    <cellStyle name="CALC Percent Total [2] 2 25 11" xfId="35975"/>
    <cellStyle name="CALC Percent Total [2] 2 25 2" xfId="35976"/>
    <cellStyle name="CALC Percent Total [2] 2 25 2 2" xfId="35977"/>
    <cellStyle name="CALC Percent Total [2] 2 25 2 2 2" xfId="35978"/>
    <cellStyle name="CALC Percent Total [2] 2 25 2 3" xfId="35979"/>
    <cellStyle name="CALC Percent Total [2] 2 25 2 4" xfId="35980"/>
    <cellStyle name="CALC Percent Total [2] 2 25 3" xfId="35981"/>
    <cellStyle name="CALC Percent Total [2] 2 25 3 2" xfId="35982"/>
    <cellStyle name="CALC Percent Total [2] 2 25 3 2 2" xfId="35983"/>
    <cellStyle name="CALC Percent Total [2] 2 25 3 3" xfId="35984"/>
    <cellStyle name="CALC Percent Total [2] 2 25 3 4" xfId="35985"/>
    <cellStyle name="CALC Percent Total [2] 2 25 4" xfId="35986"/>
    <cellStyle name="CALC Percent Total [2] 2 25 4 2" xfId="35987"/>
    <cellStyle name="CALC Percent Total [2] 2 25 4 2 2" xfId="35988"/>
    <cellStyle name="CALC Percent Total [2] 2 25 4 3" xfId="35989"/>
    <cellStyle name="CALC Percent Total [2] 2 25 4 4" xfId="35990"/>
    <cellStyle name="CALC Percent Total [2] 2 25 5" xfId="35991"/>
    <cellStyle name="CALC Percent Total [2] 2 25 5 2" xfId="35992"/>
    <cellStyle name="CALC Percent Total [2] 2 25 5 2 2" xfId="35993"/>
    <cellStyle name="CALC Percent Total [2] 2 25 5 3" xfId="35994"/>
    <cellStyle name="CALC Percent Total [2] 2 25 5 4" xfId="35995"/>
    <cellStyle name="CALC Percent Total [2] 2 25 6" xfId="35996"/>
    <cellStyle name="CALC Percent Total [2] 2 25 6 2" xfId="35997"/>
    <cellStyle name="CALC Percent Total [2] 2 25 6 2 2" xfId="35998"/>
    <cellStyle name="CALC Percent Total [2] 2 25 6 3" xfId="35999"/>
    <cellStyle name="CALC Percent Total [2] 2 25 6 4" xfId="36000"/>
    <cellStyle name="CALC Percent Total [2] 2 25 7" xfId="36001"/>
    <cellStyle name="CALC Percent Total [2] 2 25 7 2" xfId="36002"/>
    <cellStyle name="CALC Percent Total [2] 2 25 7 2 2" xfId="36003"/>
    <cellStyle name="CALC Percent Total [2] 2 25 7 3" xfId="36004"/>
    <cellStyle name="CALC Percent Total [2] 2 25 7 4" xfId="36005"/>
    <cellStyle name="CALC Percent Total [2] 2 25 8" xfId="36006"/>
    <cellStyle name="CALC Percent Total [2] 2 25 8 2" xfId="36007"/>
    <cellStyle name="CALC Percent Total [2] 2 25 8 2 2" xfId="36008"/>
    <cellStyle name="CALC Percent Total [2] 2 25 8 3" xfId="36009"/>
    <cellStyle name="CALC Percent Total [2] 2 25 8 4" xfId="36010"/>
    <cellStyle name="CALC Percent Total [2] 2 25 9" xfId="36011"/>
    <cellStyle name="CALC Percent Total [2] 2 25 9 2" xfId="36012"/>
    <cellStyle name="CALC Percent Total [2] 2 26" xfId="36013"/>
    <cellStyle name="CALC Percent Total [2] 2 26 10" xfId="36014"/>
    <cellStyle name="CALC Percent Total [2] 2 26 11" xfId="36015"/>
    <cellStyle name="CALC Percent Total [2] 2 26 2" xfId="36016"/>
    <cellStyle name="CALC Percent Total [2] 2 26 2 2" xfId="36017"/>
    <cellStyle name="CALC Percent Total [2] 2 26 2 2 2" xfId="36018"/>
    <cellStyle name="CALC Percent Total [2] 2 26 2 3" xfId="36019"/>
    <cellStyle name="CALC Percent Total [2] 2 26 2 4" xfId="36020"/>
    <cellStyle name="CALC Percent Total [2] 2 26 3" xfId="36021"/>
    <cellStyle name="CALC Percent Total [2] 2 26 3 2" xfId="36022"/>
    <cellStyle name="CALC Percent Total [2] 2 26 3 2 2" xfId="36023"/>
    <cellStyle name="CALC Percent Total [2] 2 26 3 3" xfId="36024"/>
    <cellStyle name="CALC Percent Total [2] 2 26 3 4" xfId="36025"/>
    <cellStyle name="CALC Percent Total [2] 2 26 4" xfId="36026"/>
    <cellStyle name="CALC Percent Total [2] 2 26 4 2" xfId="36027"/>
    <cellStyle name="CALC Percent Total [2] 2 26 4 2 2" xfId="36028"/>
    <cellStyle name="CALC Percent Total [2] 2 26 4 3" xfId="36029"/>
    <cellStyle name="CALC Percent Total [2] 2 26 4 4" xfId="36030"/>
    <cellStyle name="CALC Percent Total [2] 2 26 5" xfId="36031"/>
    <cellStyle name="CALC Percent Total [2] 2 26 5 2" xfId="36032"/>
    <cellStyle name="CALC Percent Total [2] 2 26 5 2 2" xfId="36033"/>
    <cellStyle name="CALC Percent Total [2] 2 26 5 3" xfId="36034"/>
    <cellStyle name="CALC Percent Total [2] 2 26 5 4" xfId="36035"/>
    <cellStyle name="CALC Percent Total [2] 2 26 6" xfId="36036"/>
    <cellStyle name="CALC Percent Total [2] 2 26 6 2" xfId="36037"/>
    <cellStyle name="CALC Percent Total [2] 2 26 6 2 2" xfId="36038"/>
    <cellStyle name="CALC Percent Total [2] 2 26 6 3" xfId="36039"/>
    <cellStyle name="CALC Percent Total [2] 2 26 6 4" xfId="36040"/>
    <cellStyle name="CALC Percent Total [2] 2 26 7" xfId="36041"/>
    <cellStyle name="CALC Percent Total [2] 2 26 7 2" xfId="36042"/>
    <cellStyle name="CALC Percent Total [2] 2 26 7 2 2" xfId="36043"/>
    <cellStyle name="CALC Percent Total [2] 2 26 7 3" xfId="36044"/>
    <cellStyle name="CALC Percent Total [2] 2 26 7 4" xfId="36045"/>
    <cellStyle name="CALC Percent Total [2] 2 26 8" xfId="36046"/>
    <cellStyle name="CALC Percent Total [2] 2 26 8 2" xfId="36047"/>
    <cellStyle name="CALC Percent Total [2] 2 26 8 2 2" xfId="36048"/>
    <cellStyle name="CALC Percent Total [2] 2 26 8 3" xfId="36049"/>
    <cellStyle name="CALC Percent Total [2] 2 26 8 4" xfId="36050"/>
    <cellStyle name="CALC Percent Total [2] 2 26 9" xfId="36051"/>
    <cellStyle name="CALC Percent Total [2] 2 26 9 2" xfId="36052"/>
    <cellStyle name="CALC Percent Total [2] 2 27" xfId="36053"/>
    <cellStyle name="CALC Percent Total [2] 2 27 10" xfId="36054"/>
    <cellStyle name="CALC Percent Total [2] 2 27 11" xfId="36055"/>
    <cellStyle name="CALC Percent Total [2] 2 27 2" xfId="36056"/>
    <cellStyle name="CALC Percent Total [2] 2 27 2 2" xfId="36057"/>
    <cellStyle name="CALC Percent Total [2] 2 27 2 2 2" xfId="36058"/>
    <cellStyle name="CALC Percent Total [2] 2 27 2 3" xfId="36059"/>
    <cellStyle name="CALC Percent Total [2] 2 27 2 4" xfId="36060"/>
    <cellStyle name="CALC Percent Total [2] 2 27 3" xfId="36061"/>
    <cellStyle name="CALC Percent Total [2] 2 27 3 2" xfId="36062"/>
    <cellStyle name="CALC Percent Total [2] 2 27 3 2 2" xfId="36063"/>
    <cellStyle name="CALC Percent Total [2] 2 27 3 3" xfId="36064"/>
    <cellStyle name="CALC Percent Total [2] 2 27 3 4" xfId="36065"/>
    <cellStyle name="CALC Percent Total [2] 2 27 4" xfId="36066"/>
    <cellStyle name="CALC Percent Total [2] 2 27 4 2" xfId="36067"/>
    <cellStyle name="CALC Percent Total [2] 2 27 4 2 2" xfId="36068"/>
    <cellStyle name="CALC Percent Total [2] 2 27 4 3" xfId="36069"/>
    <cellStyle name="CALC Percent Total [2] 2 27 4 4" xfId="36070"/>
    <cellStyle name="CALC Percent Total [2] 2 27 5" xfId="36071"/>
    <cellStyle name="CALC Percent Total [2] 2 27 5 2" xfId="36072"/>
    <cellStyle name="CALC Percent Total [2] 2 27 5 2 2" xfId="36073"/>
    <cellStyle name="CALC Percent Total [2] 2 27 5 3" xfId="36074"/>
    <cellStyle name="CALC Percent Total [2] 2 27 5 4" xfId="36075"/>
    <cellStyle name="CALC Percent Total [2] 2 27 6" xfId="36076"/>
    <cellStyle name="CALC Percent Total [2] 2 27 6 2" xfId="36077"/>
    <cellStyle name="CALC Percent Total [2] 2 27 6 2 2" xfId="36078"/>
    <cellStyle name="CALC Percent Total [2] 2 27 6 3" xfId="36079"/>
    <cellStyle name="CALC Percent Total [2] 2 27 6 4" xfId="36080"/>
    <cellStyle name="CALC Percent Total [2] 2 27 7" xfId="36081"/>
    <cellStyle name="CALC Percent Total [2] 2 27 7 2" xfId="36082"/>
    <cellStyle name="CALC Percent Total [2] 2 27 7 2 2" xfId="36083"/>
    <cellStyle name="CALC Percent Total [2] 2 27 7 3" xfId="36084"/>
    <cellStyle name="CALC Percent Total [2] 2 27 7 4" xfId="36085"/>
    <cellStyle name="CALC Percent Total [2] 2 27 8" xfId="36086"/>
    <cellStyle name="CALC Percent Total [2] 2 27 8 2" xfId="36087"/>
    <cellStyle name="CALC Percent Total [2] 2 27 8 2 2" xfId="36088"/>
    <cellStyle name="CALC Percent Total [2] 2 27 8 3" xfId="36089"/>
    <cellStyle name="CALC Percent Total [2] 2 27 8 4" xfId="36090"/>
    <cellStyle name="CALC Percent Total [2] 2 27 9" xfId="36091"/>
    <cellStyle name="CALC Percent Total [2] 2 27 9 2" xfId="36092"/>
    <cellStyle name="CALC Percent Total [2] 2 28" xfId="36093"/>
    <cellStyle name="CALC Percent Total [2] 2 28 10" xfId="36094"/>
    <cellStyle name="CALC Percent Total [2] 2 28 11" xfId="36095"/>
    <cellStyle name="CALC Percent Total [2] 2 28 2" xfId="36096"/>
    <cellStyle name="CALC Percent Total [2] 2 28 2 2" xfId="36097"/>
    <cellStyle name="CALC Percent Total [2] 2 28 2 2 2" xfId="36098"/>
    <cellStyle name="CALC Percent Total [2] 2 28 2 3" xfId="36099"/>
    <cellStyle name="CALC Percent Total [2] 2 28 2 4" xfId="36100"/>
    <cellStyle name="CALC Percent Total [2] 2 28 3" xfId="36101"/>
    <cellStyle name="CALC Percent Total [2] 2 28 3 2" xfId="36102"/>
    <cellStyle name="CALC Percent Total [2] 2 28 3 2 2" xfId="36103"/>
    <cellStyle name="CALC Percent Total [2] 2 28 3 3" xfId="36104"/>
    <cellStyle name="CALC Percent Total [2] 2 28 3 4" xfId="36105"/>
    <cellStyle name="CALC Percent Total [2] 2 28 4" xfId="36106"/>
    <cellStyle name="CALC Percent Total [2] 2 28 4 2" xfId="36107"/>
    <cellStyle name="CALC Percent Total [2] 2 28 4 2 2" xfId="36108"/>
    <cellStyle name="CALC Percent Total [2] 2 28 4 3" xfId="36109"/>
    <cellStyle name="CALC Percent Total [2] 2 28 4 4" xfId="36110"/>
    <cellStyle name="CALC Percent Total [2] 2 28 5" xfId="36111"/>
    <cellStyle name="CALC Percent Total [2] 2 28 5 2" xfId="36112"/>
    <cellStyle name="CALC Percent Total [2] 2 28 5 2 2" xfId="36113"/>
    <cellStyle name="CALC Percent Total [2] 2 28 5 3" xfId="36114"/>
    <cellStyle name="CALC Percent Total [2] 2 28 5 4" xfId="36115"/>
    <cellStyle name="CALC Percent Total [2] 2 28 6" xfId="36116"/>
    <cellStyle name="CALC Percent Total [2] 2 28 6 2" xfId="36117"/>
    <cellStyle name="CALC Percent Total [2] 2 28 6 2 2" xfId="36118"/>
    <cellStyle name="CALC Percent Total [2] 2 28 6 3" xfId="36119"/>
    <cellStyle name="CALC Percent Total [2] 2 28 6 4" xfId="36120"/>
    <cellStyle name="CALC Percent Total [2] 2 28 7" xfId="36121"/>
    <cellStyle name="CALC Percent Total [2] 2 28 7 2" xfId="36122"/>
    <cellStyle name="CALC Percent Total [2] 2 28 7 2 2" xfId="36123"/>
    <cellStyle name="CALC Percent Total [2] 2 28 7 3" xfId="36124"/>
    <cellStyle name="CALC Percent Total [2] 2 28 7 4" xfId="36125"/>
    <cellStyle name="CALC Percent Total [2] 2 28 8" xfId="36126"/>
    <cellStyle name="CALC Percent Total [2] 2 28 8 2" xfId="36127"/>
    <cellStyle name="CALC Percent Total [2] 2 28 8 2 2" xfId="36128"/>
    <cellStyle name="CALC Percent Total [2] 2 28 8 3" xfId="36129"/>
    <cellStyle name="CALC Percent Total [2] 2 28 8 4" xfId="36130"/>
    <cellStyle name="CALC Percent Total [2] 2 28 9" xfId="36131"/>
    <cellStyle name="CALC Percent Total [2] 2 28 9 2" xfId="36132"/>
    <cellStyle name="CALC Percent Total [2] 2 29" xfId="36133"/>
    <cellStyle name="CALC Percent Total [2] 2 29 2" xfId="36134"/>
    <cellStyle name="CALC Percent Total [2] 2 29 2 2" xfId="36135"/>
    <cellStyle name="CALC Percent Total [2] 2 29 2 2 2" xfId="36136"/>
    <cellStyle name="CALC Percent Total [2] 2 29 2 3" xfId="36137"/>
    <cellStyle name="CALC Percent Total [2] 2 29 2 4" xfId="36138"/>
    <cellStyle name="CALC Percent Total [2] 2 29 3" xfId="36139"/>
    <cellStyle name="CALC Percent Total [2] 2 29 3 2" xfId="36140"/>
    <cellStyle name="CALC Percent Total [2] 2 29 3 2 2" xfId="36141"/>
    <cellStyle name="CALC Percent Total [2] 2 29 3 3" xfId="36142"/>
    <cellStyle name="CALC Percent Total [2] 2 29 3 4" xfId="36143"/>
    <cellStyle name="CALC Percent Total [2] 2 29 4" xfId="36144"/>
    <cellStyle name="CALC Percent Total [2] 2 29 4 2" xfId="36145"/>
    <cellStyle name="CALC Percent Total [2] 2 3" xfId="36146"/>
    <cellStyle name="CALC Percent Total [2] 2 3 2" xfId="36147"/>
    <cellStyle name="CALC Percent Total [2] 2 3 2 2" xfId="36148"/>
    <cellStyle name="CALC Percent Total [2] 2 3 2 2 2" xfId="36149"/>
    <cellStyle name="CALC Percent Total [2] 2 3 3" xfId="36150"/>
    <cellStyle name="CALC Percent Total [2] 2 3 3 2" xfId="36151"/>
    <cellStyle name="CALC Percent Total [2] 2 30" xfId="36152"/>
    <cellStyle name="CALC Percent Total [2] 2 30 2" xfId="36153"/>
    <cellStyle name="CALC Percent Total [2] 2 4" xfId="36154"/>
    <cellStyle name="CALC Percent Total [2] 2 4 2" xfId="36155"/>
    <cellStyle name="CALC Percent Total [2] 2 4 2 2" xfId="36156"/>
    <cellStyle name="CALC Percent Total [2] 2 4 2 2 2" xfId="36157"/>
    <cellStyle name="CALC Percent Total [2] 2 4 2 3" xfId="36158"/>
    <cellStyle name="CALC Percent Total [2] 2 4 2 4" xfId="36159"/>
    <cellStyle name="CALC Percent Total [2] 2 4 3" xfId="36160"/>
    <cellStyle name="CALC Percent Total [2] 2 4 3 2" xfId="36161"/>
    <cellStyle name="CALC Percent Total [2] 2 4 3 2 2" xfId="36162"/>
    <cellStyle name="CALC Percent Total [2] 2 4 3 3" xfId="36163"/>
    <cellStyle name="CALC Percent Total [2] 2 4 3 4" xfId="36164"/>
    <cellStyle name="CALC Percent Total [2] 2 4 4" xfId="36165"/>
    <cellStyle name="CALC Percent Total [2] 2 4 4 2" xfId="36166"/>
    <cellStyle name="CALC Percent Total [2] 2 4 4 2 2" xfId="36167"/>
    <cellStyle name="CALC Percent Total [2] 2 4 4 3" xfId="36168"/>
    <cellStyle name="CALC Percent Total [2] 2 4 4 4" xfId="36169"/>
    <cellStyle name="CALC Percent Total [2] 2 4 5" xfId="36170"/>
    <cellStyle name="CALC Percent Total [2] 2 4 5 2" xfId="36171"/>
    <cellStyle name="CALC Percent Total [2] 2 4 5 2 2" xfId="36172"/>
    <cellStyle name="CALC Percent Total [2] 2 4 5 3" xfId="36173"/>
    <cellStyle name="CALC Percent Total [2] 2 4 5 4" xfId="36174"/>
    <cellStyle name="CALC Percent Total [2] 2 4 6" xfId="36175"/>
    <cellStyle name="CALC Percent Total [2] 2 4 6 2" xfId="36176"/>
    <cellStyle name="CALC Percent Total [2] 2 4 6 2 2" xfId="36177"/>
    <cellStyle name="CALC Percent Total [2] 2 4 6 3" xfId="36178"/>
    <cellStyle name="CALC Percent Total [2] 2 4 6 4" xfId="36179"/>
    <cellStyle name="CALC Percent Total [2] 2 4 7" xfId="36180"/>
    <cellStyle name="CALC Percent Total [2] 2 4 7 2" xfId="36181"/>
    <cellStyle name="CALC Percent Total [2] 2 4 7 2 2" xfId="36182"/>
    <cellStyle name="CALC Percent Total [2] 2 4 7 3" xfId="36183"/>
    <cellStyle name="CALC Percent Total [2] 2 4 7 4" xfId="36184"/>
    <cellStyle name="CALC Percent Total [2] 2 4 8" xfId="36185"/>
    <cellStyle name="CALC Percent Total [2] 2 4 8 2" xfId="36186"/>
    <cellStyle name="CALC Percent Total [2] 2 5" xfId="36187"/>
    <cellStyle name="CALC Percent Total [2] 2 5 10" xfId="36188"/>
    <cellStyle name="CALC Percent Total [2] 2 5 10 2" xfId="36189"/>
    <cellStyle name="CALC Percent Total [2] 2 5 11" xfId="36190"/>
    <cellStyle name="CALC Percent Total [2] 2 5 2" xfId="36191"/>
    <cellStyle name="CALC Percent Total [2] 2 5 2 2" xfId="36192"/>
    <cellStyle name="CALC Percent Total [2] 2 5 2 2 2" xfId="36193"/>
    <cellStyle name="CALC Percent Total [2] 2 5 2 3" xfId="36194"/>
    <cellStyle name="CALC Percent Total [2] 2 5 2 4" xfId="36195"/>
    <cellStyle name="CALC Percent Total [2] 2 5 3" xfId="36196"/>
    <cellStyle name="CALC Percent Total [2] 2 5 3 2" xfId="36197"/>
    <cellStyle name="CALC Percent Total [2] 2 5 3 2 2" xfId="36198"/>
    <cellStyle name="CALC Percent Total [2] 2 5 3 3" xfId="36199"/>
    <cellStyle name="CALC Percent Total [2] 2 5 3 4" xfId="36200"/>
    <cellStyle name="CALC Percent Total [2] 2 5 4" xfId="36201"/>
    <cellStyle name="CALC Percent Total [2] 2 5 4 2" xfId="36202"/>
    <cellStyle name="CALC Percent Total [2] 2 5 4 2 2" xfId="36203"/>
    <cellStyle name="CALC Percent Total [2] 2 5 4 3" xfId="36204"/>
    <cellStyle name="CALC Percent Total [2] 2 5 4 4" xfId="36205"/>
    <cellStyle name="CALC Percent Total [2] 2 5 5" xfId="36206"/>
    <cellStyle name="CALC Percent Total [2] 2 5 5 2" xfId="36207"/>
    <cellStyle name="CALC Percent Total [2] 2 5 5 2 2" xfId="36208"/>
    <cellStyle name="CALC Percent Total [2] 2 5 5 3" xfId="36209"/>
    <cellStyle name="CALC Percent Total [2] 2 5 5 4" xfId="36210"/>
    <cellStyle name="CALC Percent Total [2] 2 5 6" xfId="36211"/>
    <cellStyle name="CALC Percent Total [2] 2 5 6 2" xfId="36212"/>
    <cellStyle name="CALC Percent Total [2] 2 5 6 2 2" xfId="36213"/>
    <cellStyle name="CALC Percent Total [2] 2 5 6 3" xfId="36214"/>
    <cellStyle name="CALC Percent Total [2] 2 5 6 4" xfId="36215"/>
    <cellStyle name="CALC Percent Total [2] 2 5 7" xfId="36216"/>
    <cellStyle name="CALC Percent Total [2] 2 5 7 2" xfId="36217"/>
    <cellStyle name="CALC Percent Total [2] 2 5 7 2 2" xfId="36218"/>
    <cellStyle name="CALC Percent Total [2] 2 5 7 3" xfId="36219"/>
    <cellStyle name="CALC Percent Total [2] 2 5 7 4" xfId="36220"/>
    <cellStyle name="CALC Percent Total [2] 2 5 8" xfId="36221"/>
    <cellStyle name="CALC Percent Total [2] 2 5 8 2" xfId="36222"/>
    <cellStyle name="CALC Percent Total [2] 2 5 8 2 2" xfId="36223"/>
    <cellStyle name="CALC Percent Total [2] 2 5 8 3" xfId="36224"/>
    <cellStyle name="CALC Percent Total [2] 2 5 8 4" xfId="36225"/>
    <cellStyle name="CALC Percent Total [2] 2 5 9" xfId="36226"/>
    <cellStyle name="CALC Percent Total [2] 2 5 9 2" xfId="36227"/>
    <cellStyle name="CALC Percent Total [2] 2 5 9 2 2" xfId="36228"/>
    <cellStyle name="CALC Percent Total [2] 2 5 9 3" xfId="36229"/>
    <cellStyle name="CALC Percent Total [2] 2 5 9 4" xfId="36230"/>
    <cellStyle name="CALC Percent Total [2] 2 6" xfId="36231"/>
    <cellStyle name="CALC Percent Total [2] 2 6 10" xfId="36232"/>
    <cellStyle name="CALC Percent Total [2] 2 6 10 2" xfId="36233"/>
    <cellStyle name="CALC Percent Total [2] 2 6 11" xfId="36234"/>
    <cellStyle name="CALC Percent Total [2] 2 6 2" xfId="36235"/>
    <cellStyle name="CALC Percent Total [2] 2 6 2 2" xfId="36236"/>
    <cellStyle name="CALC Percent Total [2] 2 6 2 2 2" xfId="36237"/>
    <cellStyle name="CALC Percent Total [2] 2 6 2 3" xfId="36238"/>
    <cellStyle name="CALC Percent Total [2] 2 6 2 4" xfId="36239"/>
    <cellStyle name="CALC Percent Total [2] 2 6 3" xfId="36240"/>
    <cellStyle name="CALC Percent Total [2] 2 6 3 2" xfId="36241"/>
    <cellStyle name="CALC Percent Total [2] 2 6 3 2 2" xfId="36242"/>
    <cellStyle name="CALC Percent Total [2] 2 6 3 3" xfId="36243"/>
    <cellStyle name="CALC Percent Total [2] 2 6 3 4" xfId="36244"/>
    <cellStyle name="CALC Percent Total [2] 2 6 4" xfId="36245"/>
    <cellStyle name="CALC Percent Total [2] 2 6 4 2" xfId="36246"/>
    <cellStyle name="CALC Percent Total [2] 2 6 4 2 2" xfId="36247"/>
    <cellStyle name="CALC Percent Total [2] 2 6 4 3" xfId="36248"/>
    <cellStyle name="CALC Percent Total [2] 2 6 4 4" xfId="36249"/>
    <cellStyle name="CALC Percent Total [2] 2 6 5" xfId="36250"/>
    <cellStyle name="CALC Percent Total [2] 2 6 5 2" xfId="36251"/>
    <cellStyle name="CALC Percent Total [2] 2 6 5 2 2" xfId="36252"/>
    <cellStyle name="CALC Percent Total [2] 2 6 5 3" xfId="36253"/>
    <cellStyle name="CALC Percent Total [2] 2 6 5 4" xfId="36254"/>
    <cellStyle name="CALC Percent Total [2] 2 6 6" xfId="36255"/>
    <cellStyle name="CALC Percent Total [2] 2 6 6 2" xfId="36256"/>
    <cellStyle name="CALC Percent Total [2] 2 6 6 2 2" xfId="36257"/>
    <cellStyle name="CALC Percent Total [2] 2 6 6 3" xfId="36258"/>
    <cellStyle name="CALC Percent Total [2] 2 6 6 4" xfId="36259"/>
    <cellStyle name="CALC Percent Total [2] 2 6 7" xfId="36260"/>
    <cellStyle name="CALC Percent Total [2] 2 6 7 2" xfId="36261"/>
    <cellStyle name="CALC Percent Total [2] 2 6 7 2 2" xfId="36262"/>
    <cellStyle name="CALC Percent Total [2] 2 6 7 3" xfId="36263"/>
    <cellStyle name="CALC Percent Total [2] 2 6 7 4" xfId="36264"/>
    <cellStyle name="CALC Percent Total [2] 2 6 8" xfId="36265"/>
    <cellStyle name="CALC Percent Total [2] 2 6 8 2" xfId="36266"/>
    <cellStyle name="CALC Percent Total [2] 2 6 8 2 2" xfId="36267"/>
    <cellStyle name="CALC Percent Total [2] 2 6 8 3" xfId="36268"/>
    <cellStyle name="CALC Percent Total [2] 2 6 8 4" xfId="36269"/>
    <cellStyle name="CALC Percent Total [2] 2 6 9" xfId="36270"/>
    <cellStyle name="CALC Percent Total [2] 2 6 9 2" xfId="36271"/>
    <cellStyle name="CALC Percent Total [2] 2 6 9 2 2" xfId="36272"/>
    <cellStyle name="CALC Percent Total [2] 2 6 9 3" xfId="36273"/>
    <cellStyle name="CALC Percent Total [2] 2 6 9 4" xfId="36274"/>
    <cellStyle name="CALC Percent Total [2] 2 7" xfId="36275"/>
    <cellStyle name="CALC Percent Total [2] 2 7 10" xfId="36276"/>
    <cellStyle name="CALC Percent Total [2] 2 7 10 2" xfId="36277"/>
    <cellStyle name="CALC Percent Total [2] 2 7 11" xfId="36278"/>
    <cellStyle name="CALC Percent Total [2] 2 7 2" xfId="36279"/>
    <cellStyle name="CALC Percent Total [2] 2 7 2 2" xfId="36280"/>
    <cellStyle name="CALC Percent Total [2] 2 7 2 2 2" xfId="36281"/>
    <cellStyle name="CALC Percent Total [2] 2 7 2 3" xfId="36282"/>
    <cellStyle name="CALC Percent Total [2] 2 7 2 4" xfId="36283"/>
    <cellStyle name="CALC Percent Total [2] 2 7 3" xfId="36284"/>
    <cellStyle name="CALC Percent Total [2] 2 7 3 2" xfId="36285"/>
    <cellStyle name="CALC Percent Total [2] 2 7 3 2 2" xfId="36286"/>
    <cellStyle name="CALC Percent Total [2] 2 7 3 3" xfId="36287"/>
    <cellStyle name="CALC Percent Total [2] 2 7 3 4" xfId="36288"/>
    <cellStyle name="CALC Percent Total [2] 2 7 4" xfId="36289"/>
    <cellStyle name="CALC Percent Total [2] 2 7 4 2" xfId="36290"/>
    <cellStyle name="CALC Percent Total [2] 2 7 4 2 2" xfId="36291"/>
    <cellStyle name="CALC Percent Total [2] 2 7 4 3" xfId="36292"/>
    <cellStyle name="CALC Percent Total [2] 2 7 4 4" xfId="36293"/>
    <cellStyle name="CALC Percent Total [2] 2 7 5" xfId="36294"/>
    <cellStyle name="CALC Percent Total [2] 2 7 5 2" xfId="36295"/>
    <cellStyle name="CALC Percent Total [2] 2 7 5 2 2" xfId="36296"/>
    <cellStyle name="CALC Percent Total [2] 2 7 5 3" xfId="36297"/>
    <cellStyle name="CALC Percent Total [2] 2 7 5 4" xfId="36298"/>
    <cellStyle name="CALC Percent Total [2] 2 7 6" xfId="36299"/>
    <cellStyle name="CALC Percent Total [2] 2 7 6 2" xfId="36300"/>
    <cellStyle name="CALC Percent Total [2] 2 7 6 2 2" xfId="36301"/>
    <cellStyle name="CALC Percent Total [2] 2 7 6 3" xfId="36302"/>
    <cellStyle name="CALC Percent Total [2] 2 7 6 4" xfId="36303"/>
    <cellStyle name="CALC Percent Total [2] 2 7 7" xfId="36304"/>
    <cellStyle name="CALC Percent Total [2] 2 7 7 2" xfId="36305"/>
    <cellStyle name="CALC Percent Total [2] 2 7 7 2 2" xfId="36306"/>
    <cellStyle name="CALC Percent Total [2] 2 7 7 3" xfId="36307"/>
    <cellStyle name="CALC Percent Total [2] 2 7 7 4" xfId="36308"/>
    <cellStyle name="CALC Percent Total [2] 2 7 8" xfId="36309"/>
    <cellStyle name="CALC Percent Total [2] 2 7 8 2" xfId="36310"/>
    <cellStyle name="CALC Percent Total [2] 2 7 8 2 2" xfId="36311"/>
    <cellStyle name="CALC Percent Total [2] 2 7 8 3" xfId="36312"/>
    <cellStyle name="CALC Percent Total [2] 2 7 8 4" xfId="36313"/>
    <cellStyle name="CALC Percent Total [2] 2 7 9" xfId="36314"/>
    <cellStyle name="CALC Percent Total [2] 2 7 9 2" xfId="36315"/>
    <cellStyle name="CALC Percent Total [2] 2 7 9 2 2" xfId="36316"/>
    <cellStyle name="CALC Percent Total [2] 2 7 9 3" xfId="36317"/>
    <cellStyle name="CALC Percent Total [2] 2 7 9 4" xfId="36318"/>
    <cellStyle name="CALC Percent Total [2] 2 8" xfId="36319"/>
    <cellStyle name="CALC Percent Total [2] 2 8 10" xfId="36320"/>
    <cellStyle name="CALC Percent Total [2] 2 8 10 2" xfId="36321"/>
    <cellStyle name="CALC Percent Total [2] 2 8 11" xfId="36322"/>
    <cellStyle name="CALC Percent Total [2] 2 8 2" xfId="36323"/>
    <cellStyle name="CALC Percent Total [2] 2 8 2 2" xfId="36324"/>
    <cellStyle name="CALC Percent Total [2] 2 8 2 2 2" xfId="36325"/>
    <cellStyle name="CALC Percent Total [2] 2 8 2 3" xfId="36326"/>
    <cellStyle name="CALC Percent Total [2] 2 8 2 4" xfId="36327"/>
    <cellStyle name="CALC Percent Total [2] 2 8 3" xfId="36328"/>
    <cellStyle name="CALC Percent Total [2] 2 8 3 2" xfId="36329"/>
    <cellStyle name="CALC Percent Total [2] 2 8 3 2 2" xfId="36330"/>
    <cellStyle name="CALC Percent Total [2] 2 8 3 3" xfId="36331"/>
    <cellStyle name="CALC Percent Total [2] 2 8 3 4" xfId="36332"/>
    <cellStyle name="CALC Percent Total [2] 2 8 4" xfId="36333"/>
    <cellStyle name="CALC Percent Total [2] 2 8 4 2" xfId="36334"/>
    <cellStyle name="CALC Percent Total [2] 2 8 4 2 2" xfId="36335"/>
    <cellStyle name="CALC Percent Total [2] 2 8 4 3" xfId="36336"/>
    <cellStyle name="CALC Percent Total [2] 2 8 4 4" xfId="36337"/>
    <cellStyle name="CALC Percent Total [2] 2 8 5" xfId="36338"/>
    <cellStyle name="CALC Percent Total [2] 2 8 5 2" xfId="36339"/>
    <cellStyle name="CALC Percent Total [2] 2 8 5 2 2" xfId="36340"/>
    <cellStyle name="CALC Percent Total [2] 2 8 5 3" xfId="36341"/>
    <cellStyle name="CALC Percent Total [2] 2 8 5 4" xfId="36342"/>
    <cellStyle name="CALC Percent Total [2] 2 8 6" xfId="36343"/>
    <cellStyle name="CALC Percent Total [2] 2 8 6 2" xfId="36344"/>
    <cellStyle name="CALC Percent Total [2] 2 8 6 2 2" xfId="36345"/>
    <cellStyle name="CALC Percent Total [2] 2 8 6 3" xfId="36346"/>
    <cellStyle name="CALC Percent Total [2] 2 8 6 4" xfId="36347"/>
    <cellStyle name="CALC Percent Total [2] 2 8 7" xfId="36348"/>
    <cellStyle name="CALC Percent Total [2] 2 8 7 2" xfId="36349"/>
    <cellStyle name="CALC Percent Total [2] 2 8 7 2 2" xfId="36350"/>
    <cellStyle name="CALC Percent Total [2] 2 8 7 3" xfId="36351"/>
    <cellStyle name="CALC Percent Total [2] 2 8 7 4" xfId="36352"/>
    <cellStyle name="CALC Percent Total [2] 2 8 8" xfId="36353"/>
    <cellStyle name="CALC Percent Total [2] 2 8 8 2" xfId="36354"/>
    <cellStyle name="CALC Percent Total [2] 2 8 8 2 2" xfId="36355"/>
    <cellStyle name="CALC Percent Total [2] 2 8 8 3" xfId="36356"/>
    <cellStyle name="CALC Percent Total [2] 2 8 8 4" xfId="36357"/>
    <cellStyle name="CALC Percent Total [2] 2 8 9" xfId="36358"/>
    <cellStyle name="CALC Percent Total [2] 2 8 9 2" xfId="36359"/>
    <cellStyle name="CALC Percent Total [2] 2 8 9 2 2" xfId="36360"/>
    <cellStyle name="CALC Percent Total [2] 2 8 9 3" xfId="36361"/>
    <cellStyle name="CALC Percent Total [2] 2 8 9 4" xfId="36362"/>
    <cellStyle name="CALC Percent Total [2] 2 9" xfId="36363"/>
    <cellStyle name="CALC Percent Total [2] 2 9 10" xfId="36364"/>
    <cellStyle name="CALC Percent Total [2] 2 9 10 2" xfId="36365"/>
    <cellStyle name="CALC Percent Total [2] 2 9 11" xfId="36366"/>
    <cellStyle name="CALC Percent Total [2] 2 9 12" xfId="36367"/>
    <cellStyle name="CALC Percent Total [2] 2 9 2" xfId="36368"/>
    <cellStyle name="CALC Percent Total [2] 2 9 2 2" xfId="36369"/>
    <cellStyle name="CALC Percent Total [2] 2 9 2 2 2" xfId="36370"/>
    <cellStyle name="CALC Percent Total [2] 2 9 2 3" xfId="36371"/>
    <cellStyle name="CALC Percent Total [2] 2 9 2 4" xfId="36372"/>
    <cellStyle name="CALC Percent Total [2] 2 9 3" xfId="36373"/>
    <cellStyle name="CALC Percent Total [2] 2 9 3 2" xfId="36374"/>
    <cellStyle name="CALC Percent Total [2] 2 9 3 2 2" xfId="36375"/>
    <cellStyle name="CALC Percent Total [2] 2 9 3 3" xfId="36376"/>
    <cellStyle name="CALC Percent Total [2] 2 9 3 4" xfId="36377"/>
    <cellStyle name="CALC Percent Total [2] 2 9 4" xfId="36378"/>
    <cellStyle name="CALC Percent Total [2] 2 9 4 2" xfId="36379"/>
    <cellStyle name="CALC Percent Total [2] 2 9 4 2 2" xfId="36380"/>
    <cellStyle name="CALC Percent Total [2] 2 9 4 3" xfId="36381"/>
    <cellStyle name="CALC Percent Total [2] 2 9 4 4" xfId="36382"/>
    <cellStyle name="CALC Percent Total [2] 2 9 5" xfId="36383"/>
    <cellStyle name="CALC Percent Total [2] 2 9 5 2" xfId="36384"/>
    <cellStyle name="CALC Percent Total [2] 2 9 5 2 2" xfId="36385"/>
    <cellStyle name="CALC Percent Total [2] 2 9 5 3" xfId="36386"/>
    <cellStyle name="CALC Percent Total [2] 2 9 5 4" xfId="36387"/>
    <cellStyle name="CALC Percent Total [2] 2 9 6" xfId="36388"/>
    <cellStyle name="CALC Percent Total [2] 2 9 6 2" xfId="36389"/>
    <cellStyle name="CALC Percent Total [2] 2 9 6 2 2" xfId="36390"/>
    <cellStyle name="CALC Percent Total [2] 2 9 6 3" xfId="36391"/>
    <cellStyle name="CALC Percent Total [2] 2 9 6 4" xfId="36392"/>
    <cellStyle name="CALC Percent Total [2] 2 9 7" xfId="36393"/>
    <cellStyle name="CALC Percent Total [2] 2 9 7 2" xfId="36394"/>
    <cellStyle name="CALC Percent Total [2] 2 9 7 2 2" xfId="36395"/>
    <cellStyle name="CALC Percent Total [2] 2 9 7 3" xfId="36396"/>
    <cellStyle name="CALC Percent Total [2] 2 9 7 4" xfId="36397"/>
    <cellStyle name="CALC Percent Total [2] 2 9 8" xfId="36398"/>
    <cellStyle name="CALC Percent Total [2] 2 9 8 2" xfId="36399"/>
    <cellStyle name="CALC Percent Total [2] 2 9 8 2 2" xfId="36400"/>
    <cellStyle name="CALC Percent Total [2] 2 9 8 3" xfId="36401"/>
    <cellStyle name="CALC Percent Total [2] 2 9 8 4" xfId="36402"/>
    <cellStyle name="CALC Percent Total [2] 2 9 9" xfId="36403"/>
    <cellStyle name="CALC Percent Total [2] 2 9 9 2" xfId="36404"/>
    <cellStyle name="CALC Percent Total [2] 2 9 9 2 2" xfId="36405"/>
    <cellStyle name="CALC Percent Total [2] 2 9 9 3" xfId="36406"/>
    <cellStyle name="CALC Percent Total [2] 2 9 9 4" xfId="36407"/>
    <cellStyle name="CALC Percent Total [2] 20" xfId="36408"/>
    <cellStyle name="CALC Percent Total [2] 20 10" xfId="36409"/>
    <cellStyle name="CALC Percent Total [2] 20 11" xfId="36410"/>
    <cellStyle name="CALC Percent Total [2] 20 2" xfId="36411"/>
    <cellStyle name="CALC Percent Total [2] 20 2 2" xfId="36412"/>
    <cellStyle name="CALC Percent Total [2] 20 2 2 2" xfId="36413"/>
    <cellStyle name="CALC Percent Total [2] 20 2 3" xfId="36414"/>
    <cellStyle name="CALC Percent Total [2] 20 2 4" xfId="36415"/>
    <cellStyle name="CALC Percent Total [2] 20 3" xfId="36416"/>
    <cellStyle name="CALC Percent Total [2] 20 3 2" xfId="36417"/>
    <cellStyle name="CALC Percent Total [2] 20 3 2 2" xfId="36418"/>
    <cellStyle name="CALC Percent Total [2] 20 3 3" xfId="36419"/>
    <cellStyle name="CALC Percent Total [2] 20 3 4" xfId="36420"/>
    <cellStyle name="CALC Percent Total [2] 20 4" xfId="36421"/>
    <cellStyle name="CALC Percent Total [2] 20 4 2" xfId="36422"/>
    <cellStyle name="CALC Percent Total [2] 20 4 2 2" xfId="36423"/>
    <cellStyle name="CALC Percent Total [2] 20 4 3" xfId="36424"/>
    <cellStyle name="CALC Percent Total [2] 20 4 4" xfId="36425"/>
    <cellStyle name="CALC Percent Total [2] 20 5" xfId="36426"/>
    <cellStyle name="CALC Percent Total [2] 20 5 2" xfId="36427"/>
    <cellStyle name="CALC Percent Total [2] 20 5 2 2" xfId="36428"/>
    <cellStyle name="CALC Percent Total [2] 20 5 3" xfId="36429"/>
    <cellStyle name="CALC Percent Total [2] 20 5 4" xfId="36430"/>
    <cellStyle name="CALC Percent Total [2] 20 6" xfId="36431"/>
    <cellStyle name="CALC Percent Total [2] 20 6 2" xfId="36432"/>
    <cellStyle name="CALC Percent Total [2] 20 6 2 2" xfId="36433"/>
    <cellStyle name="CALC Percent Total [2] 20 6 3" xfId="36434"/>
    <cellStyle name="CALC Percent Total [2] 20 6 4" xfId="36435"/>
    <cellStyle name="CALC Percent Total [2] 20 7" xfId="36436"/>
    <cellStyle name="CALC Percent Total [2] 20 7 2" xfId="36437"/>
    <cellStyle name="CALC Percent Total [2] 20 7 2 2" xfId="36438"/>
    <cellStyle name="CALC Percent Total [2] 20 7 3" xfId="36439"/>
    <cellStyle name="CALC Percent Total [2] 20 7 4" xfId="36440"/>
    <cellStyle name="CALC Percent Total [2] 20 8" xfId="36441"/>
    <cellStyle name="CALC Percent Total [2] 20 8 2" xfId="36442"/>
    <cellStyle name="CALC Percent Total [2] 20 8 2 2" xfId="36443"/>
    <cellStyle name="CALC Percent Total [2] 20 8 3" xfId="36444"/>
    <cellStyle name="CALC Percent Total [2] 20 8 4" xfId="36445"/>
    <cellStyle name="CALC Percent Total [2] 20 9" xfId="36446"/>
    <cellStyle name="CALC Percent Total [2] 20 9 2" xfId="36447"/>
    <cellStyle name="CALC Percent Total [2] 21" xfId="36448"/>
    <cellStyle name="CALC Percent Total [2] 21 10" xfId="36449"/>
    <cellStyle name="CALC Percent Total [2] 21 11" xfId="36450"/>
    <cellStyle name="CALC Percent Total [2] 21 2" xfId="36451"/>
    <cellStyle name="CALC Percent Total [2] 21 2 2" xfId="36452"/>
    <cellStyle name="CALC Percent Total [2] 21 2 2 2" xfId="36453"/>
    <cellStyle name="CALC Percent Total [2] 21 2 3" xfId="36454"/>
    <cellStyle name="CALC Percent Total [2] 21 2 4" xfId="36455"/>
    <cellStyle name="CALC Percent Total [2] 21 3" xfId="36456"/>
    <cellStyle name="CALC Percent Total [2] 21 3 2" xfId="36457"/>
    <cellStyle name="CALC Percent Total [2] 21 3 2 2" xfId="36458"/>
    <cellStyle name="CALC Percent Total [2] 21 3 3" xfId="36459"/>
    <cellStyle name="CALC Percent Total [2] 21 3 4" xfId="36460"/>
    <cellStyle name="CALC Percent Total [2] 21 4" xfId="36461"/>
    <cellStyle name="CALC Percent Total [2] 21 4 2" xfId="36462"/>
    <cellStyle name="CALC Percent Total [2] 21 4 2 2" xfId="36463"/>
    <cellStyle name="CALC Percent Total [2] 21 4 3" xfId="36464"/>
    <cellStyle name="CALC Percent Total [2] 21 4 4" xfId="36465"/>
    <cellStyle name="CALC Percent Total [2] 21 5" xfId="36466"/>
    <cellStyle name="CALC Percent Total [2] 21 5 2" xfId="36467"/>
    <cellStyle name="CALC Percent Total [2] 21 5 2 2" xfId="36468"/>
    <cellStyle name="CALC Percent Total [2] 21 5 3" xfId="36469"/>
    <cellStyle name="CALC Percent Total [2] 21 5 4" xfId="36470"/>
    <cellStyle name="CALC Percent Total [2] 21 6" xfId="36471"/>
    <cellStyle name="CALC Percent Total [2] 21 6 2" xfId="36472"/>
    <cellStyle name="CALC Percent Total [2] 21 6 2 2" xfId="36473"/>
    <cellStyle name="CALC Percent Total [2] 21 6 3" xfId="36474"/>
    <cellStyle name="CALC Percent Total [2] 21 6 4" xfId="36475"/>
    <cellStyle name="CALC Percent Total [2] 21 7" xfId="36476"/>
    <cellStyle name="CALC Percent Total [2] 21 7 2" xfId="36477"/>
    <cellStyle name="CALC Percent Total [2] 21 7 2 2" xfId="36478"/>
    <cellStyle name="CALC Percent Total [2] 21 7 3" xfId="36479"/>
    <cellStyle name="CALC Percent Total [2] 21 7 4" xfId="36480"/>
    <cellStyle name="CALC Percent Total [2] 21 8" xfId="36481"/>
    <cellStyle name="CALC Percent Total [2] 21 8 2" xfId="36482"/>
    <cellStyle name="CALC Percent Total [2] 21 8 2 2" xfId="36483"/>
    <cellStyle name="CALC Percent Total [2] 21 8 3" xfId="36484"/>
    <cellStyle name="CALC Percent Total [2] 21 8 4" xfId="36485"/>
    <cellStyle name="CALC Percent Total [2] 21 9" xfId="36486"/>
    <cellStyle name="CALC Percent Total [2] 21 9 2" xfId="36487"/>
    <cellStyle name="CALC Percent Total [2] 22" xfId="36488"/>
    <cellStyle name="CALC Percent Total [2] 22 2" xfId="36489"/>
    <cellStyle name="CALC Percent Total [2] 22 2 2" xfId="36490"/>
    <cellStyle name="CALC Percent Total [2] 22 2 2 2" xfId="36491"/>
    <cellStyle name="CALC Percent Total [2] 22 2 3" xfId="36492"/>
    <cellStyle name="CALC Percent Total [2] 22 2 4" xfId="36493"/>
    <cellStyle name="CALC Percent Total [2] 22 3" xfId="36494"/>
    <cellStyle name="CALC Percent Total [2] 22 3 2" xfId="36495"/>
    <cellStyle name="CALC Percent Total [2] 22 3 2 2" xfId="36496"/>
    <cellStyle name="CALC Percent Total [2] 22 3 3" xfId="36497"/>
    <cellStyle name="CALC Percent Total [2] 22 3 4" xfId="36498"/>
    <cellStyle name="CALC Percent Total [2] 22 4" xfId="36499"/>
    <cellStyle name="CALC Percent Total [2] 22 4 2" xfId="36500"/>
    <cellStyle name="CALC Percent Total [2] 23" xfId="36501"/>
    <cellStyle name="CALC Percent Total [2] 23 2" xfId="36502"/>
    <cellStyle name="CALC Percent Total [2] 3" xfId="36503"/>
    <cellStyle name="CALC Percent Total [2] 3 2" xfId="36504"/>
    <cellStyle name="CALC Percent Total [2] 3 2 2" xfId="36505"/>
    <cellStyle name="CALC Percent Total [2] 3 2 2 2" xfId="36506"/>
    <cellStyle name="CALC Percent Total [2] 3 2 3" xfId="36507"/>
    <cellStyle name="CALC Percent Total [2] 3 2 4" xfId="36508"/>
    <cellStyle name="CALC Percent Total [2] 3 3" xfId="36509"/>
    <cellStyle name="CALC Percent Total [2] 3 3 2" xfId="36510"/>
    <cellStyle name="CALC Percent Total [2] 3 3 2 2" xfId="36511"/>
    <cellStyle name="CALC Percent Total [2] 3 3 3" xfId="36512"/>
    <cellStyle name="CALC Percent Total [2] 3 3 4" xfId="36513"/>
    <cellStyle name="CALC Percent Total [2] 3 4" xfId="36514"/>
    <cellStyle name="CALC Percent Total [2] 3 4 2" xfId="36515"/>
    <cellStyle name="CALC Percent Total [2] 3 4 2 2" xfId="36516"/>
    <cellStyle name="CALC Percent Total [2] 3 4 3" xfId="36517"/>
    <cellStyle name="CALC Percent Total [2] 3 4 4" xfId="36518"/>
    <cellStyle name="CALC Percent Total [2] 3 5" xfId="36519"/>
    <cellStyle name="CALC Percent Total [2] 3 5 2" xfId="36520"/>
    <cellStyle name="CALC Percent Total [2] 3 5 2 2" xfId="36521"/>
    <cellStyle name="CALC Percent Total [2] 3 5 3" xfId="36522"/>
    <cellStyle name="CALC Percent Total [2] 3 5 4" xfId="36523"/>
    <cellStyle name="CALC Percent Total [2] 3 6" xfId="36524"/>
    <cellStyle name="CALC Percent Total [2] 3 6 2" xfId="36525"/>
    <cellStyle name="CALC Percent Total [2] 3 6 2 2" xfId="36526"/>
    <cellStyle name="CALC Percent Total [2] 3 6 3" xfId="36527"/>
    <cellStyle name="CALC Percent Total [2] 3 6 4" xfId="36528"/>
    <cellStyle name="CALC Percent Total [2] 3 7" xfId="36529"/>
    <cellStyle name="CALC Percent Total [2] 3 7 2" xfId="36530"/>
    <cellStyle name="CALC Percent Total [2] 3 7 2 2" xfId="36531"/>
    <cellStyle name="CALC Percent Total [2] 3 7 3" xfId="36532"/>
    <cellStyle name="CALC Percent Total [2] 3 7 4" xfId="36533"/>
    <cellStyle name="CALC Percent Total [2] 3 8" xfId="36534"/>
    <cellStyle name="CALC Percent Total [2] 3 8 2" xfId="36535"/>
    <cellStyle name="CALC Percent Total [2] 4" xfId="36536"/>
    <cellStyle name="CALC Percent Total [2] 4 10" xfId="36537"/>
    <cellStyle name="CALC Percent Total [2] 4 10 2" xfId="36538"/>
    <cellStyle name="CALC Percent Total [2] 4 11" xfId="36539"/>
    <cellStyle name="CALC Percent Total [2] 4 2" xfId="36540"/>
    <cellStyle name="CALC Percent Total [2] 4 2 2" xfId="36541"/>
    <cellStyle name="CALC Percent Total [2] 4 2 2 2" xfId="36542"/>
    <cellStyle name="CALC Percent Total [2] 4 2 3" xfId="36543"/>
    <cellStyle name="CALC Percent Total [2] 4 2 4" xfId="36544"/>
    <cellStyle name="CALC Percent Total [2] 4 3" xfId="36545"/>
    <cellStyle name="CALC Percent Total [2] 4 3 2" xfId="36546"/>
    <cellStyle name="CALC Percent Total [2] 4 3 2 2" xfId="36547"/>
    <cellStyle name="CALC Percent Total [2] 4 3 3" xfId="36548"/>
    <cellStyle name="CALC Percent Total [2] 4 3 4" xfId="36549"/>
    <cellStyle name="CALC Percent Total [2] 4 4" xfId="36550"/>
    <cellStyle name="CALC Percent Total [2] 4 4 2" xfId="36551"/>
    <cellStyle name="CALC Percent Total [2] 4 4 2 2" xfId="36552"/>
    <cellStyle name="CALC Percent Total [2] 4 4 3" xfId="36553"/>
    <cellStyle name="CALC Percent Total [2] 4 4 4" xfId="36554"/>
    <cellStyle name="CALC Percent Total [2] 4 5" xfId="36555"/>
    <cellStyle name="CALC Percent Total [2] 4 5 2" xfId="36556"/>
    <cellStyle name="CALC Percent Total [2] 4 5 2 2" xfId="36557"/>
    <cellStyle name="CALC Percent Total [2] 4 5 3" xfId="36558"/>
    <cellStyle name="CALC Percent Total [2] 4 5 4" xfId="36559"/>
    <cellStyle name="CALC Percent Total [2] 4 6" xfId="36560"/>
    <cellStyle name="CALC Percent Total [2] 4 6 2" xfId="36561"/>
    <cellStyle name="CALC Percent Total [2] 4 6 2 2" xfId="36562"/>
    <cellStyle name="CALC Percent Total [2] 4 6 3" xfId="36563"/>
    <cellStyle name="CALC Percent Total [2] 4 6 4" xfId="36564"/>
    <cellStyle name="CALC Percent Total [2] 4 7" xfId="36565"/>
    <cellStyle name="CALC Percent Total [2] 4 7 2" xfId="36566"/>
    <cellStyle name="CALC Percent Total [2] 4 7 2 2" xfId="36567"/>
    <cellStyle name="CALC Percent Total [2] 4 7 3" xfId="36568"/>
    <cellStyle name="CALC Percent Total [2] 4 7 4" xfId="36569"/>
    <cellStyle name="CALC Percent Total [2] 4 8" xfId="36570"/>
    <cellStyle name="CALC Percent Total [2] 4 8 2" xfId="36571"/>
    <cellStyle name="CALC Percent Total [2] 4 8 2 2" xfId="36572"/>
    <cellStyle name="CALC Percent Total [2] 4 8 3" xfId="36573"/>
    <cellStyle name="CALC Percent Total [2] 4 8 4" xfId="36574"/>
    <cellStyle name="CALC Percent Total [2] 4 9" xfId="36575"/>
    <cellStyle name="CALC Percent Total [2] 4 9 2" xfId="36576"/>
    <cellStyle name="CALC Percent Total [2] 4 9 2 2" xfId="36577"/>
    <cellStyle name="CALC Percent Total [2] 4 9 3" xfId="36578"/>
    <cellStyle name="CALC Percent Total [2] 4 9 4" xfId="36579"/>
    <cellStyle name="CALC Percent Total [2] 5" xfId="36580"/>
    <cellStyle name="CALC Percent Total [2] 5 10" xfId="36581"/>
    <cellStyle name="CALC Percent Total [2] 5 10 2" xfId="36582"/>
    <cellStyle name="CALC Percent Total [2] 5 11" xfId="36583"/>
    <cellStyle name="CALC Percent Total [2] 5 2" xfId="36584"/>
    <cellStyle name="CALC Percent Total [2] 5 2 2" xfId="36585"/>
    <cellStyle name="CALC Percent Total [2] 5 2 2 2" xfId="36586"/>
    <cellStyle name="CALC Percent Total [2] 5 2 3" xfId="36587"/>
    <cellStyle name="CALC Percent Total [2] 5 2 4" xfId="36588"/>
    <cellStyle name="CALC Percent Total [2] 5 3" xfId="36589"/>
    <cellStyle name="CALC Percent Total [2] 5 3 2" xfId="36590"/>
    <cellStyle name="CALC Percent Total [2] 5 3 2 2" xfId="36591"/>
    <cellStyle name="CALC Percent Total [2] 5 3 3" xfId="36592"/>
    <cellStyle name="CALC Percent Total [2] 5 3 4" xfId="36593"/>
    <cellStyle name="CALC Percent Total [2] 5 4" xfId="36594"/>
    <cellStyle name="CALC Percent Total [2] 5 4 2" xfId="36595"/>
    <cellStyle name="CALC Percent Total [2] 5 4 2 2" xfId="36596"/>
    <cellStyle name="CALC Percent Total [2] 5 4 3" xfId="36597"/>
    <cellStyle name="CALC Percent Total [2] 5 4 4" xfId="36598"/>
    <cellStyle name="CALC Percent Total [2] 5 5" xfId="36599"/>
    <cellStyle name="CALC Percent Total [2] 5 5 2" xfId="36600"/>
    <cellStyle name="CALC Percent Total [2] 5 5 2 2" xfId="36601"/>
    <cellStyle name="CALC Percent Total [2] 5 5 3" xfId="36602"/>
    <cellStyle name="CALC Percent Total [2] 5 5 4" xfId="36603"/>
    <cellStyle name="CALC Percent Total [2] 5 6" xfId="36604"/>
    <cellStyle name="CALC Percent Total [2] 5 6 2" xfId="36605"/>
    <cellStyle name="CALC Percent Total [2] 5 6 2 2" xfId="36606"/>
    <cellStyle name="CALC Percent Total [2] 5 6 3" xfId="36607"/>
    <cellStyle name="CALC Percent Total [2] 5 6 4" xfId="36608"/>
    <cellStyle name="CALC Percent Total [2] 5 7" xfId="36609"/>
    <cellStyle name="CALC Percent Total [2] 5 7 2" xfId="36610"/>
    <cellStyle name="CALC Percent Total [2] 5 7 2 2" xfId="36611"/>
    <cellStyle name="CALC Percent Total [2] 5 7 3" xfId="36612"/>
    <cellStyle name="CALC Percent Total [2] 5 7 4" xfId="36613"/>
    <cellStyle name="CALC Percent Total [2] 5 8" xfId="36614"/>
    <cellStyle name="CALC Percent Total [2] 5 8 2" xfId="36615"/>
    <cellStyle name="CALC Percent Total [2] 5 8 2 2" xfId="36616"/>
    <cellStyle name="CALC Percent Total [2] 5 8 3" xfId="36617"/>
    <cellStyle name="CALC Percent Total [2] 5 8 4" xfId="36618"/>
    <cellStyle name="CALC Percent Total [2] 5 9" xfId="36619"/>
    <cellStyle name="CALC Percent Total [2] 5 9 2" xfId="36620"/>
    <cellStyle name="CALC Percent Total [2] 5 9 2 2" xfId="36621"/>
    <cellStyle name="CALC Percent Total [2] 5 9 3" xfId="36622"/>
    <cellStyle name="CALC Percent Total [2] 5 9 4" xfId="36623"/>
    <cellStyle name="CALC Percent Total [2] 6" xfId="36624"/>
    <cellStyle name="CALC Percent Total [2] 6 10" xfId="36625"/>
    <cellStyle name="CALC Percent Total [2] 6 10 2" xfId="36626"/>
    <cellStyle name="CALC Percent Total [2] 6 11" xfId="36627"/>
    <cellStyle name="CALC Percent Total [2] 6 2" xfId="36628"/>
    <cellStyle name="CALC Percent Total [2] 6 2 2" xfId="36629"/>
    <cellStyle name="CALC Percent Total [2] 6 2 2 2" xfId="36630"/>
    <cellStyle name="CALC Percent Total [2] 6 2 3" xfId="36631"/>
    <cellStyle name="CALC Percent Total [2] 6 2 4" xfId="36632"/>
    <cellStyle name="CALC Percent Total [2] 6 3" xfId="36633"/>
    <cellStyle name="CALC Percent Total [2] 6 3 2" xfId="36634"/>
    <cellStyle name="CALC Percent Total [2] 6 3 2 2" xfId="36635"/>
    <cellStyle name="CALC Percent Total [2] 6 3 3" xfId="36636"/>
    <cellStyle name="CALC Percent Total [2] 6 3 4" xfId="36637"/>
    <cellStyle name="CALC Percent Total [2] 6 4" xfId="36638"/>
    <cellStyle name="CALC Percent Total [2] 6 4 2" xfId="36639"/>
    <cellStyle name="CALC Percent Total [2] 6 4 2 2" xfId="36640"/>
    <cellStyle name="CALC Percent Total [2] 6 4 3" xfId="36641"/>
    <cellStyle name="CALC Percent Total [2] 6 4 4" xfId="36642"/>
    <cellStyle name="CALC Percent Total [2] 6 5" xfId="36643"/>
    <cellStyle name="CALC Percent Total [2] 6 5 2" xfId="36644"/>
    <cellStyle name="CALC Percent Total [2] 6 5 2 2" xfId="36645"/>
    <cellStyle name="CALC Percent Total [2] 6 5 3" xfId="36646"/>
    <cellStyle name="CALC Percent Total [2] 6 5 4" xfId="36647"/>
    <cellStyle name="CALC Percent Total [2] 6 6" xfId="36648"/>
    <cellStyle name="CALC Percent Total [2] 6 6 2" xfId="36649"/>
    <cellStyle name="CALC Percent Total [2] 6 6 2 2" xfId="36650"/>
    <cellStyle name="CALC Percent Total [2] 6 6 3" xfId="36651"/>
    <cellStyle name="CALC Percent Total [2] 6 6 4" xfId="36652"/>
    <cellStyle name="CALC Percent Total [2] 6 7" xfId="36653"/>
    <cellStyle name="CALC Percent Total [2] 6 7 2" xfId="36654"/>
    <cellStyle name="CALC Percent Total [2] 6 7 2 2" xfId="36655"/>
    <cellStyle name="CALC Percent Total [2] 6 7 3" xfId="36656"/>
    <cellStyle name="CALC Percent Total [2] 6 7 4" xfId="36657"/>
    <cellStyle name="CALC Percent Total [2] 6 8" xfId="36658"/>
    <cellStyle name="CALC Percent Total [2] 6 8 2" xfId="36659"/>
    <cellStyle name="CALC Percent Total [2] 6 8 2 2" xfId="36660"/>
    <cellStyle name="CALC Percent Total [2] 6 8 3" xfId="36661"/>
    <cellStyle name="CALC Percent Total [2] 6 8 4" xfId="36662"/>
    <cellStyle name="CALC Percent Total [2] 6 9" xfId="36663"/>
    <cellStyle name="CALC Percent Total [2] 6 9 2" xfId="36664"/>
    <cellStyle name="CALC Percent Total [2] 6 9 2 2" xfId="36665"/>
    <cellStyle name="CALC Percent Total [2] 6 9 3" xfId="36666"/>
    <cellStyle name="CALC Percent Total [2] 6 9 4" xfId="36667"/>
    <cellStyle name="CALC Percent Total [2] 7" xfId="36668"/>
    <cellStyle name="CALC Percent Total [2] 7 10" xfId="36669"/>
    <cellStyle name="CALC Percent Total [2] 7 10 2" xfId="36670"/>
    <cellStyle name="CALC Percent Total [2] 7 11" xfId="36671"/>
    <cellStyle name="CALC Percent Total [2] 7 2" xfId="36672"/>
    <cellStyle name="CALC Percent Total [2] 7 2 2" xfId="36673"/>
    <cellStyle name="CALC Percent Total [2] 7 2 2 2" xfId="36674"/>
    <cellStyle name="CALC Percent Total [2] 7 2 3" xfId="36675"/>
    <cellStyle name="CALC Percent Total [2] 7 2 4" xfId="36676"/>
    <cellStyle name="CALC Percent Total [2] 7 3" xfId="36677"/>
    <cellStyle name="CALC Percent Total [2] 7 3 2" xfId="36678"/>
    <cellStyle name="CALC Percent Total [2] 7 3 2 2" xfId="36679"/>
    <cellStyle name="CALC Percent Total [2] 7 3 3" xfId="36680"/>
    <cellStyle name="CALC Percent Total [2] 7 3 4" xfId="36681"/>
    <cellStyle name="CALC Percent Total [2] 7 4" xfId="36682"/>
    <cellStyle name="CALC Percent Total [2] 7 4 2" xfId="36683"/>
    <cellStyle name="CALC Percent Total [2] 7 4 2 2" xfId="36684"/>
    <cellStyle name="CALC Percent Total [2] 7 4 3" xfId="36685"/>
    <cellStyle name="CALC Percent Total [2] 7 4 4" xfId="36686"/>
    <cellStyle name="CALC Percent Total [2] 7 5" xfId="36687"/>
    <cellStyle name="CALC Percent Total [2] 7 5 2" xfId="36688"/>
    <cellStyle name="CALC Percent Total [2] 7 5 2 2" xfId="36689"/>
    <cellStyle name="CALC Percent Total [2] 7 5 3" xfId="36690"/>
    <cellStyle name="CALC Percent Total [2] 7 5 4" xfId="36691"/>
    <cellStyle name="CALC Percent Total [2] 7 6" xfId="36692"/>
    <cellStyle name="CALC Percent Total [2] 7 6 2" xfId="36693"/>
    <cellStyle name="CALC Percent Total [2] 7 6 2 2" xfId="36694"/>
    <cellStyle name="CALC Percent Total [2] 7 6 3" xfId="36695"/>
    <cellStyle name="CALC Percent Total [2] 7 6 4" xfId="36696"/>
    <cellStyle name="CALC Percent Total [2] 7 7" xfId="36697"/>
    <cellStyle name="CALC Percent Total [2] 7 7 2" xfId="36698"/>
    <cellStyle name="CALC Percent Total [2] 7 7 2 2" xfId="36699"/>
    <cellStyle name="CALC Percent Total [2] 7 7 3" xfId="36700"/>
    <cellStyle name="CALC Percent Total [2] 7 7 4" xfId="36701"/>
    <cellStyle name="CALC Percent Total [2] 7 8" xfId="36702"/>
    <cellStyle name="CALC Percent Total [2] 7 8 2" xfId="36703"/>
    <cellStyle name="CALC Percent Total [2] 7 8 2 2" xfId="36704"/>
    <cellStyle name="CALC Percent Total [2] 7 8 3" xfId="36705"/>
    <cellStyle name="CALC Percent Total [2] 7 8 4" xfId="36706"/>
    <cellStyle name="CALC Percent Total [2] 7 9" xfId="36707"/>
    <cellStyle name="CALC Percent Total [2] 7 9 2" xfId="36708"/>
    <cellStyle name="CALC Percent Total [2] 7 9 2 2" xfId="36709"/>
    <cellStyle name="CALC Percent Total [2] 7 9 3" xfId="36710"/>
    <cellStyle name="CALC Percent Total [2] 7 9 4" xfId="36711"/>
    <cellStyle name="CALC Percent Total [2] 8" xfId="36712"/>
    <cellStyle name="CALC Percent Total [2] 8 10" xfId="36713"/>
    <cellStyle name="CALC Percent Total [2] 8 10 2" xfId="36714"/>
    <cellStyle name="CALC Percent Total [2] 8 11" xfId="36715"/>
    <cellStyle name="CALC Percent Total [2] 8 12" xfId="36716"/>
    <cellStyle name="CALC Percent Total [2] 8 2" xfId="36717"/>
    <cellStyle name="CALC Percent Total [2] 8 2 2" xfId="36718"/>
    <cellStyle name="CALC Percent Total [2] 8 2 2 2" xfId="36719"/>
    <cellStyle name="CALC Percent Total [2] 8 2 3" xfId="36720"/>
    <cellStyle name="CALC Percent Total [2] 8 2 4" xfId="36721"/>
    <cellStyle name="CALC Percent Total [2] 8 3" xfId="36722"/>
    <cellStyle name="CALC Percent Total [2] 8 3 2" xfId="36723"/>
    <cellStyle name="CALC Percent Total [2] 8 3 2 2" xfId="36724"/>
    <cellStyle name="CALC Percent Total [2] 8 3 3" xfId="36725"/>
    <cellStyle name="CALC Percent Total [2] 8 3 4" xfId="36726"/>
    <cellStyle name="CALC Percent Total [2] 8 4" xfId="36727"/>
    <cellStyle name="CALC Percent Total [2] 8 4 2" xfId="36728"/>
    <cellStyle name="CALC Percent Total [2] 8 4 2 2" xfId="36729"/>
    <cellStyle name="CALC Percent Total [2] 8 4 3" xfId="36730"/>
    <cellStyle name="CALC Percent Total [2] 8 4 4" xfId="36731"/>
    <cellStyle name="CALC Percent Total [2] 8 5" xfId="36732"/>
    <cellStyle name="CALC Percent Total [2] 8 5 2" xfId="36733"/>
    <cellStyle name="CALC Percent Total [2] 8 5 2 2" xfId="36734"/>
    <cellStyle name="CALC Percent Total [2] 8 5 3" xfId="36735"/>
    <cellStyle name="CALC Percent Total [2] 8 5 4" xfId="36736"/>
    <cellStyle name="CALC Percent Total [2] 8 6" xfId="36737"/>
    <cellStyle name="CALC Percent Total [2] 8 6 2" xfId="36738"/>
    <cellStyle name="CALC Percent Total [2] 8 6 2 2" xfId="36739"/>
    <cellStyle name="CALC Percent Total [2] 8 6 3" xfId="36740"/>
    <cellStyle name="CALC Percent Total [2] 8 6 4" xfId="36741"/>
    <cellStyle name="CALC Percent Total [2] 8 7" xfId="36742"/>
    <cellStyle name="CALC Percent Total [2] 8 7 2" xfId="36743"/>
    <cellStyle name="CALC Percent Total [2] 8 7 2 2" xfId="36744"/>
    <cellStyle name="CALC Percent Total [2] 8 7 3" xfId="36745"/>
    <cellStyle name="CALC Percent Total [2] 8 7 4" xfId="36746"/>
    <cellStyle name="CALC Percent Total [2] 8 8" xfId="36747"/>
    <cellStyle name="CALC Percent Total [2] 8 8 2" xfId="36748"/>
    <cellStyle name="CALC Percent Total [2] 8 8 2 2" xfId="36749"/>
    <cellStyle name="CALC Percent Total [2] 8 8 3" xfId="36750"/>
    <cellStyle name="CALC Percent Total [2] 8 8 4" xfId="36751"/>
    <cellStyle name="CALC Percent Total [2] 8 9" xfId="36752"/>
    <cellStyle name="CALC Percent Total [2] 8 9 2" xfId="36753"/>
    <cellStyle name="CALC Percent Total [2] 8 9 2 2" xfId="36754"/>
    <cellStyle name="CALC Percent Total [2] 8 9 3" xfId="36755"/>
    <cellStyle name="CALC Percent Total [2] 8 9 4" xfId="36756"/>
    <cellStyle name="CALC Percent Total [2] 9" xfId="36757"/>
    <cellStyle name="CALC Percent Total [2] 9 10" xfId="36758"/>
    <cellStyle name="CALC Percent Total [2] 9 10 2" xfId="36759"/>
    <cellStyle name="CALC Percent Total [2] 9 11" xfId="36760"/>
    <cellStyle name="CALC Percent Total [2] 9 12" xfId="36761"/>
    <cellStyle name="CALC Percent Total [2] 9 2" xfId="36762"/>
    <cellStyle name="CALC Percent Total [2] 9 2 2" xfId="36763"/>
    <cellStyle name="CALC Percent Total [2] 9 2 2 2" xfId="36764"/>
    <cellStyle name="CALC Percent Total [2] 9 2 3" xfId="36765"/>
    <cellStyle name="CALC Percent Total [2] 9 2 4" xfId="36766"/>
    <cellStyle name="CALC Percent Total [2] 9 3" xfId="36767"/>
    <cellStyle name="CALC Percent Total [2] 9 3 2" xfId="36768"/>
    <cellStyle name="CALC Percent Total [2] 9 3 2 2" xfId="36769"/>
    <cellStyle name="CALC Percent Total [2] 9 3 3" xfId="36770"/>
    <cellStyle name="CALC Percent Total [2] 9 3 4" xfId="36771"/>
    <cellStyle name="CALC Percent Total [2] 9 4" xfId="36772"/>
    <cellStyle name="CALC Percent Total [2] 9 4 2" xfId="36773"/>
    <cellStyle name="CALC Percent Total [2] 9 4 2 2" xfId="36774"/>
    <cellStyle name="CALC Percent Total [2] 9 4 3" xfId="36775"/>
    <cellStyle name="CALC Percent Total [2] 9 4 4" xfId="36776"/>
    <cellStyle name="CALC Percent Total [2] 9 5" xfId="36777"/>
    <cellStyle name="CALC Percent Total [2] 9 5 2" xfId="36778"/>
    <cellStyle name="CALC Percent Total [2] 9 5 2 2" xfId="36779"/>
    <cellStyle name="CALC Percent Total [2] 9 5 3" xfId="36780"/>
    <cellStyle name="CALC Percent Total [2] 9 5 4" xfId="36781"/>
    <cellStyle name="CALC Percent Total [2] 9 6" xfId="36782"/>
    <cellStyle name="CALC Percent Total [2] 9 6 2" xfId="36783"/>
    <cellStyle name="CALC Percent Total [2] 9 6 2 2" xfId="36784"/>
    <cellStyle name="CALC Percent Total [2] 9 6 3" xfId="36785"/>
    <cellStyle name="CALC Percent Total [2] 9 6 4" xfId="36786"/>
    <cellStyle name="CALC Percent Total [2] 9 7" xfId="36787"/>
    <cellStyle name="CALC Percent Total [2] 9 7 2" xfId="36788"/>
    <cellStyle name="CALC Percent Total [2] 9 7 2 2" xfId="36789"/>
    <cellStyle name="CALC Percent Total [2] 9 7 3" xfId="36790"/>
    <cellStyle name="CALC Percent Total [2] 9 7 4" xfId="36791"/>
    <cellStyle name="CALC Percent Total [2] 9 8" xfId="36792"/>
    <cellStyle name="CALC Percent Total [2] 9 8 2" xfId="36793"/>
    <cellStyle name="CALC Percent Total [2] 9 8 2 2" xfId="36794"/>
    <cellStyle name="CALC Percent Total [2] 9 8 3" xfId="36795"/>
    <cellStyle name="CALC Percent Total [2] 9 8 4" xfId="36796"/>
    <cellStyle name="CALC Percent Total [2] 9 9" xfId="36797"/>
    <cellStyle name="CALC Percent Total [2] 9 9 2" xfId="36798"/>
    <cellStyle name="CALC Percent Total [2] 9 9 2 2" xfId="36799"/>
    <cellStyle name="CALC Percent Total [2] 9 9 3" xfId="36800"/>
    <cellStyle name="CALC Percent Total [2] 9 9 4" xfId="36801"/>
    <cellStyle name="CALC Percent Total 10" xfId="36802"/>
    <cellStyle name="CALC Percent Total 10 10" xfId="36803"/>
    <cellStyle name="CALC Percent Total 10 10 2" xfId="36804"/>
    <cellStyle name="CALC Percent Total 10 11" xfId="36805"/>
    <cellStyle name="CALC Percent Total 10 2" xfId="36806"/>
    <cellStyle name="CALC Percent Total 10 2 2" xfId="36807"/>
    <cellStyle name="CALC Percent Total 10 2 2 2" xfId="36808"/>
    <cellStyle name="CALC Percent Total 10 2 3" xfId="36809"/>
    <cellStyle name="CALC Percent Total 10 2 4" xfId="36810"/>
    <cellStyle name="CALC Percent Total 10 3" xfId="36811"/>
    <cellStyle name="CALC Percent Total 10 3 2" xfId="36812"/>
    <cellStyle name="CALC Percent Total 10 3 2 2" xfId="36813"/>
    <cellStyle name="CALC Percent Total 10 3 3" xfId="36814"/>
    <cellStyle name="CALC Percent Total 10 3 4" xfId="36815"/>
    <cellStyle name="CALC Percent Total 10 4" xfId="36816"/>
    <cellStyle name="CALC Percent Total 10 4 2" xfId="36817"/>
    <cellStyle name="CALC Percent Total 10 4 2 2" xfId="36818"/>
    <cellStyle name="CALC Percent Total 10 4 3" xfId="36819"/>
    <cellStyle name="CALC Percent Total 10 4 4" xfId="36820"/>
    <cellStyle name="CALC Percent Total 10 5" xfId="36821"/>
    <cellStyle name="CALC Percent Total 10 5 2" xfId="36822"/>
    <cellStyle name="CALC Percent Total 10 5 2 2" xfId="36823"/>
    <cellStyle name="CALC Percent Total 10 5 3" xfId="36824"/>
    <cellStyle name="CALC Percent Total 10 5 4" xfId="36825"/>
    <cellStyle name="CALC Percent Total 10 6" xfId="36826"/>
    <cellStyle name="CALC Percent Total 10 6 2" xfId="36827"/>
    <cellStyle name="CALC Percent Total 10 6 2 2" xfId="36828"/>
    <cellStyle name="CALC Percent Total 10 6 3" xfId="36829"/>
    <cellStyle name="CALC Percent Total 10 6 4" xfId="36830"/>
    <cellStyle name="CALC Percent Total 10 7" xfId="36831"/>
    <cellStyle name="CALC Percent Total 10 7 2" xfId="36832"/>
    <cellStyle name="CALC Percent Total 10 7 2 2" xfId="36833"/>
    <cellStyle name="CALC Percent Total 10 7 3" xfId="36834"/>
    <cellStyle name="CALC Percent Total 10 7 4" xfId="36835"/>
    <cellStyle name="CALC Percent Total 10 8" xfId="36836"/>
    <cellStyle name="CALC Percent Total 10 8 2" xfId="36837"/>
    <cellStyle name="CALC Percent Total 10 8 2 2" xfId="36838"/>
    <cellStyle name="CALC Percent Total 10 8 3" xfId="36839"/>
    <cellStyle name="CALC Percent Total 10 8 4" xfId="36840"/>
    <cellStyle name="CALC Percent Total 10 9" xfId="36841"/>
    <cellStyle name="CALC Percent Total 10 9 2" xfId="36842"/>
    <cellStyle name="CALC Percent Total 10 9 2 2" xfId="36843"/>
    <cellStyle name="CALC Percent Total 10 9 3" xfId="36844"/>
    <cellStyle name="CALC Percent Total 10 9 4" xfId="36845"/>
    <cellStyle name="CALC Percent Total 100" xfId="36846"/>
    <cellStyle name="CALC Percent Total 100 2" xfId="36847"/>
    <cellStyle name="CALC Percent Total 100 2 2" xfId="36848"/>
    <cellStyle name="CALC Percent Total 100 2 2 2" xfId="36849"/>
    <cellStyle name="CALC Percent Total 100 2 3" xfId="36850"/>
    <cellStyle name="CALC Percent Total 100 2 4" xfId="36851"/>
    <cellStyle name="CALC Percent Total 100 3" xfId="36852"/>
    <cellStyle name="CALC Percent Total 100 3 2" xfId="36853"/>
    <cellStyle name="CALC Percent Total 100 3 2 2" xfId="36854"/>
    <cellStyle name="CALC Percent Total 100 3 3" xfId="36855"/>
    <cellStyle name="CALC Percent Total 100 3 4" xfId="36856"/>
    <cellStyle name="CALC Percent Total 100 4" xfId="36857"/>
    <cellStyle name="CALC Percent Total 100 4 2" xfId="36858"/>
    <cellStyle name="CALC Percent Total 101" xfId="36859"/>
    <cellStyle name="CALC Percent Total 101 2" xfId="36860"/>
    <cellStyle name="CALC Percent Total 101 2 2" xfId="36861"/>
    <cellStyle name="CALC Percent Total 102" xfId="36862"/>
    <cellStyle name="CALC Percent Total 102 2" xfId="36863"/>
    <cellStyle name="CALC Percent Total 102 2 2" xfId="36864"/>
    <cellStyle name="CALC Percent Total 103" xfId="36865"/>
    <cellStyle name="CALC Percent Total 103 2" xfId="36866"/>
    <cellStyle name="CALC Percent Total 103 2 2" xfId="36867"/>
    <cellStyle name="CALC Percent Total 104" xfId="36868"/>
    <cellStyle name="CALC Percent Total 104 2" xfId="36869"/>
    <cellStyle name="CALC Percent Total 104 2 2" xfId="36870"/>
    <cellStyle name="CALC Percent Total 105" xfId="36871"/>
    <cellStyle name="CALC Percent Total 105 2" xfId="36872"/>
    <cellStyle name="CALC Percent Total 105 2 2" xfId="36873"/>
    <cellStyle name="CALC Percent Total 106" xfId="36874"/>
    <cellStyle name="CALC Percent Total 106 2" xfId="36875"/>
    <cellStyle name="CALC Percent Total 106 2 2" xfId="36876"/>
    <cellStyle name="CALC Percent Total 107" xfId="36877"/>
    <cellStyle name="CALC Percent Total 107 2" xfId="36878"/>
    <cellStyle name="CALC Percent Total 107 2 2" xfId="36879"/>
    <cellStyle name="CALC Percent Total 108" xfId="36880"/>
    <cellStyle name="CALC Percent Total 108 2" xfId="36881"/>
    <cellStyle name="CALC Percent Total 108 2 2" xfId="36882"/>
    <cellStyle name="CALC Percent Total 109" xfId="36883"/>
    <cellStyle name="CALC Percent Total 109 2" xfId="36884"/>
    <cellStyle name="CALC Percent Total 11" xfId="36885"/>
    <cellStyle name="CALC Percent Total 11 10" xfId="36886"/>
    <cellStyle name="CALC Percent Total 11 10 2" xfId="36887"/>
    <cellStyle name="CALC Percent Total 11 11" xfId="36888"/>
    <cellStyle name="CALC Percent Total 11 2" xfId="36889"/>
    <cellStyle name="CALC Percent Total 11 2 2" xfId="36890"/>
    <cellStyle name="CALC Percent Total 11 2 2 2" xfId="36891"/>
    <cellStyle name="CALC Percent Total 11 2 3" xfId="36892"/>
    <cellStyle name="CALC Percent Total 11 2 4" xfId="36893"/>
    <cellStyle name="CALC Percent Total 11 3" xfId="36894"/>
    <cellStyle name="CALC Percent Total 11 3 2" xfId="36895"/>
    <cellStyle name="CALC Percent Total 11 3 2 2" xfId="36896"/>
    <cellStyle name="CALC Percent Total 11 3 3" xfId="36897"/>
    <cellStyle name="CALC Percent Total 11 3 4" xfId="36898"/>
    <cellStyle name="CALC Percent Total 11 4" xfId="36899"/>
    <cellStyle name="CALC Percent Total 11 4 2" xfId="36900"/>
    <cellStyle name="CALC Percent Total 11 4 2 2" xfId="36901"/>
    <cellStyle name="CALC Percent Total 11 4 3" xfId="36902"/>
    <cellStyle name="CALC Percent Total 11 4 4" xfId="36903"/>
    <cellStyle name="CALC Percent Total 11 5" xfId="36904"/>
    <cellStyle name="CALC Percent Total 11 5 2" xfId="36905"/>
    <cellStyle name="CALC Percent Total 11 5 2 2" xfId="36906"/>
    <cellStyle name="CALC Percent Total 11 5 3" xfId="36907"/>
    <cellStyle name="CALC Percent Total 11 5 4" xfId="36908"/>
    <cellStyle name="CALC Percent Total 11 6" xfId="36909"/>
    <cellStyle name="CALC Percent Total 11 6 2" xfId="36910"/>
    <cellStyle name="CALC Percent Total 11 6 2 2" xfId="36911"/>
    <cellStyle name="CALC Percent Total 11 6 3" xfId="36912"/>
    <cellStyle name="CALC Percent Total 11 6 4" xfId="36913"/>
    <cellStyle name="CALC Percent Total 11 7" xfId="36914"/>
    <cellStyle name="CALC Percent Total 11 7 2" xfId="36915"/>
    <cellStyle name="CALC Percent Total 11 7 2 2" xfId="36916"/>
    <cellStyle name="CALC Percent Total 11 7 3" xfId="36917"/>
    <cellStyle name="CALC Percent Total 11 7 4" xfId="36918"/>
    <cellStyle name="CALC Percent Total 11 8" xfId="36919"/>
    <cellStyle name="CALC Percent Total 11 8 2" xfId="36920"/>
    <cellStyle name="CALC Percent Total 11 8 2 2" xfId="36921"/>
    <cellStyle name="CALC Percent Total 11 8 3" xfId="36922"/>
    <cellStyle name="CALC Percent Total 11 8 4" xfId="36923"/>
    <cellStyle name="CALC Percent Total 11 9" xfId="36924"/>
    <cellStyle name="CALC Percent Total 11 9 2" xfId="36925"/>
    <cellStyle name="CALC Percent Total 11 9 2 2" xfId="36926"/>
    <cellStyle name="CALC Percent Total 11 9 3" xfId="36927"/>
    <cellStyle name="CALC Percent Total 11 9 4" xfId="36928"/>
    <cellStyle name="CALC Percent Total 110" xfId="36929"/>
    <cellStyle name="CALC Percent Total 111" xfId="36930"/>
    <cellStyle name="CALC Percent Total 112" xfId="36931"/>
    <cellStyle name="CALC Percent Total 12" xfId="36932"/>
    <cellStyle name="CALC Percent Total 12 10" xfId="36933"/>
    <cellStyle name="CALC Percent Total 12 10 2" xfId="36934"/>
    <cellStyle name="CALC Percent Total 12 11" xfId="36935"/>
    <cellStyle name="CALC Percent Total 12 2" xfId="36936"/>
    <cellStyle name="CALC Percent Total 12 2 2" xfId="36937"/>
    <cellStyle name="CALC Percent Total 12 2 2 2" xfId="36938"/>
    <cellStyle name="CALC Percent Total 12 2 3" xfId="36939"/>
    <cellStyle name="CALC Percent Total 12 2 4" xfId="36940"/>
    <cellStyle name="CALC Percent Total 12 3" xfId="36941"/>
    <cellStyle name="CALC Percent Total 12 3 2" xfId="36942"/>
    <cellStyle name="CALC Percent Total 12 3 2 2" xfId="36943"/>
    <cellStyle name="CALC Percent Total 12 3 3" xfId="36944"/>
    <cellStyle name="CALC Percent Total 12 3 4" xfId="36945"/>
    <cellStyle name="CALC Percent Total 12 4" xfId="36946"/>
    <cellStyle name="CALC Percent Total 12 4 2" xfId="36947"/>
    <cellStyle name="CALC Percent Total 12 4 2 2" xfId="36948"/>
    <cellStyle name="CALC Percent Total 12 4 3" xfId="36949"/>
    <cellStyle name="CALC Percent Total 12 4 4" xfId="36950"/>
    <cellStyle name="CALC Percent Total 12 5" xfId="36951"/>
    <cellStyle name="CALC Percent Total 12 5 2" xfId="36952"/>
    <cellStyle name="CALC Percent Total 12 5 2 2" xfId="36953"/>
    <cellStyle name="CALC Percent Total 12 5 3" xfId="36954"/>
    <cellStyle name="CALC Percent Total 12 5 4" xfId="36955"/>
    <cellStyle name="CALC Percent Total 12 6" xfId="36956"/>
    <cellStyle name="CALC Percent Total 12 6 2" xfId="36957"/>
    <cellStyle name="CALC Percent Total 12 6 2 2" xfId="36958"/>
    <cellStyle name="CALC Percent Total 12 6 3" xfId="36959"/>
    <cellStyle name="CALC Percent Total 12 6 4" xfId="36960"/>
    <cellStyle name="CALC Percent Total 12 7" xfId="36961"/>
    <cellStyle name="CALC Percent Total 12 7 2" xfId="36962"/>
    <cellStyle name="CALC Percent Total 12 7 2 2" xfId="36963"/>
    <cellStyle name="CALC Percent Total 12 7 3" xfId="36964"/>
    <cellStyle name="CALC Percent Total 12 7 4" xfId="36965"/>
    <cellStyle name="CALC Percent Total 12 8" xfId="36966"/>
    <cellStyle name="CALC Percent Total 12 8 2" xfId="36967"/>
    <cellStyle name="CALC Percent Total 12 8 2 2" xfId="36968"/>
    <cellStyle name="CALC Percent Total 12 8 3" xfId="36969"/>
    <cellStyle name="CALC Percent Total 12 8 4" xfId="36970"/>
    <cellStyle name="CALC Percent Total 12 9" xfId="36971"/>
    <cellStyle name="CALC Percent Total 12 9 2" xfId="36972"/>
    <cellStyle name="CALC Percent Total 12 9 2 2" xfId="36973"/>
    <cellStyle name="CALC Percent Total 12 9 3" xfId="36974"/>
    <cellStyle name="CALC Percent Total 12 9 4" xfId="36975"/>
    <cellStyle name="CALC Percent Total 13" xfId="36976"/>
    <cellStyle name="CALC Percent Total 13 10" xfId="36977"/>
    <cellStyle name="CALC Percent Total 13 10 2" xfId="36978"/>
    <cellStyle name="CALC Percent Total 13 11" xfId="36979"/>
    <cellStyle name="CALC Percent Total 13 2" xfId="36980"/>
    <cellStyle name="CALC Percent Total 13 2 2" xfId="36981"/>
    <cellStyle name="CALC Percent Total 13 2 2 2" xfId="36982"/>
    <cellStyle name="CALC Percent Total 13 2 3" xfId="36983"/>
    <cellStyle name="CALC Percent Total 13 2 4" xfId="36984"/>
    <cellStyle name="CALC Percent Total 13 3" xfId="36985"/>
    <cellStyle name="CALC Percent Total 13 3 2" xfId="36986"/>
    <cellStyle name="CALC Percent Total 13 3 2 2" xfId="36987"/>
    <cellStyle name="CALC Percent Total 13 3 3" xfId="36988"/>
    <cellStyle name="CALC Percent Total 13 3 4" xfId="36989"/>
    <cellStyle name="CALC Percent Total 13 4" xfId="36990"/>
    <cellStyle name="CALC Percent Total 13 4 2" xfId="36991"/>
    <cellStyle name="CALC Percent Total 13 4 2 2" xfId="36992"/>
    <cellStyle name="CALC Percent Total 13 4 3" xfId="36993"/>
    <cellStyle name="CALC Percent Total 13 4 4" xfId="36994"/>
    <cellStyle name="CALC Percent Total 13 5" xfId="36995"/>
    <cellStyle name="CALC Percent Total 13 5 2" xfId="36996"/>
    <cellStyle name="CALC Percent Total 13 5 2 2" xfId="36997"/>
    <cellStyle name="CALC Percent Total 13 5 3" xfId="36998"/>
    <cellStyle name="CALC Percent Total 13 5 4" xfId="36999"/>
    <cellStyle name="CALC Percent Total 13 6" xfId="37000"/>
    <cellStyle name="CALC Percent Total 13 6 2" xfId="37001"/>
    <cellStyle name="CALC Percent Total 13 6 2 2" xfId="37002"/>
    <cellStyle name="CALC Percent Total 13 6 3" xfId="37003"/>
    <cellStyle name="CALC Percent Total 13 6 4" xfId="37004"/>
    <cellStyle name="CALC Percent Total 13 7" xfId="37005"/>
    <cellStyle name="CALC Percent Total 13 7 2" xfId="37006"/>
    <cellStyle name="CALC Percent Total 13 7 2 2" xfId="37007"/>
    <cellStyle name="CALC Percent Total 13 7 3" xfId="37008"/>
    <cellStyle name="CALC Percent Total 13 7 4" xfId="37009"/>
    <cellStyle name="CALC Percent Total 13 8" xfId="37010"/>
    <cellStyle name="CALC Percent Total 13 8 2" xfId="37011"/>
    <cellStyle name="CALC Percent Total 13 8 2 2" xfId="37012"/>
    <cellStyle name="CALC Percent Total 13 8 3" xfId="37013"/>
    <cellStyle name="CALC Percent Total 13 8 4" xfId="37014"/>
    <cellStyle name="CALC Percent Total 13 9" xfId="37015"/>
    <cellStyle name="CALC Percent Total 13 9 2" xfId="37016"/>
    <cellStyle name="CALC Percent Total 13 9 2 2" xfId="37017"/>
    <cellStyle name="CALC Percent Total 13 9 3" xfId="37018"/>
    <cellStyle name="CALC Percent Total 13 9 4" xfId="37019"/>
    <cellStyle name="CALC Percent Total 14" xfId="37020"/>
    <cellStyle name="CALC Percent Total 14 10" xfId="37021"/>
    <cellStyle name="CALC Percent Total 14 10 2" xfId="37022"/>
    <cellStyle name="CALC Percent Total 14 11" xfId="37023"/>
    <cellStyle name="CALC Percent Total 14 2" xfId="37024"/>
    <cellStyle name="CALC Percent Total 14 2 2" xfId="37025"/>
    <cellStyle name="CALC Percent Total 14 2 2 2" xfId="37026"/>
    <cellStyle name="CALC Percent Total 14 2 3" xfId="37027"/>
    <cellStyle name="CALC Percent Total 14 2 4" xfId="37028"/>
    <cellStyle name="CALC Percent Total 14 3" xfId="37029"/>
    <cellStyle name="CALC Percent Total 14 3 2" xfId="37030"/>
    <cellStyle name="CALC Percent Total 14 3 2 2" xfId="37031"/>
    <cellStyle name="CALC Percent Total 14 3 3" xfId="37032"/>
    <cellStyle name="CALC Percent Total 14 3 4" xfId="37033"/>
    <cellStyle name="CALC Percent Total 14 4" xfId="37034"/>
    <cellStyle name="CALC Percent Total 14 4 2" xfId="37035"/>
    <cellStyle name="CALC Percent Total 14 4 2 2" xfId="37036"/>
    <cellStyle name="CALC Percent Total 14 4 3" xfId="37037"/>
    <cellStyle name="CALC Percent Total 14 4 4" xfId="37038"/>
    <cellStyle name="CALC Percent Total 14 5" xfId="37039"/>
    <cellStyle name="CALC Percent Total 14 5 2" xfId="37040"/>
    <cellStyle name="CALC Percent Total 14 5 2 2" xfId="37041"/>
    <cellStyle name="CALC Percent Total 14 5 3" xfId="37042"/>
    <cellStyle name="CALC Percent Total 14 5 4" xfId="37043"/>
    <cellStyle name="CALC Percent Total 14 6" xfId="37044"/>
    <cellStyle name="CALC Percent Total 14 6 2" xfId="37045"/>
    <cellStyle name="CALC Percent Total 14 6 2 2" xfId="37046"/>
    <cellStyle name="CALC Percent Total 14 6 3" xfId="37047"/>
    <cellStyle name="CALC Percent Total 14 6 4" xfId="37048"/>
    <cellStyle name="CALC Percent Total 14 7" xfId="37049"/>
    <cellStyle name="CALC Percent Total 14 7 2" xfId="37050"/>
    <cellStyle name="CALC Percent Total 14 7 2 2" xfId="37051"/>
    <cellStyle name="CALC Percent Total 14 7 3" xfId="37052"/>
    <cellStyle name="CALC Percent Total 14 7 4" xfId="37053"/>
    <cellStyle name="CALC Percent Total 14 8" xfId="37054"/>
    <cellStyle name="CALC Percent Total 14 8 2" xfId="37055"/>
    <cellStyle name="CALC Percent Total 14 8 2 2" xfId="37056"/>
    <cellStyle name="CALC Percent Total 14 8 3" xfId="37057"/>
    <cellStyle name="CALC Percent Total 14 8 4" xfId="37058"/>
    <cellStyle name="CALC Percent Total 14 9" xfId="37059"/>
    <cellStyle name="CALC Percent Total 14 9 2" xfId="37060"/>
    <cellStyle name="CALC Percent Total 14 9 2 2" xfId="37061"/>
    <cellStyle name="CALC Percent Total 14 9 3" xfId="37062"/>
    <cellStyle name="CALC Percent Total 14 9 4" xfId="37063"/>
    <cellStyle name="CALC Percent Total 15" xfId="37064"/>
    <cellStyle name="CALC Percent Total 15 10" xfId="37065"/>
    <cellStyle name="CALC Percent Total 15 10 2" xfId="37066"/>
    <cellStyle name="CALC Percent Total 15 11" xfId="37067"/>
    <cellStyle name="CALC Percent Total 15 2" xfId="37068"/>
    <cellStyle name="CALC Percent Total 15 2 2" xfId="37069"/>
    <cellStyle name="CALC Percent Total 15 2 2 2" xfId="37070"/>
    <cellStyle name="CALC Percent Total 15 2 3" xfId="37071"/>
    <cellStyle name="CALC Percent Total 15 2 4" xfId="37072"/>
    <cellStyle name="CALC Percent Total 15 3" xfId="37073"/>
    <cellStyle name="CALC Percent Total 15 3 2" xfId="37074"/>
    <cellStyle name="CALC Percent Total 15 3 2 2" xfId="37075"/>
    <cellStyle name="CALC Percent Total 15 3 3" xfId="37076"/>
    <cellStyle name="CALC Percent Total 15 3 4" xfId="37077"/>
    <cellStyle name="CALC Percent Total 15 4" xfId="37078"/>
    <cellStyle name="CALC Percent Total 15 4 2" xfId="37079"/>
    <cellStyle name="CALC Percent Total 15 4 2 2" xfId="37080"/>
    <cellStyle name="CALC Percent Total 15 4 3" xfId="37081"/>
    <cellStyle name="CALC Percent Total 15 4 4" xfId="37082"/>
    <cellStyle name="CALC Percent Total 15 5" xfId="37083"/>
    <cellStyle name="CALC Percent Total 15 5 2" xfId="37084"/>
    <cellStyle name="CALC Percent Total 15 5 2 2" xfId="37085"/>
    <cellStyle name="CALC Percent Total 15 5 3" xfId="37086"/>
    <cellStyle name="CALC Percent Total 15 5 4" xfId="37087"/>
    <cellStyle name="CALC Percent Total 15 6" xfId="37088"/>
    <cellStyle name="CALC Percent Total 15 6 2" xfId="37089"/>
    <cellStyle name="CALC Percent Total 15 6 2 2" xfId="37090"/>
    <cellStyle name="CALC Percent Total 15 6 3" xfId="37091"/>
    <cellStyle name="CALC Percent Total 15 6 4" xfId="37092"/>
    <cellStyle name="CALC Percent Total 15 7" xfId="37093"/>
    <cellStyle name="CALC Percent Total 15 7 2" xfId="37094"/>
    <cellStyle name="CALC Percent Total 15 7 2 2" xfId="37095"/>
    <cellStyle name="CALC Percent Total 15 7 3" xfId="37096"/>
    <cellStyle name="CALC Percent Total 15 7 4" xfId="37097"/>
    <cellStyle name="CALC Percent Total 15 8" xfId="37098"/>
    <cellStyle name="CALC Percent Total 15 8 2" xfId="37099"/>
    <cellStyle name="CALC Percent Total 15 8 2 2" xfId="37100"/>
    <cellStyle name="CALC Percent Total 15 8 3" xfId="37101"/>
    <cellStyle name="CALC Percent Total 15 8 4" xfId="37102"/>
    <cellStyle name="CALC Percent Total 15 9" xfId="37103"/>
    <cellStyle name="CALC Percent Total 15 9 2" xfId="37104"/>
    <cellStyle name="CALC Percent Total 15 9 2 2" xfId="37105"/>
    <cellStyle name="CALC Percent Total 15 9 3" xfId="37106"/>
    <cellStyle name="CALC Percent Total 15 9 4" xfId="37107"/>
    <cellStyle name="CALC Percent Total 16" xfId="37108"/>
    <cellStyle name="CALC Percent Total 16 10" xfId="37109"/>
    <cellStyle name="CALC Percent Total 16 10 2" xfId="37110"/>
    <cellStyle name="CALC Percent Total 16 11" xfId="37111"/>
    <cellStyle name="CALC Percent Total 16 2" xfId="37112"/>
    <cellStyle name="CALC Percent Total 16 2 2" xfId="37113"/>
    <cellStyle name="CALC Percent Total 16 2 2 2" xfId="37114"/>
    <cellStyle name="CALC Percent Total 16 2 3" xfId="37115"/>
    <cellStyle name="CALC Percent Total 16 2 4" xfId="37116"/>
    <cellStyle name="CALC Percent Total 16 3" xfId="37117"/>
    <cellStyle name="CALC Percent Total 16 3 2" xfId="37118"/>
    <cellStyle name="CALC Percent Total 16 3 2 2" xfId="37119"/>
    <cellStyle name="CALC Percent Total 16 3 3" xfId="37120"/>
    <cellStyle name="CALC Percent Total 16 3 4" xfId="37121"/>
    <cellStyle name="CALC Percent Total 16 4" xfId="37122"/>
    <cellStyle name="CALC Percent Total 16 4 2" xfId="37123"/>
    <cellStyle name="CALC Percent Total 16 4 2 2" xfId="37124"/>
    <cellStyle name="CALC Percent Total 16 4 3" xfId="37125"/>
    <cellStyle name="CALC Percent Total 16 4 4" xfId="37126"/>
    <cellStyle name="CALC Percent Total 16 5" xfId="37127"/>
    <cellStyle name="CALC Percent Total 16 5 2" xfId="37128"/>
    <cellStyle name="CALC Percent Total 16 5 2 2" xfId="37129"/>
    <cellStyle name="CALC Percent Total 16 5 3" xfId="37130"/>
    <cellStyle name="CALC Percent Total 16 5 4" xfId="37131"/>
    <cellStyle name="CALC Percent Total 16 6" xfId="37132"/>
    <cellStyle name="CALC Percent Total 16 6 2" xfId="37133"/>
    <cellStyle name="CALC Percent Total 16 6 2 2" xfId="37134"/>
    <cellStyle name="CALC Percent Total 16 6 3" xfId="37135"/>
    <cellStyle name="CALC Percent Total 16 6 4" xfId="37136"/>
    <cellStyle name="CALC Percent Total 16 7" xfId="37137"/>
    <cellStyle name="CALC Percent Total 16 7 2" xfId="37138"/>
    <cellStyle name="CALC Percent Total 16 7 2 2" xfId="37139"/>
    <cellStyle name="CALC Percent Total 16 7 3" xfId="37140"/>
    <cellStyle name="CALC Percent Total 16 7 4" xfId="37141"/>
    <cellStyle name="CALC Percent Total 16 8" xfId="37142"/>
    <cellStyle name="CALC Percent Total 16 8 2" xfId="37143"/>
    <cellStyle name="CALC Percent Total 16 8 2 2" xfId="37144"/>
    <cellStyle name="CALC Percent Total 16 8 3" xfId="37145"/>
    <cellStyle name="CALC Percent Total 16 8 4" xfId="37146"/>
    <cellStyle name="CALC Percent Total 16 9" xfId="37147"/>
    <cellStyle name="CALC Percent Total 16 9 2" xfId="37148"/>
    <cellStyle name="CALC Percent Total 16 9 2 2" xfId="37149"/>
    <cellStyle name="CALC Percent Total 16 9 3" xfId="37150"/>
    <cellStyle name="CALC Percent Total 16 9 4" xfId="37151"/>
    <cellStyle name="CALC Percent Total 17" xfId="37152"/>
    <cellStyle name="CALC Percent Total 17 10" xfId="37153"/>
    <cellStyle name="CALC Percent Total 17 10 2" xfId="37154"/>
    <cellStyle name="CALC Percent Total 17 11" xfId="37155"/>
    <cellStyle name="CALC Percent Total 17 2" xfId="37156"/>
    <cellStyle name="CALC Percent Total 17 2 2" xfId="37157"/>
    <cellStyle name="CALC Percent Total 17 2 2 2" xfId="37158"/>
    <cellStyle name="CALC Percent Total 17 2 3" xfId="37159"/>
    <cellStyle name="CALC Percent Total 17 2 4" xfId="37160"/>
    <cellStyle name="CALC Percent Total 17 3" xfId="37161"/>
    <cellStyle name="CALC Percent Total 17 3 2" xfId="37162"/>
    <cellStyle name="CALC Percent Total 17 3 2 2" xfId="37163"/>
    <cellStyle name="CALC Percent Total 17 3 3" xfId="37164"/>
    <cellStyle name="CALC Percent Total 17 3 4" xfId="37165"/>
    <cellStyle name="CALC Percent Total 17 4" xfId="37166"/>
    <cellStyle name="CALC Percent Total 17 4 2" xfId="37167"/>
    <cellStyle name="CALC Percent Total 17 4 2 2" xfId="37168"/>
    <cellStyle name="CALC Percent Total 17 4 3" xfId="37169"/>
    <cellStyle name="CALC Percent Total 17 4 4" xfId="37170"/>
    <cellStyle name="CALC Percent Total 17 5" xfId="37171"/>
    <cellStyle name="CALC Percent Total 17 5 2" xfId="37172"/>
    <cellStyle name="CALC Percent Total 17 5 2 2" xfId="37173"/>
    <cellStyle name="CALC Percent Total 17 5 3" xfId="37174"/>
    <cellStyle name="CALC Percent Total 17 5 4" xfId="37175"/>
    <cellStyle name="CALC Percent Total 17 6" xfId="37176"/>
    <cellStyle name="CALC Percent Total 17 6 2" xfId="37177"/>
    <cellStyle name="CALC Percent Total 17 6 2 2" xfId="37178"/>
    <cellStyle name="CALC Percent Total 17 6 3" xfId="37179"/>
    <cellStyle name="CALC Percent Total 17 6 4" xfId="37180"/>
    <cellStyle name="CALC Percent Total 17 7" xfId="37181"/>
    <cellStyle name="CALC Percent Total 17 7 2" xfId="37182"/>
    <cellStyle name="CALC Percent Total 17 7 2 2" xfId="37183"/>
    <cellStyle name="CALC Percent Total 17 7 3" xfId="37184"/>
    <cellStyle name="CALC Percent Total 17 7 4" xfId="37185"/>
    <cellStyle name="CALC Percent Total 17 8" xfId="37186"/>
    <cellStyle name="CALC Percent Total 17 8 2" xfId="37187"/>
    <cellStyle name="CALC Percent Total 17 8 2 2" xfId="37188"/>
    <cellStyle name="CALC Percent Total 17 8 3" xfId="37189"/>
    <cellStyle name="CALC Percent Total 17 8 4" xfId="37190"/>
    <cellStyle name="CALC Percent Total 17 9" xfId="37191"/>
    <cellStyle name="CALC Percent Total 17 9 2" xfId="37192"/>
    <cellStyle name="CALC Percent Total 17 9 2 2" xfId="37193"/>
    <cellStyle name="CALC Percent Total 17 9 3" xfId="37194"/>
    <cellStyle name="CALC Percent Total 17 9 4" xfId="37195"/>
    <cellStyle name="CALC Percent Total 18" xfId="37196"/>
    <cellStyle name="CALC Percent Total 18 10" xfId="37197"/>
    <cellStyle name="CALC Percent Total 18 10 2" xfId="37198"/>
    <cellStyle name="CALC Percent Total 18 11" xfId="37199"/>
    <cellStyle name="CALC Percent Total 18 12" xfId="37200"/>
    <cellStyle name="CALC Percent Total 18 2" xfId="37201"/>
    <cellStyle name="CALC Percent Total 18 2 2" xfId="37202"/>
    <cellStyle name="CALC Percent Total 18 2 2 2" xfId="37203"/>
    <cellStyle name="CALC Percent Total 18 2 3" xfId="37204"/>
    <cellStyle name="CALC Percent Total 18 2 4" xfId="37205"/>
    <cellStyle name="CALC Percent Total 18 3" xfId="37206"/>
    <cellStyle name="CALC Percent Total 18 3 2" xfId="37207"/>
    <cellStyle name="CALC Percent Total 18 3 2 2" xfId="37208"/>
    <cellStyle name="CALC Percent Total 18 3 3" xfId="37209"/>
    <cellStyle name="CALC Percent Total 18 3 4" xfId="37210"/>
    <cellStyle name="CALC Percent Total 18 4" xfId="37211"/>
    <cellStyle name="CALC Percent Total 18 4 2" xfId="37212"/>
    <cellStyle name="CALC Percent Total 18 4 2 2" xfId="37213"/>
    <cellStyle name="CALC Percent Total 18 4 3" xfId="37214"/>
    <cellStyle name="CALC Percent Total 18 4 4" xfId="37215"/>
    <cellStyle name="CALC Percent Total 18 5" xfId="37216"/>
    <cellStyle name="CALC Percent Total 18 5 2" xfId="37217"/>
    <cellStyle name="CALC Percent Total 18 5 2 2" xfId="37218"/>
    <cellStyle name="CALC Percent Total 18 5 3" xfId="37219"/>
    <cellStyle name="CALC Percent Total 18 5 4" xfId="37220"/>
    <cellStyle name="CALC Percent Total 18 6" xfId="37221"/>
    <cellStyle name="CALC Percent Total 18 6 2" xfId="37222"/>
    <cellStyle name="CALC Percent Total 18 6 2 2" xfId="37223"/>
    <cellStyle name="CALC Percent Total 18 6 3" xfId="37224"/>
    <cellStyle name="CALC Percent Total 18 6 4" xfId="37225"/>
    <cellStyle name="CALC Percent Total 18 7" xfId="37226"/>
    <cellStyle name="CALC Percent Total 18 7 2" xfId="37227"/>
    <cellStyle name="CALC Percent Total 18 7 2 2" xfId="37228"/>
    <cellStyle name="CALC Percent Total 18 7 3" xfId="37229"/>
    <cellStyle name="CALC Percent Total 18 7 4" xfId="37230"/>
    <cellStyle name="CALC Percent Total 18 8" xfId="37231"/>
    <cellStyle name="CALC Percent Total 18 8 2" xfId="37232"/>
    <cellStyle name="CALC Percent Total 18 8 2 2" xfId="37233"/>
    <cellStyle name="CALC Percent Total 18 8 3" xfId="37234"/>
    <cellStyle name="CALC Percent Total 18 8 4" xfId="37235"/>
    <cellStyle name="CALC Percent Total 18 9" xfId="37236"/>
    <cellStyle name="CALC Percent Total 18 9 2" xfId="37237"/>
    <cellStyle name="CALC Percent Total 18 9 2 2" xfId="37238"/>
    <cellStyle name="CALC Percent Total 18 9 3" xfId="37239"/>
    <cellStyle name="CALC Percent Total 18 9 4" xfId="37240"/>
    <cellStyle name="CALC Percent Total 19" xfId="37241"/>
    <cellStyle name="CALC Percent Total 19 10" xfId="37242"/>
    <cellStyle name="CALC Percent Total 19 10 2" xfId="37243"/>
    <cellStyle name="CALC Percent Total 19 11" xfId="37244"/>
    <cellStyle name="CALC Percent Total 19 12" xfId="37245"/>
    <cellStyle name="CALC Percent Total 19 2" xfId="37246"/>
    <cellStyle name="CALC Percent Total 19 2 2" xfId="37247"/>
    <cellStyle name="CALC Percent Total 19 2 2 2" xfId="37248"/>
    <cellStyle name="CALC Percent Total 19 2 3" xfId="37249"/>
    <cellStyle name="CALC Percent Total 19 2 4" xfId="37250"/>
    <cellStyle name="CALC Percent Total 19 3" xfId="37251"/>
    <cellStyle name="CALC Percent Total 19 3 2" xfId="37252"/>
    <cellStyle name="CALC Percent Total 19 3 2 2" xfId="37253"/>
    <cellStyle name="CALC Percent Total 19 3 3" xfId="37254"/>
    <cellStyle name="CALC Percent Total 19 3 4" xfId="37255"/>
    <cellStyle name="CALC Percent Total 19 4" xfId="37256"/>
    <cellStyle name="CALC Percent Total 19 4 2" xfId="37257"/>
    <cellStyle name="CALC Percent Total 19 4 2 2" xfId="37258"/>
    <cellStyle name="CALC Percent Total 19 4 3" xfId="37259"/>
    <cellStyle name="CALC Percent Total 19 4 4" xfId="37260"/>
    <cellStyle name="CALC Percent Total 19 5" xfId="37261"/>
    <cellStyle name="CALC Percent Total 19 5 2" xfId="37262"/>
    <cellStyle name="CALC Percent Total 19 5 2 2" xfId="37263"/>
    <cellStyle name="CALC Percent Total 19 5 3" xfId="37264"/>
    <cellStyle name="CALC Percent Total 19 5 4" xfId="37265"/>
    <cellStyle name="CALC Percent Total 19 6" xfId="37266"/>
    <cellStyle name="CALC Percent Total 19 6 2" xfId="37267"/>
    <cellStyle name="CALC Percent Total 19 6 2 2" xfId="37268"/>
    <cellStyle name="CALC Percent Total 19 6 3" xfId="37269"/>
    <cellStyle name="CALC Percent Total 19 6 4" xfId="37270"/>
    <cellStyle name="CALC Percent Total 19 7" xfId="37271"/>
    <cellStyle name="CALC Percent Total 19 7 2" xfId="37272"/>
    <cellStyle name="CALC Percent Total 19 7 2 2" xfId="37273"/>
    <cellStyle name="CALC Percent Total 19 7 3" xfId="37274"/>
    <cellStyle name="CALC Percent Total 19 7 4" xfId="37275"/>
    <cellStyle name="CALC Percent Total 19 8" xfId="37276"/>
    <cellStyle name="CALC Percent Total 19 8 2" xfId="37277"/>
    <cellStyle name="CALC Percent Total 19 8 2 2" xfId="37278"/>
    <cellStyle name="CALC Percent Total 19 8 3" xfId="37279"/>
    <cellStyle name="CALC Percent Total 19 8 4" xfId="37280"/>
    <cellStyle name="CALC Percent Total 19 9" xfId="37281"/>
    <cellStyle name="CALC Percent Total 19 9 2" xfId="37282"/>
    <cellStyle name="CALC Percent Total 19 9 2 2" xfId="37283"/>
    <cellStyle name="CALC Percent Total 19 9 3" xfId="37284"/>
    <cellStyle name="CALC Percent Total 19 9 4" xfId="37285"/>
    <cellStyle name="CALC Percent Total 2" xfId="37286"/>
    <cellStyle name="CALC Percent Total 2 10" xfId="37287"/>
    <cellStyle name="CALC Percent Total 2 10 10" xfId="37288"/>
    <cellStyle name="CALC Percent Total 2 10 10 2" xfId="37289"/>
    <cellStyle name="CALC Percent Total 2 10 11" xfId="37290"/>
    <cellStyle name="CALC Percent Total 2 10 12" xfId="37291"/>
    <cellStyle name="CALC Percent Total 2 10 2" xfId="37292"/>
    <cellStyle name="CALC Percent Total 2 10 2 2" xfId="37293"/>
    <cellStyle name="CALC Percent Total 2 10 2 2 2" xfId="37294"/>
    <cellStyle name="CALC Percent Total 2 10 2 3" xfId="37295"/>
    <cellStyle name="CALC Percent Total 2 10 2 4" xfId="37296"/>
    <cellStyle name="CALC Percent Total 2 10 3" xfId="37297"/>
    <cellStyle name="CALC Percent Total 2 10 3 2" xfId="37298"/>
    <cellStyle name="CALC Percent Total 2 10 3 2 2" xfId="37299"/>
    <cellStyle name="CALC Percent Total 2 10 3 3" xfId="37300"/>
    <cellStyle name="CALC Percent Total 2 10 3 4" xfId="37301"/>
    <cellStyle name="CALC Percent Total 2 10 4" xfId="37302"/>
    <cellStyle name="CALC Percent Total 2 10 4 2" xfId="37303"/>
    <cellStyle name="CALC Percent Total 2 10 4 2 2" xfId="37304"/>
    <cellStyle name="CALC Percent Total 2 10 4 3" xfId="37305"/>
    <cellStyle name="CALC Percent Total 2 10 4 4" xfId="37306"/>
    <cellStyle name="CALC Percent Total 2 10 5" xfId="37307"/>
    <cellStyle name="CALC Percent Total 2 10 5 2" xfId="37308"/>
    <cellStyle name="CALC Percent Total 2 10 5 2 2" xfId="37309"/>
    <cellStyle name="CALC Percent Total 2 10 5 3" xfId="37310"/>
    <cellStyle name="CALC Percent Total 2 10 5 4" xfId="37311"/>
    <cellStyle name="CALC Percent Total 2 10 6" xfId="37312"/>
    <cellStyle name="CALC Percent Total 2 10 6 2" xfId="37313"/>
    <cellStyle name="CALC Percent Total 2 10 6 2 2" xfId="37314"/>
    <cellStyle name="CALC Percent Total 2 10 6 3" xfId="37315"/>
    <cellStyle name="CALC Percent Total 2 10 6 4" xfId="37316"/>
    <cellStyle name="CALC Percent Total 2 10 7" xfId="37317"/>
    <cellStyle name="CALC Percent Total 2 10 7 2" xfId="37318"/>
    <cellStyle name="CALC Percent Total 2 10 7 2 2" xfId="37319"/>
    <cellStyle name="CALC Percent Total 2 10 7 3" xfId="37320"/>
    <cellStyle name="CALC Percent Total 2 10 7 4" xfId="37321"/>
    <cellStyle name="CALC Percent Total 2 10 8" xfId="37322"/>
    <cellStyle name="CALC Percent Total 2 10 8 2" xfId="37323"/>
    <cellStyle name="CALC Percent Total 2 10 8 2 2" xfId="37324"/>
    <cellStyle name="CALC Percent Total 2 10 8 3" xfId="37325"/>
    <cellStyle name="CALC Percent Total 2 10 8 4" xfId="37326"/>
    <cellStyle name="CALC Percent Total 2 10 9" xfId="37327"/>
    <cellStyle name="CALC Percent Total 2 10 9 2" xfId="37328"/>
    <cellStyle name="CALC Percent Total 2 10 9 2 2" xfId="37329"/>
    <cellStyle name="CALC Percent Total 2 10 9 3" xfId="37330"/>
    <cellStyle name="CALC Percent Total 2 10 9 4" xfId="37331"/>
    <cellStyle name="CALC Percent Total 2 11" xfId="37332"/>
    <cellStyle name="CALC Percent Total 2 11 10" xfId="37333"/>
    <cellStyle name="CALC Percent Total 2 11 10 2" xfId="37334"/>
    <cellStyle name="CALC Percent Total 2 11 11" xfId="37335"/>
    <cellStyle name="CALC Percent Total 2 11 12" xfId="37336"/>
    <cellStyle name="CALC Percent Total 2 11 2" xfId="37337"/>
    <cellStyle name="CALC Percent Total 2 11 2 2" xfId="37338"/>
    <cellStyle name="CALC Percent Total 2 11 2 2 2" xfId="37339"/>
    <cellStyle name="CALC Percent Total 2 11 2 3" xfId="37340"/>
    <cellStyle name="CALC Percent Total 2 11 2 4" xfId="37341"/>
    <cellStyle name="CALC Percent Total 2 11 3" xfId="37342"/>
    <cellStyle name="CALC Percent Total 2 11 3 2" xfId="37343"/>
    <cellStyle name="CALC Percent Total 2 11 3 2 2" xfId="37344"/>
    <cellStyle name="CALC Percent Total 2 11 3 3" xfId="37345"/>
    <cellStyle name="CALC Percent Total 2 11 3 4" xfId="37346"/>
    <cellStyle name="CALC Percent Total 2 11 4" xfId="37347"/>
    <cellStyle name="CALC Percent Total 2 11 4 2" xfId="37348"/>
    <cellStyle name="CALC Percent Total 2 11 4 2 2" xfId="37349"/>
    <cellStyle name="CALC Percent Total 2 11 4 3" xfId="37350"/>
    <cellStyle name="CALC Percent Total 2 11 4 4" xfId="37351"/>
    <cellStyle name="CALC Percent Total 2 11 5" xfId="37352"/>
    <cellStyle name="CALC Percent Total 2 11 5 2" xfId="37353"/>
    <cellStyle name="CALC Percent Total 2 11 5 2 2" xfId="37354"/>
    <cellStyle name="CALC Percent Total 2 11 5 3" xfId="37355"/>
    <cellStyle name="CALC Percent Total 2 11 5 4" xfId="37356"/>
    <cellStyle name="CALC Percent Total 2 11 6" xfId="37357"/>
    <cellStyle name="CALC Percent Total 2 11 6 2" xfId="37358"/>
    <cellStyle name="CALC Percent Total 2 11 6 2 2" xfId="37359"/>
    <cellStyle name="CALC Percent Total 2 11 6 3" xfId="37360"/>
    <cellStyle name="CALC Percent Total 2 11 6 4" xfId="37361"/>
    <cellStyle name="CALC Percent Total 2 11 7" xfId="37362"/>
    <cellStyle name="CALC Percent Total 2 11 7 2" xfId="37363"/>
    <cellStyle name="CALC Percent Total 2 11 7 2 2" xfId="37364"/>
    <cellStyle name="CALC Percent Total 2 11 7 3" xfId="37365"/>
    <cellStyle name="CALC Percent Total 2 11 7 4" xfId="37366"/>
    <cellStyle name="CALC Percent Total 2 11 8" xfId="37367"/>
    <cellStyle name="CALC Percent Total 2 11 8 2" xfId="37368"/>
    <cellStyle name="CALC Percent Total 2 11 8 2 2" xfId="37369"/>
    <cellStyle name="CALC Percent Total 2 11 8 3" xfId="37370"/>
    <cellStyle name="CALC Percent Total 2 11 8 4" xfId="37371"/>
    <cellStyle name="CALC Percent Total 2 11 9" xfId="37372"/>
    <cellStyle name="CALC Percent Total 2 11 9 2" xfId="37373"/>
    <cellStyle name="CALC Percent Total 2 11 9 2 2" xfId="37374"/>
    <cellStyle name="CALC Percent Total 2 11 9 3" xfId="37375"/>
    <cellStyle name="CALC Percent Total 2 11 9 4" xfId="37376"/>
    <cellStyle name="CALC Percent Total 2 12" xfId="37377"/>
    <cellStyle name="CALC Percent Total 2 12 10" xfId="37378"/>
    <cellStyle name="CALC Percent Total 2 12 10 2" xfId="37379"/>
    <cellStyle name="CALC Percent Total 2 12 11" xfId="37380"/>
    <cellStyle name="CALC Percent Total 2 12 12" xfId="37381"/>
    <cellStyle name="CALC Percent Total 2 12 2" xfId="37382"/>
    <cellStyle name="CALC Percent Total 2 12 2 2" xfId="37383"/>
    <cellStyle name="CALC Percent Total 2 12 2 2 2" xfId="37384"/>
    <cellStyle name="CALC Percent Total 2 12 2 3" xfId="37385"/>
    <cellStyle name="CALC Percent Total 2 12 2 4" xfId="37386"/>
    <cellStyle name="CALC Percent Total 2 12 3" xfId="37387"/>
    <cellStyle name="CALC Percent Total 2 12 3 2" xfId="37388"/>
    <cellStyle name="CALC Percent Total 2 12 3 2 2" xfId="37389"/>
    <cellStyle name="CALC Percent Total 2 12 3 3" xfId="37390"/>
    <cellStyle name="CALC Percent Total 2 12 3 4" xfId="37391"/>
    <cellStyle name="CALC Percent Total 2 12 4" xfId="37392"/>
    <cellStyle name="CALC Percent Total 2 12 4 2" xfId="37393"/>
    <cellStyle name="CALC Percent Total 2 12 4 2 2" xfId="37394"/>
    <cellStyle name="CALC Percent Total 2 12 4 3" xfId="37395"/>
    <cellStyle name="CALC Percent Total 2 12 4 4" xfId="37396"/>
    <cellStyle name="CALC Percent Total 2 12 5" xfId="37397"/>
    <cellStyle name="CALC Percent Total 2 12 5 2" xfId="37398"/>
    <cellStyle name="CALC Percent Total 2 12 5 2 2" xfId="37399"/>
    <cellStyle name="CALC Percent Total 2 12 5 3" xfId="37400"/>
    <cellStyle name="CALC Percent Total 2 12 5 4" xfId="37401"/>
    <cellStyle name="CALC Percent Total 2 12 6" xfId="37402"/>
    <cellStyle name="CALC Percent Total 2 12 6 2" xfId="37403"/>
    <cellStyle name="CALC Percent Total 2 12 6 2 2" xfId="37404"/>
    <cellStyle name="CALC Percent Total 2 12 6 3" xfId="37405"/>
    <cellStyle name="CALC Percent Total 2 12 6 4" xfId="37406"/>
    <cellStyle name="CALC Percent Total 2 12 7" xfId="37407"/>
    <cellStyle name="CALC Percent Total 2 12 7 2" xfId="37408"/>
    <cellStyle name="CALC Percent Total 2 12 7 2 2" xfId="37409"/>
    <cellStyle name="CALC Percent Total 2 12 7 3" xfId="37410"/>
    <cellStyle name="CALC Percent Total 2 12 7 4" xfId="37411"/>
    <cellStyle name="CALC Percent Total 2 12 8" xfId="37412"/>
    <cellStyle name="CALC Percent Total 2 12 8 2" xfId="37413"/>
    <cellStyle name="CALC Percent Total 2 12 8 2 2" xfId="37414"/>
    <cellStyle name="CALC Percent Total 2 12 8 3" xfId="37415"/>
    <cellStyle name="CALC Percent Total 2 12 8 4" xfId="37416"/>
    <cellStyle name="CALC Percent Total 2 12 9" xfId="37417"/>
    <cellStyle name="CALC Percent Total 2 12 9 2" xfId="37418"/>
    <cellStyle name="CALC Percent Total 2 12 9 2 2" xfId="37419"/>
    <cellStyle name="CALC Percent Total 2 12 9 3" xfId="37420"/>
    <cellStyle name="CALC Percent Total 2 12 9 4" xfId="37421"/>
    <cellStyle name="CALC Percent Total 2 13" xfId="37422"/>
    <cellStyle name="CALC Percent Total 2 13 10" xfId="37423"/>
    <cellStyle name="CALC Percent Total 2 13 10 2" xfId="37424"/>
    <cellStyle name="CALC Percent Total 2 13 11" xfId="37425"/>
    <cellStyle name="CALC Percent Total 2 13 12" xfId="37426"/>
    <cellStyle name="CALC Percent Total 2 13 2" xfId="37427"/>
    <cellStyle name="CALC Percent Total 2 13 2 2" xfId="37428"/>
    <cellStyle name="CALC Percent Total 2 13 2 2 2" xfId="37429"/>
    <cellStyle name="CALC Percent Total 2 13 2 3" xfId="37430"/>
    <cellStyle name="CALC Percent Total 2 13 2 4" xfId="37431"/>
    <cellStyle name="CALC Percent Total 2 13 3" xfId="37432"/>
    <cellStyle name="CALC Percent Total 2 13 3 2" xfId="37433"/>
    <cellStyle name="CALC Percent Total 2 13 3 2 2" xfId="37434"/>
    <cellStyle name="CALC Percent Total 2 13 3 3" xfId="37435"/>
    <cellStyle name="CALC Percent Total 2 13 3 4" xfId="37436"/>
    <cellStyle name="CALC Percent Total 2 13 4" xfId="37437"/>
    <cellStyle name="CALC Percent Total 2 13 4 2" xfId="37438"/>
    <cellStyle name="CALC Percent Total 2 13 4 2 2" xfId="37439"/>
    <cellStyle name="CALC Percent Total 2 13 4 3" xfId="37440"/>
    <cellStyle name="CALC Percent Total 2 13 4 4" xfId="37441"/>
    <cellStyle name="CALC Percent Total 2 13 5" xfId="37442"/>
    <cellStyle name="CALC Percent Total 2 13 5 2" xfId="37443"/>
    <cellStyle name="CALC Percent Total 2 13 5 2 2" xfId="37444"/>
    <cellStyle name="CALC Percent Total 2 13 5 3" xfId="37445"/>
    <cellStyle name="CALC Percent Total 2 13 5 4" xfId="37446"/>
    <cellStyle name="CALC Percent Total 2 13 6" xfId="37447"/>
    <cellStyle name="CALC Percent Total 2 13 6 2" xfId="37448"/>
    <cellStyle name="CALC Percent Total 2 13 6 2 2" xfId="37449"/>
    <cellStyle name="CALC Percent Total 2 13 6 3" xfId="37450"/>
    <cellStyle name="CALC Percent Total 2 13 6 4" xfId="37451"/>
    <cellStyle name="CALC Percent Total 2 13 7" xfId="37452"/>
    <cellStyle name="CALC Percent Total 2 13 7 2" xfId="37453"/>
    <cellStyle name="CALC Percent Total 2 13 7 2 2" xfId="37454"/>
    <cellStyle name="CALC Percent Total 2 13 7 3" xfId="37455"/>
    <cellStyle name="CALC Percent Total 2 13 7 4" xfId="37456"/>
    <cellStyle name="CALC Percent Total 2 13 8" xfId="37457"/>
    <cellStyle name="CALC Percent Total 2 13 8 2" xfId="37458"/>
    <cellStyle name="CALC Percent Total 2 13 8 2 2" xfId="37459"/>
    <cellStyle name="CALC Percent Total 2 13 8 3" xfId="37460"/>
    <cellStyle name="CALC Percent Total 2 13 8 4" xfId="37461"/>
    <cellStyle name="CALC Percent Total 2 13 9" xfId="37462"/>
    <cellStyle name="CALC Percent Total 2 13 9 2" xfId="37463"/>
    <cellStyle name="CALC Percent Total 2 13 9 2 2" xfId="37464"/>
    <cellStyle name="CALC Percent Total 2 13 9 3" xfId="37465"/>
    <cellStyle name="CALC Percent Total 2 13 9 4" xfId="37466"/>
    <cellStyle name="CALC Percent Total 2 14" xfId="37467"/>
    <cellStyle name="CALC Percent Total 2 14 10" xfId="37468"/>
    <cellStyle name="CALC Percent Total 2 14 10 2" xfId="37469"/>
    <cellStyle name="CALC Percent Total 2 14 11" xfId="37470"/>
    <cellStyle name="CALC Percent Total 2 14 12" xfId="37471"/>
    <cellStyle name="CALC Percent Total 2 14 2" xfId="37472"/>
    <cellStyle name="CALC Percent Total 2 14 2 2" xfId="37473"/>
    <cellStyle name="CALC Percent Total 2 14 2 2 2" xfId="37474"/>
    <cellStyle name="CALC Percent Total 2 14 2 3" xfId="37475"/>
    <cellStyle name="CALC Percent Total 2 14 2 4" xfId="37476"/>
    <cellStyle name="CALC Percent Total 2 14 3" xfId="37477"/>
    <cellStyle name="CALC Percent Total 2 14 3 2" xfId="37478"/>
    <cellStyle name="CALC Percent Total 2 14 3 2 2" xfId="37479"/>
    <cellStyle name="CALC Percent Total 2 14 3 3" xfId="37480"/>
    <cellStyle name="CALC Percent Total 2 14 3 4" xfId="37481"/>
    <cellStyle name="CALC Percent Total 2 14 4" xfId="37482"/>
    <cellStyle name="CALC Percent Total 2 14 4 2" xfId="37483"/>
    <cellStyle name="CALC Percent Total 2 14 4 2 2" xfId="37484"/>
    <cellStyle name="CALC Percent Total 2 14 4 3" xfId="37485"/>
    <cellStyle name="CALC Percent Total 2 14 4 4" xfId="37486"/>
    <cellStyle name="CALC Percent Total 2 14 5" xfId="37487"/>
    <cellStyle name="CALC Percent Total 2 14 5 2" xfId="37488"/>
    <cellStyle name="CALC Percent Total 2 14 5 2 2" xfId="37489"/>
    <cellStyle name="CALC Percent Total 2 14 5 3" xfId="37490"/>
    <cellStyle name="CALC Percent Total 2 14 5 4" xfId="37491"/>
    <cellStyle name="CALC Percent Total 2 14 6" xfId="37492"/>
    <cellStyle name="CALC Percent Total 2 14 6 2" xfId="37493"/>
    <cellStyle name="CALC Percent Total 2 14 6 2 2" xfId="37494"/>
    <cellStyle name="CALC Percent Total 2 14 6 3" xfId="37495"/>
    <cellStyle name="CALC Percent Total 2 14 6 4" xfId="37496"/>
    <cellStyle name="CALC Percent Total 2 14 7" xfId="37497"/>
    <cellStyle name="CALC Percent Total 2 14 7 2" xfId="37498"/>
    <cellStyle name="CALC Percent Total 2 14 7 2 2" xfId="37499"/>
    <cellStyle name="CALC Percent Total 2 14 7 3" xfId="37500"/>
    <cellStyle name="CALC Percent Total 2 14 7 4" xfId="37501"/>
    <cellStyle name="CALC Percent Total 2 14 8" xfId="37502"/>
    <cellStyle name="CALC Percent Total 2 14 8 2" xfId="37503"/>
    <cellStyle name="CALC Percent Total 2 14 8 2 2" xfId="37504"/>
    <cellStyle name="CALC Percent Total 2 14 8 3" xfId="37505"/>
    <cellStyle name="CALC Percent Total 2 14 8 4" xfId="37506"/>
    <cellStyle name="CALC Percent Total 2 14 9" xfId="37507"/>
    <cellStyle name="CALC Percent Total 2 14 9 2" xfId="37508"/>
    <cellStyle name="CALC Percent Total 2 14 9 2 2" xfId="37509"/>
    <cellStyle name="CALC Percent Total 2 14 9 3" xfId="37510"/>
    <cellStyle name="CALC Percent Total 2 14 9 4" xfId="37511"/>
    <cellStyle name="CALC Percent Total 2 15" xfId="37512"/>
    <cellStyle name="CALC Percent Total 2 15 10" xfId="37513"/>
    <cellStyle name="CALC Percent Total 2 15 10 2" xfId="37514"/>
    <cellStyle name="CALC Percent Total 2 15 11" xfId="37515"/>
    <cellStyle name="CALC Percent Total 2 15 12" xfId="37516"/>
    <cellStyle name="CALC Percent Total 2 15 2" xfId="37517"/>
    <cellStyle name="CALC Percent Total 2 15 2 2" xfId="37518"/>
    <cellStyle name="CALC Percent Total 2 15 2 2 2" xfId="37519"/>
    <cellStyle name="CALC Percent Total 2 15 2 3" xfId="37520"/>
    <cellStyle name="CALC Percent Total 2 15 2 4" xfId="37521"/>
    <cellStyle name="CALC Percent Total 2 15 3" xfId="37522"/>
    <cellStyle name="CALC Percent Total 2 15 3 2" xfId="37523"/>
    <cellStyle name="CALC Percent Total 2 15 3 2 2" xfId="37524"/>
    <cellStyle name="CALC Percent Total 2 15 3 3" xfId="37525"/>
    <cellStyle name="CALC Percent Total 2 15 3 4" xfId="37526"/>
    <cellStyle name="CALC Percent Total 2 15 4" xfId="37527"/>
    <cellStyle name="CALC Percent Total 2 15 4 2" xfId="37528"/>
    <cellStyle name="CALC Percent Total 2 15 4 2 2" xfId="37529"/>
    <cellStyle name="CALC Percent Total 2 15 4 3" xfId="37530"/>
    <cellStyle name="CALC Percent Total 2 15 4 4" xfId="37531"/>
    <cellStyle name="CALC Percent Total 2 15 5" xfId="37532"/>
    <cellStyle name="CALC Percent Total 2 15 5 2" xfId="37533"/>
    <cellStyle name="CALC Percent Total 2 15 5 2 2" xfId="37534"/>
    <cellStyle name="CALC Percent Total 2 15 5 3" xfId="37535"/>
    <cellStyle name="CALC Percent Total 2 15 5 4" xfId="37536"/>
    <cellStyle name="CALC Percent Total 2 15 6" xfId="37537"/>
    <cellStyle name="CALC Percent Total 2 15 6 2" xfId="37538"/>
    <cellStyle name="CALC Percent Total 2 15 6 2 2" xfId="37539"/>
    <cellStyle name="CALC Percent Total 2 15 6 3" xfId="37540"/>
    <cellStyle name="CALC Percent Total 2 15 6 4" xfId="37541"/>
    <cellStyle name="CALC Percent Total 2 15 7" xfId="37542"/>
    <cellStyle name="CALC Percent Total 2 15 7 2" xfId="37543"/>
    <cellStyle name="CALC Percent Total 2 15 7 2 2" xfId="37544"/>
    <cellStyle name="CALC Percent Total 2 15 7 3" xfId="37545"/>
    <cellStyle name="CALC Percent Total 2 15 7 4" xfId="37546"/>
    <cellStyle name="CALC Percent Total 2 15 8" xfId="37547"/>
    <cellStyle name="CALC Percent Total 2 15 8 2" xfId="37548"/>
    <cellStyle name="CALC Percent Total 2 15 8 2 2" xfId="37549"/>
    <cellStyle name="CALC Percent Total 2 15 8 3" xfId="37550"/>
    <cellStyle name="CALC Percent Total 2 15 8 4" xfId="37551"/>
    <cellStyle name="CALC Percent Total 2 15 9" xfId="37552"/>
    <cellStyle name="CALC Percent Total 2 15 9 2" xfId="37553"/>
    <cellStyle name="CALC Percent Total 2 15 9 2 2" xfId="37554"/>
    <cellStyle name="CALC Percent Total 2 15 9 3" xfId="37555"/>
    <cellStyle name="CALC Percent Total 2 15 9 4" xfId="37556"/>
    <cellStyle name="CALC Percent Total 2 16" xfId="37557"/>
    <cellStyle name="CALC Percent Total 2 16 10" xfId="37558"/>
    <cellStyle name="CALC Percent Total 2 16 11" xfId="37559"/>
    <cellStyle name="CALC Percent Total 2 16 2" xfId="37560"/>
    <cellStyle name="CALC Percent Total 2 16 2 2" xfId="37561"/>
    <cellStyle name="CALC Percent Total 2 16 2 2 2" xfId="37562"/>
    <cellStyle name="CALC Percent Total 2 16 2 3" xfId="37563"/>
    <cellStyle name="CALC Percent Total 2 16 2 4" xfId="37564"/>
    <cellStyle name="CALC Percent Total 2 16 3" xfId="37565"/>
    <cellStyle name="CALC Percent Total 2 16 3 2" xfId="37566"/>
    <cellStyle name="CALC Percent Total 2 16 3 2 2" xfId="37567"/>
    <cellStyle name="CALC Percent Total 2 16 3 3" xfId="37568"/>
    <cellStyle name="CALC Percent Total 2 16 3 4" xfId="37569"/>
    <cellStyle name="CALC Percent Total 2 16 4" xfId="37570"/>
    <cellStyle name="CALC Percent Total 2 16 4 2" xfId="37571"/>
    <cellStyle name="CALC Percent Total 2 16 4 2 2" xfId="37572"/>
    <cellStyle name="CALC Percent Total 2 16 4 3" xfId="37573"/>
    <cellStyle name="CALC Percent Total 2 16 4 4" xfId="37574"/>
    <cellStyle name="CALC Percent Total 2 16 5" xfId="37575"/>
    <cellStyle name="CALC Percent Total 2 16 5 2" xfId="37576"/>
    <cellStyle name="CALC Percent Total 2 16 5 2 2" xfId="37577"/>
    <cellStyle name="CALC Percent Total 2 16 5 3" xfId="37578"/>
    <cellStyle name="CALC Percent Total 2 16 5 4" xfId="37579"/>
    <cellStyle name="CALC Percent Total 2 16 6" xfId="37580"/>
    <cellStyle name="CALC Percent Total 2 16 6 2" xfId="37581"/>
    <cellStyle name="CALC Percent Total 2 16 6 2 2" xfId="37582"/>
    <cellStyle name="CALC Percent Total 2 16 6 3" xfId="37583"/>
    <cellStyle name="CALC Percent Total 2 16 6 4" xfId="37584"/>
    <cellStyle name="CALC Percent Total 2 16 7" xfId="37585"/>
    <cellStyle name="CALC Percent Total 2 16 7 2" xfId="37586"/>
    <cellStyle name="CALC Percent Total 2 16 7 2 2" xfId="37587"/>
    <cellStyle name="CALC Percent Total 2 16 7 3" xfId="37588"/>
    <cellStyle name="CALC Percent Total 2 16 7 4" xfId="37589"/>
    <cellStyle name="CALC Percent Total 2 16 8" xfId="37590"/>
    <cellStyle name="CALC Percent Total 2 16 8 2" xfId="37591"/>
    <cellStyle name="CALC Percent Total 2 16 8 2 2" xfId="37592"/>
    <cellStyle name="CALC Percent Total 2 16 8 3" xfId="37593"/>
    <cellStyle name="CALC Percent Total 2 16 8 4" xfId="37594"/>
    <cellStyle name="CALC Percent Total 2 16 9" xfId="37595"/>
    <cellStyle name="CALC Percent Total 2 16 9 2" xfId="37596"/>
    <cellStyle name="CALC Percent Total 2 17" xfId="37597"/>
    <cellStyle name="CALC Percent Total 2 17 10" xfId="37598"/>
    <cellStyle name="CALC Percent Total 2 17 11" xfId="37599"/>
    <cellStyle name="CALC Percent Total 2 17 2" xfId="37600"/>
    <cellStyle name="CALC Percent Total 2 17 2 2" xfId="37601"/>
    <cellStyle name="CALC Percent Total 2 17 2 2 2" xfId="37602"/>
    <cellStyle name="CALC Percent Total 2 17 2 3" xfId="37603"/>
    <cellStyle name="CALC Percent Total 2 17 2 4" xfId="37604"/>
    <cellStyle name="CALC Percent Total 2 17 3" xfId="37605"/>
    <cellStyle name="CALC Percent Total 2 17 3 2" xfId="37606"/>
    <cellStyle name="CALC Percent Total 2 17 3 2 2" xfId="37607"/>
    <cellStyle name="CALC Percent Total 2 17 3 3" xfId="37608"/>
    <cellStyle name="CALC Percent Total 2 17 3 4" xfId="37609"/>
    <cellStyle name="CALC Percent Total 2 17 4" xfId="37610"/>
    <cellStyle name="CALC Percent Total 2 17 4 2" xfId="37611"/>
    <cellStyle name="CALC Percent Total 2 17 4 2 2" xfId="37612"/>
    <cellStyle name="CALC Percent Total 2 17 4 3" xfId="37613"/>
    <cellStyle name="CALC Percent Total 2 17 4 4" xfId="37614"/>
    <cellStyle name="CALC Percent Total 2 17 5" xfId="37615"/>
    <cellStyle name="CALC Percent Total 2 17 5 2" xfId="37616"/>
    <cellStyle name="CALC Percent Total 2 17 5 2 2" xfId="37617"/>
    <cellStyle name="CALC Percent Total 2 17 5 3" xfId="37618"/>
    <cellStyle name="CALC Percent Total 2 17 5 4" xfId="37619"/>
    <cellStyle name="CALC Percent Total 2 17 6" xfId="37620"/>
    <cellStyle name="CALC Percent Total 2 17 6 2" xfId="37621"/>
    <cellStyle name="CALC Percent Total 2 17 6 2 2" xfId="37622"/>
    <cellStyle name="CALC Percent Total 2 17 6 3" xfId="37623"/>
    <cellStyle name="CALC Percent Total 2 17 6 4" xfId="37624"/>
    <cellStyle name="CALC Percent Total 2 17 7" xfId="37625"/>
    <cellStyle name="CALC Percent Total 2 17 7 2" xfId="37626"/>
    <cellStyle name="CALC Percent Total 2 17 7 2 2" xfId="37627"/>
    <cellStyle name="CALC Percent Total 2 17 7 3" xfId="37628"/>
    <cellStyle name="CALC Percent Total 2 17 7 4" xfId="37629"/>
    <cellStyle name="CALC Percent Total 2 17 8" xfId="37630"/>
    <cellStyle name="CALC Percent Total 2 17 8 2" xfId="37631"/>
    <cellStyle name="CALC Percent Total 2 17 8 2 2" xfId="37632"/>
    <cellStyle name="CALC Percent Total 2 17 8 3" xfId="37633"/>
    <cellStyle name="CALC Percent Total 2 17 8 4" xfId="37634"/>
    <cellStyle name="CALC Percent Total 2 17 9" xfId="37635"/>
    <cellStyle name="CALC Percent Total 2 17 9 2" xfId="37636"/>
    <cellStyle name="CALC Percent Total 2 18" xfId="37637"/>
    <cellStyle name="CALC Percent Total 2 18 10" xfId="37638"/>
    <cellStyle name="CALC Percent Total 2 18 11" xfId="37639"/>
    <cellStyle name="CALC Percent Total 2 18 2" xfId="37640"/>
    <cellStyle name="CALC Percent Total 2 18 2 2" xfId="37641"/>
    <cellStyle name="CALC Percent Total 2 18 2 2 2" xfId="37642"/>
    <cellStyle name="CALC Percent Total 2 18 2 3" xfId="37643"/>
    <cellStyle name="CALC Percent Total 2 18 2 4" xfId="37644"/>
    <cellStyle name="CALC Percent Total 2 18 3" xfId="37645"/>
    <cellStyle name="CALC Percent Total 2 18 3 2" xfId="37646"/>
    <cellStyle name="CALC Percent Total 2 18 3 2 2" xfId="37647"/>
    <cellStyle name="CALC Percent Total 2 18 3 3" xfId="37648"/>
    <cellStyle name="CALC Percent Total 2 18 3 4" xfId="37649"/>
    <cellStyle name="CALC Percent Total 2 18 4" xfId="37650"/>
    <cellStyle name="CALC Percent Total 2 18 4 2" xfId="37651"/>
    <cellStyle name="CALC Percent Total 2 18 4 2 2" xfId="37652"/>
    <cellStyle name="CALC Percent Total 2 18 4 3" xfId="37653"/>
    <cellStyle name="CALC Percent Total 2 18 4 4" xfId="37654"/>
    <cellStyle name="CALC Percent Total 2 18 5" xfId="37655"/>
    <cellStyle name="CALC Percent Total 2 18 5 2" xfId="37656"/>
    <cellStyle name="CALC Percent Total 2 18 5 2 2" xfId="37657"/>
    <cellStyle name="CALC Percent Total 2 18 5 3" xfId="37658"/>
    <cellStyle name="CALC Percent Total 2 18 5 4" xfId="37659"/>
    <cellStyle name="CALC Percent Total 2 18 6" xfId="37660"/>
    <cellStyle name="CALC Percent Total 2 18 6 2" xfId="37661"/>
    <cellStyle name="CALC Percent Total 2 18 6 2 2" xfId="37662"/>
    <cellStyle name="CALC Percent Total 2 18 6 3" xfId="37663"/>
    <cellStyle name="CALC Percent Total 2 18 6 4" xfId="37664"/>
    <cellStyle name="CALC Percent Total 2 18 7" xfId="37665"/>
    <cellStyle name="CALC Percent Total 2 18 7 2" xfId="37666"/>
    <cellStyle name="CALC Percent Total 2 18 7 2 2" xfId="37667"/>
    <cellStyle name="CALC Percent Total 2 18 7 3" xfId="37668"/>
    <cellStyle name="CALC Percent Total 2 18 7 4" xfId="37669"/>
    <cellStyle name="CALC Percent Total 2 18 8" xfId="37670"/>
    <cellStyle name="CALC Percent Total 2 18 8 2" xfId="37671"/>
    <cellStyle name="CALC Percent Total 2 18 8 2 2" xfId="37672"/>
    <cellStyle name="CALC Percent Total 2 18 8 3" xfId="37673"/>
    <cellStyle name="CALC Percent Total 2 18 8 4" xfId="37674"/>
    <cellStyle name="CALC Percent Total 2 18 9" xfId="37675"/>
    <cellStyle name="CALC Percent Total 2 18 9 2" xfId="37676"/>
    <cellStyle name="CALC Percent Total 2 19" xfId="37677"/>
    <cellStyle name="CALC Percent Total 2 19 10" xfId="37678"/>
    <cellStyle name="CALC Percent Total 2 19 11" xfId="37679"/>
    <cellStyle name="CALC Percent Total 2 19 2" xfId="37680"/>
    <cellStyle name="CALC Percent Total 2 19 2 2" xfId="37681"/>
    <cellStyle name="CALC Percent Total 2 19 2 2 2" xfId="37682"/>
    <cellStyle name="CALC Percent Total 2 19 2 3" xfId="37683"/>
    <cellStyle name="CALC Percent Total 2 19 2 4" xfId="37684"/>
    <cellStyle name="CALC Percent Total 2 19 3" xfId="37685"/>
    <cellStyle name="CALC Percent Total 2 19 3 2" xfId="37686"/>
    <cellStyle name="CALC Percent Total 2 19 3 2 2" xfId="37687"/>
    <cellStyle name="CALC Percent Total 2 19 3 3" xfId="37688"/>
    <cellStyle name="CALC Percent Total 2 19 3 4" xfId="37689"/>
    <cellStyle name="CALC Percent Total 2 19 4" xfId="37690"/>
    <cellStyle name="CALC Percent Total 2 19 4 2" xfId="37691"/>
    <cellStyle name="CALC Percent Total 2 19 4 2 2" xfId="37692"/>
    <cellStyle name="CALC Percent Total 2 19 4 3" xfId="37693"/>
    <cellStyle name="CALC Percent Total 2 19 4 4" xfId="37694"/>
    <cellStyle name="CALC Percent Total 2 19 5" xfId="37695"/>
    <cellStyle name="CALC Percent Total 2 19 5 2" xfId="37696"/>
    <cellStyle name="CALC Percent Total 2 19 5 2 2" xfId="37697"/>
    <cellStyle name="CALC Percent Total 2 19 5 3" xfId="37698"/>
    <cellStyle name="CALC Percent Total 2 19 5 4" xfId="37699"/>
    <cellStyle name="CALC Percent Total 2 19 6" xfId="37700"/>
    <cellStyle name="CALC Percent Total 2 19 6 2" xfId="37701"/>
    <cellStyle name="CALC Percent Total 2 19 6 2 2" xfId="37702"/>
    <cellStyle name="CALC Percent Total 2 19 6 3" xfId="37703"/>
    <cellStyle name="CALC Percent Total 2 19 6 4" xfId="37704"/>
    <cellStyle name="CALC Percent Total 2 19 7" xfId="37705"/>
    <cellStyle name="CALC Percent Total 2 19 7 2" xfId="37706"/>
    <cellStyle name="CALC Percent Total 2 19 7 2 2" xfId="37707"/>
    <cellStyle name="CALC Percent Total 2 19 7 3" xfId="37708"/>
    <cellStyle name="CALC Percent Total 2 19 7 4" xfId="37709"/>
    <cellStyle name="CALC Percent Total 2 19 8" xfId="37710"/>
    <cellStyle name="CALC Percent Total 2 19 8 2" xfId="37711"/>
    <cellStyle name="CALC Percent Total 2 19 8 2 2" xfId="37712"/>
    <cellStyle name="CALC Percent Total 2 19 8 3" xfId="37713"/>
    <cellStyle name="CALC Percent Total 2 19 8 4" xfId="37714"/>
    <cellStyle name="CALC Percent Total 2 19 9" xfId="37715"/>
    <cellStyle name="CALC Percent Total 2 19 9 2" xfId="37716"/>
    <cellStyle name="CALC Percent Total 2 2" xfId="37717"/>
    <cellStyle name="CALC Percent Total 2 2 2" xfId="37718"/>
    <cellStyle name="CALC Percent Total 2 2 2 2" xfId="37719"/>
    <cellStyle name="CALC Percent Total 2 2 2 2 2" xfId="37720"/>
    <cellStyle name="CALC Percent Total 2 2 3" xfId="37721"/>
    <cellStyle name="CALC Percent Total 2 2 3 2" xfId="37722"/>
    <cellStyle name="CALC Percent Total 2 20" xfId="37723"/>
    <cellStyle name="CALC Percent Total 2 20 10" xfId="37724"/>
    <cellStyle name="CALC Percent Total 2 20 11" xfId="37725"/>
    <cellStyle name="CALC Percent Total 2 20 2" xfId="37726"/>
    <cellStyle name="CALC Percent Total 2 20 2 2" xfId="37727"/>
    <cellStyle name="CALC Percent Total 2 20 2 2 2" xfId="37728"/>
    <cellStyle name="CALC Percent Total 2 20 2 3" xfId="37729"/>
    <cellStyle name="CALC Percent Total 2 20 2 4" xfId="37730"/>
    <cellStyle name="CALC Percent Total 2 20 3" xfId="37731"/>
    <cellStyle name="CALC Percent Total 2 20 3 2" xfId="37732"/>
    <cellStyle name="CALC Percent Total 2 20 3 2 2" xfId="37733"/>
    <cellStyle name="CALC Percent Total 2 20 3 3" xfId="37734"/>
    <cellStyle name="CALC Percent Total 2 20 3 4" xfId="37735"/>
    <cellStyle name="CALC Percent Total 2 20 4" xfId="37736"/>
    <cellStyle name="CALC Percent Total 2 20 4 2" xfId="37737"/>
    <cellStyle name="CALC Percent Total 2 20 4 2 2" xfId="37738"/>
    <cellStyle name="CALC Percent Total 2 20 4 3" xfId="37739"/>
    <cellStyle name="CALC Percent Total 2 20 4 4" xfId="37740"/>
    <cellStyle name="CALC Percent Total 2 20 5" xfId="37741"/>
    <cellStyle name="CALC Percent Total 2 20 5 2" xfId="37742"/>
    <cellStyle name="CALC Percent Total 2 20 5 2 2" xfId="37743"/>
    <cellStyle name="CALC Percent Total 2 20 5 3" xfId="37744"/>
    <cellStyle name="CALC Percent Total 2 20 5 4" xfId="37745"/>
    <cellStyle name="CALC Percent Total 2 20 6" xfId="37746"/>
    <cellStyle name="CALC Percent Total 2 20 6 2" xfId="37747"/>
    <cellStyle name="CALC Percent Total 2 20 6 2 2" xfId="37748"/>
    <cellStyle name="CALC Percent Total 2 20 6 3" xfId="37749"/>
    <cellStyle name="CALC Percent Total 2 20 6 4" xfId="37750"/>
    <cellStyle name="CALC Percent Total 2 20 7" xfId="37751"/>
    <cellStyle name="CALC Percent Total 2 20 7 2" xfId="37752"/>
    <cellStyle name="CALC Percent Total 2 20 7 2 2" xfId="37753"/>
    <cellStyle name="CALC Percent Total 2 20 7 3" xfId="37754"/>
    <cellStyle name="CALC Percent Total 2 20 7 4" xfId="37755"/>
    <cellStyle name="CALC Percent Total 2 20 8" xfId="37756"/>
    <cellStyle name="CALC Percent Total 2 20 8 2" xfId="37757"/>
    <cellStyle name="CALC Percent Total 2 20 8 2 2" xfId="37758"/>
    <cellStyle name="CALC Percent Total 2 20 8 3" xfId="37759"/>
    <cellStyle name="CALC Percent Total 2 20 8 4" xfId="37760"/>
    <cellStyle name="CALC Percent Total 2 20 9" xfId="37761"/>
    <cellStyle name="CALC Percent Total 2 20 9 2" xfId="37762"/>
    <cellStyle name="CALC Percent Total 2 21" xfId="37763"/>
    <cellStyle name="CALC Percent Total 2 21 10" xfId="37764"/>
    <cellStyle name="CALC Percent Total 2 21 11" xfId="37765"/>
    <cellStyle name="CALC Percent Total 2 21 2" xfId="37766"/>
    <cellStyle name="CALC Percent Total 2 21 2 2" xfId="37767"/>
    <cellStyle name="CALC Percent Total 2 21 2 2 2" xfId="37768"/>
    <cellStyle name="CALC Percent Total 2 21 2 3" xfId="37769"/>
    <cellStyle name="CALC Percent Total 2 21 2 4" xfId="37770"/>
    <cellStyle name="CALC Percent Total 2 21 3" xfId="37771"/>
    <cellStyle name="CALC Percent Total 2 21 3 2" xfId="37772"/>
    <cellStyle name="CALC Percent Total 2 21 3 2 2" xfId="37773"/>
    <cellStyle name="CALC Percent Total 2 21 3 3" xfId="37774"/>
    <cellStyle name="CALC Percent Total 2 21 3 4" xfId="37775"/>
    <cellStyle name="CALC Percent Total 2 21 4" xfId="37776"/>
    <cellStyle name="CALC Percent Total 2 21 4 2" xfId="37777"/>
    <cellStyle name="CALC Percent Total 2 21 4 2 2" xfId="37778"/>
    <cellStyle name="CALC Percent Total 2 21 4 3" xfId="37779"/>
    <cellStyle name="CALC Percent Total 2 21 4 4" xfId="37780"/>
    <cellStyle name="CALC Percent Total 2 21 5" xfId="37781"/>
    <cellStyle name="CALC Percent Total 2 21 5 2" xfId="37782"/>
    <cellStyle name="CALC Percent Total 2 21 5 2 2" xfId="37783"/>
    <cellStyle name="CALC Percent Total 2 21 5 3" xfId="37784"/>
    <cellStyle name="CALC Percent Total 2 21 5 4" xfId="37785"/>
    <cellStyle name="CALC Percent Total 2 21 6" xfId="37786"/>
    <cellStyle name="CALC Percent Total 2 21 6 2" xfId="37787"/>
    <cellStyle name="CALC Percent Total 2 21 6 2 2" xfId="37788"/>
    <cellStyle name="CALC Percent Total 2 21 6 3" xfId="37789"/>
    <cellStyle name="CALC Percent Total 2 21 6 4" xfId="37790"/>
    <cellStyle name="CALC Percent Total 2 21 7" xfId="37791"/>
    <cellStyle name="CALC Percent Total 2 21 7 2" xfId="37792"/>
    <cellStyle name="CALC Percent Total 2 21 7 2 2" xfId="37793"/>
    <cellStyle name="CALC Percent Total 2 21 7 3" xfId="37794"/>
    <cellStyle name="CALC Percent Total 2 21 7 4" xfId="37795"/>
    <cellStyle name="CALC Percent Total 2 21 8" xfId="37796"/>
    <cellStyle name="CALC Percent Total 2 21 8 2" xfId="37797"/>
    <cellStyle name="CALC Percent Total 2 21 8 2 2" xfId="37798"/>
    <cellStyle name="CALC Percent Total 2 21 8 3" xfId="37799"/>
    <cellStyle name="CALC Percent Total 2 21 8 4" xfId="37800"/>
    <cellStyle name="CALC Percent Total 2 21 9" xfId="37801"/>
    <cellStyle name="CALC Percent Total 2 21 9 2" xfId="37802"/>
    <cellStyle name="CALC Percent Total 2 22" xfId="37803"/>
    <cellStyle name="CALC Percent Total 2 22 10" xfId="37804"/>
    <cellStyle name="CALC Percent Total 2 22 11" xfId="37805"/>
    <cellStyle name="CALC Percent Total 2 22 2" xfId="37806"/>
    <cellStyle name="CALC Percent Total 2 22 2 2" xfId="37807"/>
    <cellStyle name="CALC Percent Total 2 22 2 2 2" xfId="37808"/>
    <cellStyle name="CALC Percent Total 2 22 2 3" xfId="37809"/>
    <cellStyle name="CALC Percent Total 2 22 2 4" xfId="37810"/>
    <cellStyle name="CALC Percent Total 2 22 3" xfId="37811"/>
    <cellStyle name="CALC Percent Total 2 22 3 2" xfId="37812"/>
    <cellStyle name="CALC Percent Total 2 22 3 2 2" xfId="37813"/>
    <cellStyle name="CALC Percent Total 2 22 3 3" xfId="37814"/>
    <cellStyle name="CALC Percent Total 2 22 3 4" xfId="37815"/>
    <cellStyle name="CALC Percent Total 2 22 4" xfId="37816"/>
    <cellStyle name="CALC Percent Total 2 22 4 2" xfId="37817"/>
    <cellStyle name="CALC Percent Total 2 22 4 2 2" xfId="37818"/>
    <cellStyle name="CALC Percent Total 2 22 4 3" xfId="37819"/>
    <cellStyle name="CALC Percent Total 2 22 4 4" xfId="37820"/>
    <cellStyle name="CALC Percent Total 2 22 5" xfId="37821"/>
    <cellStyle name="CALC Percent Total 2 22 5 2" xfId="37822"/>
    <cellStyle name="CALC Percent Total 2 22 5 2 2" xfId="37823"/>
    <cellStyle name="CALC Percent Total 2 22 5 3" xfId="37824"/>
    <cellStyle name="CALC Percent Total 2 22 5 4" xfId="37825"/>
    <cellStyle name="CALC Percent Total 2 22 6" xfId="37826"/>
    <cellStyle name="CALC Percent Total 2 22 6 2" xfId="37827"/>
    <cellStyle name="CALC Percent Total 2 22 6 2 2" xfId="37828"/>
    <cellStyle name="CALC Percent Total 2 22 6 3" xfId="37829"/>
    <cellStyle name="CALC Percent Total 2 22 6 4" xfId="37830"/>
    <cellStyle name="CALC Percent Total 2 22 7" xfId="37831"/>
    <cellStyle name="CALC Percent Total 2 22 7 2" xfId="37832"/>
    <cellStyle name="CALC Percent Total 2 22 7 2 2" xfId="37833"/>
    <cellStyle name="CALC Percent Total 2 22 7 3" xfId="37834"/>
    <cellStyle name="CALC Percent Total 2 22 7 4" xfId="37835"/>
    <cellStyle name="CALC Percent Total 2 22 8" xfId="37836"/>
    <cellStyle name="CALC Percent Total 2 22 8 2" xfId="37837"/>
    <cellStyle name="CALC Percent Total 2 22 8 2 2" xfId="37838"/>
    <cellStyle name="CALC Percent Total 2 22 8 3" xfId="37839"/>
    <cellStyle name="CALC Percent Total 2 22 8 4" xfId="37840"/>
    <cellStyle name="CALC Percent Total 2 22 9" xfId="37841"/>
    <cellStyle name="CALC Percent Total 2 22 9 2" xfId="37842"/>
    <cellStyle name="CALC Percent Total 2 23" xfId="37843"/>
    <cellStyle name="CALC Percent Total 2 23 10" xfId="37844"/>
    <cellStyle name="CALC Percent Total 2 23 11" xfId="37845"/>
    <cellStyle name="CALC Percent Total 2 23 2" xfId="37846"/>
    <cellStyle name="CALC Percent Total 2 23 2 2" xfId="37847"/>
    <cellStyle name="CALC Percent Total 2 23 2 2 2" xfId="37848"/>
    <cellStyle name="CALC Percent Total 2 23 2 3" xfId="37849"/>
    <cellStyle name="CALC Percent Total 2 23 2 4" xfId="37850"/>
    <cellStyle name="CALC Percent Total 2 23 3" xfId="37851"/>
    <cellStyle name="CALC Percent Total 2 23 3 2" xfId="37852"/>
    <cellStyle name="CALC Percent Total 2 23 3 2 2" xfId="37853"/>
    <cellStyle name="CALC Percent Total 2 23 3 3" xfId="37854"/>
    <cellStyle name="CALC Percent Total 2 23 3 4" xfId="37855"/>
    <cellStyle name="CALC Percent Total 2 23 4" xfId="37856"/>
    <cellStyle name="CALC Percent Total 2 23 4 2" xfId="37857"/>
    <cellStyle name="CALC Percent Total 2 23 4 2 2" xfId="37858"/>
    <cellStyle name="CALC Percent Total 2 23 4 3" xfId="37859"/>
    <cellStyle name="CALC Percent Total 2 23 4 4" xfId="37860"/>
    <cellStyle name="CALC Percent Total 2 23 5" xfId="37861"/>
    <cellStyle name="CALC Percent Total 2 23 5 2" xfId="37862"/>
    <cellStyle name="CALC Percent Total 2 23 5 2 2" xfId="37863"/>
    <cellStyle name="CALC Percent Total 2 23 5 3" xfId="37864"/>
    <cellStyle name="CALC Percent Total 2 23 5 4" xfId="37865"/>
    <cellStyle name="CALC Percent Total 2 23 6" xfId="37866"/>
    <cellStyle name="CALC Percent Total 2 23 6 2" xfId="37867"/>
    <cellStyle name="CALC Percent Total 2 23 6 2 2" xfId="37868"/>
    <cellStyle name="CALC Percent Total 2 23 6 3" xfId="37869"/>
    <cellStyle name="CALC Percent Total 2 23 6 4" xfId="37870"/>
    <cellStyle name="CALC Percent Total 2 23 7" xfId="37871"/>
    <cellStyle name="CALC Percent Total 2 23 7 2" xfId="37872"/>
    <cellStyle name="CALC Percent Total 2 23 7 2 2" xfId="37873"/>
    <cellStyle name="CALC Percent Total 2 23 7 3" xfId="37874"/>
    <cellStyle name="CALC Percent Total 2 23 7 4" xfId="37875"/>
    <cellStyle name="CALC Percent Total 2 23 8" xfId="37876"/>
    <cellStyle name="CALC Percent Total 2 23 8 2" xfId="37877"/>
    <cellStyle name="CALC Percent Total 2 23 8 2 2" xfId="37878"/>
    <cellStyle name="CALC Percent Total 2 23 8 3" xfId="37879"/>
    <cellStyle name="CALC Percent Total 2 23 8 4" xfId="37880"/>
    <cellStyle name="CALC Percent Total 2 23 9" xfId="37881"/>
    <cellStyle name="CALC Percent Total 2 23 9 2" xfId="37882"/>
    <cellStyle name="CALC Percent Total 2 24" xfId="37883"/>
    <cellStyle name="CALC Percent Total 2 24 10" xfId="37884"/>
    <cellStyle name="CALC Percent Total 2 24 11" xfId="37885"/>
    <cellStyle name="CALC Percent Total 2 24 2" xfId="37886"/>
    <cellStyle name="CALC Percent Total 2 24 2 2" xfId="37887"/>
    <cellStyle name="CALC Percent Total 2 24 2 2 2" xfId="37888"/>
    <cellStyle name="CALC Percent Total 2 24 2 3" xfId="37889"/>
    <cellStyle name="CALC Percent Total 2 24 2 4" xfId="37890"/>
    <cellStyle name="CALC Percent Total 2 24 3" xfId="37891"/>
    <cellStyle name="CALC Percent Total 2 24 3 2" xfId="37892"/>
    <cellStyle name="CALC Percent Total 2 24 3 2 2" xfId="37893"/>
    <cellStyle name="CALC Percent Total 2 24 3 3" xfId="37894"/>
    <cellStyle name="CALC Percent Total 2 24 3 4" xfId="37895"/>
    <cellStyle name="CALC Percent Total 2 24 4" xfId="37896"/>
    <cellStyle name="CALC Percent Total 2 24 4 2" xfId="37897"/>
    <cellStyle name="CALC Percent Total 2 24 4 2 2" xfId="37898"/>
    <cellStyle name="CALC Percent Total 2 24 4 3" xfId="37899"/>
    <cellStyle name="CALC Percent Total 2 24 4 4" xfId="37900"/>
    <cellStyle name="CALC Percent Total 2 24 5" xfId="37901"/>
    <cellStyle name="CALC Percent Total 2 24 5 2" xfId="37902"/>
    <cellStyle name="CALC Percent Total 2 24 5 2 2" xfId="37903"/>
    <cellStyle name="CALC Percent Total 2 24 5 3" xfId="37904"/>
    <cellStyle name="CALC Percent Total 2 24 5 4" xfId="37905"/>
    <cellStyle name="CALC Percent Total 2 24 6" xfId="37906"/>
    <cellStyle name="CALC Percent Total 2 24 6 2" xfId="37907"/>
    <cellStyle name="CALC Percent Total 2 24 6 2 2" xfId="37908"/>
    <cellStyle name="CALC Percent Total 2 24 6 3" xfId="37909"/>
    <cellStyle name="CALC Percent Total 2 24 6 4" xfId="37910"/>
    <cellStyle name="CALC Percent Total 2 24 7" xfId="37911"/>
    <cellStyle name="CALC Percent Total 2 24 7 2" xfId="37912"/>
    <cellStyle name="CALC Percent Total 2 24 7 2 2" xfId="37913"/>
    <cellStyle name="CALC Percent Total 2 24 7 3" xfId="37914"/>
    <cellStyle name="CALC Percent Total 2 24 7 4" xfId="37915"/>
    <cellStyle name="CALC Percent Total 2 24 8" xfId="37916"/>
    <cellStyle name="CALC Percent Total 2 24 8 2" xfId="37917"/>
    <cellStyle name="CALC Percent Total 2 24 8 2 2" xfId="37918"/>
    <cellStyle name="CALC Percent Total 2 24 8 3" xfId="37919"/>
    <cellStyle name="CALC Percent Total 2 24 8 4" xfId="37920"/>
    <cellStyle name="CALC Percent Total 2 24 9" xfId="37921"/>
    <cellStyle name="CALC Percent Total 2 24 9 2" xfId="37922"/>
    <cellStyle name="CALC Percent Total 2 25" xfId="37923"/>
    <cellStyle name="CALC Percent Total 2 25 10" xfId="37924"/>
    <cellStyle name="CALC Percent Total 2 25 11" xfId="37925"/>
    <cellStyle name="CALC Percent Total 2 25 2" xfId="37926"/>
    <cellStyle name="CALC Percent Total 2 25 2 2" xfId="37927"/>
    <cellStyle name="CALC Percent Total 2 25 2 2 2" xfId="37928"/>
    <cellStyle name="CALC Percent Total 2 25 2 3" xfId="37929"/>
    <cellStyle name="CALC Percent Total 2 25 2 4" xfId="37930"/>
    <cellStyle name="CALC Percent Total 2 25 3" xfId="37931"/>
    <cellStyle name="CALC Percent Total 2 25 3 2" xfId="37932"/>
    <cellStyle name="CALC Percent Total 2 25 3 2 2" xfId="37933"/>
    <cellStyle name="CALC Percent Total 2 25 3 3" xfId="37934"/>
    <cellStyle name="CALC Percent Total 2 25 3 4" xfId="37935"/>
    <cellStyle name="CALC Percent Total 2 25 4" xfId="37936"/>
    <cellStyle name="CALC Percent Total 2 25 4 2" xfId="37937"/>
    <cellStyle name="CALC Percent Total 2 25 4 2 2" xfId="37938"/>
    <cellStyle name="CALC Percent Total 2 25 4 3" xfId="37939"/>
    <cellStyle name="CALC Percent Total 2 25 4 4" xfId="37940"/>
    <cellStyle name="CALC Percent Total 2 25 5" xfId="37941"/>
    <cellStyle name="CALC Percent Total 2 25 5 2" xfId="37942"/>
    <cellStyle name="CALC Percent Total 2 25 5 2 2" xfId="37943"/>
    <cellStyle name="CALC Percent Total 2 25 5 3" xfId="37944"/>
    <cellStyle name="CALC Percent Total 2 25 5 4" xfId="37945"/>
    <cellStyle name="CALC Percent Total 2 25 6" xfId="37946"/>
    <cellStyle name="CALC Percent Total 2 25 6 2" xfId="37947"/>
    <cellStyle name="CALC Percent Total 2 25 6 2 2" xfId="37948"/>
    <cellStyle name="CALC Percent Total 2 25 6 3" xfId="37949"/>
    <cellStyle name="CALC Percent Total 2 25 6 4" xfId="37950"/>
    <cellStyle name="CALC Percent Total 2 25 7" xfId="37951"/>
    <cellStyle name="CALC Percent Total 2 25 7 2" xfId="37952"/>
    <cellStyle name="CALC Percent Total 2 25 7 2 2" xfId="37953"/>
    <cellStyle name="CALC Percent Total 2 25 7 3" xfId="37954"/>
    <cellStyle name="CALC Percent Total 2 25 7 4" xfId="37955"/>
    <cellStyle name="CALC Percent Total 2 25 8" xfId="37956"/>
    <cellStyle name="CALC Percent Total 2 25 8 2" xfId="37957"/>
    <cellStyle name="CALC Percent Total 2 25 8 2 2" xfId="37958"/>
    <cellStyle name="CALC Percent Total 2 25 8 3" xfId="37959"/>
    <cellStyle name="CALC Percent Total 2 25 8 4" xfId="37960"/>
    <cellStyle name="CALC Percent Total 2 25 9" xfId="37961"/>
    <cellStyle name="CALC Percent Total 2 25 9 2" xfId="37962"/>
    <cellStyle name="CALC Percent Total 2 26" xfId="37963"/>
    <cellStyle name="CALC Percent Total 2 26 10" xfId="37964"/>
    <cellStyle name="CALC Percent Total 2 26 11" xfId="37965"/>
    <cellStyle name="CALC Percent Total 2 26 2" xfId="37966"/>
    <cellStyle name="CALC Percent Total 2 26 2 2" xfId="37967"/>
    <cellStyle name="CALC Percent Total 2 26 2 2 2" xfId="37968"/>
    <cellStyle name="CALC Percent Total 2 26 2 3" xfId="37969"/>
    <cellStyle name="CALC Percent Total 2 26 2 4" xfId="37970"/>
    <cellStyle name="CALC Percent Total 2 26 3" xfId="37971"/>
    <cellStyle name="CALC Percent Total 2 26 3 2" xfId="37972"/>
    <cellStyle name="CALC Percent Total 2 26 3 2 2" xfId="37973"/>
    <cellStyle name="CALC Percent Total 2 26 3 3" xfId="37974"/>
    <cellStyle name="CALC Percent Total 2 26 3 4" xfId="37975"/>
    <cellStyle name="CALC Percent Total 2 26 4" xfId="37976"/>
    <cellStyle name="CALC Percent Total 2 26 4 2" xfId="37977"/>
    <cellStyle name="CALC Percent Total 2 26 4 2 2" xfId="37978"/>
    <cellStyle name="CALC Percent Total 2 26 4 3" xfId="37979"/>
    <cellStyle name="CALC Percent Total 2 26 4 4" xfId="37980"/>
    <cellStyle name="CALC Percent Total 2 26 5" xfId="37981"/>
    <cellStyle name="CALC Percent Total 2 26 5 2" xfId="37982"/>
    <cellStyle name="CALC Percent Total 2 26 5 2 2" xfId="37983"/>
    <cellStyle name="CALC Percent Total 2 26 5 3" xfId="37984"/>
    <cellStyle name="CALC Percent Total 2 26 5 4" xfId="37985"/>
    <cellStyle name="CALC Percent Total 2 26 6" xfId="37986"/>
    <cellStyle name="CALC Percent Total 2 26 6 2" xfId="37987"/>
    <cellStyle name="CALC Percent Total 2 26 6 2 2" xfId="37988"/>
    <cellStyle name="CALC Percent Total 2 26 6 3" xfId="37989"/>
    <cellStyle name="CALC Percent Total 2 26 6 4" xfId="37990"/>
    <cellStyle name="CALC Percent Total 2 26 7" xfId="37991"/>
    <cellStyle name="CALC Percent Total 2 26 7 2" xfId="37992"/>
    <cellStyle name="CALC Percent Total 2 26 7 2 2" xfId="37993"/>
    <cellStyle name="CALC Percent Total 2 26 7 3" xfId="37994"/>
    <cellStyle name="CALC Percent Total 2 26 7 4" xfId="37995"/>
    <cellStyle name="CALC Percent Total 2 26 8" xfId="37996"/>
    <cellStyle name="CALC Percent Total 2 26 8 2" xfId="37997"/>
    <cellStyle name="CALC Percent Total 2 26 8 2 2" xfId="37998"/>
    <cellStyle name="CALC Percent Total 2 26 8 3" xfId="37999"/>
    <cellStyle name="CALC Percent Total 2 26 8 4" xfId="38000"/>
    <cellStyle name="CALC Percent Total 2 26 9" xfId="38001"/>
    <cellStyle name="CALC Percent Total 2 26 9 2" xfId="38002"/>
    <cellStyle name="CALC Percent Total 2 27" xfId="38003"/>
    <cellStyle name="CALC Percent Total 2 27 10" xfId="38004"/>
    <cellStyle name="CALC Percent Total 2 27 11" xfId="38005"/>
    <cellStyle name="CALC Percent Total 2 27 2" xfId="38006"/>
    <cellStyle name="CALC Percent Total 2 27 2 2" xfId="38007"/>
    <cellStyle name="CALC Percent Total 2 27 2 2 2" xfId="38008"/>
    <cellStyle name="CALC Percent Total 2 27 2 3" xfId="38009"/>
    <cellStyle name="CALC Percent Total 2 27 2 4" xfId="38010"/>
    <cellStyle name="CALC Percent Total 2 27 3" xfId="38011"/>
    <cellStyle name="CALC Percent Total 2 27 3 2" xfId="38012"/>
    <cellStyle name="CALC Percent Total 2 27 3 2 2" xfId="38013"/>
    <cellStyle name="CALC Percent Total 2 27 3 3" xfId="38014"/>
    <cellStyle name="CALC Percent Total 2 27 3 4" xfId="38015"/>
    <cellStyle name="CALC Percent Total 2 27 4" xfId="38016"/>
    <cellStyle name="CALC Percent Total 2 27 4 2" xfId="38017"/>
    <cellStyle name="CALC Percent Total 2 27 4 2 2" xfId="38018"/>
    <cellStyle name="CALC Percent Total 2 27 4 3" xfId="38019"/>
    <cellStyle name="CALC Percent Total 2 27 4 4" xfId="38020"/>
    <cellStyle name="CALC Percent Total 2 27 5" xfId="38021"/>
    <cellStyle name="CALC Percent Total 2 27 5 2" xfId="38022"/>
    <cellStyle name="CALC Percent Total 2 27 5 2 2" xfId="38023"/>
    <cellStyle name="CALC Percent Total 2 27 5 3" xfId="38024"/>
    <cellStyle name="CALC Percent Total 2 27 5 4" xfId="38025"/>
    <cellStyle name="CALC Percent Total 2 27 6" xfId="38026"/>
    <cellStyle name="CALC Percent Total 2 27 6 2" xfId="38027"/>
    <cellStyle name="CALC Percent Total 2 27 6 2 2" xfId="38028"/>
    <cellStyle name="CALC Percent Total 2 27 6 3" xfId="38029"/>
    <cellStyle name="CALC Percent Total 2 27 6 4" xfId="38030"/>
    <cellStyle name="CALC Percent Total 2 27 7" xfId="38031"/>
    <cellStyle name="CALC Percent Total 2 27 7 2" xfId="38032"/>
    <cellStyle name="CALC Percent Total 2 27 7 2 2" xfId="38033"/>
    <cellStyle name="CALC Percent Total 2 27 7 3" xfId="38034"/>
    <cellStyle name="CALC Percent Total 2 27 7 4" xfId="38035"/>
    <cellStyle name="CALC Percent Total 2 27 8" xfId="38036"/>
    <cellStyle name="CALC Percent Total 2 27 8 2" xfId="38037"/>
    <cellStyle name="CALC Percent Total 2 27 8 2 2" xfId="38038"/>
    <cellStyle name="CALC Percent Total 2 27 8 3" xfId="38039"/>
    <cellStyle name="CALC Percent Total 2 27 8 4" xfId="38040"/>
    <cellStyle name="CALC Percent Total 2 27 9" xfId="38041"/>
    <cellStyle name="CALC Percent Total 2 27 9 2" xfId="38042"/>
    <cellStyle name="CALC Percent Total 2 28" xfId="38043"/>
    <cellStyle name="CALC Percent Total 2 28 10" xfId="38044"/>
    <cellStyle name="CALC Percent Total 2 28 11" xfId="38045"/>
    <cellStyle name="CALC Percent Total 2 28 2" xfId="38046"/>
    <cellStyle name="CALC Percent Total 2 28 2 2" xfId="38047"/>
    <cellStyle name="CALC Percent Total 2 28 2 2 2" xfId="38048"/>
    <cellStyle name="CALC Percent Total 2 28 2 3" xfId="38049"/>
    <cellStyle name="CALC Percent Total 2 28 2 4" xfId="38050"/>
    <cellStyle name="CALC Percent Total 2 28 3" xfId="38051"/>
    <cellStyle name="CALC Percent Total 2 28 3 2" xfId="38052"/>
    <cellStyle name="CALC Percent Total 2 28 3 2 2" xfId="38053"/>
    <cellStyle name="CALC Percent Total 2 28 3 3" xfId="38054"/>
    <cellStyle name="CALC Percent Total 2 28 3 4" xfId="38055"/>
    <cellStyle name="CALC Percent Total 2 28 4" xfId="38056"/>
    <cellStyle name="CALC Percent Total 2 28 4 2" xfId="38057"/>
    <cellStyle name="CALC Percent Total 2 28 4 2 2" xfId="38058"/>
    <cellStyle name="CALC Percent Total 2 28 4 3" xfId="38059"/>
    <cellStyle name="CALC Percent Total 2 28 4 4" xfId="38060"/>
    <cellStyle name="CALC Percent Total 2 28 5" xfId="38061"/>
    <cellStyle name="CALC Percent Total 2 28 5 2" xfId="38062"/>
    <cellStyle name="CALC Percent Total 2 28 5 2 2" xfId="38063"/>
    <cellStyle name="CALC Percent Total 2 28 5 3" xfId="38064"/>
    <cellStyle name="CALC Percent Total 2 28 5 4" xfId="38065"/>
    <cellStyle name="CALC Percent Total 2 28 6" xfId="38066"/>
    <cellStyle name="CALC Percent Total 2 28 6 2" xfId="38067"/>
    <cellStyle name="CALC Percent Total 2 28 6 2 2" xfId="38068"/>
    <cellStyle name="CALC Percent Total 2 28 6 3" xfId="38069"/>
    <cellStyle name="CALC Percent Total 2 28 6 4" xfId="38070"/>
    <cellStyle name="CALC Percent Total 2 28 7" xfId="38071"/>
    <cellStyle name="CALC Percent Total 2 28 7 2" xfId="38072"/>
    <cellStyle name="CALC Percent Total 2 28 7 2 2" xfId="38073"/>
    <cellStyle name="CALC Percent Total 2 28 7 3" xfId="38074"/>
    <cellStyle name="CALC Percent Total 2 28 7 4" xfId="38075"/>
    <cellStyle name="CALC Percent Total 2 28 8" xfId="38076"/>
    <cellStyle name="CALC Percent Total 2 28 8 2" xfId="38077"/>
    <cellStyle name="CALC Percent Total 2 28 8 2 2" xfId="38078"/>
    <cellStyle name="CALC Percent Total 2 28 8 3" xfId="38079"/>
    <cellStyle name="CALC Percent Total 2 28 8 4" xfId="38080"/>
    <cellStyle name="CALC Percent Total 2 28 9" xfId="38081"/>
    <cellStyle name="CALC Percent Total 2 28 9 2" xfId="38082"/>
    <cellStyle name="CALC Percent Total 2 29" xfId="38083"/>
    <cellStyle name="CALC Percent Total 2 29 2" xfId="38084"/>
    <cellStyle name="CALC Percent Total 2 29 2 2" xfId="38085"/>
    <cellStyle name="CALC Percent Total 2 29 2 2 2" xfId="38086"/>
    <cellStyle name="CALC Percent Total 2 29 2 3" xfId="38087"/>
    <cellStyle name="CALC Percent Total 2 29 2 4" xfId="38088"/>
    <cellStyle name="CALC Percent Total 2 29 3" xfId="38089"/>
    <cellStyle name="CALC Percent Total 2 29 3 2" xfId="38090"/>
    <cellStyle name="CALC Percent Total 2 29 3 2 2" xfId="38091"/>
    <cellStyle name="CALC Percent Total 2 29 3 3" xfId="38092"/>
    <cellStyle name="CALC Percent Total 2 29 3 4" xfId="38093"/>
    <cellStyle name="CALC Percent Total 2 29 4" xfId="38094"/>
    <cellStyle name="CALC Percent Total 2 29 4 2" xfId="38095"/>
    <cellStyle name="CALC Percent Total 2 3" xfId="38096"/>
    <cellStyle name="CALC Percent Total 2 3 2" xfId="38097"/>
    <cellStyle name="CALC Percent Total 2 3 2 2" xfId="38098"/>
    <cellStyle name="CALC Percent Total 2 3 2 2 2" xfId="38099"/>
    <cellStyle name="CALC Percent Total 2 3 3" xfId="38100"/>
    <cellStyle name="CALC Percent Total 2 3 3 2" xfId="38101"/>
    <cellStyle name="CALC Percent Total 2 30" xfId="38102"/>
    <cellStyle name="CALC Percent Total 2 30 2" xfId="38103"/>
    <cellStyle name="CALC Percent Total 2 4" xfId="38104"/>
    <cellStyle name="CALC Percent Total 2 4 2" xfId="38105"/>
    <cellStyle name="CALC Percent Total 2 4 2 2" xfId="38106"/>
    <cellStyle name="CALC Percent Total 2 4 2 2 2" xfId="38107"/>
    <cellStyle name="CALC Percent Total 2 4 2 3" xfId="38108"/>
    <cellStyle name="CALC Percent Total 2 4 2 4" xfId="38109"/>
    <cellStyle name="CALC Percent Total 2 4 3" xfId="38110"/>
    <cellStyle name="CALC Percent Total 2 4 3 2" xfId="38111"/>
    <cellStyle name="CALC Percent Total 2 4 3 2 2" xfId="38112"/>
    <cellStyle name="CALC Percent Total 2 4 3 3" xfId="38113"/>
    <cellStyle name="CALC Percent Total 2 4 3 4" xfId="38114"/>
    <cellStyle name="CALC Percent Total 2 4 4" xfId="38115"/>
    <cellStyle name="CALC Percent Total 2 4 4 2" xfId="38116"/>
    <cellStyle name="CALC Percent Total 2 4 4 2 2" xfId="38117"/>
    <cellStyle name="CALC Percent Total 2 4 4 3" xfId="38118"/>
    <cellStyle name="CALC Percent Total 2 4 4 4" xfId="38119"/>
    <cellStyle name="CALC Percent Total 2 4 5" xfId="38120"/>
    <cellStyle name="CALC Percent Total 2 4 5 2" xfId="38121"/>
    <cellStyle name="CALC Percent Total 2 4 5 2 2" xfId="38122"/>
    <cellStyle name="CALC Percent Total 2 4 5 3" xfId="38123"/>
    <cellStyle name="CALC Percent Total 2 4 5 4" xfId="38124"/>
    <cellStyle name="CALC Percent Total 2 4 6" xfId="38125"/>
    <cellStyle name="CALC Percent Total 2 4 6 2" xfId="38126"/>
    <cellStyle name="CALC Percent Total 2 4 6 2 2" xfId="38127"/>
    <cellStyle name="CALC Percent Total 2 4 6 3" xfId="38128"/>
    <cellStyle name="CALC Percent Total 2 4 6 4" xfId="38129"/>
    <cellStyle name="CALC Percent Total 2 4 7" xfId="38130"/>
    <cellStyle name="CALC Percent Total 2 4 7 2" xfId="38131"/>
    <cellStyle name="CALC Percent Total 2 4 7 2 2" xfId="38132"/>
    <cellStyle name="CALC Percent Total 2 4 7 3" xfId="38133"/>
    <cellStyle name="CALC Percent Total 2 4 7 4" xfId="38134"/>
    <cellStyle name="CALC Percent Total 2 4 8" xfId="38135"/>
    <cellStyle name="CALC Percent Total 2 4 8 2" xfId="38136"/>
    <cellStyle name="CALC Percent Total 2 5" xfId="38137"/>
    <cellStyle name="CALC Percent Total 2 5 10" xfId="38138"/>
    <cellStyle name="CALC Percent Total 2 5 10 2" xfId="38139"/>
    <cellStyle name="CALC Percent Total 2 5 11" xfId="38140"/>
    <cellStyle name="CALC Percent Total 2 5 2" xfId="38141"/>
    <cellStyle name="CALC Percent Total 2 5 2 2" xfId="38142"/>
    <cellStyle name="CALC Percent Total 2 5 2 2 2" xfId="38143"/>
    <cellStyle name="CALC Percent Total 2 5 2 3" xfId="38144"/>
    <cellStyle name="CALC Percent Total 2 5 2 4" xfId="38145"/>
    <cellStyle name="CALC Percent Total 2 5 3" xfId="38146"/>
    <cellStyle name="CALC Percent Total 2 5 3 2" xfId="38147"/>
    <cellStyle name="CALC Percent Total 2 5 3 2 2" xfId="38148"/>
    <cellStyle name="CALC Percent Total 2 5 3 3" xfId="38149"/>
    <cellStyle name="CALC Percent Total 2 5 3 4" xfId="38150"/>
    <cellStyle name="CALC Percent Total 2 5 4" xfId="38151"/>
    <cellStyle name="CALC Percent Total 2 5 4 2" xfId="38152"/>
    <cellStyle name="CALC Percent Total 2 5 4 2 2" xfId="38153"/>
    <cellStyle name="CALC Percent Total 2 5 4 3" xfId="38154"/>
    <cellStyle name="CALC Percent Total 2 5 4 4" xfId="38155"/>
    <cellStyle name="CALC Percent Total 2 5 5" xfId="38156"/>
    <cellStyle name="CALC Percent Total 2 5 5 2" xfId="38157"/>
    <cellStyle name="CALC Percent Total 2 5 5 2 2" xfId="38158"/>
    <cellStyle name="CALC Percent Total 2 5 5 3" xfId="38159"/>
    <cellStyle name="CALC Percent Total 2 5 5 4" xfId="38160"/>
    <cellStyle name="CALC Percent Total 2 5 6" xfId="38161"/>
    <cellStyle name="CALC Percent Total 2 5 6 2" xfId="38162"/>
    <cellStyle name="CALC Percent Total 2 5 6 2 2" xfId="38163"/>
    <cellStyle name="CALC Percent Total 2 5 6 3" xfId="38164"/>
    <cellStyle name="CALC Percent Total 2 5 6 4" xfId="38165"/>
    <cellStyle name="CALC Percent Total 2 5 7" xfId="38166"/>
    <cellStyle name="CALC Percent Total 2 5 7 2" xfId="38167"/>
    <cellStyle name="CALC Percent Total 2 5 7 2 2" xfId="38168"/>
    <cellStyle name="CALC Percent Total 2 5 7 3" xfId="38169"/>
    <cellStyle name="CALC Percent Total 2 5 7 4" xfId="38170"/>
    <cellStyle name="CALC Percent Total 2 5 8" xfId="38171"/>
    <cellStyle name="CALC Percent Total 2 5 8 2" xfId="38172"/>
    <cellStyle name="CALC Percent Total 2 5 8 2 2" xfId="38173"/>
    <cellStyle name="CALC Percent Total 2 5 8 3" xfId="38174"/>
    <cellStyle name="CALC Percent Total 2 5 8 4" xfId="38175"/>
    <cellStyle name="CALC Percent Total 2 5 9" xfId="38176"/>
    <cellStyle name="CALC Percent Total 2 5 9 2" xfId="38177"/>
    <cellStyle name="CALC Percent Total 2 5 9 2 2" xfId="38178"/>
    <cellStyle name="CALC Percent Total 2 5 9 3" xfId="38179"/>
    <cellStyle name="CALC Percent Total 2 5 9 4" xfId="38180"/>
    <cellStyle name="CALC Percent Total 2 6" xfId="38181"/>
    <cellStyle name="CALC Percent Total 2 6 10" xfId="38182"/>
    <cellStyle name="CALC Percent Total 2 6 10 2" xfId="38183"/>
    <cellStyle name="CALC Percent Total 2 6 11" xfId="38184"/>
    <cellStyle name="CALC Percent Total 2 6 2" xfId="38185"/>
    <cellStyle name="CALC Percent Total 2 6 2 2" xfId="38186"/>
    <cellStyle name="CALC Percent Total 2 6 2 2 2" xfId="38187"/>
    <cellStyle name="CALC Percent Total 2 6 2 3" xfId="38188"/>
    <cellStyle name="CALC Percent Total 2 6 2 4" xfId="38189"/>
    <cellStyle name="CALC Percent Total 2 6 3" xfId="38190"/>
    <cellStyle name="CALC Percent Total 2 6 3 2" xfId="38191"/>
    <cellStyle name="CALC Percent Total 2 6 3 2 2" xfId="38192"/>
    <cellStyle name="CALC Percent Total 2 6 3 3" xfId="38193"/>
    <cellStyle name="CALC Percent Total 2 6 3 4" xfId="38194"/>
    <cellStyle name="CALC Percent Total 2 6 4" xfId="38195"/>
    <cellStyle name="CALC Percent Total 2 6 4 2" xfId="38196"/>
    <cellStyle name="CALC Percent Total 2 6 4 2 2" xfId="38197"/>
    <cellStyle name="CALC Percent Total 2 6 4 3" xfId="38198"/>
    <cellStyle name="CALC Percent Total 2 6 4 4" xfId="38199"/>
    <cellStyle name="CALC Percent Total 2 6 5" xfId="38200"/>
    <cellStyle name="CALC Percent Total 2 6 5 2" xfId="38201"/>
    <cellStyle name="CALC Percent Total 2 6 5 2 2" xfId="38202"/>
    <cellStyle name="CALC Percent Total 2 6 5 3" xfId="38203"/>
    <cellStyle name="CALC Percent Total 2 6 5 4" xfId="38204"/>
    <cellStyle name="CALC Percent Total 2 6 6" xfId="38205"/>
    <cellStyle name="CALC Percent Total 2 6 6 2" xfId="38206"/>
    <cellStyle name="CALC Percent Total 2 6 6 2 2" xfId="38207"/>
    <cellStyle name="CALC Percent Total 2 6 6 3" xfId="38208"/>
    <cellStyle name="CALC Percent Total 2 6 6 4" xfId="38209"/>
    <cellStyle name="CALC Percent Total 2 6 7" xfId="38210"/>
    <cellStyle name="CALC Percent Total 2 6 7 2" xfId="38211"/>
    <cellStyle name="CALC Percent Total 2 6 7 2 2" xfId="38212"/>
    <cellStyle name="CALC Percent Total 2 6 7 3" xfId="38213"/>
    <cellStyle name="CALC Percent Total 2 6 7 4" xfId="38214"/>
    <cellStyle name="CALC Percent Total 2 6 8" xfId="38215"/>
    <cellStyle name="CALC Percent Total 2 6 8 2" xfId="38216"/>
    <cellStyle name="CALC Percent Total 2 6 8 2 2" xfId="38217"/>
    <cellStyle name="CALC Percent Total 2 6 8 3" xfId="38218"/>
    <cellStyle name="CALC Percent Total 2 6 8 4" xfId="38219"/>
    <cellStyle name="CALC Percent Total 2 6 9" xfId="38220"/>
    <cellStyle name="CALC Percent Total 2 6 9 2" xfId="38221"/>
    <cellStyle name="CALC Percent Total 2 6 9 2 2" xfId="38222"/>
    <cellStyle name="CALC Percent Total 2 6 9 3" xfId="38223"/>
    <cellStyle name="CALC Percent Total 2 6 9 4" xfId="38224"/>
    <cellStyle name="CALC Percent Total 2 7" xfId="38225"/>
    <cellStyle name="CALC Percent Total 2 7 10" xfId="38226"/>
    <cellStyle name="CALC Percent Total 2 7 10 2" xfId="38227"/>
    <cellStyle name="CALC Percent Total 2 7 11" xfId="38228"/>
    <cellStyle name="CALC Percent Total 2 7 2" xfId="38229"/>
    <cellStyle name="CALC Percent Total 2 7 2 2" xfId="38230"/>
    <cellStyle name="CALC Percent Total 2 7 2 2 2" xfId="38231"/>
    <cellStyle name="CALC Percent Total 2 7 2 3" xfId="38232"/>
    <cellStyle name="CALC Percent Total 2 7 2 4" xfId="38233"/>
    <cellStyle name="CALC Percent Total 2 7 3" xfId="38234"/>
    <cellStyle name="CALC Percent Total 2 7 3 2" xfId="38235"/>
    <cellStyle name="CALC Percent Total 2 7 3 2 2" xfId="38236"/>
    <cellStyle name="CALC Percent Total 2 7 3 3" xfId="38237"/>
    <cellStyle name="CALC Percent Total 2 7 3 4" xfId="38238"/>
    <cellStyle name="CALC Percent Total 2 7 4" xfId="38239"/>
    <cellStyle name="CALC Percent Total 2 7 4 2" xfId="38240"/>
    <cellStyle name="CALC Percent Total 2 7 4 2 2" xfId="38241"/>
    <cellStyle name="CALC Percent Total 2 7 4 3" xfId="38242"/>
    <cellStyle name="CALC Percent Total 2 7 4 4" xfId="38243"/>
    <cellStyle name="CALC Percent Total 2 7 5" xfId="38244"/>
    <cellStyle name="CALC Percent Total 2 7 5 2" xfId="38245"/>
    <cellStyle name="CALC Percent Total 2 7 5 2 2" xfId="38246"/>
    <cellStyle name="CALC Percent Total 2 7 5 3" xfId="38247"/>
    <cellStyle name="CALC Percent Total 2 7 5 4" xfId="38248"/>
    <cellStyle name="CALC Percent Total 2 7 6" xfId="38249"/>
    <cellStyle name="CALC Percent Total 2 7 6 2" xfId="38250"/>
    <cellStyle name="CALC Percent Total 2 7 6 2 2" xfId="38251"/>
    <cellStyle name="CALC Percent Total 2 7 6 3" xfId="38252"/>
    <cellStyle name="CALC Percent Total 2 7 6 4" xfId="38253"/>
    <cellStyle name="CALC Percent Total 2 7 7" xfId="38254"/>
    <cellStyle name="CALC Percent Total 2 7 7 2" xfId="38255"/>
    <cellStyle name="CALC Percent Total 2 7 7 2 2" xfId="38256"/>
    <cellStyle name="CALC Percent Total 2 7 7 3" xfId="38257"/>
    <cellStyle name="CALC Percent Total 2 7 7 4" xfId="38258"/>
    <cellStyle name="CALC Percent Total 2 7 8" xfId="38259"/>
    <cellStyle name="CALC Percent Total 2 7 8 2" xfId="38260"/>
    <cellStyle name="CALC Percent Total 2 7 8 2 2" xfId="38261"/>
    <cellStyle name="CALC Percent Total 2 7 8 3" xfId="38262"/>
    <cellStyle name="CALC Percent Total 2 7 8 4" xfId="38263"/>
    <cellStyle name="CALC Percent Total 2 7 9" xfId="38264"/>
    <cellStyle name="CALC Percent Total 2 7 9 2" xfId="38265"/>
    <cellStyle name="CALC Percent Total 2 7 9 2 2" xfId="38266"/>
    <cellStyle name="CALC Percent Total 2 7 9 3" xfId="38267"/>
    <cellStyle name="CALC Percent Total 2 7 9 4" xfId="38268"/>
    <cellStyle name="CALC Percent Total 2 8" xfId="38269"/>
    <cellStyle name="CALC Percent Total 2 8 10" xfId="38270"/>
    <cellStyle name="CALC Percent Total 2 8 10 2" xfId="38271"/>
    <cellStyle name="CALC Percent Total 2 8 11" xfId="38272"/>
    <cellStyle name="CALC Percent Total 2 8 2" xfId="38273"/>
    <cellStyle name="CALC Percent Total 2 8 2 2" xfId="38274"/>
    <cellStyle name="CALC Percent Total 2 8 2 2 2" xfId="38275"/>
    <cellStyle name="CALC Percent Total 2 8 2 3" xfId="38276"/>
    <cellStyle name="CALC Percent Total 2 8 2 4" xfId="38277"/>
    <cellStyle name="CALC Percent Total 2 8 3" xfId="38278"/>
    <cellStyle name="CALC Percent Total 2 8 3 2" xfId="38279"/>
    <cellStyle name="CALC Percent Total 2 8 3 2 2" xfId="38280"/>
    <cellStyle name="CALC Percent Total 2 8 3 3" xfId="38281"/>
    <cellStyle name="CALC Percent Total 2 8 3 4" xfId="38282"/>
    <cellStyle name="CALC Percent Total 2 8 4" xfId="38283"/>
    <cellStyle name="CALC Percent Total 2 8 4 2" xfId="38284"/>
    <cellStyle name="CALC Percent Total 2 8 4 2 2" xfId="38285"/>
    <cellStyle name="CALC Percent Total 2 8 4 3" xfId="38286"/>
    <cellStyle name="CALC Percent Total 2 8 4 4" xfId="38287"/>
    <cellStyle name="CALC Percent Total 2 8 5" xfId="38288"/>
    <cellStyle name="CALC Percent Total 2 8 5 2" xfId="38289"/>
    <cellStyle name="CALC Percent Total 2 8 5 2 2" xfId="38290"/>
    <cellStyle name="CALC Percent Total 2 8 5 3" xfId="38291"/>
    <cellStyle name="CALC Percent Total 2 8 5 4" xfId="38292"/>
    <cellStyle name="CALC Percent Total 2 8 6" xfId="38293"/>
    <cellStyle name="CALC Percent Total 2 8 6 2" xfId="38294"/>
    <cellStyle name="CALC Percent Total 2 8 6 2 2" xfId="38295"/>
    <cellStyle name="CALC Percent Total 2 8 6 3" xfId="38296"/>
    <cellStyle name="CALC Percent Total 2 8 6 4" xfId="38297"/>
    <cellStyle name="CALC Percent Total 2 8 7" xfId="38298"/>
    <cellStyle name="CALC Percent Total 2 8 7 2" xfId="38299"/>
    <cellStyle name="CALC Percent Total 2 8 7 2 2" xfId="38300"/>
    <cellStyle name="CALC Percent Total 2 8 7 3" xfId="38301"/>
    <cellStyle name="CALC Percent Total 2 8 7 4" xfId="38302"/>
    <cellStyle name="CALC Percent Total 2 8 8" xfId="38303"/>
    <cellStyle name="CALC Percent Total 2 8 8 2" xfId="38304"/>
    <cellStyle name="CALC Percent Total 2 8 8 2 2" xfId="38305"/>
    <cellStyle name="CALC Percent Total 2 8 8 3" xfId="38306"/>
    <cellStyle name="CALC Percent Total 2 8 8 4" xfId="38307"/>
    <cellStyle name="CALC Percent Total 2 8 9" xfId="38308"/>
    <cellStyle name="CALC Percent Total 2 8 9 2" xfId="38309"/>
    <cellStyle name="CALC Percent Total 2 8 9 2 2" xfId="38310"/>
    <cellStyle name="CALC Percent Total 2 8 9 3" xfId="38311"/>
    <cellStyle name="CALC Percent Total 2 8 9 4" xfId="38312"/>
    <cellStyle name="CALC Percent Total 2 9" xfId="38313"/>
    <cellStyle name="CALC Percent Total 2 9 10" xfId="38314"/>
    <cellStyle name="CALC Percent Total 2 9 10 2" xfId="38315"/>
    <cellStyle name="CALC Percent Total 2 9 11" xfId="38316"/>
    <cellStyle name="CALC Percent Total 2 9 12" xfId="38317"/>
    <cellStyle name="CALC Percent Total 2 9 2" xfId="38318"/>
    <cellStyle name="CALC Percent Total 2 9 2 2" xfId="38319"/>
    <cellStyle name="CALC Percent Total 2 9 2 2 2" xfId="38320"/>
    <cellStyle name="CALC Percent Total 2 9 2 3" xfId="38321"/>
    <cellStyle name="CALC Percent Total 2 9 2 4" xfId="38322"/>
    <cellStyle name="CALC Percent Total 2 9 3" xfId="38323"/>
    <cellStyle name="CALC Percent Total 2 9 3 2" xfId="38324"/>
    <cellStyle name="CALC Percent Total 2 9 3 2 2" xfId="38325"/>
    <cellStyle name="CALC Percent Total 2 9 3 3" xfId="38326"/>
    <cellStyle name="CALC Percent Total 2 9 3 4" xfId="38327"/>
    <cellStyle name="CALC Percent Total 2 9 4" xfId="38328"/>
    <cellStyle name="CALC Percent Total 2 9 4 2" xfId="38329"/>
    <cellStyle name="CALC Percent Total 2 9 4 2 2" xfId="38330"/>
    <cellStyle name="CALC Percent Total 2 9 4 3" xfId="38331"/>
    <cellStyle name="CALC Percent Total 2 9 4 4" xfId="38332"/>
    <cellStyle name="CALC Percent Total 2 9 5" xfId="38333"/>
    <cellStyle name="CALC Percent Total 2 9 5 2" xfId="38334"/>
    <cellStyle name="CALC Percent Total 2 9 5 2 2" xfId="38335"/>
    <cellStyle name="CALC Percent Total 2 9 5 3" xfId="38336"/>
    <cellStyle name="CALC Percent Total 2 9 5 4" xfId="38337"/>
    <cellStyle name="CALC Percent Total 2 9 6" xfId="38338"/>
    <cellStyle name="CALC Percent Total 2 9 6 2" xfId="38339"/>
    <cellStyle name="CALC Percent Total 2 9 6 2 2" xfId="38340"/>
    <cellStyle name="CALC Percent Total 2 9 6 3" xfId="38341"/>
    <cellStyle name="CALC Percent Total 2 9 6 4" xfId="38342"/>
    <cellStyle name="CALC Percent Total 2 9 7" xfId="38343"/>
    <cellStyle name="CALC Percent Total 2 9 7 2" xfId="38344"/>
    <cellStyle name="CALC Percent Total 2 9 7 2 2" xfId="38345"/>
    <cellStyle name="CALC Percent Total 2 9 7 3" xfId="38346"/>
    <cellStyle name="CALC Percent Total 2 9 7 4" xfId="38347"/>
    <cellStyle name="CALC Percent Total 2 9 8" xfId="38348"/>
    <cellStyle name="CALC Percent Total 2 9 8 2" xfId="38349"/>
    <cellStyle name="CALC Percent Total 2 9 8 2 2" xfId="38350"/>
    <cellStyle name="CALC Percent Total 2 9 8 3" xfId="38351"/>
    <cellStyle name="CALC Percent Total 2 9 8 4" xfId="38352"/>
    <cellStyle name="CALC Percent Total 2 9 9" xfId="38353"/>
    <cellStyle name="CALC Percent Total 2 9 9 2" xfId="38354"/>
    <cellStyle name="CALC Percent Total 2 9 9 2 2" xfId="38355"/>
    <cellStyle name="CALC Percent Total 2 9 9 3" xfId="38356"/>
    <cellStyle name="CALC Percent Total 2 9 9 4" xfId="38357"/>
    <cellStyle name="CALC Percent Total 20" xfId="38358"/>
    <cellStyle name="CALC Percent Total 20 10" xfId="38359"/>
    <cellStyle name="CALC Percent Total 20 10 2" xfId="38360"/>
    <cellStyle name="CALC Percent Total 20 11" xfId="38361"/>
    <cellStyle name="CALC Percent Total 20 12" xfId="38362"/>
    <cellStyle name="CALC Percent Total 20 2" xfId="38363"/>
    <cellStyle name="CALC Percent Total 20 2 2" xfId="38364"/>
    <cellStyle name="CALC Percent Total 20 2 2 2" xfId="38365"/>
    <cellStyle name="CALC Percent Total 20 2 3" xfId="38366"/>
    <cellStyle name="CALC Percent Total 20 2 4" xfId="38367"/>
    <cellStyle name="CALC Percent Total 20 3" xfId="38368"/>
    <cellStyle name="CALC Percent Total 20 3 2" xfId="38369"/>
    <cellStyle name="CALC Percent Total 20 3 2 2" xfId="38370"/>
    <cellStyle name="CALC Percent Total 20 3 3" xfId="38371"/>
    <cellStyle name="CALC Percent Total 20 3 4" xfId="38372"/>
    <cellStyle name="CALC Percent Total 20 4" xfId="38373"/>
    <cellStyle name="CALC Percent Total 20 4 2" xfId="38374"/>
    <cellStyle name="CALC Percent Total 20 4 2 2" xfId="38375"/>
    <cellStyle name="CALC Percent Total 20 4 3" xfId="38376"/>
    <cellStyle name="CALC Percent Total 20 4 4" xfId="38377"/>
    <cellStyle name="CALC Percent Total 20 5" xfId="38378"/>
    <cellStyle name="CALC Percent Total 20 5 2" xfId="38379"/>
    <cellStyle name="CALC Percent Total 20 5 2 2" xfId="38380"/>
    <cellStyle name="CALC Percent Total 20 5 3" xfId="38381"/>
    <cellStyle name="CALC Percent Total 20 5 4" xfId="38382"/>
    <cellStyle name="CALC Percent Total 20 6" xfId="38383"/>
    <cellStyle name="CALC Percent Total 20 6 2" xfId="38384"/>
    <cellStyle name="CALC Percent Total 20 6 2 2" xfId="38385"/>
    <cellStyle name="CALC Percent Total 20 6 3" xfId="38386"/>
    <cellStyle name="CALC Percent Total 20 6 4" xfId="38387"/>
    <cellStyle name="CALC Percent Total 20 7" xfId="38388"/>
    <cellStyle name="CALC Percent Total 20 7 2" xfId="38389"/>
    <cellStyle name="CALC Percent Total 20 7 2 2" xfId="38390"/>
    <cellStyle name="CALC Percent Total 20 7 3" xfId="38391"/>
    <cellStyle name="CALC Percent Total 20 7 4" xfId="38392"/>
    <cellStyle name="CALC Percent Total 20 8" xfId="38393"/>
    <cellStyle name="CALC Percent Total 20 8 2" xfId="38394"/>
    <cellStyle name="CALC Percent Total 20 8 2 2" xfId="38395"/>
    <cellStyle name="CALC Percent Total 20 8 3" xfId="38396"/>
    <cellStyle name="CALC Percent Total 20 8 4" xfId="38397"/>
    <cellStyle name="CALC Percent Total 20 9" xfId="38398"/>
    <cellStyle name="CALC Percent Total 20 9 2" xfId="38399"/>
    <cellStyle name="CALC Percent Total 20 9 2 2" xfId="38400"/>
    <cellStyle name="CALC Percent Total 20 9 3" xfId="38401"/>
    <cellStyle name="CALC Percent Total 20 9 4" xfId="38402"/>
    <cellStyle name="CALC Percent Total 21" xfId="38403"/>
    <cellStyle name="CALC Percent Total 21 10" xfId="38404"/>
    <cellStyle name="CALC Percent Total 21 10 2" xfId="38405"/>
    <cellStyle name="CALC Percent Total 21 11" xfId="38406"/>
    <cellStyle name="CALC Percent Total 21 12" xfId="38407"/>
    <cellStyle name="CALC Percent Total 21 2" xfId="38408"/>
    <cellStyle name="CALC Percent Total 21 2 2" xfId="38409"/>
    <cellStyle name="CALC Percent Total 21 2 2 2" xfId="38410"/>
    <cellStyle name="CALC Percent Total 21 2 3" xfId="38411"/>
    <cellStyle name="CALC Percent Total 21 2 4" xfId="38412"/>
    <cellStyle name="CALC Percent Total 21 3" xfId="38413"/>
    <cellStyle name="CALC Percent Total 21 3 2" xfId="38414"/>
    <cellStyle name="CALC Percent Total 21 3 2 2" xfId="38415"/>
    <cellStyle name="CALC Percent Total 21 3 3" xfId="38416"/>
    <cellStyle name="CALC Percent Total 21 3 4" xfId="38417"/>
    <cellStyle name="CALC Percent Total 21 4" xfId="38418"/>
    <cellStyle name="CALC Percent Total 21 4 2" xfId="38419"/>
    <cellStyle name="CALC Percent Total 21 4 2 2" xfId="38420"/>
    <cellStyle name="CALC Percent Total 21 4 3" xfId="38421"/>
    <cellStyle name="CALC Percent Total 21 4 4" xfId="38422"/>
    <cellStyle name="CALC Percent Total 21 5" xfId="38423"/>
    <cellStyle name="CALC Percent Total 21 5 2" xfId="38424"/>
    <cellStyle name="CALC Percent Total 21 5 2 2" xfId="38425"/>
    <cellStyle name="CALC Percent Total 21 5 3" xfId="38426"/>
    <cellStyle name="CALC Percent Total 21 5 4" xfId="38427"/>
    <cellStyle name="CALC Percent Total 21 6" xfId="38428"/>
    <cellStyle name="CALC Percent Total 21 6 2" xfId="38429"/>
    <cellStyle name="CALC Percent Total 21 6 2 2" xfId="38430"/>
    <cellStyle name="CALC Percent Total 21 6 3" xfId="38431"/>
    <cellStyle name="CALC Percent Total 21 6 4" xfId="38432"/>
    <cellStyle name="CALC Percent Total 21 7" xfId="38433"/>
    <cellStyle name="CALC Percent Total 21 7 2" xfId="38434"/>
    <cellStyle name="CALC Percent Total 21 7 2 2" xfId="38435"/>
    <cellStyle name="CALC Percent Total 21 7 3" xfId="38436"/>
    <cellStyle name="CALC Percent Total 21 7 4" xfId="38437"/>
    <cellStyle name="CALC Percent Total 21 8" xfId="38438"/>
    <cellStyle name="CALC Percent Total 21 8 2" xfId="38439"/>
    <cellStyle name="CALC Percent Total 21 8 2 2" xfId="38440"/>
    <cellStyle name="CALC Percent Total 21 8 3" xfId="38441"/>
    <cellStyle name="CALC Percent Total 21 8 4" xfId="38442"/>
    <cellStyle name="CALC Percent Total 21 9" xfId="38443"/>
    <cellStyle name="CALC Percent Total 21 9 2" xfId="38444"/>
    <cellStyle name="CALC Percent Total 21 9 2 2" xfId="38445"/>
    <cellStyle name="CALC Percent Total 21 9 3" xfId="38446"/>
    <cellStyle name="CALC Percent Total 21 9 4" xfId="38447"/>
    <cellStyle name="CALC Percent Total 22" xfId="38448"/>
    <cellStyle name="CALC Percent Total 22 10" xfId="38449"/>
    <cellStyle name="CALC Percent Total 22 10 2" xfId="38450"/>
    <cellStyle name="CALC Percent Total 22 11" xfId="38451"/>
    <cellStyle name="CALC Percent Total 22 12" xfId="38452"/>
    <cellStyle name="CALC Percent Total 22 2" xfId="38453"/>
    <cellStyle name="CALC Percent Total 22 2 2" xfId="38454"/>
    <cellStyle name="CALC Percent Total 22 2 2 2" xfId="38455"/>
    <cellStyle name="CALC Percent Total 22 2 3" xfId="38456"/>
    <cellStyle name="CALC Percent Total 22 2 4" xfId="38457"/>
    <cellStyle name="CALC Percent Total 22 3" xfId="38458"/>
    <cellStyle name="CALC Percent Total 22 3 2" xfId="38459"/>
    <cellStyle name="CALC Percent Total 22 3 2 2" xfId="38460"/>
    <cellStyle name="CALC Percent Total 22 3 3" xfId="38461"/>
    <cellStyle name="CALC Percent Total 22 3 4" xfId="38462"/>
    <cellStyle name="CALC Percent Total 22 4" xfId="38463"/>
    <cellStyle name="CALC Percent Total 22 4 2" xfId="38464"/>
    <cellStyle name="CALC Percent Total 22 4 2 2" xfId="38465"/>
    <cellStyle name="CALC Percent Total 22 4 3" xfId="38466"/>
    <cellStyle name="CALC Percent Total 22 4 4" xfId="38467"/>
    <cellStyle name="CALC Percent Total 22 5" xfId="38468"/>
    <cellStyle name="CALC Percent Total 22 5 2" xfId="38469"/>
    <cellStyle name="CALC Percent Total 22 5 2 2" xfId="38470"/>
    <cellStyle name="CALC Percent Total 22 5 3" xfId="38471"/>
    <cellStyle name="CALC Percent Total 22 5 4" xfId="38472"/>
    <cellStyle name="CALC Percent Total 22 6" xfId="38473"/>
    <cellStyle name="CALC Percent Total 22 6 2" xfId="38474"/>
    <cellStyle name="CALC Percent Total 22 6 2 2" xfId="38475"/>
    <cellStyle name="CALC Percent Total 22 6 3" xfId="38476"/>
    <cellStyle name="CALC Percent Total 22 6 4" xfId="38477"/>
    <cellStyle name="CALC Percent Total 22 7" xfId="38478"/>
    <cellStyle name="CALC Percent Total 22 7 2" xfId="38479"/>
    <cellStyle name="CALC Percent Total 22 7 2 2" xfId="38480"/>
    <cellStyle name="CALC Percent Total 22 7 3" xfId="38481"/>
    <cellStyle name="CALC Percent Total 22 7 4" xfId="38482"/>
    <cellStyle name="CALC Percent Total 22 8" xfId="38483"/>
    <cellStyle name="CALC Percent Total 22 8 2" xfId="38484"/>
    <cellStyle name="CALC Percent Total 22 8 2 2" xfId="38485"/>
    <cellStyle name="CALC Percent Total 22 8 3" xfId="38486"/>
    <cellStyle name="CALC Percent Total 22 8 4" xfId="38487"/>
    <cellStyle name="CALC Percent Total 22 9" xfId="38488"/>
    <cellStyle name="CALC Percent Total 22 9 2" xfId="38489"/>
    <cellStyle name="CALC Percent Total 22 9 2 2" xfId="38490"/>
    <cellStyle name="CALC Percent Total 22 9 3" xfId="38491"/>
    <cellStyle name="CALC Percent Total 22 9 4" xfId="38492"/>
    <cellStyle name="CALC Percent Total 23" xfId="38493"/>
    <cellStyle name="CALC Percent Total 23 10" xfId="38494"/>
    <cellStyle name="CALC Percent Total 23 10 2" xfId="38495"/>
    <cellStyle name="CALC Percent Total 23 11" xfId="38496"/>
    <cellStyle name="CALC Percent Total 23 12" xfId="38497"/>
    <cellStyle name="CALC Percent Total 23 2" xfId="38498"/>
    <cellStyle name="CALC Percent Total 23 2 2" xfId="38499"/>
    <cellStyle name="CALC Percent Total 23 2 2 2" xfId="38500"/>
    <cellStyle name="CALC Percent Total 23 2 3" xfId="38501"/>
    <cellStyle name="CALC Percent Total 23 2 4" xfId="38502"/>
    <cellStyle name="CALC Percent Total 23 3" xfId="38503"/>
    <cellStyle name="CALC Percent Total 23 3 2" xfId="38504"/>
    <cellStyle name="CALC Percent Total 23 3 2 2" xfId="38505"/>
    <cellStyle name="CALC Percent Total 23 3 3" xfId="38506"/>
    <cellStyle name="CALC Percent Total 23 3 4" xfId="38507"/>
    <cellStyle name="CALC Percent Total 23 4" xfId="38508"/>
    <cellStyle name="CALC Percent Total 23 4 2" xfId="38509"/>
    <cellStyle name="CALC Percent Total 23 4 2 2" xfId="38510"/>
    <cellStyle name="CALC Percent Total 23 4 3" xfId="38511"/>
    <cellStyle name="CALC Percent Total 23 4 4" xfId="38512"/>
    <cellStyle name="CALC Percent Total 23 5" xfId="38513"/>
    <cellStyle name="CALC Percent Total 23 5 2" xfId="38514"/>
    <cellStyle name="CALC Percent Total 23 5 2 2" xfId="38515"/>
    <cellStyle name="CALC Percent Total 23 5 3" xfId="38516"/>
    <cellStyle name="CALC Percent Total 23 5 4" xfId="38517"/>
    <cellStyle name="CALC Percent Total 23 6" xfId="38518"/>
    <cellStyle name="CALC Percent Total 23 6 2" xfId="38519"/>
    <cellStyle name="CALC Percent Total 23 6 2 2" xfId="38520"/>
    <cellStyle name="CALC Percent Total 23 6 3" xfId="38521"/>
    <cellStyle name="CALC Percent Total 23 6 4" xfId="38522"/>
    <cellStyle name="CALC Percent Total 23 7" xfId="38523"/>
    <cellStyle name="CALC Percent Total 23 7 2" xfId="38524"/>
    <cellStyle name="CALC Percent Total 23 7 2 2" xfId="38525"/>
    <cellStyle name="CALC Percent Total 23 7 3" xfId="38526"/>
    <cellStyle name="CALC Percent Total 23 7 4" xfId="38527"/>
    <cellStyle name="CALC Percent Total 23 8" xfId="38528"/>
    <cellStyle name="CALC Percent Total 23 8 2" xfId="38529"/>
    <cellStyle name="CALC Percent Total 23 8 2 2" xfId="38530"/>
    <cellStyle name="CALC Percent Total 23 8 3" xfId="38531"/>
    <cellStyle name="CALC Percent Total 23 8 4" xfId="38532"/>
    <cellStyle name="CALC Percent Total 23 9" xfId="38533"/>
    <cellStyle name="CALC Percent Total 23 9 2" xfId="38534"/>
    <cellStyle name="CALC Percent Total 23 9 2 2" xfId="38535"/>
    <cellStyle name="CALC Percent Total 23 9 3" xfId="38536"/>
    <cellStyle name="CALC Percent Total 23 9 4" xfId="38537"/>
    <cellStyle name="CALC Percent Total 24" xfId="38538"/>
    <cellStyle name="CALC Percent Total 24 10" xfId="38539"/>
    <cellStyle name="CALC Percent Total 24 10 2" xfId="38540"/>
    <cellStyle name="CALC Percent Total 24 11" xfId="38541"/>
    <cellStyle name="CALC Percent Total 24 12" xfId="38542"/>
    <cellStyle name="CALC Percent Total 24 2" xfId="38543"/>
    <cellStyle name="CALC Percent Total 24 2 2" xfId="38544"/>
    <cellStyle name="CALC Percent Total 24 2 2 2" xfId="38545"/>
    <cellStyle name="CALC Percent Total 24 2 3" xfId="38546"/>
    <cellStyle name="CALC Percent Total 24 2 4" xfId="38547"/>
    <cellStyle name="CALC Percent Total 24 3" xfId="38548"/>
    <cellStyle name="CALC Percent Total 24 3 2" xfId="38549"/>
    <cellStyle name="CALC Percent Total 24 3 2 2" xfId="38550"/>
    <cellStyle name="CALC Percent Total 24 3 3" xfId="38551"/>
    <cellStyle name="CALC Percent Total 24 3 4" xfId="38552"/>
    <cellStyle name="CALC Percent Total 24 4" xfId="38553"/>
    <cellStyle name="CALC Percent Total 24 4 2" xfId="38554"/>
    <cellStyle name="CALC Percent Total 24 4 2 2" xfId="38555"/>
    <cellStyle name="CALC Percent Total 24 4 3" xfId="38556"/>
    <cellStyle name="CALC Percent Total 24 4 4" xfId="38557"/>
    <cellStyle name="CALC Percent Total 24 5" xfId="38558"/>
    <cellStyle name="CALC Percent Total 24 5 2" xfId="38559"/>
    <cellStyle name="CALC Percent Total 24 5 2 2" xfId="38560"/>
    <cellStyle name="CALC Percent Total 24 5 3" xfId="38561"/>
    <cellStyle name="CALC Percent Total 24 5 4" xfId="38562"/>
    <cellStyle name="CALC Percent Total 24 6" xfId="38563"/>
    <cellStyle name="CALC Percent Total 24 6 2" xfId="38564"/>
    <cellStyle name="CALC Percent Total 24 6 2 2" xfId="38565"/>
    <cellStyle name="CALC Percent Total 24 6 3" xfId="38566"/>
    <cellStyle name="CALC Percent Total 24 6 4" xfId="38567"/>
    <cellStyle name="CALC Percent Total 24 7" xfId="38568"/>
    <cellStyle name="CALC Percent Total 24 7 2" xfId="38569"/>
    <cellStyle name="CALC Percent Total 24 7 2 2" xfId="38570"/>
    <cellStyle name="CALC Percent Total 24 7 3" xfId="38571"/>
    <cellStyle name="CALC Percent Total 24 7 4" xfId="38572"/>
    <cellStyle name="CALC Percent Total 24 8" xfId="38573"/>
    <cellStyle name="CALC Percent Total 24 8 2" xfId="38574"/>
    <cellStyle name="CALC Percent Total 24 8 2 2" xfId="38575"/>
    <cellStyle name="CALC Percent Total 24 8 3" xfId="38576"/>
    <cellStyle name="CALC Percent Total 24 8 4" xfId="38577"/>
    <cellStyle name="CALC Percent Total 24 9" xfId="38578"/>
    <cellStyle name="CALC Percent Total 24 9 2" xfId="38579"/>
    <cellStyle name="CALC Percent Total 24 9 2 2" xfId="38580"/>
    <cellStyle name="CALC Percent Total 24 9 3" xfId="38581"/>
    <cellStyle name="CALC Percent Total 24 9 4" xfId="38582"/>
    <cellStyle name="CALC Percent Total 25" xfId="38583"/>
    <cellStyle name="CALC Percent Total 25 10" xfId="38584"/>
    <cellStyle name="CALC Percent Total 25 10 2" xfId="38585"/>
    <cellStyle name="CALC Percent Total 25 11" xfId="38586"/>
    <cellStyle name="CALC Percent Total 25 12" xfId="38587"/>
    <cellStyle name="CALC Percent Total 25 2" xfId="38588"/>
    <cellStyle name="CALC Percent Total 25 2 2" xfId="38589"/>
    <cellStyle name="CALC Percent Total 25 2 2 2" xfId="38590"/>
    <cellStyle name="CALC Percent Total 25 2 3" xfId="38591"/>
    <cellStyle name="CALC Percent Total 25 2 4" xfId="38592"/>
    <cellStyle name="CALC Percent Total 25 3" xfId="38593"/>
    <cellStyle name="CALC Percent Total 25 3 2" xfId="38594"/>
    <cellStyle name="CALC Percent Total 25 3 2 2" xfId="38595"/>
    <cellStyle name="CALC Percent Total 25 3 3" xfId="38596"/>
    <cellStyle name="CALC Percent Total 25 3 4" xfId="38597"/>
    <cellStyle name="CALC Percent Total 25 4" xfId="38598"/>
    <cellStyle name="CALC Percent Total 25 4 2" xfId="38599"/>
    <cellStyle name="CALC Percent Total 25 4 2 2" xfId="38600"/>
    <cellStyle name="CALC Percent Total 25 4 3" xfId="38601"/>
    <cellStyle name="CALC Percent Total 25 4 4" xfId="38602"/>
    <cellStyle name="CALC Percent Total 25 5" xfId="38603"/>
    <cellStyle name="CALC Percent Total 25 5 2" xfId="38604"/>
    <cellStyle name="CALC Percent Total 25 5 2 2" xfId="38605"/>
    <cellStyle name="CALC Percent Total 25 5 3" xfId="38606"/>
    <cellStyle name="CALC Percent Total 25 5 4" xfId="38607"/>
    <cellStyle name="CALC Percent Total 25 6" xfId="38608"/>
    <cellStyle name="CALC Percent Total 25 6 2" xfId="38609"/>
    <cellStyle name="CALC Percent Total 25 6 2 2" xfId="38610"/>
    <cellStyle name="CALC Percent Total 25 6 3" xfId="38611"/>
    <cellStyle name="CALC Percent Total 25 6 4" xfId="38612"/>
    <cellStyle name="CALC Percent Total 25 7" xfId="38613"/>
    <cellStyle name="CALC Percent Total 25 7 2" xfId="38614"/>
    <cellStyle name="CALC Percent Total 25 7 2 2" xfId="38615"/>
    <cellStyle name="CALC Percent Total 25 7 3" xfId="38616"/>
    <cellStyle name="CALC Percent Total 25 7 4" xfId="38617"/>
    <cellStyle name="CALC Percent Total 25 8" xfId="38618"/>
    <cellStyle name="CALC Percent Total 25 8 2" xfId="38619"/>
    <cellStyle name="CALC Percent Total 25 8 2 2" xfId="38620"/>
    <cellStyle name="CALC Percent Total 25 8 3" xfId="38621"/>
    <cellStyle name="CALC Percent Total 25 8 4" xfId="38622"/>
    <cellStyle name="CALC Percent Total 25 9" xfId="38623"/>
    <cellStyle name="CALC Percent Total 25 9 2" xfId="38624"/>
    <cellStyle name="CALC Percent Total 25 9 2 2" xfId="38625"/>
    <cellStyle name="CALC Percent Total 25 9 3" xfId="38626"/>
    <cellStyle name="CALC Percent Total 25 9 4" xfId="38627"/>
    <cellStyle name="CALC Percent Total 26" xfId="38628"/>
    <cellStyle name="CALC Percent Total 26 10" xfId="38629"/>
    <cellStyle name="CALC Percent Total 26 10 2" xfId="38630"/>
    <cellStyle name="CALC Percent Total 26 11" xfId="38631"/>
    <cellStyle name="CALC Percent Total 26 12" xfId="38632"/>
    <cellStyle name="CALC Percent Total 26 2" xfId="38633"/>
    <cellStyle name="CALC Percent Total 26 2 2" xfId="38634"/>
    <cellStyle name="CALC Percent Total 26 2 2 2" xfId="38635"/>
    <cellStyle name="CALC Percent Total 26 2 3" xfId="38636"/>
    <cellStyle name="CALC Percent Total 26 2 4" xfId="38637"/>
    <cellStyle name="CALC Percent Total 26 3" xfId="38638"/>
    <cellStyle name="CALC Percent Total 26 3 2" xfId="38639"/>
    <cellStyle name="CALC Percent Total 26 3 2 2" xfId="38640"/>
    <cellStyle name="CALC Percent Total 26 3 3" xfId="38641"/>
    <cellStyle name="CALC Percent Total 26 3 4" xfId="38642"/>
    <cellStyle name="CALC Percent Total 26 4" xfId="38643"/>
    <cellStyle name="CALC Percent Total 26 4 2" xfId="38644"/>
    <cellStyle name="CALC Percent Total 26 4 2 2" xfId="38645"/>
    <cellStyle name="CALC Percent Total 26 4 3" xfId="38646"/>
    <cellStyle name="CALC Percent Total 26 4 4" xfId="38647"/>
    <cellStyle name="CALC Percent Total 26 5" xfId="38648"/>
    <cellStyle name="CALC Percent Total 26 5 2" xfId="38649"/>
    <cellStyle name="CALC Percent Total 26 5 2 2" xfId="38650"/>
    <cellStyle name="CALC Percent Total 26 5 3" xfId="38651"/>
    <cellStyle name="CALC Percent Total 26 5 4" xfId="38652"/>
    <cellStyle name="CALC Percent Total 26 6" xfId="38653"/>
    <cellStyle name="CALC Percent Total 26 6 2" xfId="38654"/>
    <cellStyle name="CALC Percent Total 26 6 2 2" xfId="38655"/>
    <cellStyle name="CALC Percent Total 26 6 3" xfId="38656"/>
    <cellStyle name="CALC Percent Total 26 6 4" xfId="38657"/>
    <cellStyle name="CALC Percent Total 26 7" xfId="38658"/>
    <cellStyle name="CALC Percent Total 26 7 2" xfId="38659"/>
    <cellStyle name="CALC Percent Total 26 7 2 2" xfId="38660"/>
    <cellStyle name="CALC Percent Total 26 7 3" xfId="38661"/>
    <cellStyle name="CALC Percent Total 26 7 4" xfId="38662"/>
    <cellStyle name="CALC Percent Total 26 8" xfId="38663"/>
    <cellStyle name="CALC Percent Total 26 8 2" xfId="38664"/>
    <cellStyle name="CALC Percent Total 26 8 2 2" xfId="38665"/>
    <cellStyle name="CALC Percent Total 26 8 3" xfId="38666"/>
    <cellStyle name="CALC Percent Total 26 8 4" xfId="38667"/>
    <cellStyle name="CALC Percent Total 26 9" xfId="38668"/>
    <cellStyle name="CALC Percent Total 26 9 2" xfId="38669"/>
    <cellStyle name="CALC Percent Total 26 9 2 2" xfId="38670"/>
    <cellStyle name="CALC Percent Total 26 9 3" xfId="38671"/>
    <cellStyle name="CALC Percent Total 26 9 4" xfId="38672"/>
    <cellStyle name="CALC Percent Total 27" xfId="38673"/>
    <cellStyle name="CALC Percent Total 27 10" xfId="38674"/>
    <cellStyle name="CALC Percent Total 27 10 2" xfId="38675"/>
    <cellStyle name="CALC Percent Total 27 11" xfId="38676"/>
    <cellStyle name="CALC Percent Total 27 12" xfId="38677"/>
    <cellStyle name="CALC Percent Total 27 2" xfId="38678"/>
    <cellStyle name="CALC Percent Total 27 2 2" xfId="38679"/>
    <cellStyle name="CALC Percent Total 27 2 2 2" xfId="38680"/>
    <cellStyle name="CALC Percent Total 27 2 3" xfId="38681"/>
    <cellStyle name="CALC Percent Total 27 2 4" xfId="38682"/>
    <cellStyle name="CALC Percent Total 27 3" xfId="38683"/>
    <cellStyle name="CALC Percent Total 27 3 2" xfId="38684"/>
    <cellStyle name="CALC Percent Total 27 3 2 2" xfId="38685"/>
    <cellStyle name="CALC Percent Total 27 3 3" xfId="38686"/>
    <cellStyle name="CALC Percent Total 27 3 4" xfId="38687"/>
    <cellStyle name="CALC Percent Total 27 4" xfId="38688"/>
    <cellStyle name="CALC Percent Total 27 4 2" xfId="38689"/>
    <cellStyle name="CALC Percent Total 27 4 2 2" xfId="38690"/>
    <cellStyle name="CALC Percent Total 27 4 3" xfId="38691"/>
    <cellStyle name="CALC Percent Total 27 4 4" xfId="38692"/>
    <cellStyle name="CALC Percent Total 27 5" xfId="38693"/>
    <cellStyle name="CALC Percent Total 27 5 2" xfId="38694"/>
    <cellStyle name="CALC Percent Total 27 5 2 2" xfId="38695"/>
    <cellStyle name="CALC Percent Total 27 5 3" xfId="38696"/>
    <cellStyle name="CALC Percent Total 27 5 4" xfId="38697"/>
    <cellStyle name="CALC Percent Total 27 6" xfId="38698"/>
    <cellStyle name="CALC Percent Total 27 6 2" xfId="38699"/>
    <cellStyle name="CALC Percent Total 27 6 2 2" xfId="38700"/>
    <cellStyle name="CALC Percent Total 27 6 3" xfId="38701"/>
    <cellStyle name="CALC Percent Total 27 6 4" xfId="38702"/>
    <cellStyle name="CALC Percent Total 27 7" xfId="38703"/>
    <cellStyle name="CALC Percent Total 27 7 2" xfId="38704"/>
    <cellStyle name="CALC Percent Total 27 7 2 2" xfId="38705"/>
    <cellStyle name="CALC Percent Total 27 7 3" xfId="38706"/>
    <cellStyle name="CALC Percent Total 27 7 4" xfId="38707"/>
    <cellStyle name="CALC Percent Total 27 8" xfId="38708"/>
    <cellStyle name="CALC Percent Total 27 8 2" xfId="38709"/>
    <cellStyle name="CALC Percent Total 27 8 2 2" xfId="38710"/>
    <cellStyle name="CALC Percent Total 27 8 3" xfId="38711"/>
    <cellStyle name="CALC Percent Total 27 8 4" xfId="38712"/>
    <cellStyle name="CALC Percent Total 27 9" xfId="38713"/>
    <cellStyle name="CALC Percent Total 27 9 2" xfId="38714"/>
    <cellStyle name="CALC Percent Total 27 9 2 2" xfId="38715"/>
    <cellStyle name="CALC Percent Total 27 9 3" xfId="38716"/>
    <cellStyle name="CALC Percent Total 27 9 4" xfId="38717"/>
    <cellStyle name="CALC Percent Total 28" xfId="38718"/>
    <cellStyle name="CALC Percent Total 28 10" xfId="38719"/>
    <cellStyle name="CALC Percent Total 28 10 2" xfId="38720"/>
    <cellStyle name="CALC Percent Total 28 11" xfId="38721"/>
    <cellStyle name="CALC Percent Total 28 12" xfId="38722"/>
    <cellStyle name="CALC Percent Total 28 2" xfId="38723"/>
    <cellStyle name="CALC Percent Total 28 2 2" xfId="38724"/>
    <cellStyle name="CALC Percent Total 28 2 2 2" xfId="38725"/>
    <cellStyle name="CALC Percent Total 28 2 3" xfId="38726"/>
    <cellStyle name="CALC Percent Total 28 2 4" xfId="38727"/>
    <cellStyle name="CALC Percent Total 28 3" xfId="38728"/>
    <cellStyle name="CALC Percent Total 28 3 2" xfId="38729"/>
    <cellStyle name="CALC Percent Total 28 3 2 2" xfId="38730"/>
    <cellStyle name="CALC Percent Total 28 3 3" xfId="38731"/>
    <cellStyle name="CALC Percent Total 28 3 4" xfId="38732"/>
    <cellStyle name="CALC Percent Total 28 4" xfId="38733"/>
    <cellStyle name="CALC Percent Total 28 4 2" xfId="38734"/>
    <cellStyle name="CALC Percent Total 28 4 2 2" xfId="38735"/>
    <cellStyle name="CALC Percent Total 28 4 3" xfId="38736"/>
    <cellStyle name="CALC Percent Total 28 4 4" xfId="38737"/>
    <cellStyle name="CALC Percent Total 28 5" xfId="38738"/>
    <cellStyle name="CALC Percent Total 28 5 2" xfId="38739"/>
    <cellStyle name="CALC Percent Total 28 5 2 2" xfId="38740"/>
    <cellStyle name="CALC Percent Total 28 5 3" xfId="38741"/>
    <cellStyle name="CALC Percent Total 28 5 4" xfId="38742"/>
    <cellStyle name="CALC Percent Total 28 6" xfId="38743"/>
    <cellStyle name="CALC Percent Total 28 6 2" xfId="38744"/>
    <cellStyle name="CALC Percent Total 28 6 2 2" xfId="38745"/>
    <cellStyle name="CALC Percent Total 28 6 3" xfId="38746"/>
    <cellStyle name="CALC Percent Total 28 6 4" xfId="38747"/>
    <cellStyle name="CALC Percent Total 28 7" xfId="38748"/>
    <cellStyle name="CALC Percent Total 28 7 2" xfId="38749"/>
    <cellStyle name="CALC Percent Total 28 7 2 2" xfId="38750"/>
    <cellStyle name="CALC Percent Total 28 7 3" xfId="38751"/>
    <cellStyle name="CALC Percent Total 28 7 4" xfId="38752"/>
    <cellStyle name="CALC Percent Total 28 8" xfId="38753"/>
    <cellStyle name="CALC Percent Total 28 8 2" xfId="38754"/>
    <cellStyle name="CALC Percent Total 28 8 2 2" xfId="38755"/>
    <cellStyle name="CALC Percent Total 28 8 3" xfId="38756"/>
    <cellStyle name="CALC Percent Total 28 8 4" xfId="38757"/>
    <cellStyle name="CALC Percent Total 28 9" xfId="38758"/>
    <cellStyle name="CALC Percent Total 28 9 2" xfId="38759"/>
    <cellStyle name="CALC Percent Total 28 9 2 2" xfId="38760"/>
    <cellStyle name="CALC Percent Total 28 9 3" xfId="38761"/>
    <cellStyle name="CALC Percent Total 28 9 4" xfId="38762"/>
    <cellStyle name="CALC Percent Total 29" xfId="38763"/>
    <cellStyle name="CALC Percent Total 29 10" xfId="38764"/>
    <cellStyle name="CALC Percent Total 29 10 2" xfId="38765"/>
    <cellStyle name="CALC Percent Total 29 11" xfId="38766"/>
    <cellStyle name="CALC Percent Total 29 12" xfId="38767"/>
    <cellStyle name="CALC Percent Total 29 2" xfId="38768"/>
    <cellStyle name="CALC Percent Total 29 2 2" xfId="38769"/>
    <cellStyle name="CALC Percent Total 29 2 2 2" xfId="38770"/>
    <cellStyle name="CALC Percent Total 29 2 3" xfId="38771"/>
    <cellStyle name="CALC Percent Total 29 2 4" xfId="38772"/>
    <cellStyle name="CALC Percent Total 29 3" xfId="38773"/>
    <cellStyle name="CALC Percent Total 29 3 2" xfId="38774"/>
    <cellStyle name="CALC Percent Total 29 3 2 2" xfId="38775"/>
    <cellStyle name="CALC Percent Total 29 3 3" xfId="38776"/>
    <cellStyle name="CALC Percent Total 29 3 4" xfId="38777"/>
    <cellStyle name="CALC Percent Total 29 4" xfId="38778"/>
    <cellStyle name="CALC Percent Total 29 4 2" xfId="38779"/>
    <cellStyle name="CALC Percent Total 29 4 2 2" xfId="38780"/>
    <cellStyle name="CALC Percent Total 29 4 3" xfId="38781"/>
    <cellStyle name="CALC Percent Total 29 4 4" xfId="38782"/>
    <cellStyle name="CALC Percent Total 29 5" xfId="38783"/>
    <cellStyle name="CALC Percent Total 29 5 2" xfId="38784"/>
    <cellStyle name="CALC Percent Total 29 5 2 2" xfId="38785"/>
    <cellStyle name="CALC Percent Total 29 5 3" xfId="38786"/>
    <cellStyle name="CALC Percent Total 29 5 4" xfId="38787"/>
    <cellStyle name="CALC Percent Total 29 6" xfId="38788"/>
    <cellStyle name="CALC Percent Total 29 6 2" xfId="38789"/>
    <cellStyle name="CALC Percent Total 29 6 2 2" xfId="38790"/>
    <cellStyle name="CALC Percent Total 29 6 3" xfId="38791"/>
    <cellStyle name="CALC Percent Total 29 6 4" xfId="38792"/>
    <cellStyle name="CALC Percent Total 29 7" xfId="38793"/>
    <cellStyle name="CALC Percent Total 29 7 2" xfId="38794"/>
    <cellStyle name="CALC Percent Total 29 7 2 2" xfId="38795"/>
    <cellStyle name="CALC Percent Total 29 7 3" xfId="38796"/>
    <cellStyle name="CALC Percent Total 29 7 4" xfId="38797"/>
    <cellStyle name="CALC Percent Total 29 8" xfId="38798"/>
    <cellStyle name="CALC Percent Total 29 8 2" xfId="38799"/>
    <cellStyle name="CALC Percent Total 29 8 2 2" xfId="38800"/>
    <cellStyle name="CALC Percent Total 29 8 3" xfId="38801"/>
    <cellStyle name="CALC Percent Total 29 8 4" xfId="38802"/>
    <cellStyle name="CALC Percent Total 29 9" xfId="38803"/>
    <cellStyle name="CALC Percent Total 29 9 2" xfId="38804"/>
    <cellStyle name="CALC Percent Total 29 9 2 2" xfId="38805"/>
    <cellStyle name="CALC Percent Total 29 9 3" xfId="38806"/>
    <cellStyle name="CALC Percent Total 29 9 4" xfId="38807"/>
    <cellStyle name="CALC Percent Total 3" xfId="38808"/>
    <cellStyle name="CALC Percent Total 3 2" xfId="38809"/>
    <cellStyle name="CALC Percent Total 3 2 2" xfId="38810"/>
    <cellStyle name="CALC Percent Total 3 2 2 2" xfId="38811"/>
    <cellStyle name="CALC Percent Total 3 2 3" xfId="38812"/>
    <cellStyle name="CALC Percent Total 3 2 4" xfId="38813"/>
    <cellStyle name="CALC Percent Total 3 3" xfId="38814"/>
    <cellStyle name="CALC Percent Total 3 3 2" xfId="38815"/>
    <cellStyle name="CALC Percent Total 3 3 2 2" xfId="38816"/>
    <cellStyle name="CALC Percent Total 3 3 3" xfId="38817"/>
    <cellStyle name="CALC Percent Total 3 3 4" xfId="38818"/>
    <cellStyle name="CALC Percent Total 3 4" xfId="38819"/>
    <cellStyle name="CALC Percent Total 3 4 2" xfId="38820"/>
    <cellStyle name="CALC Percent Total 3 4 2 2" xfId="38821"/>
    <cellStyle name="CALC Percent Total 3 4 3" xfId="38822"/>
    <cellStyle name="CALC Percent Total 3 4 4" xfId="38823"/>
    <cellStyle name="CALC Percent Total 3 5" xfId="38824"/>
    <cellStyle name="CALC Percent Total 3 5 2" xfId="38825"/>
    <cellStyle name="CALC Percent Total 3 5 2 2" xfId="38826"/>
    <cellStyle name="CALC Percent Total 3 5 3" xfId="38827"/>
    <cellStyle name="CALC Percent Total 3 5 4" xfId="38828"/>
    <cellStyle name="CALC Percent Total 3 6" xfId="38829"/>
    <cellStyle name="CALC Percent Total 3 6 2" xfId="38830"/>
    <cellStyle name="CALC Percent Total 3 6 2 2" xfId="38831"/>
    <cellStyle name="CALC Percent Total 3 6 3" xfId="38832"/>
    <cellStyle name="CALC Percent Total 3 6 4" xfId="38833"/>
    <cellStyle name="CALC Percent Total 3 7" xfId="38834"/>
    <cellStyle name="CALC Percent Total 3 7 2" xfId="38835"/>
    <cellStyle name="CALC Percent Total 3 7 2 2" xfId="38836"/>
    <cellStyle name="CALC Percent Total 3 7 3" xfId="38837"/>
    <cellStyle name="CALC Percent Total 3 7 4" xfId="38838"/>
    <cellStyle name="CALC Percent Total 3 8" xfId="38839"/>
    <cellStyle name="CALC Percent Total 3 8 2" xfId="38840"/>
    <cellStyle name="CALC Percent Total 30" xfId="38841"/>
    <cellStyle name="CALC Percent Total 30 10" xfId="38842"/>
    <cellStyle name="CALC Percent Total 30 10 2" xfId="38843"/>
    <cellStyle name="CALC Percent Total 30 11" xfId="38844"/>
    <cellStyle name="CALC Percent Total 30 12" xfId="38845"/>
    <cellStyle name="CALC Percent Total 30 2" xfId="38846"/>
    <cellStyle name="CALC Percent Total 30 2 2" xfId="38847"/>
    <cellStyle name="CALC Percent Total 30 2 2 2" xfId="38848"/>
    <cellStyle name="CALC Percent Total 30 2 3" xfId="38849"/>
    <cellStyle name="CALC Percent Total 30 2 4" xfId="38850"/>
    <cellStyle name="CALC Percent Total 30 3" xfId="38851"/>
    <cellStyle name="CALC Percent Total 30 3 2" xfId="38852"/>
    <cellStyle name="CALC Percent Total 30 3 2 2" xfId="38853"/>
    <cellStyle name="CALC Percent Total 30 3 3" xfId="38854"/>
    <cellStyle name="CALC Percent Total 30 3 4" xfId="38855"/>
    <cellStyle name="CALC Percent Total 30 4" xfId="38856"/>
    <cellStyle name="CALC Percent Total 30 4 2" xfId="38857"/>
    <cellStyle name="CALC Percent Total 30 4 2 2" xfId="38858"/>
    <cellStyle name="CALC Percent Total 30 4 3" xfId="38859"/>
    <cellStyle name="CALC Percent Total 30 4 4" xfId="38860"/>
    <cellStyle name="CALC Percent Total 30 5" xfId="38861"/>
    <cellStyle name="CALC Percent Total 30 5 2" xfId="38862"/>
    <cellStyle name="CALC Percent Total 30 5 2 2" xfId="38863"/>
    <cellStyle name="CALC Percent Total 30 5 3" xfId="38864"/>
    <cellStyle name="CALC Percent Total 30 5 4" xfId="38865"/>
    <cellStyle name="CALC Percent Total 30 6" xfId="38866"/>
    <cellStyle name="CALC Percent Total 30 6 2" xfId="38867"/>
    <cellStyle name="CALC Percent Total 30 6 2 2" xfId="38868"/>
    <cellStyle name="CALC Percent Total 30 6 3" xfId="38869"/>
    <cellStyle name="CALC Percent Total 30 6 4" xfId="38870"/>
    <cellStyle name="CALC Percent Total 30 7" xfId="38871"/>
    <cellStyle name="CALC Percent Total 30 7 2" xfId="38872"/>
    <cellStyle name="CALC Percent Total 30 7 2 2" xfId="38873"/>
    <cellStyle name="CALC Percent Total 30 7 3" xfId="38874"/>
    <cellStyle name="CALC Percent Total 30 7 4" xfId="38875"/>
    <cellStyle name="CALC Percent Total 30 8" xfId="38876"/>
    <cellStyle name="CALC Percent Total 30 8 2" xfId="38877"/>
    <cellStyle name="CALC Percent Total 30 8 2 2" xfId="38878"/>
    <cellStyle name="CALC Percent Total 30 8 3" xfId="38879"/>
    <cellStyle name="CALC Percent Total 30 8 4" xfId="38880"/>
    <cellStyle name="CALC Percent Total 30 9" xfId="38881"/>
    <cellStyle name="CALC Percent Total 30 9 2" xfId="38882"/>
    <cellStyle name="CALC Percent Total 30 9 2 2" xfId="38883"/>
    <cellStyle name="CALC Percent Total 30 9 3" xfId="38884"/>
    <cellStyle name="CALC Percent Total 30 9 4" xfId="38885"/>
    <cellStyle name="CALC Percent Total 31" xfId="38886"/>
    <cellStyle name="CALC Percent Total 31 10" xfId="38887"/>
    <cellStyle name="CALC Percent Total 31 10 2" xfId="38888"/>
    <cellStyle name="CALC Percent Total 31 11" xfId="38889"/>
    <cellStyle name="CALC Percent Total 31 12" xfId="38890"/>
    <cellStyle name="CALC Percent Total 31 2" xfId="38891"/>
    <cellStyle name="CALC Percent Total 31 2 2" xfId="38892"/>
    <cellStyle name="CALC Percent Total 31 2 2 2" xfId="38893"/>
    <cellStyle name="CALC Percent Total 31 2 3" xfId="38894"/>
    <cellStyle name="CALC Percent Total 31 2 4" xfId="38895"/>
    <cellStyle name="CALC Percent Total 31 3" xfId="38896"/>
    <cellStyle name="CALC Percent Total 31 3 2" xfId="38897"/>
    <cellStyle name="CALC Percent Total 31 3 2 2" xfId="38898"/>
    <cellStyle name="CALC Percent Total 31 3 3" xfId="38899"/>
    <cellStyle name="CALC Percent Total 31 3 4" xfId="38900"/>
    <cellStyle name="CALC Percent Total 31 4" xfId="38901"/>
    <cellStyle name="CALC Percent Total 31 4 2" xfId="38902"/>
    <cellStyle name="CALC Percent Total 31 4 2 2" xfId="38903"/>
    <cellStyle name="CALC Percent Total 31 4 3" xfId="38904"/>
    <cellStyle name="CALC Percent Total 31 4 4" xfId="38905"/>
    <cellStyle name="CALC Percent Total 31 5" xfId="38906"/>
    <cellStyle name="CALC Percent Total 31 5 2" xfId="38907"/>
    <cellStyle name="CALC Percent Total 31 5 2 2" xfId="38908"/>
    <cellStyle name="CALC Percent Total 31 5 3" xfId="38909"/>
    <cellStyle name="CALC Percent Total 31 5 4" xfId="38910"/>
    <cellStyle name="CALC Percent Total 31 6" xfId="38911"/>
    <cellStyle name="CALC Percent Total 31 6 2" xfId="38912"/>
    <cellStyle name="CALC Percent Total 31 6 2 2" xfId="38913"/>
    <cellStyle name="CALC Percent Total 31 6 3" xfId="38914"/>
    <cellStyle name="CALC Percent Total 31 6 4" xfId="38915"/>
    <cellStyle name="CALC Percent Total 31 7" xfId="38916"/>
    <cellStyle name="CALC Percent Total 31 7 2" xfId="38917"/>
    <cellStyle name="CALC Percent Total 31 7 2 2" xfId="38918"/>
    <cellStyle name="CALC Percent Total 31 7 3" xfId="38919"/>
    <cellStyle name="CALC Percent Total 31 7 4" xfId="38920"/>
    <cellStyle name="CALC Percent Total 31 8" xfId="38921"/>
    <cellStyle name="CALC Percent Total 31 8 2" xfId="38922"/>
    <cellStyle name="CALC Percent Total 31 8 2 2" xfId="38923"/>
    <cellStyle name="CALC Percent Total 31 8 3" xfId="38924"/>
    <cellStyle name="CALC Percent Total 31 8 4" xfId="38925"/>
    <cellStyle name="CALC Percent Total 31 9" xfId="38926"/>
    <cellStyle name="CALC Percent Total 31 9 2" xfId="38927"/>
    <cellStyle name="CALC Percent Total 31 9 2 2" xfId="38928"/>
    <cellStyle name="CALC Percent Total 31 9 3" xfId="38929"/>
    <cellStyle name="CALC Percent Total 31 9 4" xfId="38930"/>
    <cellStyle name="CALC Percent Total 32" xfId="38931"/>
    <cellStyle name="CALC Percent Total 32 10" xfId="38932"/>
    <cellStyle name="CALC Percent Total 32 10 2" xfId="38933"/>
    <cellStyle name="CALC Percent Total 32 11" xfId="38934"/>
    <cellStyle name="CALC Percent Total 32 12" xfId="38935"/>
    <cellStyle name="CALC Percent Total 32 2" xfId="38936"/>
    <cellStyle name="CALC Percent Total 32 2 2" xfId="38937"/>
    <cellStyle name="CALC Percent Total 32 2 2 2" xfId="38938"/>
    <cellStyle name="CALC Percent Total 32 2 3" xfId="38939"/>
    <cellStyle name="CALC Percent Total 32 2 4" xfId="38940"/>
    <cellStyle name="CALC Percent Total 32 3" xfId="38941"/>
    <cellStyle name="CALC Percent Total 32 3 2" xfId="38942"/>
    <cellStyle name="CALC Percent Total 32 3 2 2" xfId="38943"/>
    <cellStyle name="CALC Percent Total 32 3 3" xfId="38944"/>
    <cellStyle name="CALC Percent Total 32 3 4" xfId="38945"/>
    <cellStyle name="CALC Percent Total 32 4" xfId="38946"/>
    <cellStyle name="CALC Percent Total 32 4 2" xfId="38947"/>
    <cellStyle name="CALC Percent Total 32 4 2 2" xfId="38948"/>
    <cellStyle name="CALC Percent Total 32 4 3" xfId="38949"/>
    <cellStyle name="CALC Percent Total 32 4 4" xfId="38950"/>
    <cellStyle name="CALC Percent Total 32 5" xfId="38951"/>
    <cellStyle name="CALC Percent Total 32 5 2" xfId="38952"/>
    <cellStyle name="CALC Percent Total 32 5 2 2" xfId="38953"/>
    <cellStyle name="CALC Percent Total 32 5 3" xfId="38954"/>
    <cellStyle name="CALC Percent Total 32 5 4" xfId="38955"/>
    <cellStyle name="CALC Percent Total 32 6" xfId="38956"/>
    <cellStyle name="CALC Percent Total 32 6 2" xfId="38957"/>
    <cellStyle name="CALC Percent Total 32 6 2 2" xfId="38958"/>
    <cellStyle name="CALC Percent Total 32 6 3" xfId="38959"/>
    <cellStyle name="CALC Percent Total 32 6 4" xfId="38960"/>
    <cellStyle name="CALC Percent Total 32 7" xfId="38961"/>
    <cellStyle name="CALC Percent Total 32 7 2" xfId="38962"/>
    <cellStyle name="CALC Percent Total 32 7 2 2" xfId="38963"/>
    <cellStyle name="CALC Percent Total 32 7 3" xfId="38964"/>
    <cellStyle name="CALC Percent Total 32 7 4" xfId="38965"/>
    <cellStyle name="CALC Percent Total 32 8" xfId="38966"/>
    <cellStyle name="CALC Percent Total 32 8 2" xfId="38967"/>
    <cellStyle name="CALC Percent Total 32 8 2 2" xfId="38968"/>
    <cellStyle name="CALC Percent Total 32 8 3" xfId="38969"/>
    <cellStyle name="CALC Percent Total 32 8 4" xfId="38970"/>
    <cellStyle name="CALC Percent Total 32 9" xfId="38971"/>
    <cellStyle name="CALC Percent Total 32 9 2" xfId="38972"/>
    <cellStyle name="CALC Percent Total 32 9 2 2" xfId="38973"/>
    <cellStyle name="CALC Percent Total 32 9 3" xfId="38974"/>
    <cellStyle name="CALC Percent Total 32 9 4" xfId="38975"/>
    <cellStyle name="CALC Percent Total 33" xfId="38976"/>
    <cellStyle name="CALC Percent Total 33 10" xfId="38977"/>
    <cellStyle name="CALC Percent Total 33 10 2" xfId="38978"/>
    <cellStyle name="CALC Percent Total 33 11" xfId="38979"/>
    <cellStyle name="CALC Percent Total 33 12" xfId="38980"/>
    <cellStyle name="CALC Percent Total 33 2" xfId="38981"/>
    <cellStyle name="CALC Percent Total 33 2 2" xfId="38982"/>
    <cellStyle name="CALC Percent Total 33 2 2 2" xfId="38983"/>
    <cellStyle name="CALC Percent Total 33 2 3" xfId="38984"/>
    <cellStyle name="CALC Percent Total 33 2 4" xfId="38985"/>
    <cellStyle name="CALC Percent Total 33 3" xfId="38986"/>
    <cellStyle name="CALC Percent Total 33 3 2" xfId="38987"/>
    <cellStyle name="CALC Percent Total 33 3 2 2" xfId="38988"/>
    <cellStyle name="CALC Percent Total 33 3 3" xfId="38989"/>
    <cellStyle name="CALC Percent Total 33 3 4" xfId="38990"/>
    <cellStyle name="CALC Percent Total 33 4" xfId="38991"/>
    <cellStyle name="CALC Percent Total 33 4 2" xfId="38992"/>
    <cellStyle name="CALC Percent Total 33 4 2 2" xfId="38993"/>
    <cellStyle name="CALC Percent Total 33 4 3" xfId="38994"/>
    <cellStyle name="CALC Percent Total 33 4 4" xfId="38995"/>
    <cellStyle name="CALC Percent Total 33 5" xfId="38996"/>
    <cellStyle name="CALC Percent Total 33 5 2" xfId="38997"/>
    <cellStyle name="CALC Percent Total 33 5 2 2" xfId="38998"/>
    <cellStyle name="CALC Percent Total 33 5 3" xfId="38999"/>
    <cellStyle name="CALC Percent Total 33 5 4" xfId="39000"/>
    <cellStyle name="CALC Percent Total 33 6" xfId="39001"/>
    <cellStyle name="CALC Percent Total 33 6 2" xfId="39002"/>
    <cellStyle name="CALC Percent Total 33 6 2 2" xfId="39003"/>
    <cellStyle name="CALC Percent Total 33 6 3" xfId="39004"/>
    <cellStyle name="CALC Percent Total 33 6 4" xfId="39005"/>
    <cellStyle name="CALC Percent Total 33 7" xfId="39006"/>
    <cellStyle name="CALC Percent Total 33 7 2" xfId="39007"/>
    <cellStyle name="CALC Percent Total 33 7 2 2" xfId="39008"/>
    <cellStyle name="CALC Percent Total 33 7 3" xfId="39009"/>
    <cellStyle name="CALC Percent Total 33 7 4" xfId="39010"/>
    <cellStyle name="CALC Percent Total 33 8" xfId="39011"/>
    <cellStyle name="CALC Percent Total 33 8 2" xfId="39012"/>
    <cellStyle name="CALC Percent Total 33 8 2 2" xfId="39013"/>
    <cellStyle name="CALC Percent Total 33 8 3" xfId="39014"/>
    <cellStyle name="CALC Percent Total 33 8 4" xfId="39015"/>
    <cellStyle name="CALC Percent Total 33 9" xfId="39016"/>
    <cellStyle name="CALC Percent Total 33 9 2" xfId="39017"/>
    <cellStyle name="CALC Percent Total 33 9 2 2" xfId="39018"/>
    <cellStyle name="CALC Percent Total 33 9 3" xfId="39019"/>
    <cellStyle name="CALC Percent Total 33 9 4" xfId="39020"/>
    <cellStyle name="CALC Percent Total 34" xfId="39021"/>
    <cellStyle name="CALC Percent Total 34 10" xfId="39022"/>
    <cellStyle name="CALC Percent Total 34 10 2" xfId="39023"/>
    <cellStyle name="CALC Percent Total 34 11" xfId="39024"/>
    <cellStyle name="CALC Percent Total 34 12" xfId="39025"/>
    <cellStyle name="CALC Percent Total 34 2" xfId="39026"/>
    <cellStyle name="CALC Percent Total 34 2 2" xfId="39027"/>
    <cellStyle name="CALC Percent Total 34 2 2 2" xfId="39028"/>
    <cellStyle name="CALC Percent Total 34 2 3" xfId="39029"/>
    <cellStyle name="CALC Percent Total 34 2 4" xfId="39030"/>
    <cellStyle name="CALC Percent Total 34 3" xfId="39031"/>
    <cellStyle name="CALC Percent Total 34 3 2" xfId="39032"/>
    <cellStyle name="CALC Percent Total 34 3 2 2" xfId="39033"/>
    <cellStyle name="CALC Percent Total 34 3 3" xfId="39034"/>
    <cellStyle name="CALC Percent Total 34 3 4" xfId="39035"/>
    <cellStyle name="CALC Percent Total 34 4" xfId="39036"/>
    <cellStyle name="CALC Percent Total 34 4 2" xfId="39037"/>
    <cellStyle name="CALC Percent Total 34 4 2 2" xfId="39038"/>
    <cellStyle name="CALC Percent Total 34 4 3" xfId="39039"/>
    <cellStyle name="CALC Percent Total 34 4 4" xfId="39040"/>
    <cellStyle name="CALC Percent Total 34 5" xfId="39041"/>
    <cellStyle name="CALC Percent Total 34 5 2" xfId="39042"/>
    <cellStyle name="CALC Percent Total 34 5 2 2" xfId="39043"/>
    <cellStyle name="CALC Percent Total 34 5 3" xfId="39044"/>
    <cellStyle name="CALC Percent Total 34 5 4" xfId="39045"/>
    <cellStyle name="CALC Percent Total 34 6" xfId="39046"/>
    <cellStyle name="CALC Percent Total 34 6 2" xfId="39047"/>
    <cellStyle name="CALC Percent Total 34 6 2 2" xfId="39048"/>
    <cellStyle name="CALC Percent Total 34 6 3" xfId="39049"/>
    <cellStyle name="CALC Percent Total 34 6 4" xfId="39050"/>
    <cellStyle name="CALC Percent Total 34 7" xfId="39051"/>
    <cellStyle name="CALC Percent Total 34 7 2" xfId="39052"/>
    <cellStyle name="CALC Percent Total 34 7 2 2" xfId="39053"/>
    <cellStyle name="CALC Percent Total 34 7 3" xfId="39054"/>
    <cellStyle name="CALC Percent Total 34 7 4" xfId="39055"/>
    <cellStyle name="CALC Percent Total 34 8" xfId="39056"/>
    <cellStyle name="CALC Percent Total 34 8 2" xfId="39057"/>
    <cellStyle name="CALC Percent Total 34 8 2 2" xfId="39058"/>
    <cellStyle name="CALC Percent Total 34 8 3" xfId="39059"/>
    <cellStyle name="CALC Percent Total 34 8 4" xfId="39060"/>
    <cellStyle name="CALC Percent Total 34 9" xfId="39061"/>
    <cellStyle name="CALC Percent Total 34 9 2" xfId="39062"/>
    <cellStyle name="CALC Percent Total 34 9 2 2" xfId="39063"/>
    <cellStyle name="CALC Percent Total 34 9 3" xfId="39064"/>
    <cellStyle name="CALC Percent Total 34 9 4" xfId="39065"/>
    <cellStyle name="CALC Percent Total 35" xfId="39066"/>
    <cellStyle name="CALC Percent Total 35 10" xfId="39067"/>
    <cellStyle name="CALC Percent Total 35 10 2" xfId="39068"/>
    <cellStyle name="CALC Percent Total 35 11" xfId="39069"/>
    <cellStyle name="CALC Percent Total 35 12" xfId="39070"/>
    <cellStyle name="CALC Percent Total 35 2" xfId="39071"/>
    <cellStyle name="CALC Percent Total 35 2 2" xfId="39072"/>
    <cellStyle name="CALC Percent Total 35 2 2 2" xfId="39073"/>
    <cellStyle name="CALC Percent Total 35 2 3" xfId="39074"/>
    <cellStyle name="CALC Percent Total 35 2 4" xfId="39075"/>
    <cellStyle name="CALC Percent Total 35 3" xfId="39076"/>
    <cellStyle name="CALC Percent Total 35 3 2" xfId="39077"/>
    <cellStyle name="CALC Percent Total 35 3 2 2" xfId="39078"/>
    <cellStyle name="CALC Percent Total 35 3 3" xfId="39079"/>
    <cellStyle name="CALC Percent Total 35 3 4" xfId="39080"/>
    <cellStyle name="CALC Percent Total 35 4" xfId="39081"/>
    <cellStyle name="CALC Percent Total 35 4 2" xfId="39082"/>
    <cellStyle name="CALC Percent Total 35 4 2 2" xfId="39083"/>
    <cellStyle name="CALC Percent Total 35 4 3" xfId="39084"/>
    <cellStyle name="CALC Percent Total 35 4 4" xfId="39085"/>
    <cellStyle name="CALC Percent Total 35 5" xfId="39086"/>
    <cellStyle name="CALC Percent Total 35 5 2" xfId="39087"/>
    <cellStyle name="CALC Percent Total 35 5 2 2" xfId="39088"/>
    <cellStyle name="CALC Percent Total 35 5 3" xfId="39089"/>
    <cellStyle name="CALC Percent Total 35 5 4" xfId="39090"/>
    <cellStyle name="CALC Percent Total 35 6" xfId="39091"/>
    <cellStyle name="CALC Percent Total 35 6 2" xfId="39092"/>
    <cellStyle name="CALC Percent Total 35 6 2 2" xfId="39093"/>
    <cellStyle name="CALC Percent Total 35 6 3" xfId="39094"/>
    <cellStyle name="CALC Percent Total 35 6 4" xfId="39095"/>
    <cellStyle name="CALC Percent Total 35 7" xfId="39096"/>
    <cellStyle name="CALC Percent Total 35 7 2" xfId="39097"/>
    <cellStyle name="CALC Percent Total 35 7 2 2" xfId="39098"/>
    <cellStyle name="CALC Percent Total 35 7 3" xfId="39099"/>
    <cellStyle name="CALC Percent Total 35 7 4" xfId="39100"/>
    <cellStyle name="CALC Percent Total 35 8" xfId="39101"/>
    <cellStyle name="CALC Percent Total 35 8 2" xfId="39102"/>
    <cellStyle name="CALC Percent Total 35 8 2 2" xfId="39103"/>
    <cellStyle name="CALC Percent Total 35 8 3" xfId="39104"/>
    <cellStyle name="CALC Percent Total 35 8 4" xfId="39105"/>
    <cellStyle name="CALC Percent Total 35 9" xfId="39106"/>
    <cellStyle name="CALC Percent Total 35 9 2" xfId="39107"/>
    <cellStyle name="CALC Percent Total 35 9 2 2" xfId="39108"/>
    <cellStyle name="CALC Percent Total 35 9 3" xfId="39109"/>
    <cellStyle name="CALC Percent Total 35 9 4" xfId="39110"/>
    <cellStyle name="CALC Percent Total 36" xfId="39111"/>
    <cellStyle name="CALC Percent Total 36 10" xfId="39112"/>
    <cellStyle name="CALC Percent Total 36 10 2" xfId="39113"/>
    <cellStyle name="CALC Percent Total 36 11" xfId="39114"/>
    <cellStyle name="CALC Percent Total 36 12" xfId="39115"/>
    <cellStyle name="CALC Percent Total 36 2" xfId="39116"/>
    <cellStyle name="CALC Percent Total 36 2 2" xfId="39117"/>
    <cellStyle name="CALC Percent Total 36 2 2 2" xfId="39118"/>
    <cellStyle name="CALC Percent Total 36 2 3" xfId="39119"/>
    <cellStyle name="CALC Percent Total 36 2 4" xfId="39120"/>
    <cellStyle name="CALC Percent Total 36 3" xfId="39121"/>
    <cellStyle name="CALC Percent Total 36 3 2" xfId="39122"/>
    <cellStyle name="CALC Percent Total 36 3 2 2" xfId="39123"/>
    <cellStyle name="CALC Percent Total 36 3 3" xfId="39124"/>
    <cellStyle name="CALC Percent Total 36 3 4" xfId="39125"/>
    <cellStyle name="CALC Percent Total 36 4" xfId="39126"/>
    <cellStyle name="CALC Percent Total 36 4 2" xfId="39127"/>
    <cellStyle name="CALC Percent Total 36 4 2 2" xfId="39128"/>
    <cellStyle name="CALC Percent Total 36 4 3" xfId="39129"/>
    <cellStyle name="CALC Percent Total 36 4 4" xfId="39130"/>
    <cellStyle name="CALC Percent Total 36 5" xfId="39131"/>
    <cellStyle name="CALC Percent Total 36 5 2" xfId="39132"/>
    <cellStyle name="CALC Percent Total 36 5 2 2" xfId="39133"/>
    <cellStyle name="CALC Percent Total 36 5 3" xfId="39134"/>
    <cellStyle name="CALC Percent Total 36 5 4" xfId="39135"/>
    <cellStyle name="CALC Percent Total 36 6" xfId="39136"/>
    <cellStyle name="CALC Percent Total 36 6 2" xfId="39137"/>
    <cellStyle name="CALC Percent Total 36 6 2 2" xfId="39138"/>
    <cellStyle name="CALC Percent Total 36 6 3" xfId="39139"/>
    <cellStyle name="CALC Percent Total 36 6 4" xfId="39140"/>
    <cellStyle name="CALC Percent Total 36 7" xfId="39141"/>
    <cellStyle name="CALC Percent Total 36 7 2" xfId="39142"/>
    <cellStyle name="CALC Percent Total 36 7 2 2" xfId="39143"/>
    <cellStyle name="CALC Percent Total 36 7 3" xfId="39144"/>
    <cellStyle name="CALC Percent Total 36 7 4" xfId="39145"/>
    <cellStyle name="CALC Percent Total 36 8" xfId="39146"/>
    <cellStyle name="CALC Percent Total 36 8 2" xfId="39147"/>
    <cellStyle name="CALC Percent Total 36 8 2 2" xfId="39148"/>
    <cellStyle name="CALC Percent Total 36 8 3" xfId="39149"/>
    <cellStyle name="CALC Percent Total 36 8 4" xfId="39150"/>
    <cellStyle name="CALC Percent Total 36 9" xfId="39151"/>
    <cellStyle name="CALC Percent Total 36 9 2" xfId="39152"/>
    <cellStyle name="CALC Percent Total 36 9 2 2" xfId="39153"/>
    <cellStyle name="CALC Percent Total 36 9 3" xfId="39154"/>
    <cellStyle name="CALC Percent Total 36 9 4" xfId="39155"/>
    <cellStyle name="CALC Percent Total 37" xfId="39156"/>
    <cellStyle name="CALC Percent Total 37 10" xfId="39157"/>
    <cellStyle name="CALC Percent Total 37 10 2" xfId="39158"/>
    <cellStyle name="CALC Percent Total 37 11" xfId="39159"/>
    <cellStyle name="CALC Percent Total 37 12" xfId="39160"/>
    <cellStyle name="CALC Percent Total 37 2" xfId="39161"/>
    <cellStyle name="CALC Percent Total 37 2 2" xfId="39162"/>
    <cellStyle name="CALC Percent Total 37 2 2 2" xfId="39163"/>
    <cellStyle name="CALC Percent Total 37 2 3" xfId="39164"/>
    <cellStyle name="CALC Percent Total 37 2 4" xfId="39165"/>
    <cellStyle name="CALC Percent Total 37 3" xfId="39166"/>
    <cellStyle name="CALC Percent Total 37 3 2" xfId="39167"/>
    <cellStyle name="CALC Percent Total 37 3 2 2" xfId="39168"/>
    <cellStyle name="CALC Percent Total 37 3 3" xfId="39169"/>
    <cellStyle name="CALC Percent Total 37 3 4" xfId="39170"/>
    <cellStyle name="CALC Percent Total 37 4" xfId="39171"/>
    <cellStyle name="CALC Percent Total 37 4 2" xfId="39172"/>
    <cellStyle name="CALC Percent Total 37 4 2 2" xfId="39173"/>
    <cellStyle name="CALC Percent Total 37 4 3" xfId="39174"/>
    <cellStyle name="CALC Percent Total 37 4 4" xfId="39175"/>
    <cellStyle name="CALC Percent Total 37 5" xfId="39176"/>
    <cellStyle name="CALC Percent Total 37 5 2" xfId="39177"/>
    <cellStyle name="CALC Percent Total 37 5 2 2" xfId="39178"/>
    <cellStyle name="CALC Percent Total 37 5 3" xfId="39179"/>
    <cellStyle name="CALC Percent Total 37 5 4" xfId="39180"/>
    <cellStyle name="CALC Percent Total 37 6" xfId="39181"/>
    <cellStyle name="CALC Percent Total 37 6 2" xfId="39182"/>
    <cellStyle name="CALC Percent Total 37 6 2 2" xfId="39183"/>
    <cellStyle name="CALC Percent Total 37 6 3" xfId="39184"/>
    <cellStyle name="CALC Percent Total 37 6 4" xfId="39185"/>
    <cellStyle name="CALC Percent Total 37 7" xfId="39186"/>
    <cellStyle name="CALC Percent Total 37 7 2" xfId="39187"/>
    <cellStyle name="CALC Percent Total 37 7 2 2" xfId="39188"/>
    <cellStyle name="CALC Percent Total 37 7 3" xfId="39189"/>
    <cellStyle name="CALC Percent Total 37 7 4" xfId="39190"/>
    <cellStyle name="CALC Percent Total 37 8" xfId="39191"/>
    <cellStyle name="CALC Percent Total 37 8 2" xfId="39192"/>
    <cellStyle name="CALC Percent Total 37 8 2 2" xfId="39193"/>
    <cellStyle name="CALC Percent Total 37 8 3" xfId="39194"/>
    <cellStyle name="CALC Percent Total 37 8 4" xfId="39195"/>
    <cellStyle name="CALC Percent Total 37 9" xfId="39196"/>
    <cellStyle name="CALC Percent Total 37 9 2" xfId="39197"/>
    <cellStyle name="CALC Percent Total 37 9 2 2" xfId="39198"/>
    <cellStyle name="CALC Percent Total 37 9 3" xfId="39199"/>
    <cellStyle name="CALC Percent Total 37 9 4" xfId="39200"/>
    <cellStyle name="CALC Percent Total 38" xfId="39201"/>
    <cellStyle name="CALC Percent Total 38 10" xfId="39202"/>
    <cellStyle name="CALC Percent Total 38 10 2" xfId="39203"/>
    <cellStyle name="CALC Percent Total 38 11" xfId="39204"/>
    <cellStyle name="CALC Percent Total 38 12" xfId="39205"/>
    <cellStyle name="CALC Percent Total 38 2" xfId="39206"/>
    <cellStyle name="CALC Percent Total 38 2 2" xfId="39207"/>
    <cellStyle name="CALC Percent Total 38 2 2 2" xfId="39208"/>
    <cellStyle name="CALC Percent Total 38 2 3" xfId="39209"/>
    <cellStyle name="CALC Percent Total 38 2 4" xfId="39210"/>
    <cellStyle name="CALC Percent Total 38 3" xfId="39211"/>
    <cellStyle name="CALC Percent Total 38 3 2" xfId="39212"/>
    <cellStyle name="CALC Percent Total 38 3 2 2" xfId="39213"/>
    <cellStyle name="CALC Percent Total 38 3 3" xfId="39214"/>
    <cellStyle name="CALC Percent Total 38 3 4" xfId="39215"/>
    <cellStyle name="CALC Percent Total 38 4" xfId="39216"/>
    <cellStyle name="CALC Percent Total 38 4 2" xfId="39217"/>
    <cellStyle name="CALC Percent Total 38 4 2 2" xfId="39218"/>
    <cellStyle name="CALC Percent Total 38 4 3" xfId="39219"/>
    <cellStyle name="CALC Percent Total 38 4 4" xfId="39220"/>
    <cellStyle name="CALC Percent Total 38 5" xfId="39221"/>
    <cellStyle name="CALC Percent Total 38 5 2" xfId="39222"/>
    <cellStyle name="CALC Percent Total 38 5 2 2" xfId="39223"/>
    <cellStyle name="CALC Percent Total 38 5 3" xfId="39224"/>
    <cellStyle name="CALC Percent Total 38 5 4" xfId="39225"/>
    <cellStyle name="CALC Percent Total 38 6" xfId="39226"/>
    <cellStyle name="CALC Percent Total 38 6 2" xfId="39227"/>
    <cellStyle name="CALC Percent Total 38 6 2 2" xfId="39228"/>
    <cellStyle name="CALC Percent Total 38 6 3" xfId="39229"/>
    <cellStyle name="CALC Percent Total 38 6 4" xfId="39230"/>
    <cellStyle name="CALC Percent Total 38 7" xfId="39231"/>
    <cellStyle name="CALC Percent Total 38 7 2" xfId="39232"/>
    <cellStyle name="CALC Percent Total 38 7 2 2" xfId="39233"/>
    <cellStyle name="CALC Percent Total 38 7 3" xfId="39234"/>
    <cellStyle name="CALC Percent Total 38 7 4" xfId="39235"/>
    <cellStyle name="CALC Percent Total 38 8" xfId="39236"/>
    <cellStyle name="CALC Percent Total 38 8 2" xfId="39237"/>
    <cellStyle name="CALC Percent Total 38 8 2 2" xfId="39238"/>
    <cellStyle name="CALC Percent Total 38 8 3" xfId="39239"/>
    <cellStyle name="CALC Percent Total 38 8 4" xfId="39240"/>
    <cellStyle name="CALC Percent Total 38 9" xfId="39241"/>
    <cellStyle name="CALC Percent Total 38 9 2" xfId="39242"/>
    <cellStyle name="CALC Percent Total 38 9 2 2" xfId="39243"/>
    <cellStyle name="CALC Percent Total 38 9 3" xfId="39244"/>
    <cellStyle name="CALC Percent Total 38 9 4" xfId="39245"/>
    <cellStyle name="CALC Percent Total 39" xfId="39246"/>
    <cellStyle name="CALC Percent Total 39 10" xfId="39247"/>
    <cellStyle name="CALC Percent Total 39 10 2" xfId="39248"/>
    <cellStyle name="CALC Percent Total 39 11" xfId="39249"/>
    <cellStyle name="CALC Percent Total 39 12" xfId="39250"/>
    <cellStyle name="CALC Percent Total 39 2" xfId="39251"/>
    <cellStyle name="CALC Percent Total 39 2 2" xfId="39252"/>
    <cellStyle name="CALC Percent Total 39 2 2 2" xfId="39253"/>
    <cellStyle name="CALC Percent Total 39 2 3" xfId="39254"/>
    <cellStyle name="CALC Percent Total 39 2 4" xfId="39255"/>
    <cellStyle name="CALC Percent Total 39 3" xfId="39256"/>
    <cellStyle name="CALC Percent Total 39 3 2" xfId="39257"/>
    <cellStyle name="CALC Percent Total 39 3 2 2" xfId="39258"/>
    <cellStyle name="CALC Percent Total 39 3 3" xfId="39259"/>
    <cellStyle name="CALC Percent Total 39 3 4" xfId="39260"/>
    <cellStyle name="CALC Percent Total 39 4" xfId="39261"/>
    <cellStyle name="CALC Percent Total 39 4 2" xfId="39262"/>
    <cellStyle name="CALC Percent Total 39 4 2 2" xfId="39263"/>
    <cellStyle name="CALC Percent Total 39 4 3" xfId="39264"/>
    <cellStyle name="CALC Percent Total 39 4 4" xfId="39265"/>
    <cellStyle name="CALC Percent Total 39 5" xfId="39266"/>
    <cellStyle name="CALC Percent Total 39 5 2" xfId="39267"/>
    <cellStyle name="CALC Percent Total 39 5 2 2" xfId="39268"/>
    <cellStyle name="CALC Percent Total 39 5 3" xfId="39269"/>
    <cellStyle name="CALC Percent Total 39 5 4" xfId="39270"/>
    <cellStyle name="CALC Percent Total 39 6" xfId="39271"/>
    <cellStyle name="CALC Percent Total 39 6 2" xfId="39272"/>
    <cellStyle name="CALC Percent Total 39 6 2 2" xfId="39273"/>
    <cellStyle name="CALC Percent Total 39 6 3" xfId="39274"/>
    <cellStyle name="CALC Percent Total 39 6 4" xfId="39275"/>
    <cellStyle name="CALC Percent Total 39 7" xfId="39276"/>
    <cellStyle name="CALC Percent Total 39 7 2" xfId="39277"/>
    <cellStyle name="CALC Percent Total 39 7 2 2" xfId="39278"/>
    <cellStyle name="CALC Percent Total 39 7 3" xfId="39279"/>
    <cellStyle name="CALC Percent Total 39 7 4" xfId="39280"/>
    <cellStyle name="CALC Percent Total 39 8" xfId="39281"/>
    <cellStyle name="CALC Percent Total 39 8 2" xfId="39282"/>
    <cellStyle name="CALC Percent Total 39 8 2 2" xfId="39283"/>
    <cellStyle name="CALC Percent Total 39 8 3" xfId="39284"/>
    <cellStyle name="CALC Percent Total 39 8 4" xfId="39285"/>
    <cellStyle name="CALC Percent Total 39 9" xfId="39286"/>
    <cellStyle name="CALC Percent Total 39 9 2" xfId="39287"/>
    <cellStyle name="CALC Percent Total 39 9 2 2" xfId="39288"/>
    <cellStyle name="CALC Percent Total 39 9 3" xfId="39289"/>
    <cellStyle name="CALC Percent Total 39 9 4" xfId="39290"/>
    <cellStyle name="CALC Percent Total 4" xfId="39291"/>
    <cellStyle name="CALC Percent Total 4 10" xfId="39292"/>
    <cellStyle name="CALC Percent Total 4 10 2" xfId="39293"/>
    <cellStyle name="CALC Percent Total 4 11" xfId="39294"/>
    <cellStyle name="CALC Percent Total 4 2" xfId="39295"/>
    <cellStyle name="CALC Percent Total 4 2 2" xfId="39296"/>
    <cellStyle name="CALC Percent Total 4 2 2 2" xfId="39297"/>
    <cellStyle name="CALC Percent Total 4 2 3" xfId="39298"/>
    <cellStyle name="CALC Percent Total 4 2 4" xfId="39299"/>
    <cellStyle name="CALC Percent Total 4 3" xfId="39300"/>
    <cellStyle name="CALC Percent Total 4 3 2" xfId="39301"/>
    <cellStyle name="CALC Percent Total 4 3 2 2" xfId="39302"/>
    <cellStyle name="CALC Percent Total 4 3 3" xfId="39303"/>
    <cellStyle name="CALC Percent Total 4 3 4" xfId="39304"/>
    <cellStyle name="CALC Percent Total 4 4" xfId="39305"/>
    <cellStyle name="CALC Percent Total 4 4 2" xfId="39306"/>
    <cellStyle name="CALC Percent Total 4 4 2 2" xfId="39307"/>
    <cellStyle name="CALC Percent Total 4 4 3" xfId="39308"/>
    <cellStyle name="CALC Percent Total 4 4 4" xfId="39309"/>
    <cellStyle name="CALC Percent Total 4 5" xfId="39310"/>
    <cellStyle name="CALC Percent Total 4 5 2" xfId="39311"/>
    <cellStyle name="CALC Percent Total 4 5 2 2" xfId="39312"/>
    <cellStyle name="CALC Percent Total 4 5 3" xfId="39313"/>
    <cellStyle name="CALC Percent Total 4 5 4" xfId="39314"/>
    <cellStyle name="CALC Percent Total 4 6" xfId="39315"/>
    <cellStyle name="CALC Percent Total 4 6 2" xfId="39316"/>
    <cellStyle name="CALC Percent Total 4 6 2 2" xfId="39317"/>
    <cellStyle name="CALC Percent Total 4 6 3" xfId="39318"/>
    <cellStyle name="CALC Percent Total 4 6 4" xfId="39319"/>
    <cellStyle name="CALC Percent Total 4 7" xfId="39320"/>
    <cellStyle name="CALC Percent Total 4 7 2" xfId="39321"/>
    <cellStyle name="CALC Percent Total 4 7 2 2" xfId="39322"/>
    <cellStyle name="CALC Percent Total 4 7 3" xfId="39323"/>
    <cellStyle name="CALC Percent Total 4 7 4" xfId="39324"/>
    <cellStyle name="CALC Percent Total 4 8" xfId="39325"/>
    <cellStyle name="CALC Percent Total 4 8 2" xfId="39326"/>
    <cellStyle name="CALC Percent Total 4 8 2 2" xfId="39327"/>
    <cellStyle name="CALC Percent Total 4 8 3" xfId="39328"/>
    <cellStyle name="CALC Percent Total 4 8 4" xfId="39329"/>
    <cellStyle name="CALC Percent Total 4 9" xfId="39330"/>
    <cellStyle name="CALC Percent Total 4 9 2" xfId="39331"/>
    <cellStyle name="CALC Percent Total 4 9 2 2" xfId="39332"/>
    <cellStyle name="CALC Percent Total 4 9 3" xfId="39333"/>
    <cellStyle name="CALC Percent Total 4 9 4" xfId="39334"/>
    <cellStyle name="CALC Percent Total 40" xfId="39335"/>
    <cellStyle name="CALC Percent Total 40 10" xfId="39336"/>
    <cellStyle name="CALC Percent Total 40 10 2" xfId="39337"/>
    <cellStyle name="CALC Percent Total 40 11" xfId="39338"/>
    <cellStyle name="CALC Percent Total 40 12" xfId="39339"/>
    <cellStyle name="CALC Percent Total 40 2" xfId="39340"/>
    <cellStyle name="CALC Percent Total 40 2 2" xfId="39341"/>
    <cellStyle name="CALC Percent Total 40 2 2 2" xfId="39342"/>
    <cellStyle name="CALC Percent Total 40 2 3" xfId="39343"/>
    <cellStyle name="CALC Percent Total 40 2 4" xfId="39344"/>
    <cellStyle name="CALC Percent Total 40 3" xfId="39345"/>
    <cellStyle name="CALC Percent Total 40 3 2" xfId="39346"/>
    <cellStyle name="CALC Percent Total 40 3 2 2" xfId="39347"/>
    <cellStyle name="CALC Percent Total 40 3 3" xfId="39348"/>
    <cellStyle name="CALC Percent Total 40 3 4" xfId="39349"/>
    <cellStyle name="CALC Percent Total 40 4" xfId="39350"/>
    <cellStyle name="CALC Percent Total 40 4 2" xfId="39351"/>
    <cellStyle name="CALC Percent Total 40 4 2 2" xfId="39352"/>
    <cellStyle name="CALC Percent Total 40 4 3" xfId="39353"/>
    <cellStyle name="CALC Percent Total 40 4 4" xfId="39354"/>
    <cellStyle name="CALC Percent Total 40 5" xfId="39355"/>
    <cellStyle name="CALC Percent Total 40 5 2" xfId="39356"/>
    <cellStyle name="CALC Percent Total 40 5 2 2" xfId="39357"/>
    <cellStyle name="CALC Percent Total 40 5 3" xfId="39358"/>
    <cellStyle name="CALC Percent Total 40 5 4" xfId="39359"/>
    <cellStyle name="CALC Percent Total 40 6" xfId="39360"/>
    <cellStyle name="CALC Percent Total 40 6 2" xfId="39361"/>
    <cellStyle name="CALC Percent Total 40 6 2 2" xfId="39362"/>
    <cellStyle name="CALC Percent Total 40 6 3" xfId="39363"/>
    <cellStyle name="CALC Percent Total 40 6 4" xfId="39364"/>
    <cellStyle name="CALC Percent Total 40 7" xfId="39365"/>
    <cellStyle name="CALC Percent Total 40 7 2" xfId="39366"/>
    <cellStyle name="CALC Percent Total 40 7 2 2" xfId="39367"/>
    <cellStyle name="CALC Percent Total 40 7 3" xfId="39368"/>
    <cellStyle name="CALC Percent Total 40 7 4" xfId="39369"/>
    <cellStyle name="CALC Percent Total 40 8" xfId="39370"/>
    <cellStyle name="CALC Percent Total 40 8 2" xfId="39371"/>
    <cellStyle name="CALC Percent Total 40 8 2 2" xfId="39372"/>
    <cellStyle name="CALC Percent Total 40 8 3" xfId="39373"/>
    <cellStyle name="CALC Percent Total 40 8 4" xfId="39374"/>
    <cellStyle name="CALC Percent Total 40 9" xfId="39375"/>
    <cellStyle name="CALC Percent Total 40 9 2" xfId="39376"/>
    <cellStyle name="CALC Percent Total 40 9 2 2" xfId="39377"/>
    <cellStyle name="CALC Percent Total 40 9 3" xfId="39378"/>
    <cellStyle name="CALC Percent Total 40 9 4" xfId="39379"/>
    <cellStyle name="CALC Percent Total 41" xfId="39380"/>
    <cellStyle name="CALC Percent Total 41 10" xfId="39381"/>
    <cellStyle name="CALC Percent Total 41 10 2" xfId="39382"/>
    <cellStyle name="CALC Percent Total 41 11" xfId="39383"/>
    <cellStyle name="CALC Percent Total 41 12" xfId="39384"/>
    <cellStyle name="CALC Percent Total 41 2" xfId="39385"/>
    <cellStyle name="CALC Percent Total 41 2 2" xfId="39386"/>
    <cellStyle name="CALC Percent Total 41 2 2 2" xfId="39387"/>
    <cellStyle name="CALC Percent Total 41 2 3" xfId="39388"/>
    <cellStyle name="CALC Percent Total 41 2 4" xfId="39389"/>
    <cellStyle name="CALC Percent Total 41 3" xfId="39390"/>
    <cellStyle name="CALC Percent Total 41 3 2" xfId="39391"/>
    <cellStyle name="CALC Percent Total 41 3 2 2" xfId="39392"/>
    <cellStyle name="CALC Percent Total 41 3 3" xfId="39393"/>
    <cellStyle name="CALC Percent Total 41 3 4" xfId="39394"/>
    <cellStyle name="CALC Percent Total 41 4" xfId="39395"/>
    <cellStyle name="CALC Percent Total 41 4 2" xfId="39396"/>
    <cellStyle name="CALC Percent Total 41 4 2 2" xfId="39397"/>
    <cellStyle name="CALC Percent Total 41 4 3" xfId="39398"/>
    <cellStyle name="CALC Percent Total 41 4 4" xfId="39399"/>
    <cellStyle name="CALC Percent Total 41 5" xfId="39400"/>
    <cellStyle name="CALC Percent Total 41 5 2" xfId="39401"/>
    <cellStyle name="CALC Percent Total 41 5 2 2" xfId="39402"/>
    <cellStyle name="CALC Percent Total 41 5 3" xfId="39403"/>
    <cellStyle name="CALC Percent Total 41 5 4" xfId="39404"/>
    <cellStyle name="CALC Percent Total 41 6" xfId="39405"/>
    <cellStyle name="CALC Percent Total 41 6 2" xfId="39406"/>
    <cellStyle name="CALC Percent Total 41 6 2 2" xfId="39407"/>
    <cellStyle name="CALC Percent Total 41 6 3" xfId="39408"/>
    <cellStyle name="CALC Percent Total 41 6 4" xfId="39409"/>
    <cellStyle name="CALC Percent Total 41 7" xfId="39410"/>
    <cellStyle name="CALC Percent Total 41 7 2" xfId="39411"/>
    <cellStyle name="CALC Percent Total 41 7 2 2" xfId="39412"/>
    <cellStyle name="CALC Percent Total 41 7 3" xfId="39413"/>
    <cellStyle name="CALC Percent Total 41 7 4" xfId="39414"/>
    <cellStyle name="CALC Percent Total 41 8" xfId="39415"/>
    <cellStyle name="CALC Percent Total 41 8 2" xfId="39416"/>
    <cellStyle name="CALC Percent Total 41 8 2 2" xfId="39417"/>
    <cellStyle name="CALC Percent Total 41 8 3" xfId="39418"/>
    <cellStyle name="CALC Percent Total 41 8 4" xfId="39419"/>
    <cellStyle name="CALC Percent Total 41 9" xfId="39420"/>
    <cellStyle name="CALC Percent Total 41 9 2" xfId="39421"/>
    <cellStyle name="CALC Percent Total 41 9 2 2" xfId="39422"/>
    <cellStyle name="CALC Percent Total 41 9 3" xfId="39423"/>
    <cellStyle name="CALC Percent Total 41 9 4" xfId="39424"/>
    <cellStyle name="CALC Percent Total 42" xfId="39425"/>
    <cellStyle name="CALC Percent Total 42 10" xfId="39426"/>
    <cellStyle name="CALC Percent Total 42 10 2" xfId="39427"/>
    <cellStyle name="CALC Percent Total 42 11" xfId="39428"/>
    <cellStyle name="CALC Percent Total 42 12" xfId="39429"/>
    <cellStyle name="CALC Percent Total 42 2" xfId="39430"/>
    <cellStyle name="CALC Percent Total 42 2 2" xfId="39431"/>
    <cellStyle name="CALC Percent Total 42 2 2 2" xfId="39432"/>
    <cellStyle name="CALC Percent Total 42 2 3" xfId="39433"/>
    <cellStyle name="CALC Percent Total 42 2 4" xfId="39434"/>
    <cellStyle name="CALC Percent Total 42 3" xfId="39435"/>
    <cellStyle name="CALC Percent Total 42 3 2" xfId="39436"/>
    <cellStyle name="CALC Percent Total 42 3 2 2" xfId="39437"/>
    <cellStyle name="CALC Percent Total 42 3 3" xfId="39438"/>
    <cellStyle name="CALC Percent Total 42 3 4" xfId="39439"/>
    <cellStyle name="CALC Percent Total 42 4" xfId="39440"/>
    <cellStyle name="CALC Percent Total 42 4 2" xfId="39441"/>
    <cellStyle name="CALC Percent Total 42 4 2 2" xfId="39442"/>
    <cellStyle name="CALC Percent Total 42 4 3" xfId="39443"/>
    <cellStyle name="CALC Percent Total 42 4 4" xfId="39444"/>
    <cellStyle name="CALC Percent Total 42 5" xfId="39445"/>
    <cellStyle name="CALC Percent Total 42 5 2" xfId="39446"/>
    <cellStyle name="CALC Percent Total 42 5 2 2" xfId="39447"/>
    <cellStyle name="CALC Percent Total 42 5 3" xfId="39448"/>
    <cellStyle name="CALC Percent Total 42 5 4" xfId="39449"/>
    <cellStyle name="CALC Percent Total 42 6" xfId="39450"/>
    <cellStyle name="CALC Percent Total 42 6 2" xfId="39451"/>
    <cellStyle name="CALC Percent Total 42 6 2 2" xfId="39452"/>
    <cellStyle name="CALC Percent Total 42 6 3" xfId="39453"/>
    <cellStyle name="CALC Percent Total 42 6 4" xfId="39454"/>
    <cellStyle name="CALC Percent Total 42 7" xfId="39455"/>
    <cellStyle name="CALC Percent Total 42 7 2" xfId="39456"/>
    <cellStyle name="CALC Percent Total 42 7 2 2" xfId="39457"/>
    <cellStyle name="CALC Percent Total 42 7 3" xfId="39458"/>
    <cellStyle name="CALC Percent Total 42 7 4" xfId="39459"/>
    <cellStyle name="CALC Percent Total 42 8" xfId="39460"/>
    <cellStyle name="CALC Percent Total 42 8 2" xfId="39461"/>
    <cellStyle name="CALC Percent Total 42 8 2 2" xfId="39462"/>
    <cellStyle name="CALC Percent Total 42 8 3" xfId="39463"/>
    <cellStyle name="CALC Percent Total 42 8 4" xfId="39464"/>
    <cellStyle name="CALC Percent Total 42 9" xfId="39465"/>
    <cellStyle name="CALC Percent Total 42 9 2" xfId="39466"/>
    <cellStyle name="CALC Percent Total 42 9 2 2" xfId="39467"/>
    <cellStyle name="CALC Percent Total 42 9 3" xfId="39468"/>
    <cellStyle name="CALC Percent Total 42 9 4" xfId="39469"/>
    <cellStyle name="CALC Percent Total 43" xfId="39470"/>
    <cellStyle name="CALC Percent Total 43 10" xfId="39471"/>
    <cellStyle name="CALC Percent Total 43 10 2" xfId="39472"/>
    <cellStyle name="CALC Percent Total 43 11" xfId="39473"/>
    <cellStyle name="CALC Percent Total 43 12" xfId="39474"/>
    <cellStyle name="CALC Percent Total 43 2" xfId="39475"/>
    <cellStyle name="CALC Percent Total 43 2 2" xfId="39476"/>
    <cellStyle name="CALC Percent Total 43 2 2 2" xfId="39477"/>
    <cellStyle name="CALC Percent Total 43 2 3" xfId="39478"/>
    <cellStyle name="CALC Percent Total 43 2 4" xfId="39479"/>
    <cellStyle name="CALC Percent Total 43 3" xfId="39480"/>
    <cellStyle name="CALC Percent Total 43 3 2" xfId="39481"/>
    <cellStyle name="CALC Percent Total 43 3 2 2" xfId="39482"/>
    <cellStyle name="CALC Percent Total 43 3 3" xfId="39483"/>
    <cellStyle name="CALC Percent Total 43 3 4" xfId="39484"/>
    <cellStyle name="CALC Percent Total 43 4" xfId="39485"/>
    <cellStyle name="CALC Percent Total 43 4 2" xfId="39486"/>
    <cellStyle name="CALC Percent Total 43 4 2 2" xfId="39487"/>
    <cellStyle name="CALC Percent Total 43 4 3" xfId="39488"/>
    <cellStyle name="CALC Percent Total 43 4 4" xfId="39489"/>
    <cellStyle name="CALC Percent Total 43 5" xfId="39490"/>
    <cellStyle name="CALC Percent Total 43 5 2" xfId="39491"/>
    <cellStyle name="CALC Percent Total 43 5 2 2" xfId="39492"/>
    <cellStyle name="CALC Percent Total 43 5 3" xfId="39493"/>
    <cellStyle name="CALC Percent Total 43 5 4" xfId="39494"/>
    <cellStyle name="CALC Percent Total 43 6" xfId="39495"/>
    <cellStyle name="CALC Percent Total 43 6 2" xfId="39496"/>
    <cellStyle name="CALC Percent Total 43 6 2 2" xfId="39497"/>
    <cellStyle name="CALC Percent Total 43 6 3" xfId="39498"/>
    <cellStyle name="CALC Percent Total 43 6 4" xfId="39499"/>
    <cellStyle name="CALC Percent Total 43 7" xfId="39500"/>
    <cellStyle name="CALC Percent Total 43 7 2" xfId="39501"/>
    <cellStyle name="CALC Percent Total 43 7 2 2" xfId="39502"/>
    <cellStyle name="CALC Percent Total 43 7 3" xfId="39503"/>
    <cellStyle name="CALC Percent Total 43 7 4" xfId="39504"/>
    <cellStyle name="CALC Percent Total 43 8" xfId="39505"/>
    <cellStyle name="CALC Percent Total 43 8 2" xfId="39506"/>
    <cellStyle name="CALC Percent Total 43 8 2 2" xfId="39507"/>
    <cellStyle name="CALC Percent Total 43 8 3" xfId="39508"/>
    <cellStyle name="CALC Percent Total 43 8 4" xfId="39509"/>
    <cellStyle name="CALC Percent Total 43 9" xfId="39510"/>
    <cellStyle name="CALC Percent Total 43 9 2" xfId="39511"/>
    <cellStyle name="CALC Percent Total 43 9 2 2" xfId="39512"/>
    <cellStyle name="CALC Percent Total 43 9 3" xfId="39513"/>
    <cellStyle name="CALC Percent Total 43 9 4" xfId="39514"/>
    <cellStyle name="CALC Percent Total 44" xfId="39515"/>
    <cellStyle name="CALC Percent Total 44 10" xfId="39516"/>
    <cellStyle name="CALC Percent Total 44 10 2" xfId="39517"/>
    <cellStyle name="CALC Percent Total 44 11" xfId="39518"/>
    <cellStyle name="CALC Percent Total 44 12" xfId="39519"/>
    <cellStyle name="CALC Percent Total 44 2" xfId="39520"/>
    <cellStyle name="CALC Percent Total 44 2 2" xfId="39521"/>
    <cellStyle name="CALC Percent Total 44 2 2 2" xfId="39522"/>
    <cellStyle name="CALC Percent Total 44 2 3" xfId="39523"/>
    <cellStyle name="CALC Percent Total 44 2 4" xfId="39524"/>
    <cellStyle name="CALC Percent Total 44 3" xfId="39525"/>
    <cellStyle name="CALC Percent Total 44 3 2" xfId="39526"/>
    <cellStyle name="CALC Percent Total 44 3 2 2" xfId="39527"/>
    <cellStyle name="CALC Percent Total 44 3 3" xfId="39528"/>
    <cellStyle name="CALC Percent Total 44 3 4" xfId="39529"/>
    <cellStyle name="CALC Percent Total 44 4" xfId="39530"/>
    <cellStyle name="CALC Percent Total 44 4 2" xfId="39531"/>
    <cellStyle name="CALC Percent Total 44 4 2 2" xfId="39532"/>
    <cellStyle name="CALC Percent Total 44 4 3" xfId="39533"/>
    <cellStyle name="CALC Percent Total 44 4 4" xfId="39534"/>
    <cellStyle name="CALC Percent Total 44 5" xfId="39535"/>
    <cellStyle name="CALC Percent Total 44 5 2" xfId="39536"/>
    <cellStyle name="CALC Percent Total 44 5 2 2" xfId="39537"/>
    <cellStyle name="CALC Percent Total 44 5 3" xfId="39538"/>
    <cellStyle name="CALC Percent Total 44 5 4" xfId="39539"/>
    <cellStyle name="CALC Percent Total 44 6" xfId="39540"/>
    <cellStyle name="CALC Percent Total 44 6 2" xfId="39541"/>
    <cellStyle name="CALC Percent Total 44 6 2 2" xfId="39542"/>
    <cellStyle name="CALC Percent Total 44 6 3" xfId="39543"/>
    <cellStyle name="CALC Percent Total 44 6 4" xfId="39544"/>
    <cellStyle name="CALC Percent Total 44 7" xfId="39545"/>
    <cellStyle name="CALC Percent Total 44 7 2" xfId="39546"/>
    <cellStyle name="CALC Percent Total 44 7 2 2" xfId="39547"/>
    <cellStyle name="CALC Percent Total 44 7 3" xfId="39548"/>
    <cellStyle name="CALC Percent Total 44 7 4" xfId="39549"/>
    <cellStyle name="CALC Percent Total 44 8" xfId="39550"/>
    <cellStyle name="CALC Percent Total 44 8 2" xfId="39551"/>
    <cellStyle name="CALC Percent Total 44 8 2 2" xfId="39552"/>
    <cellStyle name="CALC Percent Total 44 8 3" xfId="39553"/>
    <cellStyle name="CALC Percent Total 44 8 4" xfId="39554"/>
    <cellStyle name="CALC Percent Total 44 9" xfId="39555"/>
    <cellStyle name="CALC Percent Total 44 9 2" xfId="39556"/>
    <cellStyle name="CALC Percent Total 44 9 2 2" xfId="39557"/>
    <cellStyle name="CALC Percent Total 44 9 3" xfId="39558"/>
    <cellStyle name="CALC Percent Total 44 9 4" xfId="39559"/>
    <cellStyle name="CALC Percent Total 45" xfId="39560"/>
    <cellStyle name="CALC Percent Total 45 10" xfId="39561"/>
    <cellStyle name="CALC Percent Total 45 10 2" xfId="39562"/>
    <cellStyle name="CALC Percent Total 45 11" xfId="39563"/>
    <cellStyle name="CALC Percent Total 45 12" xfId="39564"/>
    <cellStyle name="CALC Percent Total 45 2" xfId="39565"/>
    <cellStyle name="CALC Percent Total 45 2 2" xfId="39566"/>
    <cellStyle name="CALC Percent Total 45 2 2 2" xfId="39567"/>
    <cellStyle name="CALC Percent Total 45 2 3" xfId="39568"/>
    <cellStyle name="CALC Percent Total 45 2 4" xfId="39569"/>
    <cellStyle name="CALC Percent Total 45 3" xfId="39570"/>
    <cellStyle name="CALC Percent Total 45 3 2" xfId="39571"/>
    <cellStyle name="CALC Percent Total 45 3 2 2" xfId="39572"/>
    <cellStyle name="CALC Percent Total 45 3 3" xfId="39573"/>
    <cellStyle name="CALC Percent Total 45 3 4" xfId="39574"/>
    <cellStyle name="CALC Percent Total 45 4" xfId="39575"/>
    <cellStyle name="CALC Percent Total 45 4 2" xfId="39576"/>
    <cellStyle name="CALC Percent Total 45 4 2 2" xfId="39577"/>
    <cellStyle name="CALC Percent Total 45 4 3" xfId="39578"/>
    <cellStyle name="CALC Percent Total 45 4 4" xfId="39579"/>
    <cellStyle name="CALC Percent Total 45 5" xfId="39580"/>
    <cellStyle name="CALC Percent Total 45 5 2" xfId="39581"/>
    <cellStyle name="CALC Percent Total 45 5 2 2" xfId="39582"/>
    <cellStyle name="CALC Percent Total 45 5 3" xfId="39583"/>
    <cellStyle name="CALC Percent Total 45 5 4" xfId="39584"/>
    <cellStyle name="CALC Percent Total 45 6" xfId="39585"/>
    <cellStyle name="CALC Percent Total 45 6 2" xfId="39586"/>
    <cellStyle name="CALC Percent Total 45 6 2 2" xfId="39587"/>
    <cellStyle name="CALC Percent Total 45 6 3" xfId="39588"/>
    <cellStyle name="CALC Percent Total 45 6 4" xfId="39589"/>
    <cellStyle name="CALC Percent Total 45 7" xfId="39590"/>
    <cellStyle name="CALC Percent Total 45 7 2" xfId="39591"/>
    <cellStyle name="CALC Percent Total 45 7 2 2" xfId="39592"/>
    <cellStyle name="CALC Percent Total 45 7 3" xfId="39593"/>
    <cellStyle name="CALC Percent Total 45 7 4" xfId="39594"/>
    <cellStyle name="CALC Percent Total 45 8" xfId="39595"/>
    <cellStyle name="CALC Percent Total 45 8 2" xfId="39596"/>
    <cellStyle name="CALC Percent Total 45 8 2 2" xfId="39597"/>
    <cellStyle name="CALC Percent Total 45 8 3" xfId="39598"/>
    <cellStyle name="CALC Percent Total 45 8 4" xfId="39599"/>
    <cellStyle name="CALC Percent Total 45 9" xfId="39600"/>
    <cellStyle name="CALC Percent Total 45 9 2" xfId="39601"/>
    <cellStyle name="CALC Percent Total 45 9 2 2" xfId="39602"/>
    <cellStyle name="CALC Percent Total 45 9 3" xfId="39603"/>
    <cellStyle name="CALC Percent Total 45 9 4" xfId="39604"/>
    <cellStyle name="CALC Percent Total 46" xfId="39605"/>
    <cellStyle name="CALC Percent Total 46 10" xfId="39606"/>
    <cellStyle name="CALC Percent Total 46 10 2" xfId="39607"/>
    <cellStyle name="CALC Percent Total 46 11" xfId="39608"/>
    <cellStyle name="CALC Percent Total 46 12" xfId="39609"/>
    <cellStyle name="CALC Percent Total 46 2" xfId="39610"/>
    <cellStyle name="CALC Percent Total 46 2 2" xfId="39611"/>
    <cellStyle name="CALC Percent Total 46 2 2 2" xfId="39612"/>
    <cellStyle name="CALC Percent Total 46 2 3" xfId="39613"/>
    <cellStyle name="CALC Percent Total 46 2 4" xfId="39614"/>
    <cellStyle name="CALC Percent Total 46 3" xfId="39615"/>
    <cellStyle name="CALC Percent Total 46 3 2" xfId="39616"/>
    <cellStyle name="CALC Percent Total 46 3 2 2" xfId="39617"/>
    <cellStyle name="CALC Percent Total 46 3 3" xfId="39618"/>
    <cellStyle name="CALC Percent Total 46 3 4" xfId="39619"/>
    <cellStyle name="CALC Percent Total 46 4" xfId="39620"/>
    <cellStyle name="CALC Percent Total 46 4 2" xfId="39621"/>
    <cellStyle name="CALC Percent Total 46 4 2 2" xfId="39622"/>
    <cellStyle name="CALC Percent Total 46 4 3" xfId="39623"/>
    <cellStyle name="CALC Percent Total 46 4 4" xfId="39624"/>
    <cellStyle name="CALC Percent Total 46 5" xfId="39625"/>
    <cellStyle name="CALC Percent Total 46 5 2" xfId="39626"/>
    <cellStyle name="CALC Percent Total 46 5 2 2" xfId="39627"/>
    <cellStyle name="CALC Percent Total 46 5 3" xfId="39628"/>
    <cellStyle name="CALC Percent Total 46 5 4" xfId="39629"/>
    <cellStyle name="CALC Percent Total 46 6" xfId="39630"/>
    <cellStyle name="CALC Percent Total 46 6 2" xfId="39631"/>
    <cellStyle name="CALC Percent Total 46 6 2 2" xfId="39632"/>
    <cellStyle name="CALC Percent Total 46 6 3" xfId="39633"/>
    <cellStyle name="CALC Percent Total 46 6 4" xfId="39634"/>
    <cellStyle name="CALC Percent Total 46 7" xfId="39635"/>
    <cellStyle name="CALC Percent Total 46 7 2" xfId="39636"/>
    <cellStyle name="CALC Percent Total 46 7 2 2" xfId="39637"/>
    <cellStyle name="CALC Percent Total 46 7 3" xfId="39638"/>
    <cellStyle name="CALC Percent Total 46 7 4" xfId="39639"/>
    <cellStyle name="CALC Percent Total 46 8" xfId="39640"/>
    <cellStyle name="CALC Percent Total 46 8 2" xfId="39641"/>
    <cellStyle name="CALC Percent Total 46 8 2 2" xfId="39642"/>
    <cellStyle name="CALC Percent Total 46 8 3" xfId="39643"/>
    <cellStyle name="CALC Percent Total 46 8 4" xfId="39644"/>
    <cellStyle name="CALC Percent Total 46 9" xfId="39645"/>
    <cellStyle name="CALC Percent Total 46 9 2" xfId="39646"/>
    <cellStyle name="CALC Percent Total 46 9 2 2" xfId="39647"/>
    <cellStyle name="CALC Percent Total 46 9 3" xfId="39648"/>
    <cellStyle name="CALC Percent Total 46 9 4" xfId="39649"/>
    <cellStyle name="CALC Percent Total 47" xfId="39650"/>
    <cellStyle name="CALC Percent Total 47 10" xfId="39651"/>
    <cellStyle name="CALC Percent Total 47 10 2" xfId="39652"/>
    <cellStyle name="CALC Percent Total 47 11" xfId="39653"/>
    <cellStyle name="CALC Percent Total 47 12" xfId="39654"/>
    <cellStyle name="CALC Percent Total 47 2" xfId="39655"/>
    <cellStyle name="CALC Percent Total 47 2 2" xfId="39656"/>
    <cellStyle name="CALC Percent Total 47 2 2 2" xfId="39657"/>
    <cellStyle name="CALC Percent Total 47 2 3" xfId="39658"/>
    <cellStyle name="CALC Percent Total 47 2 4" xfId="39659"/>
    <cellStyle name="CALC Percent Total 47 3" xfId="39660"/>
    <cellStyle name="CALC Percent Total 47 3 2" xfId="39661"/>
    <cellStyle name="CALC Percent Total 47 3 2 2" xfId="39662"/>
    <cellStyle name="CALC Percent Total 47 3 3" xfId="39663"/>
    <cellStyle name="CALC Percent Total 47 3 4" xfId="39664"/>
    <cellStyle name="CALC Percent Total 47 4" xfId="39665"/>
    <cellStyle name="CALC Percent Total 47 4 2" xfId="39666"/>
    <cellStyle name="CALC Percent Total 47 4 2 2" xfId="39667"/>
    <cellStyle name="CALC Percent Total 47 4 3" xfId="39668"/>
    <cellStyle name="CALC Percent Total 47 4 4" xfId="39669"/>
    <cellStyle name="CALC Percent Total 47 5" xfId="39670"/>
    <cellStyle name="CALC Percent Total 47 5 2" xfId="39671"/>
    <cellStyle name="CALC Percent Total 47 5 2 2" xfId="39672"/>
    <cellStyle name="CALC Percent Total 47 5 3" xfId="39673"/>
    <cellStyle name="CALC Percent Total 47 5 4" xfId="39674"/>
    <cellStyle name="CALC Percent Total 47 6" xfId="39675"/>
    <cellStyle name="CALC Percent Total 47 6 2" xfId="39676"/>
    <cellStyle name="CALC Percent Total 47 6 2 2" xfId="39677"/>
    <cellStyle name="CALC Percent Total 47 6 3" xfId="39678"/>
    <cellStyle name="CALC Percent Total 47 6 4" xfId="39679"/>
    <cellStyle name="CALC Percent Total 47 7" xfId="39680"/>
    <cellStyle name="CALC Percent Total 47 7 2" xfId="39681"/>
    <cellStyle name="CALC Percent Total 47 7 2 2" xfId="39682"/>
    <cellStyle name="CALC Percent Total 47 7 3" xfId="39683"/>
    <cellStyle name="CALC Percent Total 47 7 4" xfId="39684"/>
    <cellStyle name="CALC Percent Total 47 8" xfId="39685"/>
    <cellStyle name="CALC Percent Total 47 8 2" xfId="39686"/>
    <cellStyle name="CALC Percent Total 47 8 2 2" xfId="39687"/>
    <cellStyle name="CALC Percent Total 47 8 3" xfId="39688"/>
    <cellStyle name="CALC Percent Total 47 8 4" xfId="39689"/>
    <cellStyle name="CALC Percent Total 47 9" xfId="39690"/>
    <cellStyle name="CALC Percent Total 47 9 2" xfId="39691"/>
    <cellStyle name="CALC Percent Total 47 9 2 2" xfId="39692"/>
    <cellStyle name="CALC Percent Total 47 9 3" xfId="39693"/>
    <cellStyle name="CALC Percent Total 47 9 4" xfId="39694"/>
    <cellStyle name="CALC Percent Total 48" xfId="39695"/>
    <cellStyle name="CALC Percent Total 48 10" xfId="39696"/>
    <cellStyle name="CALC Percent Total 48 10 2" xfId="39697"/>
    <cellStyle name="CALC Percent Total 48 11" xfId="39698"/>
    <cellStyle name="CALC Percent Total 48 12" xfId="39699"/>
    <cellStyle name="CALC Percent Total 48 2" xfId="39700"/>
    <cellStyle name="CALC Percent Total 48 2 2" xfId="39701"/>
    <cellStyle name="CALC Percent Total 48 2 2 2" xfId="39702"/>
    <cellStyle name="CALC Percent Total 48 2 3" xfId="39703"/>
    <cellStyle name="CALC Percent Total 48 2 4" xfId="39704"/>
    <cellStyle name="CALC Percent Total 48 3" xfId="39705"/>
    <cellStyle name="CALC Percent Total 48 3 2" xfId="39706"/>
    <cellStyle name="CALC Percent Total 48 3 2 2" xfId="39707"/>
    <cellStyle name="CALC Percent Total 48 3 3" xfId="39708"/>
    <cellStyle name="CALC Percent Total 48 3 4" xfId="39709"/>
    <cellStyle name="CALC Percent Total 48 4" xfId="39710"/>
    <cellStyle name="CALC Percent Total 48 4 2" xfId="39711"/>
    <cellStyle name="CALC Percent Total 48 4 2 2" xfId="39712"/>
    <cellStyle name="CALC Percent Total 48 4 3" xfId="39713"/>
    <cellStyle name="CALC Percent Total 48 4 4" xfId="39714"/>
    <cellStyle name="CALC Percent Total 48 5" xfId="39715"/>
    <cellStyle name="CALC Percent Total 48 5 2" xfId="39716"/>
    <cellStyle name="CALC Percent Total 48 5 2 2" xfId="39717"/>
    <cellStyle name="CALC Percent Total 48 5 3" xfId="39718"/>
    <cellStyle name="CALC Percent Total 48 5 4" xfId="39719"/>
    <cellStyle name="CALC Percent Total 48 6" xfId="39720"/>
    <cellStyle name="CALC Percent Total 48 6 2" xfId="39721"/>
    <cellStyle name="CALC Percent Total 48 6 2 2" xfId="39722"/>
    <cellStyle name="CALC Percent Total 48 6 3" xfId="39723"/>
    <cellStyle name="CALC Percent Total 48 6 4" xfId="39724"/>
    <cellStyle name="CALC Percent Total 48 7" xfId="39725"/>
    <cellStyle name="CALC Percent Total 48 7 2" xfId="39726"/>
    <cellStyle name="CALC Percent Total 48 7 2 2" xfId="39727"/>
    <cellStyle name="CALC Percent Total 48 7 3" xfId="39728"/>
    <cellStyle name="CALC Percent Total 48 7 4" xfId="39729"/>
    <cellStyle name="CALC Percent Total 48 8" xfId="39730"/>
    <cellStyle name="CALC Percent Total 48 8 2" xfId="39731"/>
    <cellStyle name="CALC Percent Total 48 8 2 2" xfId="39732"/>
    <cellStyle name="CALC Percent Total 48 8 3" xfId="39733"/>
    <cellStyle name="CALC Percent Total 48 8 4" xfId="39734"/>
    <cellStyle name="CALC Percent Total 48 9" xfId="39735"/>
    <cellStyle name="CALC Percent Total 48 9 2" xfId="39736"/>
    <cellStyle name="CALC Percent Total 48 9 2 2" xfId="39737"/>
    <cellStyle name="CALC Percent Total 48 9 3" xfId="39738"/>
    <cellStyle name="CALC Percent Total 48 9 4" xfId="39739"/>
    <cellStyle name="CALC Percent Total 49" xfId="39740"/>
    <cellStyle name="CALC Percent Total 49 10" xfId="39741"/>
    <cellStyle name="CALC Percent Total 49 10 2" xfId="39742"/>
    <cellStyle name="CALC Percent Total 49 11" xfId="39743"/>
    <cellStyle name="CALC Percent Total 49 12" xfId="39744"/>
    <cellStyle name="CALC Percent Total 49 2" xfId="39745"/>
    <cellStyle name="CALC Percent Total 49 2 2" xfId="39746"/>
    <cellStyle name="CALC Percent Total 49 2 2 2" xfId="39747"/>
    <cellStyle name="CALC Percent Total 49 2 3" xfId="39748"/>
    <cellStyle name="CALC Percent Total 49 2 4" xfId="39749"/>
    <cellStyle name="CALC Percent Total 49 3" xfId="39750"/>
    <cellStyle name="CALC Percent Total 49 3 2" xfId="39751"/>
    <cellStyle name="CALC Percent Total 49 3 2 2" xfId="39752"/>
    <cellStyle name="CALC Percent Total 49 3 3" xfId="39753"/>
    <cellStyle name="CALC Percent Total 49 3 4" xfId="39754"/>
    <cellStyle name="CALC Percent Total 49 4" xfId="39755"/>
    <cellStyle name="CALC Percent Total 49 4 2" xfId="39756"/>
    <cellStyle name="CALC Percent Total 49 4 2 2" xfId="39757"/>
    <cellStyle name="CALC Percent Total 49 4 3" xfId="39758"/>
    <cellStyle name="CALC Percent Total 49 4 4" xfId="39759"/>
    <cellStyle name="CALC Percent Total 49 5" xfId="39760"/>
    <cellStyle name="CALC Percent Total 49 5 2" xfId="39761"/>
    <cellStyle name="CALC Percent Total 49 5 2 2" xfId="39762"/>
    <cellStyle name="CALC Percent Total 49 5 3" xfId="39763"/>
    <cellStyle name="CALC Percent Total 49 5 4" xfId="39764"/>
    <cellStyle name="CALC Percent Total 49 6" xfId="39765"/>
    <cellStyle name="CALC Percent Total 49 6 2" xfId="39766"/>
    <cellStyle name="CALC Percent Total 49 6 2 2" xfId="39767"/>
    <cellStyle name="CALC Percent Total 49 6 3" xfId="39768"/>
    <cellStyle name="CALC Percent Total 49 6 4" xfId="39769"/>
    <cellStyle name="CALC Percent Total 49 7" xfId="39770"/>
    <cellStyle name="CALC Percent Total 49 7 2" xfId="39771"/>
    <cellStyle name="CALC Percent Total 49 7 2 2" xfId="39772"/>
    <cellStyle name="CALC Percent Total 49 7 3" xfId="39773"/>
    <cellStyle name="CALC Percent Total 49 7 4" xfId="39774"/>
    <cellStyle name="CALC Percent Total 49 8" xfId="39775"/>
    <cellStyle name="CALC Percent Total 49 8 2" xfId="39776"/>
    <cellStyle name="CALC Percent Total 49 8 2 2" xfId="39777"/>
    <cellStyle name="CALC Percent Total 49 8 3" xfId="39778"/>
    <cellStyle name="CALC Percent Total 49 8 4" xfId="39779"/>
    <cellStyle name="CALC Percent Total 49 9" xfId="39780"/>
    <cellStyle name="CALC Percent Total 49 9 2" xfId="39781"/>
    <cellStyle name="CALC Percent Total 49 9 2 2" xfId="39782"/>
    <cellStyle name="CALC Percent Total 49 9 3" xfId="39783"/>
    <cellStyle name="CALC Percent Total 49 9 4" xfId="39784"/>
    <cellStyle name="CALC Percent Total 5" xfId="39785"/>
    <cellStyle name="CALC Percent Total 5 10" xfId="39786"/>
    <cellStyle name="CALC Percent Total 5 10 2" xfId="39787"/>
    <cellStyle name="CALC Percent Total 5 11" xfId="39788"/>
    <cellStyle name="CALC Percent Total 5 2" xfId="39789"/>
    <cellStyle name="CALC Percent Total 5 2 2" xfId="39790"/>
    <cellStyle name="CALC Percent Total 5 2 2 2" xfId="39791"/>
    <cellStyle name="CALC Percent Total 5 2 3" xfId="39792"/>
    <cellStyle name="CALC Percent Total 5 2 4" xfId="39793"/>
    <cellStyle name="CALC Percent Total 5 3" xfId="39794"/>
    <cellStyle name="CALC Percent Total 5 3 2" xfId="39795"/>
    <cellStyle name="CALC Percent Total 5 3 2 2" xfId="39796"/>
    <cellStyle name="CALC Percent Total 5 3 3" xfId="39797"/>
    <cellStyle name="CALC Percent Total 5 3 4" xfId="39798"/>
    <cellStyle name="CALC Percent Total 5 4" xfId="39799"/>
    <cellStyle name="CALC Percent Total 5 4 2" xfId="39800"/>
    <cellStyle name="CALC Percent Total 5 4 2 2" xfId="39801"/>
    <cellStyle name="CALC Percent Total 5 4 3" xfId="39802"/>
    <cellStyle name="CALC Percent Total 5 4 4" xfId="39803"/>
    <cellStyle name="CALC Percent Total 5 5" xfId="39804"/>
    <cellStyle name="CALC Percent Total 5 5 2" xfId="39805"/>
    <cellStyle name="CALC Percent Total 5 5 2 2" xfId="39806"/>
    <cellStyle name="CALC Percent Total 5 5 3" xfId="39807"/>
    <cellStyle name="CALC Percent Total 5 5 4" xfId="39808"/>
    <cellStyle name="CALC Percent Total 5 6" xfId="39809"/>
    <cellStyle name="CALC Percent Total 5 6 2" xfId="39810"/>
    <cellStyle name="CALC Percent Total 5 6 2 2" xfId="39811"/>
    <cellStyle name="CALC Percent Total 5 6 3" xfId="39812"/>
    <cellStyle name="CALC Percent Total 5 6 4" xfId="39813"/>
    <cellStyle name="CALC Percent Total 5 7" xfId="39814"/>
    <cellStyle name="CALC Percent Total 5 7 2" xfId="39815"/>
    <cellStyle name="CALC Percent Total 5 7 2 2" xfId="39816"/>
    <cellStyle name="CALC Percent Total 5 7 3" xfId="39817"/>
    <cellStyle name="CALC Percent Total 5 7 4" xfId="39818"/>
    <cellStyle name="CALC Percent Total 5 8" xfId="39819"/>
    <cellStyle name="CALC Percent Total 5 8 2" xfId="39820"/>
    <cellStyle name="CALC Percent Total 5 8 2 2" xfId="39821"/>
    <cellStyle name="CALC Percent Total 5 8 3" xfId="39822"/>
    <cellStyle name="CALC Percent Total 5 8 4" xfId="39823"/>
    <cellStyle name="CALC Percent Total 5 9" xfId="39824"/>
    <cellStyle name="CALC Percent Total 5 9 2" xfId="39825"/>
    <cellStyle name="CALC Percent Total 5 9 2 2" xfId="39826"/>
    <cellStyle name="CALC Percent Total 5 9 3" xfId="39827"/>
    <cellStyle name="CALC Percent Total 5 9 4" xfId="39828"/>
    <cellStyle name="CALC Percent Total 50" xfId="39829"/>
    <cellStyle name="CALC Percent Total 50 10" xfId="39830"/>
    <cellStyle name="CALC Percent Total 50 10 2" xfId="39831"/>
    <cellStyle name="CALC Percent Total 50 11" xfId="39832"/>
    <cellStyle name="CALC Percent Total 50 12" xfId="39833"/>
    <cellStyle name="CALC Percent Total 50 2" xfId="39834"/>
    <cellStyle name="CALC Percent Total 50 2 2" xfId="39835"/>
    <cellStyle name="CALC Percent Total 50 2 2 2" xfId="39836"/>
    <cellStyle name="CALC Percent Total 50 2 3" xfId="39837"/>
    <cellStyle name="CALC Percent Total 50 2 4" xfId="39838"/>
    <cellStyle name="CALC Percent Total 50 3" xfId="39839"/>
    <cellStyle name="CALC Percent Total 50 3 2" xfId="39840"/>
    <cellStyle name="CALC Percent Total 50 3 2 2" xfId="39841"/>
    <cellStyle name="CALC Percent Total 50 3 3" xfId="39842"/>
    <cellStyle name="CALC Percent Total 50 3 4" xfId="39843"/>
    <cellStyle name="CALC Percent Total 50 4" xfId="39844"/>
    <cellStyle name="CALC Percent Total 50 4 2" xfId="39845"/>
    <cellStyle name="CALC Percent Total 50 4 2 2" xfId="39846"/>
    <cellStyle name="CALC Percent Total 50 4 3" xfId="39847"/>
    <cellStyle name="CALC Percent Total 50 4 4" xfId="39848"/>
    <cellStyle name="CALC Percent Total 50 5" xfId="39849"/>
    <cellStyle name="CALC Percent Total 50 5 2" xfId="39850"/>
    <cellStyle name="CALC Percent Total 50 5 2 2" xfId="39851"/>
    <cellStyle name="CALC Percent Total 50 5 3" xfId="39852"/>
    <cellStyle name="CALC Percent Total 50 5 4" xfId="39853"/>
    <cellStyle name="CALC Percent Total 50 6" xfId="39854"/>
    <cellStyle name="CALC Percent Total 50 6 2" xfId="39855"/>
    <cellStyle name="CALC Percent Total 50 6 2 2" xfId="39856"/>
    <cellStyle name="CALC Percent Total 50 6 3" xfId="39857"/>
    <cellStyle name="CALC Percent Total 50 6 4" xfId="39858"/>
    <cellStyle name="CALC Percent Total 50 7" xfId="39859"/>
    <cellStyle name="CALC Percent Total 50 7 2" xfId="39860"/>
    <cellStyle name="CALC Percent Total 50 7 2 2" xfId="39861"/>
    <cellStyle name="CALC Percent Total 50 7 3" xfId="39862"/>
    <cellStyle name="CALC Percent Total 50 7 4" xfId="39863"/>
    <cellStyle name="CALC Percent Total 50 8" xfId="39864"/>
    <cellStyle name="CALC Percent Total 50 8 2" xfId="39865"/>
    <cellStyle name="CALC Percent Total 50 8 2 2" xfId="39866"/>
    <cellStyle name="CALC Percent Total 50 8 3" xfId="39867"/>
    <cellStyle name="CALC Percent Total 50 8 4" xfId="39868"/>
    <cellStyle name="CALC Percent Total 50 9" xfId="39869"/>
    <cellStyle name="CALC Percent Total 50 9 2" xfId="39870"/>
    <cellStyle name="CALC Percent Total 50 9 2 2" xfId="39871"/>
    <cellStyle name="CALC Percent Total 50 9 3" xfId="39872"/>
    <cellStyle name="CALC Percent Total 50 9 4" xfId="39873"/>
    <cellStyle name="CALC Percent Total 51" xfId="39874"/>
    <cellStyle name="CALC Percent Total 51 10" xfId="39875"/>
    <cellStyle name="CALC Percent Total 51 10 2" xfId="39876"/>
    <cellStyle name="CALC Percent Total 51 11" xfId="39877"/>
    <cellStyle name="CALC Percent Total 51 12" xfId="39878"/>
    <cellStyle name="CALC Percent Total 51 2" xfId="39879"/>
    <cellStyle name="CALC Percent Total 51 2 2" xfId="39880"/>
    <cellStyle name="CALC Percent Total 51 2 2 2" xfId="39881"/>
    <cellStyle name="CALC Percent Total 51 2 3" xfId="39882"/>
    <cellStyle name="CALC Percent Total 51 2 4" xfId="39883"/>
    <cellStyle name="CALC Percent Total 51 3" xfId="39884"/>
    <cellStyle name="CALC Percent Total 51 3 2" xfId="39885"/>
    <cellStyle name="CALC Percent Total 51 3 2 2" xfId="39886"/>
    <cellStyle name="CALC Percent Total 51 3 3" xfId="39887"/>
    <cellStyle name="CALC Percent Total 51 3 4" xfId="39888"/>
    <cellStyle name="CALC Percent Total 51 4" xfId="39889"/>
    <cellStyle name="CALC Percent Total 51 4 2" xfId="39890"/>
    <cellStyle name="CALC Percent Total 51 4 2 2" xfId="39891"/>
    <cellStyle name="CALC Percent Total 51 4 3" xfId="39892"/>
    <cellStyle name="CALC Percent Total 51 4 4" xfId="39893"/>
    <cellStyle name="CALC Percent Total 51 5" xfId="39894"/>
    <cellStyle name="CALC Percent Total 51 5 2" xfId="39895"/>
    <cellStyle name="CALC Percent Total 51 5 2 2" xfId="39896"/>
    <cellStyle name="CALC Percent Total 51 5 3" xfId="39897"/>
    <cellStyle name="CALC Percent Total 51 5 4" xfId="39898"/>
    <cellStyle name="CALC Percent Total 51 6" xfId="39899"/>
    <cellStyle name="CALC Percent Total 51 6 2" xfId="39900"/>
    <cellStyle name="CALC Percent Total 51 6 2 2" xfId="39901"/>
    <cellStyle name="CALC Percent Total 51 6 3" xfId="39902"/>
    <cellStyle name="CALC Percent Total 51 6 4" xfId="39903"/>
    <cellStyle name="CALC Percent Total 51 7" xfId="39904"/>
    <cellStyle name="CALC Percent Total 51 7 2" xfId="39905"/>
    <cellStyle name="CALC Percent Total 51 7 2 2" xfId="39906"/>
    <cellStyle name="CALC Percent Total 51 7 3" xfId="39907"/>
    <cellStyle name="CALC Percent Total 51 7 4" xfId="39908"/>
    <cellStyle name="CALC Percent Total 51 8" xfId="39909"/>
    <cellStyle name="CALC Percent Total 51 8 2" xfId="39910"/>
    <cellStyle name="CALC Percent Total 51 8 2 2" xfId="39911"/>
    <cellStyle name="CALC Percent Total 51 8 3" xfId="39912"/>
    <cellStyle name="CALC Percent Total 51 8 4" xfId="39913"/>
    <cellStyle name="CALC Percent Total 51 9" xfId="39914"/>
    <cellStyle name="CALC Percent Total 51 9 2" xfId="39915"/>
    <cellStyle name="CALC Percent Total 51 9 2 2" xfId="39916"/>
    <cellStyle name="CALC Percent Total 51 9 3" xfId="39917"/>
    <cellStyle name="CALC Percent Total 51 9 4" xfId="39918"/>
    <cellStyle name="CALC Percent Total 52" xfId="39919"/>
    <cellStyle name="CALC Percent Total 52 10" xfId="39920"/>
    <cellStyle name="CALC Percent Total 52 10 2" xfId="39921"/>
    <cellStyle name="CALC Percent Total 52 11" xfId="39922"/>
    <cellStyle name="CALC Percent Total 52 12" xfId="39923"/>
    <cellStyle name="CALC Percent Total 52 2" xfId="39924"/>
    <cellStyle name="CALC Percent Total 52 2 2" xfId="39925"/>
    <cellStyle name="CALC Percent Total 52 2 2 2" xfId="39926"/>
    <cellStyle name="CALC Percent Total 52 2 3" xfId="39927"/>
    <cellStyle name="CALC Percent Total 52 2 4" xfId="39928"/>
    <cellStyle name="CALC Percent Total 52 3" xfId="39929"/>
    <cellStyle name="CALC Percent Total 52 3 2" xfId="39930"/>
    <cellStyle name="CALC Percent Total 52 3 2 2" xfId="39931"/>
    <cellStyle name="CALC Percent Total 52 3 3" xfId="39932"/>
    <cellStyle name="CALC Percent Total 52 3 4" xfId="39933"/>
    <cellStyle name="CALC Percent Total 52 4" xfId="39934"/>
    <cellStyle name="CALC Percent Total 52 4 2" xfId="39935"/>
    <cellStyle name="CALC Percent Total 52 4 2 2" xfId="39936"/>
    <cellStyle name="CALC Percent Total 52 4 3" xfId="39937"/>
    <cellStyle name="CALC Percent Total 52 4 4" xfId="39938"/>
    <cellStyle name="CALC Percent Total 52 5" xfId="39939"/>
    <cellStyle name="CALC Percent Total 52 5 2" xfId="39940"/>
    <cellStyle name="CALC Percent Total 52 5 2 2" xfId="39941"/>
    <cellStyle name="CALC Percent Total 52 5 3" xfId="39942"/>
    <cellStyle name="CALC Percent Total 52 5 4" xfId="39943"/>
    <cellStyle name="CALC Percent Total 52 6" xfId="39944"/>
    <cellStyle name="CALC Percent Total 52 6 2" xfId="39945"/>
    <cellStyle name="CALC Percent Total 52 6 2 2" xfId="39946"/>
    <cellStyle name="CALC Percent Total 52 6 3" xfId="39947"/>
    <cellStyle name="CALC Percent Total 52 6 4" xfId="39948"/>
    <cellStyle name="CALC Percent Total 52 7" xfId="39949"/>
    <cellStyle name="CALC Percent Total 52 7 2" xfId="39950"/>
    <cellStyle name="CALC Percent Total 52 7 2 2" xfId="39951"/>
    <cellStyle name="CALC Percent Total 52 7 3" xfId="39952"/>
    <cellStyle name="CALC Percent Total 52 7 4" xfId="39953"/>
    <cellStyle name="CALC Percent Total 52 8" xfId="39954"/>
    <cellStyle name="CALC Percent Total 52 8 2" xfId="39955"/>
    <cellStyle name="CALC Percent Total 52 8 2 2" xfId="39956"/>
    <cellStyle name="CALC Percent Total 52 8 3" xfId="39957"/>
    <cellStyle name="CALC Percent Total 52 8 4" xfId="39958"/>
    <cellStyle name="CALC Percent Total 52 9" xfId="39959"/>
    <cellStyle name="CALC Percent Total 52 9 2" xfId="39960"/>
    <cellStyle name="CALC Percent Total 52 9 2 2" xfId="39961"/>
    <cellStyle name="CALC Percent Total 52 9 3" xfId="39962"/>
    <cellStyle name="CALC Percent Total 52 9 4" xfId="39963"/>
    <cellStyle name="CALC Percent Total 53" xfId="39964"/>
    <cellStyle name="CALC Percent Total 53 10" xfId="39965"/>
    <cellStyle name="CALC Percent Total 53 10 2" xfId="39966"/>
    <cellStyle name="CALC Percent Total 53 11" xfId="39967"/>
    <cellStyle name="CALC Percent Total 53 12" xfId="39968"/>
    <cellStyle name="CALC Percent Total 53 2" xfId="39969"/>
    <cellStyle name="CALC Percent Total 53 2 2" xfId="39970"/>
    <cellStyle name="CALC Percent Total 53 2 2 2" xfId="39971"/>
    <cellStyle name="CALC Percent Total 53 2 3" xfId="39972"/>
    <cellStyle name="CALC Percent Total 53 2 4" xfId="39973"/>
    <cellStyle name="CALC Percent Total 53 3" xfId="39974"/>
    <cellStyle name="CALC Percent Total 53 3 2" xfId="39975"/>
    <cellStyle name="CALC Percent Total 53 3 2 2" xfId="39976"/>
    <cellStyle name="CALC Percent Total 53 3 3" xfId="39977"/>
    <cellStyle name="CALC Percent Total 53 3 4" xfId="39978"/>
    <cellStyle name="CALC Percent Total 53 4" xfId="39979"/>
    <cellStyle name="CALC Percent Total 53 4 2" xfId="39980"/>
    <cellStyle name="CALC Percent Total 53 4 2 2" xfId="39981"/>
    <cellStyle name="CALC Percent Total 53 4 3" xfId="39982"/>
    <cellStyle name="CALC Percent Total 53 4 4" xfId="39983"/>
    <cellStyle name="CALC Percent Total 53 5" xfId="39984"/>
    <cellStyle name="CALC Percent Total 53 5 2" xfId="39985"/>
    <cellStyle name="CALC Percent Total 53 5 2 2" xfId="39986"/>
    <cellStyle name="CALC Percent Total 53 5 3" xfId="39987"/>
    <cellStyle name="CALC Percent Total 53 5 4" xfId="39988"/>
    <cellStyle name="CALC Percent Total 53 6" xfId="39989"/>
    <cellStyle name="CALC Percent Total 53 6 2" xfId="39990"/>
    <cellStyle name="CALC Percent Total 53 6 2 2" xfId="39991"/>
    <cellStyle name="CALC Percent Total 53 6 3" xfId="39992"/>
    <cellStyle name="CALC Percent Total 53 6 4" xfId="39993"/>
    <cellStyle name="CALC Percent Total 53 7" xfId="39994"/>
    <cellStyle name="CALC Percent Total 53 7 2" xfId="39995"/>
    <cellStyle name="CALC Percent Total 53 7 2 2" xfId="39996"/>
    <cellStyle name="CALC Percent Total 53 7 3" xfId="39997"/>
    <cellStyle name="CALC Percent Total 53 7 4" xfId="39998"/>
    <cellStyle name="CALC Percent Total 53 8" xfId="39999"/>
    <cellStyle name="CALC Percent Total 53 8 2" xfId="40000"/>
    <cellStyle name="CALC Percent Total 53 8 2 2" xfId="40001"/>
    <cellStyle name="CALC Percent Total 53 8 3" xfId="40002"/>
    <cellStyle name="CALC Percent Total 53 8 4" xfId="40003"/>
    <cellStyle name="CALC Percent Total 53 9" xfId="40004"/>
    <cellStyle name="CALC Percent Total 53 9 2" xfId="40005"/>
    <cellStyle name="CALC Percent Total 53 9 2 2" xfId="40006"/>
    <cellStyle name="CALC Percent Total 53 9 3" xfId="40007"/>
    <cellStyle name="CALC Percent Total 53 9 4" xfId="40008"/>
    <cellStyle name="CALC Percent Total 54" xfId="40009"/>
    <cellStyle name="CALC Percent Total 54 10" xfId="40010"/>
    <cellStyle name="CALC Percent Total 54 10 2" xfId="40011"/>
    <cellStyle name="CALC Percent Total 54 11" xfId="40012"/>
    <cellStyle name="CALC Percent Total 54 12" xfId="40013"/>
    <cellStyle name="CALC Percent Total 54 2" xfId="40014"/>
    <cellStyle name="CALC Percent Total 54 2 2" xfId="40015"/>
    <cellStyle name="CALC Percent Total 54 2 2 2" xfId="40016"/>
    <cellStyle name="CALC Percent Total 54 2 3" xfId="40017"/>
    <cellStyle name="CALC Percent Total 54 2 4" xfId="40018"/>
    <cellStyle name="CALC Percent Total 54 3" xfId="40019"/>
    <cellStyle name="CALC Percent Total 54 3 2" xfId="40020"/>
    <cellStyle name="CALC Percent Total 54 3 2 2" xfId="40021"/>
    <cellStyle name="CALC Percent Total 54 3 3" xfId="40022"/>
    <cellStyle name="CALC Percent Total 54 3 4" xfId="40023"/>
    <cellStyle name="CALC Percent Total 54 4" xfId="40024"/>
    <cellStyle name="CALC Percent Total 54 4 2" xfId="40025"/>
    <cellStyle name="CALC Percent Total 54 4 2 2" xfId="40026"/>
    <cellStyle name="CALC Percent Total 54 4 3" xfId="40027"/>
    <cellStyle name="CALC Percent Total 54 4 4" xfId="40028"/>
    <cellStyle name="CALC Percent Total 54 5" xfId="40029"/>
    <cellStyle name="CALC Percent Total 54 5 2" xfId="40030"/>
    <cellStyle name="CALC Percent Total 54 5 2 2" xfId="40031"/>
    <cellStyle name="CALC Percent Total 54 5 3" xfId="40032"/>
    <cellStyle name="CALC Percent Total 54 5 4" xfId="40033"/>
    <cellStyle name="CALC Percent Total 54 6" xfId="40034"/>
    <cellStyle name="CALC Percent Total 54 6 2" xfId="40035"/>
    <cellStyle name="CALC Percent Total 54 6 2 2" xfId="40036"/>
    <cellStyle name="CALC Percent Total 54 6 3" xfId="40037"/>
    <cellStyle name="CALC Percent Total 54 6 4" xfId="40038"/>
    <cellStyle name="CALC Percent Total 54 7" xfId="40039"/>
    <cellStyle name="CALC Percent Total 54 7 2" xfId="40040"/>
    <cellStyle name="CALC Percent Total 54 7 2 2" xfId="40041"/>
    <cellStyle name="CALC Percent Total 54 7 3" xfId="40042"/>
    <cellStyle name="CALC Percent Total 54 7 4" xfId="40043"/>
    <cellStyle name="CALC Percent Total 54 8" xfId="40044"/>
    <cellStyle name="CALC Percent Total 54 8 2" xfId="40045"/>
    <cellStyle name="CALC Percent Total 54 8 2 2" xfId="40046"/>
    <cellStyle name="CALC Percent Total 54 8 3" xfId="40047"/>
    <cellStyle name="CALC Percent Total 54 8 4" xfId="40048"/>
    <cellStyle name="CALC Percent Total 54 9" xfId="40049"/>
    <cellStyle name="CALC Percent Total 54 9 2" xfId="40050"/>
    <cellStyle name="CALC Percent Total 54 9 2 2" xfId="40051"/>
    <cellStyle name="CALC Percent Total 54 9 3" xfId="40052"/>
    <cellStyle name="CALC Percent Total 54 9 4" xfId="40053"/>
    <cellStyle name="CALC Percent Total 55" xfId="40054"/>
    <cellStyle name="CALC Percent Total 55 10" xfId="40055"/>
    <cellStyle name="CALC Percent Total 55 10 2" xfId="40056"/>
    <cellStyle name="CALC Percent Total 55 11" xfId="40057"/>
    <cellStyle name="CALC Percent Total 55 12" xfId="40058"/>
    <cellStyle name="CALC Percent Total 55 2" xfId="40059"/>
    <cellStyle name="CALC Percent Total 55 2 2" xfId="40060"/>
    <cellStyle name="CALC Percent Total 55 2 2 2" xfId="40061"/>
    <cellStyle name="CALC Percent Total 55 2 3" xfId="40062"/>
    <cellStyle name="CALC Percent Total 55 2 4" xfId="40063"/>
    <cellStyle name="CALC Percent Total 55 3" xfId="40064"/>
    <cellStyle name="CALC Percent Total 55 3 2" xfId="40065"/>
    <cellStyle name="CALC Percent Total 55 3 2 2" xfId="40066"/>
    <cellStyle name="CALC Percent Total 55 3 3" xfId="40067"/>
    <cellStyle name="CALC Percent Total 55 3 4" xfId="40068"/>
    <cellStyle name="CALC Percent Total 55 4" xfId="40069"/>
    <cellStyle name="CALC Percent Total 55 4 2" xfId="40070"/>
    <cellStyle name="CALC Percent Total 55 4 2 2" xfId="40071"/>
    <cellStyle name="CALC Percent Total 55 4 3" xfId="40072"/>
    <cellStyle name="CALC Percent Total 55 4 4" xfId="40073"/>
    <cellStyle name="CALC Percent Total 55 5" xfId="40074"/>
    <cellStyle name="CALC Percent Total 55 5 2" xfId="40075"/>
    <cellStyle name="CALC Percent Total 55 5 2 2" xfId="40076"/>
    <cellStyle name="CALC Percent Total 55 5 3" xfId="40077"/>
    <cellStyle name="CALC Percent Total 55 5 4" xfId="40078"/>
    <cellStyle name="CALC Percent Total 55 6" xfId="40079"/>
    <cellStyle name="CALC Percent Total 55 6 2" xfId="40080"/>
    <cellStyle name="CALC Percent Total 55 6 2 2" xfId="40081"/>
    <cellStyle name="CALC Percent Total 55 6 3" xfId="40082"/>
    <cellStyle name="CALC Percent Total 55 6 4" xfId="40083"/>
    <cellStyle name="CALC Percent Total 55 7" xfId="40084"/>
    <cellStyle name="CALC Percent Total 55 7 2" xfId="40085"/>
    <cellStyle name="CALC Percent Total 55 7 2 2" xfId="40086"/>
    <cellStyle name="CALC Percent Total 55 7 3" xfId="40087"/>
    <cellStyle name="CALC Percent Total 55 7 4" xfId="40088"/>
    <cellStyle name="CALC Percent Total 55 8" xfId="40089"/>
    <cellStyle name="CALC Percent Total 55 8 2" xfId="40090"/>
    <cellStyle name="CALC Percent Total 55 8 2 2" xfId="40091"/>
    <cellStyle name="CALC Percent Total 55 8 3" xfId="40092"/>
    <cellStyle name="CALC Percent Total 55 8 4" xfId="40093"/>
    <cellStyle name="CALC Percent Total 55 9" xfId="40094"/>
    <cellStyle name="CALC Percent Total 55 9 2" xfId="40095"/>
    <cellStyle name="CALC Percent Total 55 9 2 2" xfId="40096"/>
    <cellStyle name="CALC Percent Total 55 9 3" xfId="40097"/>
    <cellStyle name="CALC Percent Total 55 9 4" xfId="40098"/>
    <cellStyle name="CALC Percent Total 56" xfId="40099"/>
    <cellStyle name="CALC Percent Total 56 10" xfId="40100"/>
    <cellStyle name="CALC Percent Total 56 10 2" xfId="40101"/>
    <cellStyle name="CALC Percent Total 56 11" xfId="40102"/>
    <cellStyle name="CALC Percent Total 56 12" xfId="40103"/>
    <cellStyle name="CALC Percent Total 56 2" xfId="40104"/>
    <cellStyle name="CALC Percent Total 56 2 2" xfId="40105"/>
    <cellStyle name="CALC Percent Total 56 2 2 2" xfId="40106"/>
    <cellStyle name="CALC Percent Total 56 2 3" xfId="40107"/>
    <cellStyle name="CALC Percent Total 56 2 4" xfId="40108"/>
    <cellStyle name="CALC Percent Total 56 3" xfId="40109"/>
    <cellStyle name="CALC Percent Total 56 3 2" xfId="40110"/>
    <cellStyle name="CALC Percent Total 56 3 2 2" xfId="40111"/>
    <cellStyle name="CALC Percent Total 56 3 3" xfId="40112"/>
    <cellStyle name="CALC Percent Total 56 3 4" xfId="40113"/>
    <cellStyle name="CALC Percent Total 56 4" xfId="40114"/>
    <cellStyle name="CALC Percent Total 56 4 2" xfId="40115"/>
    <cellStyle name="CALC Percent Total 56 4 2 2" xfId="40116"/>
    <cellStyle name="CALC Percent Total 56 4 3" xfId="40117"/>
    <cellStyle name="CALC Percent Total 56 4 4" xfId="40118"/>
    <cellStyle name="CALC Percent Total 56 5" xfId="40119"/>
    <cellStyle name="CALC Percent Total 56 5 2" xfId="40120"/>
    <cellStyle name="CALC Percent Total 56 5 2 2" xfId="40121"/>
    <cellStyle name="CALC Percent Total 56 5 3" xfId="40122"/>
    <cellStyle name="CALC Percent Total 56 5 4" xfId="40123"/>
    <cellStyle name="CALC Percent Total 56 6" xfId="40124"/>
    <cellStyle name="CALC Percent Total 56 6 2" xfId="40125"/>
    <cellStyle name="CALC Percent Total 56 6 2 2" xfId="40126"/>
    <cellStyle name="CALC Percent Total 56 6 3" xfId="40127"/>
    <cellStyle name="CALC Percent Total 56 6 4" xfId="40128"/>
    <cellStyle name="CALC Percent Total 56 7" xfId="40129"/>
    <cellStyle name="CALC Percent Total 56 7 2" xfId="40130"/>
    <cellStyle name="CALC Percent Total 56 7 2 2" xfId="40131"/>
    <cellStyle name="CALC Percent Total 56 7 3" xfId="40132"/>
    <cellStyle name="CALC Percent Total 56 7 4" xfId="40133"/>
    <cellStyle name="CALC Percent Total 56 8" xfId="40134"/>
    <cellStyle name="CALC Percent Total 56 8 2" xfId="40135"/>
    <cellStyle name="CALC Percent Total 56 8 2 2" xfId="40136"/>
    <cellStyle name="CALC Percent Total 56 8 3" xfId="40137"/>
    <cellStyle name="CALC Percent Total 56 8 4" xfId="40138"/>
    <cellStyle name="CALC Percent Total 56 9" xfId="40139"/>
    <cellStyle name="CALC Percent Total 56 9 2" xfId="40140"/>
    <cellStyle name="CALC Percent Total 56 9 2 2" xfId="40141"/>
    <cellStyle name="CALC Percent Total 56 9 3" xfId="40142"/>
    <cellStyle name="CALC Percent Total 56 9 4" xfId="40143"/>
    <cellStyle name="CALC Percent Total 57" xfId="40144"/>
    <cellStyle name="CALC Percent Total 57 10" xfId="40145"/>
    <cellStyle name="CALC Percent Total 57 10 2" xfId="40146"/>
    <cellStyle name="CALC Percent Total 57 11" xfId="40147"/>
    <cellStyle name="CALC Percent Total 57 12" xfId="40148"/>
    <cellStyle name="CALC Percent Total 57 2" xfId="40149"/>
    <cellStyle name="CALC Percent Total 57 2 2" xfId="40150"/>
    <cellStyle name="CALC Percent Total 57 2 2 2" xfId="40151"/>
    <cellStyle name="CALC Percent Total 57 2 3" xfId="40152"/>
    <cellStyle name="CALC Percent Total 57 2 4" xfId="40153"/>
    <cellStyle name="CALC Percent Total 57 3" xfId="40154"/>
    <cellStyle name="CALC Percent Total 57 3 2" xfId="40155"/>
    <cellStyle name="CALC Percent Total 57 3 2 2" xfId="40156"/>
    <cellStyle name="CALC Percent Total 57 3 3" xfId="40157"/>
    <cellStyle name="CALC Percent Total 57 3 4" xfId="40158"/>
    <cellStyle name="CALC Percent Total 57 4" xfId="40159"/>
    <cellStyle name="CALC Percent Total 57 4 2" xfId="40160"/>
    <cellStyle name="CALC Percent Total 57 4 2 2" xfId="40161"/>
    <cellStyle name="CALC Percent Total 57 4 3" xfId="40162"/>
    <cellStyle name="CALC Percent Total 57 4 4" xfId="40163"/>
    <cellStyle name="CALC Percent Total 57 5" xfId="40164"/>
    <cellStyle name="CALC Percent Total 57 5 2" xfId="40165"/>
    <cellStyle name="CALC Percent Total 57 5 2 2" xfId="40166"/>
    <cellStyle name="CALC Percent Total 57 5 3" xfId="40167"/>
    <cellStyle name="CALC Percent Total 57 5 4" xfId="40168"/>
    <cellStyle name="CALC Percent Total 57 6" xfId="40169"/>
    <cellStyle name="CALC Percent Total 57 6 2" xfId="40170"/>
    <cellStyle name="CALC Percent Total 57 6 2 2" xfId="40171"/>
    <cellStyle name="CALC Percent Total 57 6 3" xfId="40172"/>
    <cellStyle name="CALC Percent Total 57 6 4" xfId="40173"/>
    <cellStyle name="CALC Percent Total 57 7" xfId="40174"/>
    <cellStyle name="CALC Percent Total 57 7 2" xfId="40175"/>
    <cellStyle name="CALC Percent Total 57 7 2 2" xfId="40176"/>
    <cellStyle name="CALC Percent Total 57 7 3" xfId="40177"/>
    <cellStyle name="CALC Percent Total 57 7 4" xfId="40178"/>
    <cellStyle name="CALC Percent Total 57 8" xfId="40179"/>
    <cellStyle name="CALC Percent Total 57 8 2" xfId="40180"/>
    <cellStyle name="CALC Percent Total 57 8 2 2" xfId="40181"/>
    <cellStyle name="CALC Percent Total 57 8 3" xfId="40182"/>
    <cellStyle name="CALC Percent Total 57 8 4" xfId="40183"/>
    <cellStyle name="CALC Percent Total 57 9" xfId="40184"/>
    <cellStyle name="CALC Percent Total 57 9 2" xfId="40185"/>
    <cellStyle name="CALC Percent Total 57 9 2 2" xfId="40186"/>
    <cellStyle name="CALC Percent Total 57 9 3" xfId="40187"/>
    <cellStyle name="CALC Percent Total 57 9 4" xfId="40188"/>
    <cellStyle name="CALC Percent Total 58" xfId="40189"/>
    <cellStyle name="CALC Percent Total 58 10" xfId="40190"/>
    <cellStyle name="CALC Percent Total 58 10 2" xfId="40191"/>
    <cellStyle name="CALC Percent Total 58 11" xfId="40192"/>
    <cellStyle name="CALC Percent Total 58 12" xfId="40193"/>
    <cellStyle name="CALC Percent Total 58 2" xfId="40194"/>
    <cellStyle name="CALC Percent Total 58 2 2" xfId="40195"/>
    <cellStyle name="CALC Percent Total 58 2 2 2" xfId="40196"/>
    <cellStyle name="CALC Percent Total 58 2 3" xfId="40197"/>
    <cellStyle name="CALC Percent Total 58 2 4" xfId="40198"/>
    <cellStyle name="CALC Percent Total 58 3" xfId="40199"/>
    <cellStyle name="CALC Percent Total 58 3 2" xfId="40200"/>
    <cellStyle name="CALC Percent Total 58 3 2 2" xfId="40201"/>
    <cellStyle name="CALC Percent Total 58 3 3" xfId="40202"/>
    <cellStyle name="CALC Percent Total 58 3 4" xfId="40203"/>
    <cellStyle name="CALC Percent Total 58 4" xfId="40204"/>
    <cellStyle name="CALC Percent Total 58 4 2" xfId="40205"/>
    <cellStyle name="CALC Percent Total 58 4 2 2" xfId="40206"/>
    <cellStyle name="CALC Percent Total 58 4 3" xfId="40207"/>
    <cellStyle name="CALC Percent Total 58 4 4" xfId="40208"/>
    <cellStyle name="CALC Percent Total 58 5" xfId="40209"/>
    <cellStyle name="CALC Percent Total 58 5 2" xfId="40210"/>
    <cellStyle name="CALC Percent Total 58 5 2 2" xfId="40211"/>
    <cellStyle name="CALC Percent Total 58 5 3" xfId="40212"/>
    <cellStyle name="CALC Percent Total 58 5 4" xfId="40213"/>
    <cellStyle name="CALC Percent Total 58 6" xfId="40214"/>
    <cellStyle name="CALC Percent Total 58 6 2" xfId="40215"/>
    <cellStyle name="CALC Percent Total 58 6 2 2" xfId="40216"/>
    <cellStyle name="CALC Percent Total 58 6 3" xfId="40217"/>
    <cellStyle name="CALC Percent Total 58 6 4" xfId="40218"/>
    <cellStyle name="CALC Percent Total 58 7" xfId="40219"/>
    <cellStyle name="CALC Percent Total 58 7 2" xfId="40220"/>
    <cellStyle name="CALC Percent Total 58 7 2 2" xfId="40221"/>
    <cellStyle name="CALC Percent Total 58 7 3" xfId="40222"/>
    <cellStyle name="CALC Percent Total 58 7 4" xfId="40223"/>
    <cellStyle name="CALC Percent Total 58 8" xfId="40224"/>
    <cellStyle name="CALC Percent Total 58 8 2" xfId="40225"/>
    <cellStyle name="CALC Percent Total 58 8 2 2" xfId="40226"/>
    <cellStyle name="CALC Percent Total 58 8 3" xfId="40227"/>
    <cellStyle name="CALC Percent Total 58 8 4" xfId="40228"/>
    <cellStyle name="CALC Percent Total 58 9" xfId="40229"/>
    <cellStyle name="CALC Percent Total 58 9 2" xfId="40230"/>
    <cellStyle name="CALC Percent Total 58 9 2 2" xfId="40231"/>
    <cellStyle name="CALC Percent Total 58 9 3" xfId="40232"/>
    <cellStyle name="CALC Percent Total 58 9 4" xfId="40233"/>
    <cellStyle name="CALC Percent Total 59" xfId="40234"/>
    <cellStyle name="CALC Percent Total 59 10" xfId="40235"/>
    <cellStyle name="CALC Percent Total 59 10 2" xfId="40236"/>
    <cellStyle name="CALC Percent Total 59 11" xfId="40237"/>
    <cellStyle name="CALC Percent Total 59 12" xfId="40238"/>
    <cellStyle name="CALC Percent Total 59 2" xfId="40239"/>
    <cellStyle name="CALC Percent Total 59 2 2" xfId="40240"/>
    <cellStyle name="CALC Percent Total 59 2 2 2" xfId="40241"/>
    <cellStyle name="CALC Percent Total 59 2 3" xfId="40242"/>
    <cellStyle name="CALC Percent Total 59 2 4" xfId="40243"/>
    <cellStyle name="CALC Percent Total 59 3" xfId="40244"/>
    <cellStyle name="CALC Percent Total 59 3 2" xfId="40245"/>
    <cellStyle name="CALC Percent Total 59 3 2 2" xfId="40246"/>
    <cellStyle name="CALC Percent Total 59 3 3" xfId="40247"/>
    <cellStyle name="CALC Percent Total 59 3 4" xfId="40248"/>
    <cellStyle name="CALC Percent Total 59 4" xfId="40249"/>
    <cellStyle name="CALC Percent Total 59 4 2" xfId="40250"/>
    <cellStyle name="CALC Percent Total 59 4 2 2" xfId="40251"/>
    <cellStyle name="CALC Percent Total 59 4 3" xfId="40252"/>
    <cellStyle name="CALC Percent Total 59 4 4" xfId="40253"/>
    <cellStyle name="CALC Percent Total 59 5" xfId="40254"/>
    <cellStyle name="CALC Percent Total 59 5 2" xfId="40255"/>
    <cellStyle name="CALC Percent Total 59 5 2 2" xfId="40256"/>
    <cellStyle name="CALC Percent Total 59 5 3" xfId="40257"/>
    <cellStyle name="CALC Percent Total 59 5 4" xfId="40258"/>
    <cellStyle name="CALC Percent Total 59 6" xfId="40259"/>
    <cellStyle name="CALC Percent Total 59 6 2" xfId="40260"/>
    <cellStyle name="CALC Percent Total 59 6 2 2" xfId="40261"/>
    <cellStyle name="CALC Percent Total 59 6 3" xfId="40262"/>
    <cellStyle name="CALC Percent Total 59 6 4" xfId="40263"/>
    <cellStyle name="CALC Percent Total 59 7" xfId="40264"/>
    <cellStyle name="CALC Percent Total 59 7 2" xfId="40265"/>
    <cellStyle name="CALC Percent Total 59 7 2 2" xfId="40266"/>
    <cellStyle name="CALC Percent Total 59 7 3" xfId="40267"/>
    <cellStyle name="CALC Percent Total 59 7 4" xfId="40268"/>
    <cellStyle name="CALC Percent Total 59 8" xfId="40269"/>
    <cellStyle name="CALC Percent Total 59 8 2" xfId="40270"/>
    <cellStyle name="CALC Percent Total 59 8 2 2" xfId="40271"/>
    <cellStyle name="CALC Percent Total 59 8 3" xfId="40272"/>
    <cellStyle name="CALC Percent Total 59 8 4" xfId="40273"/>
    <cellStyle name="CALC Percent Total 59 9" xfId="40274"/>
    <cellStyle name="CALC Percent Total 59 9 2" xfId="40275"/>
    <cellStyle name="CALC Percent Total 59 9 2 2" xfId="40276"/>
    <cellStyle name="CALC Percent Total 59 9 3" xfId="40277"/>
    <cellStyle name="CALC Percent Total 59 9 4" xfId="40278"/>
    <cellStyle name="CALC Percent Total 6" xfId="40279"/>
    <cellStyle name="CALC Percent Total 6 10" xfId="40280"/>
    <cellStyle name="CALC Percent Total 6 10 2" xfId="40281"/>
    <cellStyle name="CALC Percent Total 6 11" xfId="40282"/>
    <cellStyle name="CALC Percent Total 6 2" xfId="40283"/>
    <cellStyle name="CALC Percent Total 6 2 2" xfId="40284"/>
    <cellStyle name="CALC Percent Total 6 2 2 2" xfId="40285"/>
    <cellStyle name="CALC Percent Total 6 2 3" xfId="40286"/>
    <cellStyle name="CALC Percent Total 6 2 4" xfId="40287"/>
    <cellStyle name="CALC Percent Total 6 3" xfId="40288"/>
    <cellStyle name="CALC Percent Total 6 3 2" xfId="40289"/>
    <cellStyle name="CALC Percent Total 6 3 2 2" xfId="40290"/>
    <cellStyle name="CALC Percent Total 6 3 3" xfId="40291"/>
    <cellStyle name="CALC Percent Total 6 3 4" xfId="40292"/>
    <cellStyle name="CALC Percent Total 6 4" xfId="40293"/>
    <cellStyle name="CALC Percent Total 6 4 2" xfId="40294"/>
    <cellStyle name="CALC Percent Total 6 4 2 2" xfId="40295"/>
    <cellStyle name="CALC Percent Total 6 4 3" xfId="40296"/>
    <cellStyle name="CALC Percent Total 6 4 4" xfId="40297"/>
    <cellStyle name="CALC Percent Total 6 5" xfId="40298"/>
    <cellStyle name="CALC Percent Total 6 5 2" xfId="40299"/>
    <cellStyle name="CALC Percent Total 6 5 2 2" xfId="40300"/>
    <cellStyle name="CALC Percent Total 6 5 3" xfId="40301"/>
    <cellStyle name="CALC Percent Total 6 5 4" xfId="40302"/>
    <cellStyle name="CALC Percent Total 6 6" xfId="40303"/>
    <cellStyle name="CALC Percent Total 6 6 2" xfId="40304"/>
    <cellStyle name="CALC Percent Total 6 6 2 2" xfId="40305"/>
    <cellStyle name="CALC Percent Total 6 6 3" xfId="40306"/>
    <cellStyle name="CALC Percent Total 6 6 4" xfId="40307"/>
    <cellStyle name="CALC Percent Total 6 7" xfId="40308"/>
    <cellStyle name="CALC Percent Total 6 7 2" xfId="40309"/>
    <cellStyle name="CALC Percent Total 6 7 2 2" xfId="40310"/>
    <cellStyle name="CALC Percent Total 6 7 3" xfId="40311"/>
    <cellStyle name="CALC Percent Total 6 7 4" xfId="40312"/>
    <cellStyle name="CALC Percent Total 6 8" xfId="40313"/>
    <cellStyle name="CALC Percent Total 6 8 2" xfId="40314"/>
    <cellStyle name="CALC Percent Total 6 8 2 2" xfId="40315"/>
    <cellStyle name="CALC Percent Total 6 8 3" xfId="40316"/>
    <cellStyle name="CALC Percent Total 6 8 4" xfId="40317"/>
    <cellStyle name="CALC Percent Total 6 9" xfId="40318"/>
    <cellStyle name="CALC Percent Total 6 9 2" xfId="40319"/>
    <cellStyle name="CALC Percent Total 6 9 2 2" xfId="40320"/>
    <cellStyle name="CALC Percent Total 6 9 3" xfId="40321"/>
    <cellStyle name="CALC Percent Total 6 9 4" xfId="40322"/>
    <cellStyle name="CALC Percent Total 60" xfId="40323"/>
    <cellStyle name="CALC Percent Total 60 10" xfId="40324"/>
    <cellStyle name="CALC Percent Total 60 10 2" xfId="40325"/>
    <cellStyle name="CALC Percent Total 60 11" xfId="40326"/>
    <cellStyle name="CALC Percent Total 60 12" xfId="40327"/>
    <cellStyle name="CALC Percent Total 60 2" xfId="40328"/>
    <cellStyle name="CALC Percent Total 60 2 2" xfId="40329"/>
    <cellStyle name="CALC Percent Total 60 2 2 2" xfId="40330"/>
    <cellStyle name="CALC Percent Total 60 2 3" xfId="40331"/>
    <cellStyle name="CALC Percent Total 60 2 4" xfId="40332"/>
    <cellStyle name="CALC Percent Total 60 3" xfId="40333"/>
    <cellStyle name="CALC Percent Total 60 3 2" xfId="40334"/>
    <cellStyle name="CALC Percent Total 60 3 2 2" xfId="40335"/>
    <cellStyle name="CALC Percent Total 60 3 3" xfId="40336"/>
    <cellStyle name="CALC Percent Total 60 3 4" xfId="40337"/>
    <cellStyle name="CALC Percent Total 60 4" xfId="40338"/>
    <cellStyle name="CALC Percent Total 60 4 2" xfId="40339"/>
    <cellStyle name="CALC Percent Total 60 4 2 2" xfId="40340"/>
    <cellStyle name="CALC Percent Total 60 4 3" xfId="40341"/>
    <cellStyle name="CALC Percent Total 60 4 4" xfId="40342"/>
    <cellStyle name="CALC Percent Total 60 5" xfId="40343"/>
    <cellStyle name="CALC Percent Total 60 5 2" xfId="40344"/>
    <cellStyle name="CALC Percent Total 60 5 2 2" xfId="40345"/>
    <cellStyle name="CALC Percent Total 60 5 3" xfId="40346"/>
    <cellStyle name="CALC Percent Total 60 5 4" xfId="40347"/>
    <cellStyle name="CALC Percent Total 60 6" xfId="40348"/>
    <cellStyle name="CALC Percent Total 60 6 2" xfId="40349"/>
    <cellStyle name="CALC Percent Total 60 6 2 2" xfId="40350"/>
    <cellStyle name="CALC Percent Total 60 6 3" xfId="40351"/>
    <cellStyle name="CALC Percent Total 60 6 4" xfId="40352"/>
    <cellStyle name="CALC Percent Total 60 7" xfId="40353"/>
    <cellStyle name="CALC Percent Total 60 7 2" xfId="40354"/>
    <cellStyle name="CALC Percent Total 60 7 2 2" xfId="40355"/>
    <cellStyle name="CALC Percent Total 60 7 3" xfId="40356"/>
    <cellStyle name="CALC Percent Total 60 7 4" xfId="40357"/>
    <cellStyle name="CALC Percent Total 60 8" xfId="40358"/>
    <cellStyle name="CALC Percent Total 60 8 2" xfId="40359"/>
    <cellStyle name="CALC Percent Total 60 8 2 2" xfId="40360"/>
    <cellStyle name="CALC Percent Total 60 8 3" xfId="40361"/>
    <cellStyle name="CALC Percent Total 60 8 4" xfId="40362"/>
    <cellStyle name="CALC Percent Total 60 9" xfId="40363"/>
    <cellStyle name="CALC Percent Total 60 9 2" xfId="40364"/>
    <cellStyle name="CALC Percent Total 60 9 2 2" xfId="40365"/>
    <cellStyle name="CALC Percent Total 60 9 3" xfId="40366"/>
    <cellStyle name="CALC Percent Total 60 9 4" xfId="40367"/>
    <cellStyle name="CALC Percent Total 61" xfId="40368"/>
    <cellStyle name="CALC Percent Total 61 10" xfId="40369"/>
    <cellStyle name="CALC Percent Total 61 10 2" xfId="40370"/>
    <cellStyle name="CALC Percent Total 61 11" xfId="40371"/>
    <cellStyle name="CALC Percent Total 61 12" xfId="40372"/>
    <cellStyle name="CALC Percent Total 61 2" xfId="40373"/>
    <cellStyle name="CALC Percent Total 61 2 2" xfId="40374"/>
    <cellStyle name="CALC Percent Total 61 2 2 2" xfId="40375"/>
    <cellStyle name="CALC Percent Total 61 2 3" xfId="40376"/>
    <cellStyle name="CALC Percent Total 61 2 4" xfId="40377"/>
    <cellStyle name="CALC Percent Total 61 3" xfId="40378"/>
    <cellStyle name="CALC Percent Total 61 3 2" xfId="40379"/>
    <cellStyle name="CALC Percent Total 61 3 2 2" xfId="40380"/>
    <cellStyle name="CALC Percent Total 61 3 3" xfId="40381"/>
    <cellStyle name="CALC Percent Total 61 3 4" xfId="40382"/>
    <cellStyle name="CALC Percent Total 61 4" xfId="40383"/>
    <cellStyle name="CALC Percent Total 61 4 2" xfId="40384"/>
    <cellStyle name="CALC Percent Total 61 4 2 2" xfId="40385"/>
    <cellStyle name="CALC Percent Total 61 4 3" xfId="40386"/>
    <cellStyle name="CALC Percent Total 61 4 4" xfId="40387"/>
    <cellStyle name="CALC Percent Total 61 5" xfId="40388"/>
    <cellStyle name="CALC Percent Total 61 5 2" xfId="40389"/>
    <cellStyle name="CALC Percent Total 61 5 2 2" xfId="40390"/>
    <cellStyle name="CALC Percent Total 61 5 3" xfId="40391"/>
    <cellStyle name="CALC Percent Total 61 5 4" xfId="40392"/>
    <cellStyle name="CALC Percent Total 61 6" xfId="40393"/>
    <cellStyle name="CALC Percent Total 61 6 2" xfId="40394"/>
    <cellStyle name="CALC Percent Total 61 6 2 2" xfId="40395"/>
    <cellStyle name="CALC Percent Total 61 6 3" xfId="40396"/>
    <cellStyle name="CALC Percent Total 61 6 4" xfId="40397"/>
    <cellStyle name="CALC Percent Total 61 7" xfId="40398"/>
    <cellStyle name="CALC Percent Total 61 7 2" xfId="40399"/>
    <cellStyle name="CALC Percent Total 61 7 2 2" xfId="40400"/>
    <cellStyle name="CALC Percent Total 61 7 3" xfId="40401"/>
    <cellStyle name="CALC Percent Total 61 7 4" xfId="40402"/>
    <cellStyle name="CALC Percent Total 61 8" xfId="40403"/>
    <cellStyle name="CALC Percent Total 61 8 2" xfId="40404"/>
    <cellStyle name="CALC Percent Total 61 8 2 2" xfId="40405"/>
    <cellStyle name="CALC Percent Total 61 8 3" xfId="40406"/>
    <cellStyle name="CALC Percent Total 61 8 4" xfId="40407"/>
    <cellStyle name="CALC Percent Total 61 9" xfId="40408"/>
    <cellStyle name="CALC Percent Total 61 9 2" xfId="40409"/>
    <cellStyle name="CALC Percent Total 61 9 2 2" xfId="40410"/>
    <cellStyle name="CALC Percent Total 61 9 3" xfId="40411"/>
    <cellStyle name="CALC Percent Total 61 9 4" xfId="40412"/>
    <cellStyle name="CALC Percent Total 62" xfId="40413"/>
    <cellStyle name="CALC Percent Total 62 10" xfId="40414"/>
    <cellStyle name="CALC Percent Total 62 10 2" xfId="40415"/>
    <cellStyle name="CALC Percent Total 62 11" xfId="40416"/>
    <cellStyle name="CALC Percent Total 62 12" xfId="40417"/>
    <cellStyle name="CALC Percent Total 62 2" xfId="40418"/>
    <cellStyle name="CALC Percent Total 62 2 2" xfId="40419"/>
    <cellStyle name="CALC Percent Total 62 2 2 2" xfId="40420"/>
    <cellStyle name="CALC Percent Total 62 2 3" xfId="40421"/>
    <cellStyle name="CALC Percent Total 62 2 4" xfId="40422"/>
    <cellStyle name="CALC Percent Total 62 3" xfId="40423"/>
    <cellStyle name="CALC Percent Total 62 3 2" xfId="40424"/>
    <cellStyle name="CALC Percent Total 62 3 2 2" xfId="40425"/>
    <cellStyle name="CALC Percent Total 62 3 3" xfId="40426"/>
    <cellStyle name="CALC Percent Total 62 3 4" xfId="40427"/>
    <cellStyle name="CALC Percent Total 62 4" xfId="40428"/>
    <cellStyle name="CALC Percent Total 62 4 2" xfId="40429"/>
    <cellStyle name="CALC Percent Total 62 4 2 2" xfId="40430"/>
    <cellStyle name="CALC Percent Total 62 4 3" xfId="40431"/>
    <cellStyle name="CALC Percent Total 62 4 4" xfId="40432"/>
    <cellStyle name="CALC Percent Total 62 5" xfId="40433"/>
    <cellStyle name="CALC Percent Total 62 5 2" xfId="40434"/>
    <cellStyle name="CALC Percent Total 62 5 2 2" xfId="40435"/>
    <cellStyle name="CALC Percent Total 62 5 3" xfId="40436"/>
    <cellStyle name="CALC Percent Total 62 5 4" xfId="40437"/>
    <cellStyle name="CALC Percent Total 62 6" xfId="40438"/>
    <cellStyle name="CALC Percent Total 62 6 2" xfId="40439"/>
    <cellStyle name="CALC Percent Total 62 6 2 2" xfId="40440"/>
    <cellStyle name="CALC Percent Total 62 6 3" xfId="40441"/>
    <cellStyle name="CALC Percent Total 62 6 4" xfId="40442"/>
    <cellStyle name="CALC Percent Total 62 7" xfId="40443"/>
    <cellStyle name="CALC Percent Total 62 7 2" xfId="40444"/>
    <cellStyle name="CALC Percent Total 62 7 2 2" xfId="40445"/>
    <cellStyle name="CALC Percent Total 62 7 3" xfId="40446"/>
    <cellStyle name="CALC Percent Total 62 7 4" xfId="40447"/>
    <cellStyle name="CALC Percent Total 62 8" xfId="40448"/>
    <cellStyle name="CALC Percent Total 62 8 2" xfId="40449"/>
    <cellStyle name="CALC Percent Total 62 8 2 2" xfId="40450"/>
    <cellStyle name="CALC Percent Total 62 8 3" xfId="40451"/>
    <cellStyle name="CALC Percent Total 62 8 4" xfId="40452"/>
    <cellStyle name="CALC Percent Total 62 9" xfId="40453"/>
    <cellStyle name="CALC Percent Total 62 9 2" xfId="40454"/>
    <cellStyle name="CALC Percent Total 62 9 2 2" xfId="40455"/>
    <cellStyle name="CALC Percent Total 62 9 3" xfId="40456"/>
    <cellStyle name="CALC Percent Total 62 9 4" xfId="40457"/>
    <cellStyle name="CALC Percent Total 63" xfId="40458"/>
    <cellStyle name="CALC Percent Total 63 10" xfId="40459"/>
    <cellStyle name="CALC Percent Total 63 10 2" xfId="40460"/>
    <cellStyle name="CALC Percent Total 63 11" xfId="40461"/>
    <cellStyle name="CALC Percent Total 63 12" xfId="40462"/>
    <cellStyle name="CALC Percent Total 63 2" xfId="40463"/>
    <cellStyle name="CALC Percent Total 63 2 2" xfId="40464"/>
    <cellStyle name="CALC Percent Total 63 2 2 2" xfId="40465"/>
    <cellStyle name="CALC Percent Total 63 2 3" xfId="40466"/>
    <cellStyle name="CALC Percent Total 63 2 4" xfId="40467"/>
    <cellStyle name="CALC Percent Total 63 3" xfId="40468"/>
    <cellStyle name="CALC Percent Total 63 3 2" xfId="40469"/>
    <cellStyle name="CALC Percent Total 63 3 2 2" xfId="40470"/>
    <cellStyle name="CALC Percent Total 63 3 3" xfId="40471"/>
    <cellStyle name="CALC Percent Total 63 3 4" xfId="40472"/>
    <cellStyle name="CALC Percent Total 63 4" xfId="40473"/>
    <cellStyle name="CALC Percent Total 63 4 2" xfId="40474"/>
    <cellStyle name="CALC Percent Total 63 4 2 2" xfId="40475"/>
    <cellStyle name="CALC Percent Total 63 4 3" xfId="40476"/>
    <cellStyle name="CALC Percent Total 63 4 4" xfId="40477"/>
    <cellStyle name="CALC Percent Total 63 5" xfId="40478"/>
    <cellStyle name="CALC Percent Total 63 5 2" xfId="40479"/>
    <cellStyle name="CALC Percent Total 63 5 2 2" xfId="40480"/>
    <cellStyle name="CALC Percent Total 63 5 3" xfId="40481"/>
    <cellStyle name="CALC Percent Total 63 5 4" xfId="40482"/>
    <cellStyle name="CALC Percent Total 63 6" xfId="40483"/>
    <cellStyle name="CALC Percent Total 63 6 2" xfId="40484"/>
    <cellStyle name="CALC Percent Total 63 6 2 2" xfId="40485"/>
    <cellStyle name="CALC Percent Total 63 6 3" xfId="40486"/>
    <cellStyle name="CALC Percent Total 63 6 4" xfId="40487"/>
    <cellStyle name="CALC Percent Total 63 7" xfId="40488"/>
    <cellStyle name="CALC Percent Total 63 7 2" xfId="40489"/>
    <cellStyle name="CALC Percent Total 63 7 2 2" xfId="40490"/>
    <cellStyle name="CALC Percent Total 63 7 3" xfId="40491"/>
    <cellStyle name="CALC Percent Total 63 7 4" xfId="40492"/>
    <cellStyle name="CALC Percent Total 63 8" xfId="40493"/>
    <cellStyle name="CALC Percent Total 63 8 2" xfId="40494"/>
    <cellStyle name="CALC Percent Total 63 8 2 2" xfId="40495"/>
    <cellStyle name="CALC Percent Total 63 8 3" xfId="40496"/>
    <cellStyle name="CALC Percent Total 63 8 4" xfId="40497"/>
    <cellStyle name="CALC Percent Total 63 9" xfId="40498"/>
    <cellStyle name="CALC Percent Total 63 9 2" xfId="40499"/>
    <cellStyle name="CALC Percent Total 63 9 2 2" xfId="40500"/>
    <cellStyle name="CALC Percent Total 63 9 3" xfId="40501"/>
    <cellStyle name="CALC Percent Total 63 9 4" xfId="40502"/>
    <cellStyle name="CALC Percent Total 64" xfId="40503"/>
    <cellStyle name="CALC Percent Total 64 10" xfId="40504"/>
    <cellStyle name="CALC Percent Total 64 10 2" xfId="40505"/>
    <cellStyle name="CALC Percent Total 64 11" xfId="40506"/>
    <cellStyle name="CALC Percent Total 64 12" xfId="40507"/>
    <cellStyle name="CALC Percent Total 64 2" xfId="40508"/>
    <cellStyle name="CALC Percent Total 64 2 2" xfId="40509"/>
    <cellStyle name="CALC Percent Total 64 2 2 2" xfId="40510"/>
    <cellStyle name="CALC Percent Total 64 2 3" xfId="40511"/>
    <cellStyle name="CALC Percent Total 64 2 4" xfId="40512"/>
    <cellStyle name="CALC Percent Total 64 3" xfId="40513"/>
    <cellStyle name="CALC Percent Total 64 3 2" xfId="40514"/>
    <cellStyle name="CALC Percent Total 64 3 2 2" xfId="40515"/>
    <cellStyle name="CALC Percent Total 64 3 3" xfId="40516"/>
    <cellStyle name="CALC Percent Total 64 3 4" xfId="40517"/>
    <cellStyle name="CALC Percent Total 64 4" xfId="40518"/>
    <cellStyle name="CALC Percent Total 64 4 2" xfId="40519"/>
    <cellStyle name="CALC Percent Total 64 4 2 2" xfId="40520"/>
    <cellStyle name="CALC Percent Total 64 4 3" xfId="40521"/>
    <cellStyle name="CALC Percent Total 64 4 4" xfId="40522"/>
    <cellStyle name="CALC Percent Total 64 5" xfId="40523"/>
    <cellStyle name="CALC Percent Total 64 5 2" xfId="40524"/>
    <cellStyle name="CALC Percent Total 64 5 2 2" xfId="40525"/>
    <cellStyle name="CALC Percent Total 64 5 3" xfId="40526"/>
    <cellStyle name="CALC Percent Total 64 5 4" xfId="40527"/>
    <cellStyle name="CALC Percent Total 64 6" xfId="40528"/>
    <cellStyle name="CALC Percent Total 64 6 2" xfId="40529"/>
    <cellStyle name="CALC Percent Total 64 6 2 2" xfId="40530"/>
    <cellStyle name="CALC Percent Total 64 6 3" xfId="40531"/>
    <cellStyle name="CALC Percent Total 64 6 4" xfId="40532"/>
    <cellStyle name="CALC Percent Total 64 7" xfId="40533"/>
    <cellStyle name="CALC Percent Total 64 7 2" xfId="40534"/>
    <cellStyle name="CALC Percent Total 64 7 2 2" xfId="40535"/>
    <cellStyle name="CALC Percent Total 64 7 3" xfId="40536"/>
    <cellStyle name="CALC Percent Total 64 7 4" xfId="40537"/>
    <cellStyle name="CALC Percent Total 64 8" xfId="40538"/>
    <cellStyle name="CALC Percent Total 64 8 2" xfId="40539"/>
    <cellStyle name="CALC Percent Total 64 8 2 2" xfId="40540"/>
    <cellStyle name="CALC Percent Total 64 8 3" xfId="40541"/>
    <cellStyle name="CALC Percent Total 64 8 4" xfId="40542"/>
    <cellStyle name="CALC Percent Total 64 9" xfId="40543"/>
    <cellStyle name="CALC Percent Total 64 9 2" xfId="40544"/>
    <cellStyle name="CALC Percent Total 64 9 2 2" xfId="40545"/>
    <cellStyle name="CALC Percent Total 64 9 3" xfId="40546"/>
    <cellStyle name="CALC Percent Total 64 9 4" xfId="40547"/>
    <cellStyle name="CALC Percent Total 65" xfId="40548"/>
    <cellStyle name="CALC Percent Total 65 10" xfId="40549"/>
    <cellStyle name="CALC Percent Total 65 10 2" xfId="40550"/>
    <cellStyle name="CALC Percent Total 65 11" xfId="40551"/>
    <cellStyle name="CALC Percent Total 65 12" xfId="40552"/>
    <cellStyle name="CALC Percent Total 65 2" xfId="40553"/>
    <cellStyle name="CALC Percent Total 65 2 2" xfId="40554"/>
    <cellStyle name="CALC Percent Total 65 2 2 2" xfId="40555"/>
    <cellStyle name="CALC Percent Total 65 2 3" xfId="40556"/>
    <cellStyle name="CALC Percent Total 65 2 4" xfId="40557"/>
    <cellStyle name="CALC Percent Total 65 3" xfId="40558"/>
    <cellStyle name="CALC Percent Total 65 3 2" xfId="40559"/>
    <cellStyle name="CALC Percent Total 65 3 2 2" xfId="40560"/>
    <cellStyle name="CALC Percent Total 65 3 3" xfId="40561"/>
    <cellStyle name="CALC Percent Total 65 3 4" xfId="40562"/>
    <cellStyle name="CALC Percent Total 65 4" xfId="40563"/>
    <cellStyle name="CALC Percent Total 65 4 2" xfId="40564"/>
    <cellStyle name="CALC Percent Total 65 4 2 2" xfId="40565"/>
    <cellStyle name="CALC Percent Total 65 4 3" xfId="40566"/>
    <cellStyle name="CALC Percent Total 65 4 4" xfId="40567"/>
    <cellStyle name="CALC Percent Total 65 5" xfId="40568"/>
    <cellStyle name="CALC Percent Total 65 5 2" xfId="40569"/>
    <cellStyle name="CALC Percent Total 65 5 2 2" xfId="40570"/>
    <cellStyle name="CALC Percent Total 65 5 3" xfId="40571"/>
    <cellStyle name="CALC Percent Total 65 5 4" xfId="40572"/>
    <cellStyle name="CALC Percent Total 65 6" xfId="40573"/>
    <cellStyle name="CALC Percent Total 65 6 2" xfId="40574"/>
    <cellStyle name="CALC Percent Total 65 6 2 2" xfId="40575"/>
    <cellStyle name="CALC Percent Total 65 6 3" xfId="40576"/>
    <cellStyle name="CALC Percent Total 65 6 4" xfId="40577"/>
    <cellStyle name="CALC Percent Total 65 7" xfId="40578"/>
    <cellStyle name="CALC Percent Total 65 7 2" xfId="40579"/>
    <cellStyle name="CALC Percent Total 65 7 2 2" xfId="40580"/>
    <cellStyle name="CALC Percent Total 65 7 3" xfId="40581"/>
    <cellStyle name="CALC Percent Total 65 7 4" xfId="40582"/>
    <cellStyle name="CALC Percent Total 65 8" xfId="40583"/>
    <cellStyle name="CALC Percent Total 65 8 2" xfId="40584"/>
    <cellStyle name="CALC Percent Total 65 8 2 2" xfId="40585"/>
    <cellStyle name="CALC Percent Total 65 8 3" xfId="40586"/>
    <cellStyle name="CALC Percent Total 65 8 4" xfId="40587"/>
    <cellStyle name="CALC Percent Total 65 9" xfId="40588"/>
    <cellStyle name="CALC Percent Total 65 9 2" xfId="40589"/>
    <cellStyle name="CALC Percent Total 65 9 2 2" xfId="40590"/>
    <cellStyle name="CALC Percent Total 65 9 3" xfId="40591"/>
    <cellStyle name="CALC Percent Total 65 9 4" xfId="40592"/>
    <cellStyle name="CALC Percent Total 66" xfId="40593"/>
    <cellStyle name="CALC Percent Total 66 10" xfId="40594"/>
    <cellStyle name="CALC Percent Total 66 10 2" xfId="40595"/>
    <cellStyle name="CALC Percent Total 66 11" xfId="40596"/>
    <cellStyle name="CALC Percent Total 66 12" xfId="40597"/>
    <cellStyle name="CALC Percent Total 66 2" xfId="40598"/>
    <cellStyle name="CALC Percent Total 66 2 2" xfId="40599"/>
    <cellStyle name="CALC Percent Total 66 2 2 2" xfId="40600"/>
    <cellStyle name="CALC Percent Total 66 2 3" xfId="40601"/>
    <cellStyle name="CALC Percent Total 66 2 4" xfId="40602"/>
    <cellStyle name="CALC Percent Total 66 3" xfId="40603"/>
    <cellStyle name="CALC Percent Total 66 3 2" xfId="40604"/>
    <cellStyle name="CALC Percent Total 66 3 2 2" xfId="40605"/>
    <cellStyle name="CALC Percent Total 66 3 3" xfId="40606"/>
    <cellStyle name="CALC Percent Total 66 3 4" xfId="40607"/>
    <cellStyle name="CALC Percent Total 66 4" xfId="40608"/>
    <cellStyle name="CALC Percent Total 66 4 2" xfId="40609"/>
    <cellStyle name="CALC Percent Total 66 4 2 2" xfId="40610"/>
    <cellStyle name="CALC Percent Total 66 4 3" xfId="40611"/>
    <cellStyle name="CALC Percent Total 66 4 4" xfId="40612"/>
    <cellStyle name="CALC Percent Total 66 5" xfId="40613"/>
    <cellStyle name="CALC Percent Total 66 5 2" xfId="40614"/>
    <cellStyle name="CALC Percent Total 66 5 2 2" xfId="40615"/>
    <cellStyle name="CALC Percent Total 66 5 3" xfId="40616"/>
    <cellStyle name="CALC Percent Total 66 5 4" xfId="40617"/>
    <cellStyle name="CALC Percent Total 66 6" xfId="40618"/>
    <cellStyle name="CALC Percent Total 66 6 2" xfId="40619"/>
    <cellStyle name="CALC Percent Total 66 6 2 2" xfId="40620"/>
    <cellStyle name="CALC Percent Total 66 6 3" xfId="40621"/>
    <cellStyle name="CALC Percent Total 66 6 4" xfId="40622"/>
    <cellStyle name="CALC Percent Total 66 7" xfId="40623"/>
    <cellStyle name="CALC Percent Total 66 7 2" xfId="40624"/>
    <cellStyle name="CALC Percent Total 66 7 2 2" xfId="40625"/>
    <cellStyle name="CALC Percent Total 66 7 3" xfId="40626"/>
    <cellStyle name="CALC Percent Total 66 7 4" xfId="40627"/>
    <cellStyle name="CALC Percent Total 66 8" xfId="40628"/>
    <cellStyle name="CALC Percent Total 66 8 2" xfId="40629"/>
    <cellStyle name="CALC Percent Total 66 8 2 2" xfId="40630"/>
    <cellStyle name="CALC Percent Total 66 8 3" xfId="40631"/>
    <cellStyle name="CALC Percent Total 66 8 4" xfId="40632"/>
    <cellStyle name="CALC Percent Total 66 9" xfId="40633"/>
    <cellStyle name="CALC Percent Total 66 9 2" xfId="40634"/>
    <cellStyle name="CALC Percent Total 66 9 2 2" xfId="40635"/>
    <cellStyle name="CALC Percent Total 66 9 3" xfId="40636"/>
    <cellStyle name="CALC Percent Total 66 9 4" xfId="40637"/>
    <cellStyle name="CALC Percent Total 67" xfId="40638"/>
    <cellStyle name="CALC Percent Total 67 10" xfId="40639"/>
    <cellStyle name="CALC Percent Total 67 10 2" xfId="40640"/>
    <cellStyle name="CALC Percent Total 67 11" xfId="40641"/>
    <cellStyle name="CALC Percent Total 67 12" xfId="40642"/>
    <cellStyle name="CALC Percent Total 67 2" xfId="40643"/>
    <cellStyle name="CALC Percent Total 67 2 2" xfId="40644"/>
    <cellStyle name="CALC Percent Total 67 2 2 2" xfId="40645"/>
    <cellStyle name="CALC Percent Total 67 2 3" xfId="40646"/>
    <cellStyle name="CALC Percent Total 67 2 4" xfId="40647"/>
    <cellStyle name="CALC Percent Total 67 3" xfId="40648"/>
    <cellStyle name="CALC Percent Total 67 3 2" xfId="40649"/>
    <cellStyle name="CALC Percent Total 67 3 2 2" xfId="40650"/>
    <cellStyle name="CALC Percent Total 67 3 3" xfId="40651"/>
    <cellStyle name="CALC Percent Total 67 3 4" xfId="40652"/>
    <cellStyle name="CALC Percent Total 67 4" xfId="40653"/>
    <cellStyle name="CALC Percent Total 67 4 2" xfId="40654"/>
    <cellStyle name="CALC Percent Total 67 4 2 2" xfId="40655"/>
    <cellStyle name="CALC Percent Total 67 4 3" xfId="40656"/>
    <cellStyle name="CALC Percent Total 67 4 4" xfId="40657"/>
    <cellStyle name="CALC Percent Total 67 5" xfId="40658"/>
    <cellStyle name="CALC Percent Total 67 5 2" xfId="40659"/>
    <cellStyle name="CALC Percent Total 67 5 2 2" xfId="40660"/>
    <cellStyle name="CALC Percent Total 67 5 3" xfId="40661"/>
    <cellStyle name="CALC Percent Total 67 5 4" xfId="40662"/>
    <cellStyle name="CALC Percent Total 67 6" xfId="40663"/>
    <cellStyle name="CALC Percent Total 67 6 2" xfId="40664"/>
    <cellStyle name="CALC Percent Total 67 6 2 2" xfId="40665"/>
    <cellStyle name="CALC Percent Total 67 6 3" xfId="40666"/>
    <cellStyle name="CALC Percent Total 67 6 4" xfId="40667"/>
    <cellStyle name="CALC Percent Total 67 7" xfId="40668"/>
    <cellStyle name="CALC Percent Total 67 7 2" xfId="40669"/>
    <cellStyle name="CALC Percent Total 67 7 2 2" xfId="40670"/>
    <cellStyle name="CALC Percent Total 67 7 3" xfId="40671"/>
    <cellStyle name="CALC Percent Total 67 7 4" xfId="40672"/>
    <cellStyle name="CALC Percent Total 67 8" xfId="40673"/>
    <cellStyle name="CALC Percent Total 67 8 2" xfId="40674"/>
    <cellStyle name="CALC Percent Total 67 8 2 2" xfId="40675"/>
    <cellStyle name="CALC Percent Total 67 8 3" xfId="40676"/>
    <cellStyle name="CALC Percent Total 67 8 4" xfId="40677"/>
    <cellStyle name="CALC Percent Total 67 9" xfId="40678"/>
    <cellStyle name="CALC Percent Total 67 9 2" xfId="40679"/>
    <cellStyle name="CALC Percent Total 67 9 2 2" xfId="40680"/>
    <cellStyle name="CALC Percent Total 67 9 3" xfId="40681"/>
    <cellStyle name="CALC Percent Total 67 9 4" xfId="40682"/>
    <cellStyle name="CALC Percent Total 68" xfId="40683"/>
    <cellStyle name="CALC Percent Total 68 10" xfId="40684"/>
    <cellStyle name="CALC Percent Total 68 10 2" xfId="40685"/>
    <cellStyle name="CALC Percent Total 68 11" xfId="40686"/>
    <cellStyle name="CALC Percent Total 68 12" xfId="40687"/>
    <cellStyle name="CALC Percent Total 68 2" xfId="40688"/>
    <cellStyle name="CALC Percent Total 68 2 2" xfId="40689"/>
    <cellStyle name="CALC Percent Total 68 2 2 2" xfId="40690"/>
    <cellStyle name="CALC Percent Total 68 2 3" xfId="40691"/>
    <cellStyle name="CALC Percent Total 68 2 4" xfId="40692"/>
    <cellStyle name="CALC Percent Total 68 3" xfId="40693"/>
    <cellStyle name="CALC Percent Total 68 3 2" xfId="40694"/>
    <cellStyle name="CALC Percent Total 68 3 2 2" xfId="40695"/>
    <cellStyle name="CALC Percent Total 68 3 3" xfId="40696"/>
    <cellStyle name="CALC Percent Total 68 3 4" xfId="40697"/>
    <cellStyle name="CALC Percent Total 68 4" xfId="40698"/>
    <cellStyle name="CALC Percent Total 68 4 2" xfId="40699"/>
    <cellStyle name="CALC Percent Total 68 4 2 2" xfId="40700"/>
    <cellStyle name="CALC Percent Total 68 4 3" xfId="40701"/>
    <cellStyle name="CALC Percent Total 68 4 4" xfId="40702"/>
    <cellStyle name="CALC Percent Total 68 5" xfId="40703"/>
    <cellStyle name="CALC Percent Total 68 5 2" xfId="40704"/>
    <cellStyle name="CALC Percent Total 68 5 2 2" xfId="40705"/>
    <cellStyle name="CALC Percent Total 68 5 3" xfId="40706"/>
    <cellStyle name="CALC Percent Total 68 5 4" xfId="40707"/>
    <cellStyle name="CALC Percent Total 68 6" xfId="40708"/>
    <cellStyle name="CALC Percent Total 68 6 2" xfId="40709"/>
    <cellStyle name="CALC Percent Total 68 6 2 2" xfId="40710"/>
    <cellStyle name="CALC Percent Total 68 6 3" xfId="40711"/>
    <cellStyle name="CALC Percent Total 68 6 4" xfId="40712"/>
    <cellStyle name="CALC Percent Total 68 7" xfId="40713"/>
    <cellStyle name="CALC Percent Total 68 7 2" xfId="40714"/>
    <cellStyle name="CALC Percent Total 68 7 2 2" xfId="40715"/>
    <cellStyle name="CALC Percent Total 68 7 3" xfId="40716"/>
    <cellStyle name="CALC Percent Total 68 7 4" xfId="40717"/>
    <cellStyle name="CALC Percent Total 68 8" xfId="40718"/>
    <cellStyle name="CALC Percent Total 68 8 2" xfId="40719"/>
    <cellStyle name="CALC Percent Total 68 8 2 2" xfId="40720"/>
    <cellStyle name="CALC Percent Total 68 8 3" xfId="40721"/>
    <cellStyle name="CALC Percent Total 68 8 4" xfId="40722"/>
    <cellStyle name="CALC Percent Total 68 9" xfId="40723"/>
    <cellStyle name="CALC Percent Total 68 9 2" xfId="40724"/>
    <cellStyle name="CALC Percent Total 68 9 2 2" xfId="40725"/>
    <cellStyle name="CALC Percent Total 68 9 3" xfId="40726"/>
    <cellStyle name="CALC Percent Total 68 9 4" xfId="40727"/>
    <cellStyle name="CALC Percent Total 69" xfId="40728"/>
    <cellStyle name="CALC Percent Total 69 10" xfId="40729"/>
    <cellStyle name="CALC Percent Total 69 10 2" xfId="40730"/>
    <cellStyle name="CALC Percent Total 69 11" xfId="40731"/>
    <cellStyle name="CALC Percent Total 69 12" xfId="40732"/>
    <cellStyle name="CALC Percent Total 69 2" xfId="40733"/>
    <cellStyle name="CALC Percent Total 69 2 2" xfId="40734"/>
    <cellStyle name="CALC Percent Total 69 2 2 2" xfId="40735"/>
    <cellStyle name="CALC Percent Total 69 2 3" xfId="40736"/>
    <cellStyle name="CALC Percent Total 69 2 4" xfId="40737"/>
    <cellStyle name="CALC Percent Total 69 3" xfId="40738"/>
    <cellStyle name="CALC Percent Total 69 3 2" xfId="40739"/>
    <cellStyle name="CALC Percent Total 69 3 2 2" xfId="40740"/>
    <cellStyle name="CALC Percent Total 69 3 3" xfId="40741"/>
    <cellStyle name="CALC Percent Total 69 3 4" xfId="40742"/>
    <cellStyle name="CALC Percent Total 69 4" xfId="40743"/>
    <cellStyle name="CALC Percent Total 69 4 2" xfId="40744"/>
    <cellStyle name="CALC Percent Total 69 4 2 2" xfId="40745"/>
    <cellStyle name="CALC Percent Total 69 4 3" xfId="40746"/>
    <cellStyle name="CALC Percent Total 69 4 4" xfId="40747"/>
    <cellStyle name="CALC Percent Total 69 5" xfId="40748"/>
    <cellStyle name="CALC Percent Total 69 5 2" xfId="40749"/>
    <cellStyle name="CALC Percent Total 69 5 2 2" xfId="40750"/>
    <cellStyle name="CALC Percent Total 69 5 3" xfId="40751"/>
    <cellStyle name="CALC Percent Total 69 5 4" xfId="40752"/>
    <cellStyle name="CALC Percent Total 69 6" xfId="40753"/>
    <cellStyle name="CALC Percent Total 69 6 2" xfId="40754"/>
    <cellStyle name="CALC Percent Total 69 6 2 2" xfId="40755"/>
    <cellStyle name="CALC Percent Total 69 6 3" xfId="40756"/>
    <cellStyle name="CALC Percent Total 69 6 4" xfId="40757"/>
    <cellStyle name="CALC Percent Total 69 7" xfId="40758"/>
    <cellStyle name="CALC Percent Total 69 7 2" xfId="40759"/>
    <cellStyle name="CALC Percent Total 69 7 2 2" xfId="40760"/>
    <cellStyle name="CALC Percent Total 69 7 3" xfId="40761"/>
    <cellStyle name="CALC Percent Total 69 7 4" xfId="40762"/>
    <cellStyle name="CALC Percent Total 69 8" xfId="40763"/>
    <cellStyle name="CALC Percent Total 69 8 2" xfId="40764"/>
    <cellStyle name="CALC Percent Total 69 8 2 2" xfId="40765"/>
    <cellStyle name="CALC Percent Total 69 8 3" xfId="40766"/>
    <cellStyle name="CALC Percent Total 69 8 4" xfId="40767"/>
    <cellStyle name="CALC Percent Total 69 9" xfId="40768"/>
    <cellStyle name="CALC Percent Total 69 9 2" xfId="40769"/>
    <cellStyle name="CALC Percent Total 69 9 2 2" xfId="40770"/>
    <cellStyle name="CALC Percent Total 69 9 3" xfId="40771"/>
    <cellStyle name="CALC Percent Total 69 9 4" xfId="40772"/>
    <cellStyle name="CALC Percent Total 7" xfId="40773"/>
    <cellStyle name="CALC Percent Total 7 10" xfId="40774"/>
    <cellStyle name="CALC Percent Total 7 10 2" xfId="40775"/>
    <cellStyle name="CALC Percent Total 7 11" xfId="40776"/>
    <cellStyle name="CALC Percent Total 7 2" xfId="40777"/>
    <cellStyle name="CALC Percent Total 7 2 2" xfId="40778"/>
    <cellStyle name="CALC Percent Total 7 2 2 2" xfId="40779"/>
    <cellStyle name="CALC Percent Total 7 2 3" xfId="40780"/>
    <cellStyle name="CALC Percent Total 7 2 4" xfId="40781"/>
    <cellStyle name="CALC Percent Total 7 3" xfId="40782"/>
    <cellStyle name="CALC Percent Total 7 3 2" xfId="40783"/>
    <cellStyle name="CALC Percent Total 7 3 2 2" xfId="40784"/>
    <cellStyle name="CALC Percent Total 7 3 3" xfId="40785"/>
    <cellStyle name="CALC Percent Total 7 3 4" xfId="40786"/>
    <cellStyle name="CALC Percent Total 7 4" xfId="40787"/>
    <cellStyle name="CALC Percent Total 7 4 2" xfId="40788"/>
    <cellStyle name="CALC Percent Total 7 4 2 2" xfId="40789"/>
    <cellStyle name="CALC Percent Total 7 4 3" xfId="40790"/>
    <cellStyle name="CALC Percent Total 7 4 4" xfId="40791"/>
    <cellStyle name="CALC Percent Total 7 5" xfId="40792"/>
    <cellStyle name="CALC Percent Total 7 5 2" xfId="40793"/>
    <cellStyle name="CALC Percent Total 7 5 2 2" xfId="40794"/>
    <cellStyle name="CALC Percent Total 7 5 3" xfId="40795"/>
    <cellStyle name="CALC Percent Total 7 5 4" xfId="40796"/>
    <cellStyle name="CALC Percent Total 7 6" xfId="40797"/>
    <cellStyle name="CALC Percent Total 7 6 2" xfId="40798"/>
    <cellStyle name="CALC Percent Total 7 6 2 2" xfId="40799"/>
    <cellStyle name="CALC Percent Total 7 6 3" xfId="40800"/>
    <cellStyle name="CALC Percent Total 7 6 4" xfId="40801"/>
    <cellStyle name="CALC Percent Total 7 7" xfId="40802"/>
    <cellStyle name="CALC Percent Total 7 7 2" xfId="40803"/>
    <cellStyle name="CALC Percent Total 7 7 2 2" xfId="40804"/>
    <cellStyle name="CALC Percent Total 7 7 3" xfId="40805"/>
    <cellStyle name="CALC Percent Total 7 7 4" xfId="40806"/>
    <cellStyle name="CALC Percent Total 7 8" xfId="40807"/>
    <cellStyle name="CALC Percent Total 7 8 2" xfId="40808"/>
    <cellStyle name="CALC Percent Total 7 8 2 2" xfId="40809"/>
    <cellStyle name="CALC Percent Total 7 8 3" xfId="40810"/>
    <cellStyle name="CALC Percent Total 7 8 4" xfId="40811"/>
    <cellStyle name="CALC Percent Total 7 9" xfId="40812"/>
    <cellStyle name="CALC Percent Total 7 9 2" xfId="40813"/>
    <cellStyle name="CALC Percent Total 7 9 2 2" xfId="40814"/>
    <cellStyle name="CALC Percent Total 7 9 3" xfId="40815"/>
    <cellStyle name="CALC Percent Total 7 9 4" xfId="40816"/>
    <cellStyle name="CALC Percent Total 70" xfId="40817"/>
    <cellStyle name="CALC Percent Total 70 10" xfId="40818"/>
    <cellStyle name="CALC Percent Total 70 10 2" xfId="40819"/>
    <cellStyle name="CALC Percent Total 70 11" xfId="40820"/>
    <cellStyle name="CALC Percent Total 70 12" xfId="40821"/>
    <cellStyle name="CALC Percent Total 70 2" xfId="40822"/>
    <cellStyle name="CALC Percent Total 70 2 2" xfId="40823"/>
    <cellStyle name="CALC Percent Total 70 2 2 2" xfId="40824"/>
    <cellStyle name="CALC Percent Total 70 2 3" xfId="40825"/>
    <cellStyle name="CALC Percent Total 70 2 4" xfId="40826"/>
    <cellStyle name="CALC Percent Total 70 3" xfId="40827"/>
    <cellStyle name="CALC Percent Total 70 3 2" xfId="40828"/>
    <cellStyle name="CALC Percent Total 70 3 2 2" xfId="40829"/>
    <cellStyle name="CALC Percent Total 70 3 3" xfId="40830"/>
    <cellStyle name="CALC Percent Total 70 3 4" xfId="40831"/>
    <cellStyle name="CALC Percent Total 70 4" xfId="40832"/>
    <cellStyle name="CALC Percent Total 70 4 2" xfId="40833"/>
    <cellStyle name="CALC Percent Total 70 4 2 2" xfId="40834"/>
    <cellStyle name="CALC Percent Total 70 4 3" xfId="40835"/>
    <cellStyle name="CALC Percent Total 70 4 4" xfId="40836"/>
    <cellStyle name="CALC Percent Total 70 5" xfId="40837"/>
    <cellStyle name="CALC Percent Total 70 5 2" xfId="40838"/>
    <cellStyle name="CALC Percent Total 70 5 2 2" xfId="40839"/>
    <cellStyle name="CALC Percent Total 70 5 3" xfId="40840"/>
    <cellStyle name="CALC Percent Total 70 5 4" xfId="40841"/>
    <cellStyle name="CALC Percent Total 70 6" xfId="40842"/>
    <cellStyle name="CALC Percent Total 70 6 2" xfId="40843"/>
    <cellStyle name="CALC Percent Total 70 6 2 2" xfId="40844"/>
    <cellStyle name="CALC Percent Total 70 6 3" xfId="40845"/>
    <cellStyle name="CALC Percent Total 70 6 4" xfId="40846"/>
    <cellStyle name="CALC Percent Total 70 7" xfId="40847"/>
    <cellStyle name="CALC Percent Total 70 7 2" xfId="40848"/>
    <cellStyle name="CALC Percent Total 70 7 2 2" xfId="40849"/>
    <cellStyle name="CALC Percent Total 70 7 3" xfId="40850"/>
    <cellStyle name="CALC Percent Total 70 7 4" xfId="40851"/>
    <cellStyle name="CALC Percent Total 70 8" xfId="40852"/>
    <cellStyle name="CALC Percent Total 70 8 2" xfId="40853"/>
    <cellStyle name="CALC Percent Total 70 8 2 2" xfId="40854"/>
    <cellStyle name="CALC Percent Total 70 8 3" xfId="40855"/>
    <cellStyle name="CALC Percent Total 70 8 4" xfId="40856"/>
    <cellStyle name="CALC Percent Total 70 9" xfId="40857"/>
    <cellStyle name="CALC Percent Total 70 9 2" xfId="40858"/>
    <cellStyle name="CALC Percent Total 70 9 2 2" xfId="40859"/>
    <cellStyle name="CALC Percent Total 70 9 3" xfId="40860"/>
    <cellStyle name="CALC Percent Total 70 9 4" xfId="40861"/>
    <cellStyle name="CALC Percent Total 71" xfId="40862"/>
    <cellStyle name="CALC Percent Total 71 10" xfId="40863"/>
    <cellStyle name="CALC Percent Total 71 10 2" xfId="40864"/>
    <cellStyle name="CALC Percent Total 71 11" xfId="40865"/>
    <cellStyle name="CALC Percent Total 71 12" xfId="40866"/>
    <cellStyle name="CALC Percent Total 71 2" xfId="40867"/>
    <cellStyle name="CALC Percent Total 71 2 2" xfId="40868"/>
    <cellStyle name="CALC Percent Total 71 2 2 2" xfId="40869"/>
    <cellStyle name="CALC Percent Total 71 2 3" xfId="40870"/>
    <cellStyle name="CALC Percent Total 71 2 4" xfId="40871"/>
    <cellStyle name="CALC Percent Total 71 3" xfId="40872"/>
    <cellStyle name="CALC Percent Total 71 3 2" xfId="40873"/>
    <cellStyle name="CALC Percent Total 71 3 2 2" xfId="40874"/>
    <cellStyle name="CALC Percent Total 71 3 3" xfId="40875"/>
    <cellStyle name="CALC Percent Total 71 3 4" xfId="40876"/>
    <cellStyle name="CALC Percent Total 71 4" xfId="40877"/>
    <cellStyle name="CALC Percent Total 71 4 2" xfId="40878"/>
    <cellStyle name="CALC Percent Total 71 4 2 2" xfId="40879"/>
    <cellStyle name="CALC Percent Total 71 4 3" xfId="40880"/>
    <cellStyle name="CALC Percent Total 71 4 4" xfId="40881"/>
    <cellStyle name="CALC Percent Total 71 5" xfId="40882"/>
    <cellStyle name="CALC Percent Total 71 5 2" xfId="40883"/>
    <cellStyle name="CALC Percent Total 71 5 2 2" xfId="40884"/>
    <cellStyle name="CALC Percent Total 71 5 3" xfId="40885"/>
    <cellStyle name="CALC Percent Total 71 5 4" xfId="40886"/>
    <cellStyle name="CALC Percent Total 71 6" xfId="40887"/>
    <cellStyle name="CALC Percent Total 71 6 2" xfId="40888"/>
    <cellStyle name="CALC Percent Total 71 6 2 2" xfId="40889"/>
    <cellStyle name="CALC Percent Total 71 6 3" xfId="40890"/>
    <cellStyle name="CALC Percent Total 71 6 4" xfId="40891"/>
    <cellStyle name="CALC Percent Total 71 7" xfId="40892"/>
    <cellStyle name="CALC Percent Total 71 7 2" xfId="40893"/>
    <cellStyle name="CALC Percent Total 71 7 2 2" xfId="40894"/>
    <cellStyle name="CALC Percent Total 71 7 3" xfId="40895"/>
    <cellStyle name="CALC Percent Total 71 7 4" xfId="40896"/>
    <cellStyle name="CALC Percent Total 71 8" xfId="40897"/>
    <cellStyle name="CALC Percent Total 71 8 2" xfId="40898"/>
    <cellStyle name="CALC Percent Total 71 8 2 2" xfId="40899"/>
    <cellStyle name="CALC Percent Total 71 8 3" xfId="40900"/>
    <cellStyle name="CALC Percent Total 71 8 4" xfId="40901"/>
    <cellStyle name="CALC Percent Total 71 9" xfId="40902"/>
    <cellStyle name="CALC Percent Total 71 9 2" xfId="40903"/>
    <cellStyle name="CALC Percent Total 71 9 2 2" xfId="40904"/>
    <cellStyle name="CALC Percent Total 71 9 3" xfId="40905"/>
    <cellStyle name="CALC Percent Total 71 9 4" xfId="40906"/>
    <cellStyle name="CALC Percent Total 72" xfId="40907"/>
    <cellStyle name="CALC Percent Total 72 10" xfId="40908"/>
    <cellStyle name="CALC Percent Total 72 10 2" xfId="40909"/>
    <cellStyle name="CALC Percent Total 72 11" xfId="40910"/>
    <cellStyle name="CALC Percent Total 72 12" xfId="40911"/>
    <cellStyle name="CALC Percent Total 72 2" xfId="40912"/>
    <cellStyle name="CALC Percent Total 72 2 2" xfId="40913"/>
    <cellStyle name="CALC Percent Total 72 2 2 2" xfId="40914"/>
    <cellStyle name="CALC Percent Total 72 2 3" xfId="40915"/>
    <cellStyle name="CALC Percent Total 72 2 4" xfId="40916"/>
    <cellStyle name="CALC Percent Total 72 3" xfId="40917"/>
    <cellStyle name="CALC Percent Total 72 3 2" xfId="40918"/>
    <cellStyle name="CALC Percent Total 72 3 2 2" xfId="40919"/>
    <cellStyle name="CALC Percent Total 72 3 3" xfId="40920"/>
    <cellStyle name="CALC Percent Total 72 3 4" xfId="40921"/>
    <cellStyle name="CALC Percent Total 72 4" xfId="40922"/>
    <cellStyle name="CALC Percent Total 72 4 2" xfId="40923"/>
    <cellStyle name="CALC Percent Total 72 4 2 2" xfId="40924"/>
    <cellStyle name="CALC Percent Total 72 4 3" xfId="40925"/>
    <cellStyle name="CALC Percent Total 72 4 4" xfId="40926"/>
    <cellStyle name="CALC Percent Total 72 5" xfId="40927"/>
    <cellStyle name="CALC Percent Total 72 5 2" xfId="40928"/>
    <cellStyle name="CALC Percent Total 72 5 2 2" xfId="40929"/>
    <cellStyle name="CALC Percent Total 72 5 3" xfId="40930"/>
    <cellStyle name="CALC Percent Total 72 5 4" xfId="40931"/>
    <cellStyle name="CALC Percent Total 72 6" xfId="40932"/>
    <cellStyle name="CALC Percent Total 72 6 2" xfId="40933"/>
    <cellStyle name="CALC Percent Total 72 6 2 2" xfId="40934"/>
    <cellStyle name="CALC Percent Total 72 6 3" xfId="40935"/>
    <cellStyle name="CALC Percent Total 72 6 4" xfId="40936"/>
    <cellStyle name="CALC Percent Total 72 7" xfId="40937"/>
    <cellStyle name="CALC Percent Total 72 7 2" xfId="40938"/>
    <cellStyle name="CALC Percent Total 72 7 2 2" xfId="40939"/>
    <cellStyle name="CALC Percent Total 72 7 3" xfId="40940"/>
    <cellStyle name="CALC Percent Total 72 7 4" xfId="40941"/>
    <cellStyle name="CALC Percent Total 72 8" xfId="40942"/>
    <cellStyle name="CALC Percent Total 72 8 2" xfId="40943"/>
    <cellStyle name="CALC Percent Total 72 8 2 2" xfId="40944"/>
    <cellStyle name="CALC Percent Total 72 8 3" xfId="40945"/>
    <cellStyle name="CALC Percent Total 72 8 4" xfId="40946"/>
    <cellStyle name="CALC Percent Total 72 9" xfId="40947"/>
    <cellStyle name="CALC Percent Total 72 9 2" xfId="40948"/>
    <cellStyle name="CALC Percent Total 72 9 2 2" xfId="40949"/>
    <cellStyle name="CALC Percent Total 72 9 3" xfId="40950"/>
    <cellStyle name="CALC Percent Total 72 9 4" xfId="40951"/>
    <cellStyle name="CALC Percent Total 73" xfId="40952"/>
    <cellStyle name="CALC Percent Total 73 10" xfId="40953"/>
    <cellStyle name="CALC Percent Total 73 11" xfId="40954"/>
    <cellStyle name="CALC Percent Total 73 2" xfId="40955"/>
    <cellStyle name="CALC Percent Total 73 2 2" xfId="40956"/>
    <cellStyle name="CALC Percent Total 73 2 2 2" xfId="40957"/>
    <cellStyle name="CALC Percent Total 73 2 3" xfId="40958"/>
    <cellStyle name="CALC Percent Total 73 2 4" xfId="40959"/>
    <cellStyle name="CALC Percent Total 73 3" xfId="40960"/>
    <cellStyle name="CALC Percent Total 73 3 2" xfId="40961"/>
    <cellStyle name="CALC Percent Total 73 3 2 2" xfId="40962"/>
    <cellStyle name="CALC Percent Total 73 3 3" xfId="40963"/>
    <cellStyle name="CALC Percent Total 73 3 4" xfId="40964"/>
    <cellStyle name="CALC Percent Total 73 4" xfId="40965"/>
    <cellStyle name="CALC Percent Total 73 4 2" xfId="40966"/>
    <cellStyle name="CALC Percent Total 73 4 2 2" xfId="40967"/>
    <cellStyle name="CALC Percent Total 73 4 3" xfId="40968"/>
    <cellStyle name="CALC Percent Total 73 4 4" xfId="40969"/>
    <cellStyle name="CALC Percent Total 73 5" xfId="40970"/>
    <cellStyle name="CALC Percent Total 73 5 2" xfId="40971"/>
    <cellStyle name="CALC Percent Total 73 5 2 2" xfId="40972"/>
    <cellStyle name="CALC Percent Total 73 5 3" xfId="40973"/>
    <cellStyle name="CALC Percent Total 73 5 4" xfId="40974"/>
    <cellStyle name="CALC Percent Total 73 6" xfId="40975"/>
    <cellStyle name="CALC Percent Total 73 6 2" xfId="40976"/>
    <cellStyle name="CALC Percent Total 73 6 2 2" xfId="40977"/>
    <cellStyle name="CALC Percent Total 73 6 3" xfId="40978"/>
    <cellStyle name="CALC Percent Total 73 6 4" xfId="40979"/>
    <cellStyle name="CALC Percent Total 73 7" xfId="40980"/>
    <cellStyle name="CALC Percent Total 73 7 2" xfId="40981"/>
    <cellStyle name="CALC Percent Total 73 7 2 2" xfId="40982"/>
    <cellStyle name="CALC Percent Total 73 7 3" xfId="40983"/>
    <cellStyle name="CALC Percent Total 73 7 4" xfId="40984"/>
    <cellStyle name="CALC Percent Total 73 8" xfId="40985"/>
    <cellStyle name="CALC Percent Total 73 8 2" xfId="40986"/>
    <cellStyle name="CALC Percent Total 73 8 2 2" xfId="40987"/>
    <cellStyle name="CALC Percent Total 73 8 3" xfId="40988"/>
    <cellStyle name="CALC Percent Total 73 8 4" xfId="40989"/>
    <cellStyle name="CALC Percent Total 73 9" xfId="40990"/>
    <cellStyle name="CALC Percent Total 73 9 2" xfId="40991"/>
    <cellStyle name="CALC Percent Total 74" xfId="40992"/>
    <cellStyle name="CALC Percent Total 74 10" xfId="40993"/>
    <cellStyle name="CALC Percent Total 74 11" xfId="40994"/>
    <cellStyle name="CALC Percent Total 74 2" xfId="40995"/>
    <cellStyle name="CALC Percent Total 74 2 2" xfId="40996"/>
    <cellStyle name="CALC Percent Total 74 2 2 2" xfId="40997"/>
    <cellStyle name="CALC Percent Total 74 2 3" xfId="40998"/>
    <cellStyle name="CALC Percent Total 74 2 4" xfId="40999"/>
    <cellStyle name="CALC Percent Total 74 3" xfId="41000"/>
    <cellStyle name="CALC Percent Total 74 3 2" xfId="41001"/>
    <cellStyle name="CALC Percent Total 74 3 2 2" xfId="41002"/>
    <cellStyle name="CALC Percent Total 74 3 3" xfId="41003"/>
    <cellStyle name="CALC Percent Total 74 3 4" xfId="41004"/>
    <cellStyle name="CALC Percent Total 74 4" xfId="41005"/>
    <cellStyle name="CALC Percent Total 74 4 2" xfId="41006"/>
    <cellStyle name="CALC Percent Total 74 4 2 2" xfId="41007"/>
    <cellStyle name="CALC Percent Total 74 4 3" xfId="41008"/>
    <cellStyle name="CALC Percent Total 74 4 4" xfId="41009"/>
    <cellStyle name="CALC Percent Total 74 5" xfId="41010"/>
    <cellStyle name="CALC Percent Total 74 5 2" xfId="41011"/>
    <cellStyle name="CALC Percent Total 74 5 2 2" xfId="41012"/>
    <cellStyle name="CALC Percent Total 74 5 3" xfId="41013"/>
    <cellStyle name="CALC Percent Total 74 5 4" xfId="41014"/>
    <cellStyle name="CALC Percent Total 74 6" xfId="41015"/>
    <cellStyle name="CALC Percent Total 74 6 2" xfId="41016"/>
    <cellStyle name="CALC Percent Total 74 6 2 2" xfId="41017"/>
    <cellStyle name="CALC Percent Total 74 6 3" xfId="41018"/>
    <cellStyle name="CALC Percent Total 74 6 4" xfId="41019"/>
    <cellStyle name="CALC Percent Total 74 7" xfId="41020"/>
    <cellStyle name="CALC Percent Total 74 7 2" xfId="41021"/>
    <cellStyle name="CALC Percent Total 74 7 2 2" xfId="41022"/>
    <cellStyle name="CALC Percent Total 74 7 3" xfId="41023"/>
    <cellStyle name="CALC Percent Total 74 7 4" xfId="41024"/>
    <cellStyle name="CALC Percent Total 74 8" xfId="41025"/>
    <cellStyle name="CALC Percent Total 74 8 2" xfId="41026"/>
    <cellStyle name="CALC Percent Total 74 8 2 2" xfId="41027"/>
    <cellStyle name="CALC Percent Total 74 8 3" xfId="41028"/>
    <cellStyle name="CALC Percent Total 74 8 4" xfId="41029"/>
    <cellStyle name="CALC Percent Total 74 9" xfId="41030"/>
    <cellStyle name="CALC Percent Total 74 9 2" xfId="41031"/>
    <cellStyle name="CALC Percent Total 75" xfId="41032"/>
    <cellStyle name="CALC Percent Total 75 10" xfId="41033"/>
    <cellStyle name="CALC Percent Total 75 11" xfId="41034"/>
    <cellStyle name="CALC Percent Total 75 2" xfId="41035"/>
    <cellStyle name="CALC Percent Total 75 2 2" xfId="41036"/>
    <cellStyle name="CALC Percent Total 75 2 2 2" xfId="41037"/>
    <cellStyle name="CALC Percent Total 75 2 3" xfId="41038"/>
    <cellStyle name="CALC Percent Total 75 2 4" xfId="41039"/>
    <cellStyle name="CALC Percent Total 75 3" xfId="41040"/>
    <cellStyle name="CALC Percent Total 75 3 2" xfId="41041"/>
    <cellStyle name="CALC Percent Total 75 3 2 2" xfId="41042"/>
    <cellStyle name="CALC Percent Total 75 3 3" xfId="41043"/>
    <cellStyle name="CALC Percent Total 75 3 4" xfId="41044"/>
    <cellStyle name="CALC Percent Total 75 4" xfId="41045"/>
    <cellStyle name="CALC Percent Total 75 4 2" xfId="41046"/>
    <cellStyle name="CALC Percent Total 75 4 2 2" xfId="41047"/>
    <cellStyle name="CALC Percent Total 75 4 3" xfId="41048"/>
    <cellStyle name="CALC Percent Total 75 4 4" xfId="41049"/>
    <cellStyle name="CALC Percent Total 75 5" xfId="41050"/>
    <cellStyle name="CALC Percent Total 75 5 2" xfId="41051"/>
    <cellStyle name="CALC Percent Total 75 5 2 2" xfId="41052"/>
    <cellStyle name="CALC Percent Total 75 5 3" xfId="41053"/>
    <cellStyle name="CALC Percent Total 75 5 4" xfId="41054"/>
    <cellStyle name="CALC Percent Total 75 6" xfId="41055"/>
    <cellStyle name="CALC Percent Total 75 6 2" xfId="41056"/>
    <cellStyle name="CALC Percent Total 75 6 2 2" xfId="41057"/>
    <cellStyle name="CALC Percent Total 75 6 3" xfId="41058"/>
    <cellStyle name="CALC Percent Total 75 6 4" xfId="41059"/>
    <cellStyle name="CALC Percent Total 75 7" xfId="41060"/>
    <cellStyle name="CALC Percent Total 75 7 2" xfId="41061"/>
    <cellStyle name="CALC Percent Total 75 7 2 2" xfId="41062"/>
    <cellStyle name="CALC Percent Total 75 7 3" xfId="41063"/>
    <cellStyle name="CALC Percent Total 75 7 4" xfId="41064"/>
    <cellStyle name="CALC Percent Total 75 8" xfId="41065"/>
    <cellStyle name="CALC Percent Total 75 8 2" xfId="41066"/>
    <cellStyle name="CALC Percent Total 75 8 2 2" xfId="41067"/>
    <cellStyle name="CALC Percent Total 75 8 3" xfId="41068"/>
    <cellStyle name="CALC Percent Total 75 8 4" xfId="41069"/>
    <cellStyle name="CALC Percent Total 75 9" xfId="41070"/>
    <cellStyle name="CALC Percent Total 75 9 2" xfId="41071"/>
    <cellStyle name="CALC Percent Total 76" xfId="41072"/>
    <cellStyle name="CALC Percent Total 76 10" xfId="41073"/>
    <cellStyle name="CALC Percent Total 76 11" xfId="41074"/>
    <cellStyle name="CALC Percent Total 76 2" xfId="41075"/>
    <cellStyle name="CALC Percent Total 76 2 2" xfId="41076"/>
    <cellStyle name="CALC Percent Total 76 2 2 2" xfId="41077"/>
    <cellStyle name="CALC Percent Total 76 2 3" xfId="41078"/>
    <cellStyle name="CALC Percent Total 76 2 4" xfId="41079"/>
    <cellStyle name="CALC Percent Total 76 3" xfId="41080"/>
    <cellStyle name="CALC Percent Total 76 3 2" xfId="41081"/>
    <cellStyle name="CALC Percent Total 76 3 2 2" xfId="41082"/>
    <cellStyle name="CALC Percent Total 76 3 3" xfId="41083"/>
    <cellStyle name="CALC Percent Total 76 3 4" xfId="41084"/>
    <cellStyle name="CALC Percent Total 76 4" xfId="41085"/>
    <cellStyle name="CALC Percent Total 76 4 2" xfId="41086"/>
    <cellStyle name="CALC Percent Total 76 4 2 2" xfId="41087"/>
    <cellStyle name="CALC Percent Total 76 4 3" xfId="41088"/>
    <cellStyle name="CALC Percent Total 76 4 4" xfId="41089"/>
    <cellStyle name="CALC Percent Total 76 5" xfId="41090"/>
    <cellStyle name="CALC Percent Total 76 5 2" xfId="41091"/>
    <cellStyle name="CALC Percent Total 76 5 2 2" xfId="41092"/>
    <cellStyle name="CALC Percent Total 76 5 3" xfId="41093"/>
    <cellStyle name="CALC Percent Total 76 5 4" xfId="41094"/>
    <cellStyle name="CALC Percent Total 76 6" xfId="41095"/>
    <cellStyle name="CALC Percent Total 76 6 2" xfId="41096"/>
    <cellStyle name="CALC Percent Total 76 6 2 2" xfId="41097"/>
    <cellStyle name="CALC Percent Total 76 6 3" xfId="41098"/>
    <cellStyle name="CALC Percent Total 76 6 4" xfId="41099"/>
    <cellStyle name="CALC Percent Total 76 7" xfId="41100"/>
    <cellStyle name="CALC Percent Total 76 7 2" xfId="41101"/>
    <cellStyle name="CALC Percent Total 76 7 2 2" xfId="41102"/>
    <cellStyle name="CALC Percent Total 76 7 3" xfId="41103"/>
    <cellStyle name="CALC Percent Total 76 7 4" xfId="41104"/>
    <cellStyle name="CALC Percent Total 76 8" xfId="41105"/>
    <cellStyle name="CALC Percent Total 76 8 2" xfId="41106"/>
    <cellStyle name="CALC Percent Total 76 8 2 2" xfId="41107"/>
    <cellStyle name="CALC Percent Total 76 8 3" xfId="41108"/>
    <cellStyle name="CALC Percent Total 76 8 4" xfId="41109"/>
    <cellStyle name="CALC Percent Total 76 9" xfId="41110"/>
    <cellStyle name="CALC Percent Total 76 9 2" xfId="41111"/>
    <cellStyle name="CALC Percent Total 77" xfId="41112"/>
    <cellStyle name="CALC Percent Total 77 10" xfId="41113"/>
    <cellStyle name="CALC Percent Total 77 11" xfId="41114"/>
    <cellStyle name="CALC Percent Total 77 2" xfId="41115"/>
    <cellStyle name="CALC Percent Total 77 2 2" xfId="41116"/>
    <cellStyle name="CALC Percent Total 77 2 2 2" xfId="41117"/>
    <cellStyle name="CALC Percent Total 77 2 3" xfId="41118"/>
    <cellStyle name="CALC Percent Total 77 2 4" xfId="41119"/>
    <cellStyle name="CALC Percent Total 77 3" xfId="41120"/>
    <cellStyle name="CALC Percent Total 77 3 2" xfId="41121"/>
    <cellStyle name="CALC Percent Total 77 3 2 2" xfId="41122"/>
    <cellStyle name="CALC Percent Total 77 3 3" xfId="41123"/>
    <cellStyle name="CALC Percent Total 77 3 4" xfId="41124"/>
    <cellStyle name="CALC Percent Total 77 4" xfId="41125"/>
    <cellStyle name="CALC Percent Total 77 4 2" xfId="41126"/>
    <cellStyle name="CALC Percent Total 77 4 2 2" xfId="41127"/>
    <cellStyle name="CALC Percent Total 77 4 3" xfId="41128"/>
    <cellStyle name="CALC Percent Total 77 4 4" xfId="41129"/>
    <cellStyle name="CALC Percent Total 77 5" xfId="41130"/>
    <cellStyle name="CALC Percent Total 77 5 2" xfId="41131"/>
    <cellStyle name="CALC Percent Total 77 5 2 2" xfId="41132"/>
    <cellStyle name="CALC Percent Total 77 5 3" xfId="41133"/>
    <cellStyle name="CALC Percent Total 77 5 4" xfId="41134"/>
    <cellStyle name="CALC Percent Total 77 6" xfId="41135"/>
    <cellStyle name="CALC Percent Total 77 6 2" xfId="41136"/>
    <cellStyle name="CALC Percent Total 77 6 2 2" xfId="41137"/>
    <cellStyle name="CALC Percent Total 77 6 3" xfId="41138"/>
    <cellStyle name="CALC Percent Total 77 6 4" xfId="41139"/>
    <cellStyle name="CALC Percent Total 77 7" xfId="41140"/>
    <cellStyle name="CALC Percent Total 77 7 2" xfId="41141"/>
    <cellStyle name="CALC Percent Total 77 7 2 2" xfId="41142"/>
    <cellStyle name="CALC Percent Total 77 7 3" xfId="41143"/>
    <cellStyle name="CALC Percent Total 77 7 4" xfId="41144"/>
    <cellStyle name="CALC Percent Total 77 8" xfId="41145"/>
    <cellStyle name="CALC Percent Total 77 8 2" xfId="41146"/>
    <cellStyle name="CALC Percent Total 77 8 2 2" xfId="41147"/>
    <cellStyle name="CALC Percent Total 77 8 3" xfId="41148"/>
    <cellStyle name="CALC Percent Total 77 8 4" xfId="41149"/>
    <cellStyle name="CALC Percent Total 77 9" xfId="41150"/>
    <cellStyle name="CALC Percent Total 77 9 2" xfId="41151"/>
    <cellStyle name="CALC Percent Total 78" xfId="41152"/>
    <cellStyle name="CALC Percent Total 78 10" xfId="41153"/>
    <cellStyle name="CALC Percent Total 78 11" xfId="41154"/>
    <cellStyle name="CALC Percent Total 78 2" xfId="41155"/>
    <cellStyle name="CALC Percent Total 78 2 2" xfId="41156"/>
    <cellStyle name="CALC Percent Total 78 2 2 2" xfId="41157"/>
    <cellStyle name="CALC Percent Total 78 2 3" xfId="41158"/>
    <cellStyle name="CALC Percent Total 78 2 4" xfId="41159"/>
    <cellStyle name="CALC Percent Total 78 3" xfId="41160"/>
    <cellStyle name="CALC Percent Total 78 3 2" xfId="41161"/>
    <cellStyle name="CALC Percent Total 78 3 2 2" xfId="41162"/>
    <cellStyle name="CALC Percent Total 78 3 3" xfId="41163"/>
    <cellStyle name="CALC Percent Total 78 3 4" xfId="41164"/>
    <cellStyle name="CALC Percent Total 78 4" xfId="41165"/>
    <cellStyle name="CALC Percent Total 78 4 2" xfId="41166"/>
    <cellStyle name="CALC Percent Total 78 4 2 2" xfId="41167"/>
    <cellStyle name="CALC Percent Total 78 4 3" xfId="41168"/>
    <cellStyle name="CALC Percent Total 78 4 4" xfId="41169"/>
    <cellStyle name="CALC Percent Total 78 5" xfId="41170"/>
    <cellStyle name="CALC Percent Total 78 5 2" xfId="41171"/>
    <cellStyle name="CALC Percent Total 78 5 2 2" xfId="41172"/>
    <cellStyle name="CALC Percent Total 78 5 3" xfId="41173"/>
    <cellStyle name="CALC Percent Total 78 5 4" xfId="41174"/>
    <cellStyle name="CALC Percent Total 78 6" xfId="41175"/>
    <cellStyle name="CALC Percent Total 78 6 2" xfId="41176"/>
    <cellStyle name="CALC Percent Total 78 6 2 2" xfId="41177"/>
    <cellStyle name="CALC Percent Total 78 6 3" xfId="41178"/>
    <cellStyle name="CALC Percent Total 78 6 4" xfId="41179"/>
    <cellStyle name="CALC Percent Total 78 7" xfId="41180"/>
    <cellStyle name="CALC Percent Total 78 7 2" xfId="41181"/>
    <cellStyle name="CALC Percent Total 78 7 2 2" xfId="41182"/>
    <cellStyle name="CALC Percent Total 78 7 3" xfId="41183"/>
    <cellStyle name="CALC Percent Total 78 7 4" xfId="41184"/>
    <cellStyle name="CALC Percent Total 78 8" xfId="41185"/>
    <cellStyle name="CALC Percent Total 78 8 2" xfId="41186"/>
    <cellStyle name="CALC Percent Total 78 8 2 2" xfId="41187"/>
    <cellStyle name="CALC Percent Total 78 8 3" xfId="41188"/>
    <cellStyle name="CALC Percent Total 78 8 4" xfId="41189"/>
    <cellStyle name="CALC Percent Total 78 9" xfId="41190"/>
    <cellStyle name="CALC Percent Total 78 9 2" xfId="41191"/>
    <cellStyle name="CALC Percent Total 79" xfId="41192"/>
    <cellStyle name="CALC Percent Total 79 10" xfId="41193"/>
    <cellStyle name="CALC Percent Total 79 11" xfId="41194"/>
    <cellStyle name="CALC Percent Total 79 2" xfId="41195"/>
    <cellStyle name="CALC Percent Total 79 2 2" xfId="41196"/>
    <cellStyle name="CALC Percent Total 79 2 2 2" xfId="41197"/>
    <cellStyle name="CALC Percent Total 79 2 3" xfId="41198"/>
    <cellStyle name="CALC Percent Total 79 2 4" xfId="41199"/>
    <cellStyle name="CALC Percent Total 79 3" xfId="41200"/>
    <cellStyle name="CALC Percent Total 79 3 2" xfId="41201"/>
    <cellStyle name="CALC Percent Total 79 3 2 2" xfId="41202"/>
    <cellStyle name="CALC Percent Total 79 3 3" xfId="41203"/>
    <cellStyle name="CALC Percent Total 79 3 4" xfId="41204"/>
    <cellStyle name="CALC Percent Total 79 4" xfId="41205"/>
    <cellStyle name="CALC Percent Total 79 4 2" xfId="41206"/>
    <cellStyle name="CALC Percent Total 79 4 2 2" xfId="41207"/>
    <cellStyle name="CALC Percent Total 79 4 3" xfId="41208"/>
    <cellStyle name="CALC Percent Total 79 4 4" xfId="41209"/>
    <cellStyle name="CALC Percent Total 79 5" xfId="41210"/>
    <cellStyle name="CALC Percent Total 79 5 2" xfId="41211"/>
    <cellStyle name="CALC Percent Total 79 5 2 2" xfId="41212"/>
    <cellStyle name="CALC Percent Total 79 5 3" xfId="41213"/>
    <cellStyle name="CALC Percent Total 79 5 4" xfId="41214"/>
    <cellStyle name="CALC Percent Total 79 6" xfId="41215"/>
    <cellStyle name="CALC Percent Total 79 6 2" xfId="41216"/>
    <cellStyle name="CALC Percent Total 79 6 2 2" xfId="41217"/>
    <cellStyle name="CALC Percent Total 79 6 3" xfId="41218"/>
    <cellStyle name="CALC Percent Total 79 6 4" xfId="41219"/>
    <cellStyle name="CALC Percent Total 79 7" xfId="41220"/>
    <cellStyle name="CALC Percent Total 79 7 2" xfId="41221"/>
    <cellStyle name="CALC Percent Total 79 7 2 2" xfId="41222"/>
    <cellStyle name="CALC Percent Total 79 7 3" xfId="41223"/>
    <cellStyle name="CALC Percent Total 79 7 4" xfId="41224"/>
    <cellStyle name="CALC Percent Total 79 8" xfId="41225"/>
    <cellStyle name="CALC Percent Total 79 8 2" xfId="41226"/>
    <cellStyle name="CALC Percent Total 79 8 2 2" xfId="41227"/>
    <cellStyle name="CALC Percent Total 79 8 3" xfId="41228"/>
    <cellStyle name="CALC Percent Total 79 8 4" xfId="41229"/>
    <cellStyle name="CALC Percent Total 79 9" xfId="41230"/>
    <cellStyle name="CALC Percent Total 79 9 2" xfId="41231"/>
    <cellStyle name="CALC Percent Total 8" xfId="41232"/>
    <cellStyle name="CALC Percent Total 8 10" xfId="41233"/>
    <cellStyle name="CALC Percent Total 8 10 2" xfId="41234"/>
    <cellStyle name="CALC Percent Total 8 11" xfId="41235"/>
    <cellStyle name="CALC Percent Total 8 2" xfId="41236"/>
    <cellStyle name="CALC Percent Total 8 2 2" xfId="41237"/>
    <cellStyle name="CALC Percent Total 8 2 2 2" xfId="41238"/>
    <cellStyle name="CALC Percent Total 8 2 3" xfId="41239"/>
    <cellStyle name="CALC Percent Total 8 2 4" xfId="41240"/>
    <cellStyle name="CALC Percent Total 8 3" xfId="41241"/>
    <cellStyle name="CALC Percent Total 8 3 2" xfId="41242"/>
    <cellStyle name="CALC Percent Total 8 3 2 2" xfId="41243"/>
    <cellStyle name="CALC Percent Total 8 3 3" xfId="41244"/>
    <cellStyle name="CALC Percent Total 8 3 4" xfId="41245"/>
    <cellStyle name="CALC Percent Total 8 4" xfId="41246"/>
    <cellStyle name="CALC Percent Total 8 4 2" xfId="41247"/>
    <cellStyle name="CALC Percent Total 8 4 2 2" xfId="41248"/>
    <cellStyle name="CALC Percent Total 8 4 3" xfId="41249"/>
    <cellStyle name="CALC Percent Total 8 4 4" xfId="41250"/>
    <cellStyle name="CALC Percent Total 8 5" xfId="41251"/>
    <cellStyle name="CALC Percent Total 8 5 2" xfId="41252"/>
    <cellStyle name="CALC Percent Total 8 5 2 2" xfId="41253"/>
    <cellStyle name="CALC Percent Total 8 5 3" xfId="41254"/>
    <cellStyle name="CALC Percent Total 8 5 4" xfId="41255"/>
    <cellStyle name="CALC Percent Total 8 6" xfId="41256"/>
    <cellStyle name="CALC Percent Total 8 6 2" xfId="41257"/>
    <cellStyle name="CALC Percent Total 8 6 2 2" xfId="41258"/>
    <cellStyle name="CALC Percent Total 8 6 3" xfId="41259"/>
    <cellStyle name="CALC Percent Total 8 6 4" xfId="41260"/>
    <cellStyle name="CALC Percent Total 8 7" xfId="41261"/>
    <cellStyle name="CALC Percent Total 8 7 2" xfId="41262"/>
    <cellStyle name="CALC Percent Total 8 7 2 2" xfId="41263"/>
    <cellStyle name="CALC Percent Total 8 7 3" xfId="41264"/>
    <cellStyle name="CALC Percent Total 8 7 4" xfId="41265"/>
    <cellStyle name="CALC Percent Total 8 8" xfId="41266"/>
    <cellStyle name="CALC Percent Total 8 8 2" xfId="41267"/>
    <cellStyle name="CALC Percent Total 8 8 2 2" xfId="41268"/>
    <cellStyle name="CALC Percent Total 8 8 3" xfId="41269"/>
    <cellStyle name="CALC Percent Total 8 8 4" xfId="41270"/>
    <cellStyle name="CALC Percent Total 8 9" xfId="41271"/>
    <cellStyle name="CALC Percent Total 8 9 2" xfId="41272"/>
    <cellStyle name="CALC Percent Total 8 9 2 2" xfId="41273"/>
    <cellStyle name="CALC Percent Total 8 9 3" xfId="41274"/>
    <cellStyle name="CALC Percent Total 8 9 4" xfId="41275"/>
    <cellStyle name="CALC Percent Total 80" xfId="41276"/>
    <cellStyle name="CALC Percent Total 80 10" xfId="41277"/>
    <cellStyle name="CALC Percent Total 80 11" xfId="41278"/>
    <cellStyle name="CALC Percent Total 80 2" xfId="41279"/>
    <cellStyle name="CALC Percent Total 80 2 2" xfId="41280"/>
    <cellStyle name="CALC Percent Total 80 2 2 2" xfId="41281"/>
    <cellStyle name="CALC Percent Total 80 2 3" xfId="41282"/>
    <cellStyle name="CALC Percent Total 80 2 4" xfId="41283"/>
    <cellStyle name="CALC Percent Total 80 3" xfId="41284"/>
    <cellStyle name="CALC Percent Total 80 3 2" xfId="41285"/>
    <cellStyle name="CALC Percent Total 80 3 2 2" xfId="41286"/>
    <cellStyle name="CALC Percent Total 80 3 3" xfId="41287"/>
    <cellStyle name="CALC Percent Total 80 3 4" xfId="41288"/>
    <cellStyle name="CALC Percent Total 80 4" xfId="41289"/>
    <cellStyle name="CALC Percent Total 80 4 2" xfId="41290"/>
    <cellStyle name="CALC Percent Total 80 4 2 2" xfId="41291"/>
    <cellStyle name="CALC Percent Total 80 4 3" xfId="41292"/>
    <cellStyle name="CALC Percent Total 80 4 4" xfId="41293"/>
    <cellStyle name="CALC Percent Total 80 5" xfId="41294"/>
    <cellStyle name="CALC Percent Total 80 5 2" xfId="41295"/>
    <cellStyle name="CALC Percent Total 80 5 2 2" xfId="41296"/>
    <cellStyle name="CALC Percent Total 80 5 3" xfId="41297"/>
    <cellStyle name="CALC Percent Total 80 5 4" xfId="41298"/>
    <cellStyle name="CALC Percent Total 80 6" xfId="41299"/>
    <cellStyle name="CALC Percent Total 80 6 2" xfId="41300"/>
    <cellStyle name="CALC Percent Total 80 6 2 2" xfId="41301"/>
    <cellStyle name="CALC Percent Total 80 6 3" xfId="41302"/>
    <cellStyle name="CALC Percent Total 80 6 4" xfId="41303"/>
    <cellStyle name="CALC Percent Total 80 7" xfId="41304"/>
    <cellStyle name="CALC Percent Total 80 7 2" xfId="41305"/>
    <cellStyle name="CALC Percent Total 80 7 2 2" xfId="41306"/>
    <cellStyle name="CALC Percent Total 80 7 3" xfId="41307"/>
    <cellStyle name="CALC Percent Total 80 7 4" xfId="41308"/>
    <cellStyle name="CALC Percent Total 80 8" xfId="41309"/>
    <cellStyle name="CALC Percent Total 80 8 2" xfId="41310"/>
    <cellStyle name="CALC Percent Total 80 8 2 2" xfId="41311"/>
    <cellStyle name="CALC Percent Total 80 8 3" xfId="41312"/>
    <cellStyle name="CALC Percent Total 80 8 4" xfId="41313"/>
    <cellStyle name="CALC Percent Total 80 9" xfId="41314"/>
    <cellStyle name="CALC Percent Total 80 9 2" xfId="41315"/>
    <cellStyle name="CALC Percent Total 81" xfId="41316"/>
    <cellStyle name="CALC Percent Total 81 10" xfId="41317"/>
    <cellStyle name="CALC Percent Total 81 11" xfId="41318"/>
    <cellStyle name="CALC Percent Total 81 2" xfId="41319"/>
    <cellStyle name="CALC Percent Total 81 2 2" xfId="41320"/>
    <cellStyle name="CALC Percent Total 81 2 2 2" xfId="41321"/>
    <cellStyle name="CALC Percent Total 81 2 3" xfId="41322"/>
    <cellStyle name="CALC Percent Total 81 2 4" xfId="41323"/>
    <cellStyle name="CALC Percent Total 81 3" xfId="41324"/>
    <cellStyle name="CALC Percent Total 81 3 2" xfId="41325"/>
    <cellStyle name="CALC Percent Total 81 3 2 2" xfId="41326"/>
    <cellStyle name="CALC Percent Total 81 3 3" xfId="41327"/>
    <cellStyle name="CALC Percent Total 81 3 4" xfId="41328"/>
    <cellStyle name="CALC Percent Total 81 4" xfId="41329"/>
    <cellStyle name="CALC Percent Total 81 4 2" xfId="41330"/>
    <cellStyle name="CALC Percent Total 81 4 2 2" xfId="41331"/>
    <cellStyle name="CALC Percent Total 81 4 3" xfId="41332"/>
    <cellStyle name="CALC Percent Total 81 4 4" xfId="41333"/>
    <cellStyle name="CALC Percent Total 81 5" xfId="41334"/>
    <cellStyle name="CALC Percent Total 81 5 2" xfId="41335"/>
    <cellStyle name="CALC Percent Total 81 5 2 2" xfId="41336"/>
    <cellStyle name="CALC Percent Total 81 5 3" xfId="41337"/>
    <cellStyle name="CALC Percent Total 81 5 4" xfId="41338"/>
    <cellStyle name="CALC Percent Total 81 6" xfId="41339"/>
    <cellStyle name="CALC Percent Total 81 6 2" xfId="41340"/>
    <cellStyle name="CALC Percent Total 81 6 2 2" xfId="41341"/>
    <cellStyle name="CALC Percent Total 81 6 3" xfId="41342"/>
    <cellStyle name="CALC Percent Total 81 6 4" xfId="41343"/>
    <cellStyle name="CALC Percent Total 81 7" xfId="41344"/>
    <cellStyle name="CALC Percent Total 81 7 2" xfId="41345"/>
    <cellStyle name="CALC Percent Total 81 7 2 2" xfId="41346"/>
    <cellStyle name="CALC Percent Total 81 7 3" xfId="41347"/>
    <cellStyle name="CALC Percent Total 81 7 4" xfId="41348"/>
    <cellStyle name="CALC Percent Total 81 8" xfId="41349"/>
    <cellStyle name="CALC Percent Total 81 8 2" xfId="41350"/>
    <cellStyle name="CALC Percent Total 81 8 2 2" xfId="41351"/>
    <cellStyle name="CALC Percent Total 81 8 3" xfId="41352"/>
    <cellStyle name="CALC Percent Total 81 8 4" xfId="41353"/>
    <cellStyle name="CALC Percent Total 81 9" xfId="41354"/>
    <cellStyle name="CALC Percent Total 81 9 2" xfId="41355"/>
    <cellStyle name="CALC Percent Total 82" xfId="41356"/>
    <cellStyle name="CALC Percent Total 82 10" xfId="41357"/>
    <cellStyle name="CALC Percent Total 82 11" xfId="41358"/>
    <cellStyle name="CALC Percent Total 82 2" xfId="41359"/>
    <cellStyle name="CALC Percent Total 82 2 2" xfId="41360"/>
    <cellStyle name="CALC Percent Total 82 2 2 2" xfId="41361"/>
    <cellStyle name="CALC Percent Total 82 2 3" xfId="41362"/>
    <cellStyle name="CALC Percent Total 82 2 4" xfId="41363"/>
    <cellStyle name="CALC Percent Total 82 3" xfId="41364"/>
    <cellStyle name="CALC Percent Total 82 3 2" xfId="41365"/>
    <cellStyle name="CALC Percent Total 82 3 2 2" xfId="41366"/>
    <cellStyle name="CALC Percent Total 82 3 3" xfId="41367"/>
    <cellStyle name="CALC Percent Total 82 3 4" xfId="41368"/>
    <cellStyle name="CALC Percent Total 82 4" xfId="41369"/>
    <cellStyle name="CALC Percent Total 82 4 2" xfId="41370"/>
    <cellStyle name="CALC Percent Total 82 4 2 2" xfId="41371"/>
    <cellStyle name="CALC Percent Total 82 4 3" xfId="41372"/>
    <cellStyle name="CALC Percent Total 82 4 4" xfId="41373"/>
    <cellStyle name="CALC Percent Total 82 5" xfId="41374"/>
    <cellStyle name="CALC Percent Total 82 5 2" xfId="41375"/>
    <cellStyle name="CALC Percent Total 82 5 2 2" xfId="41376"/>
    <cellStyle name="CALC Percent Total 82 5 3" xfId="41377"/>
    <cellStyle name="CALC Percent Total 82 5 4" xfId="41378"/>
    <cellStyle name="CALC Percent Total 82 6" xfId="41379"/>
    <cellStyle name="CALC Percent Total 82 6 2" xfId="41380"/>
    <cellStyle name="CALC Percent Total 82 6 2 2" xfId="41381"/>
    <cellStyle name="CALC Percent Total 82 6 3" xfId="41382"/>
    <cellStyle name="CALC Percent Total 82 6 4" xfId="41383"/>
    <cellStyle name="CALC Percent Total 82 7" xfId="41384"/>
    <cellStyle name="CALC Percent Total 82 7 2" xfId="41385"/>
    <cellStyle name="CALC Percent Total 82 7 2 2" xfId="41386"/>
    <cellStyle name="CALC Percent Total 82 7 3" xfId="41387"/>
    <cellStyle name="CALC Percent Total 82 7 4" xfId="41388"/>
    <cellStyle name="CALC Percent Total 82 8" xfId="41389"/>
    <cellStyle name="CALC Percent Total 82 8 2" xfId="41390"/>
    <cellStyle name="CALC Percent Total 82 8 2 2" xfId="41391"/>
    <cellStyle name="CALC Percent Total 82 8 3" xfId="41392"/>
    <cellStyle name="CALC Percent Total 82 8 4" xfId="41393"/>
    <cellStyle name="CALC Percent Total 82 9" xfId="41394"/>
    <cellStyle name="CALC Percent Total 82 9 2" xfId="41395"/>
    <cellStyle name="CALC Percent Total 83" xfId="41396"/>
    <cellStyle name="CALC Percent Total 83 10" xfId="41397"/>
    <cellStyle name="CALC Percent Total 83 11" xfId="41398"/>
    <cellStyle name="CALC Percent Total 83 2" xfId="41399"/>
    <cellStyle name="CALC Percent Total 83 2 2" xfId="41400"/>
    <cellStyle name="CALC Percent Total 83 2 2 2" xfId="41401"/>
    <cellStyle name="CALC Percent Total 83 2 3" xfId="41402"/>
    <cellStyle name="CALC Percent Total 83 2 4" xfId="41403"/>
    <cellStyle name="CALC Percent Total 83 3" xfId="41404"/>
    <cellStyle name="CALC Percent Total 83 3 2" xfId="41405"/>
    <cellStyle name="CALC Percent Total 83 3 2 2" xfId="41406"/>
    <cellStyle name="CALC Percent Total 83 3 3" xfId="41407"/>
    <cellStyle name="CALC Percent Total 83 3 4" xfId="41408"/>
    <cellStyle name="CALC Percent Total 83 4" xfId="41409"/>
    <cellStyle name="CALC Percent Total 83 4 2" xfId="41410"/>
    <cellStyle name="CALC Percent Total 83 4 2 2" xfId="41411"/>
    <cellStyle name="CALC Percent Total 83 4 3" xfId="41412"/>
    <cellStyle name="CALC Percent Total 83 4 4" xfId="41413"/>
    <cellStyle name="CALC Percent Total 83 5" xfId="41414"/>
    <cellStyle name="CALC Percent Total 83 5 2" xfId="41415"/>
    <cellStyle name="CALC Percent Total 83 5 2 2" xfId="41416"/>
    <cellStyle name="CALC Percent Total 83 5 3" xfId="41417"/>
    <cellStyle name="CALC Percent Total 83 5 4" xfId="41418"/>
    <cellStyle name="CALC Percent Total 83 6" xfId="41419"/>
    <cellStyle name="CALC Percent Total 83 6 2" xfId="41420"/>
    <cellStyle name="CALC Percent Total 83 6 2 2" xfId="41421"/>
    <cellStyle name="CALC Percent Total 83 6 3" xfId="41422"/>
    <cellStyle name="CALC Percent Total 83 6 4" xfId="41423"/>
    <cellStyle name="CALC Percent Total 83 7" xfId="41424"/>
    <cellStyle name="CALC Percent Total 83 7 2" xfId="41425"/>
    <cellStyle name="CALC Percent Total 83 7 2 2" xfId="41426"/>
    <cellStyle name="CALC Percent Total 83 7 3" xfId="41427"/>
    <cellStyle name="CALC Percent Total 83 7 4" xfId="41428"/>
    <cellStyle name="CALC Percent Total 83 8" xfId="41429"/>
    <cellStyle name="CALC Percent Total 83 8 2" xfId="41430"/>
    <cellStyle name="CALC Percent Total 83 8 2 2" xfId="41431"/>
    <cellStyle name="CALC Percent Total 83 8 3" xfId="41432"/>
    <cellStyle name="CALC Percent Total 83 8 4" xfId="41433"/>
    <cellStyle name="CALC Percent Total 83 9" xfId="41434"/>
    <cellStyle name="CALC Percent Total 83 9 2" xfId="41435"/>
    <cellStyle name="CALC Percent Total 84" xfId="41436"/>
    <cellStyle name="CALC Percent Total 84 10" xfId="41437"/>
    <cellStyle name="CALC Percent Total 84 11" xfId="41438"/>
    <cellStyle name="CALC Percent Total 84 2" xfId="41439"/>
    <cellStyle name="CALC Percent Total 84 2 2" xfId="41440"/>
    <cellStyle name="CALC Percent Total 84 2 2 2" xfId="41441"/>
    <cellStyle name="CALC Percent Total 84 2 3" xfId="41442"/>
    <cellStyle name="CALC Percent Total 84 2 4" xfId="41443"/>
    <cellStyle name="CALC Percent Total 84 3" xfId="41444"/>
    <cellStyle name="CALC Percent Total 84 3 2" xfId="41445"/>
    <cellStyle name="CALC Percent Total 84 3 2 2" xfId="41446"/>
    <cellStyle name="CALC Percent Total 84 3 3" xfId="41447"/>
    <cellStyle name="CALC Percent Total 84 3 4" xfId="41448"/>
    <cellStyle name="CALC Percent Total 84 4" xfId="41449"/>
    <cellStyle name="CALC Percent Total 84 4 2" xfId="41450"/>
    <cellStyle name="CALC Percent Total 84 4 2 2" xfId="41451"/>
    <cellStyle name="CALC Percent Total 84 4 3" xfId="41452"/>
    <cellStyle name="CALC Percent Total 84 4 4" xfId="41453"/>
    <cellStyle name="CALC Percent Total 84 5" xfId="41454"/>
    <cellStyle name="CALC Percent Total 84 5 2" xfId="41455"/>
    <cellStyle name="CALC Percent Total 84 5 2 2" xfId="41456"/>
    <cellStyle name="CALC Percent Total 84 5 3" xfId="41457"/>
    <cellStyle name="CALC Percent Total 84 5 4" xfId="41458"/>
    <cellStyle name="CALC Percent Total 84 6" xfId="41459"/>
    <cellStyle name="CALC Percent Total 84 6 2" xfId="41460"/>
    <cellStyle name="CALC Percent Total 84 6 2 2" xfId="41461"/>
    <cellStyle name="CALC Percent Total 84 6 3" xfId="41462"/>
    <cellStyle name="CALC Percent Total 84 6 4" xfId="41463"/>
    <cellStyle name="CALC Percent Total 84 7" xfId="41464"/>
    <cellStyle name="CALC Percent Total 84 7 2" xfId="41465"/>
    <cellStyle name="CALC Percent Total 84 7 2 2" xfId="41466"/>
    <cellStyle name="CALC Percent Total 84 7 3" xfId="41467"/>
    <cellStyle name="CALC Percent Total 84 7 4" xfId="41468"/>
    <cellStyle name="CALC Percent Total 84 8" xfId="41469"/>
    <cellStyle name="CALC Percent Total 84 8 2" xfId="41470"/>
    <cellStyle name="CALC Percent Total 84 8 2 2" xfId="41471"/>
    <cellStyle name="CALC Percent Total 84 8 3" xfId="41472"/>
    <cellStyle name="CALC Percent Total 84 8 4" xfId="41473"/>
    <cellStyle name="CALC Percent Total 84 9" xfId="41474"/>
    <cellStyle name="CALC Percent Total 84 9 2" xfId="41475"/>
    <cellStyle name="CALC Percent Total 85" xfId="41476"/>
    <cellStyle name="CALC Percent Total 85 10" xfId="41477"/>
    <cellStyle name="CALC Percent Total 85 11" xfId="41478"/>
    <cellStyle name="CALC Percent Total 85 2" xfId="41479"/>
    <cellStyle name="CALC Percent Total 85 2 2" xfId="41480"/>
    <cellStyle name="CALC Percent Total 85 2 2 2" xfId="41481"/>
    <cellStyle name="CALC Percent Total 85 2 3" xfId="41482"/>
    <cellStyle name="CALC Percent Total 85 2 4" xfId="41483"/>
    <cellStyle name="CALC Percent Total 85 3" xfId="41484"/>
    <cellStyle name="CALC Percent Total 85 3 2" xfId="41485"/>
    <cellStyle name="CALC Percent Total 85 3 2 2" xfId="41486"/>
    <cellStyle name="CALC Percent Total 85 3 3" xfId="41487"/>
    <cellStyle name="CALC Percent Total 85 3 4" xfId="41488"/>
    <cellStyle name="CALC Percent Total 85 4" xfId="41489"/>
    <cellStyle name="CALC Percent Total 85 4 2" xfId="41490"/>
    <cellStyle name="CALC Percent Total 85 4 2 2" xfId="41491"/>
    <cellStyle name="CALC Percent Total 85 4 3" xfId="41492"/>
    <cellStyle name="CALC Percent Total 85 4 4" xfId="41493"/>
    <cellStyle name="CALC Percent Total 85 5" xfId="41494"/>
    <cellStyle name="CALC Percent Total 85 5 2" xfId="41495"/>
    <cellStyle name="CALC Percent Total 85 5 2 2" xfId="41496"/>
    <cellStyle name="CALC Percent Total 85 5 3" xfId="41497"/>
    <cellStyle name="CALC Percent Total 85 5 4" xfId="41498"/>
    <cellStyle name="CALC Percent Total 85 6" xfId="41499"/>
    <cellStyle name="CALC Percent Total 85 6 2" xfId="41500"/>
    <cellStyle name="CALC Percent Total 85 6 2 2" xfId="41501"/>
    <cellStyle name="CALC Percent Total 85 6 3" xfId="41502"/>
    <cellStyle name="CALC Percent Total 85 6 4" xfId="41503"/>
    <cellStyle name="CALC Percent Total 85 7" xfId="41504"/>
    <cellStyle name="CALC Percent Total 85 7 2" xfId="41505"/>
    <cellStyle name="CALC Percent Total 85 7 2 2" xfId="41506"/>
    <cellStyle name="CALC Percent Total 85 7 3" xfId="41507"/>
    <cellStyle name="CALC Percent Total 85 7 4" xfId="41508"/>
    <cellStyle name="CALC Percent Total 85 8" xfId="41509"/>
    <cellStyle name="CALC Percent Total 85 8 2" xfId="41510"/>
    <cellStyle name="CALC Percent Total 85 8 2 2" xfId="41511"/>
    <cellStyle name="CALC Percent Total 85 8 3" xfId="41512"/>
    <cellStyle name="CALC Percent Total 85 8 4" xfId="41513"/>
    <cellStyle name="CALC Percent Total 85 9" xfId="41514"/>
    <cellStyle name="CALC Percent Total 85 9 2" xfId="41515"/>
    <cellStyle name="CALC Percent Total 86" xfId="41516"/>
    <cellStyle name="CALC Percent Total 86 10" xfId="41517"/>
    <cellStyle name="CALC Percent Total 86 11" xfId="41518"/>
    <cellStyle name="CALC Percent Total 86 2" xfId="41519"/>
    <cellStyle name="CALC Percent Total 86 2 2" xfId="41520"/>
    <cellStyle name="CALC Percent Total 86 2 2 2" xfId="41521"/>
    <cellStyle name="CALC Percent Total 86 2 3" xfId="41522"/>
    <cellStyle name="CALC Percent Total 86 2 4" xfId="41523"/>
    <cellStyle name="CALC Percent Total 86 3" xfId="41524"/>
    <cellStyle name="CALC Percent Total 86 3 2" xfId="41525"/>
    <cellStyle name="CALC Percent Total 86 3 2 2" xfId="41526"/>
    <cellStyle name="CALC Percent Total 86 3 3" xfId="41527"/>
    <cellStyle name="CALC Percent Total 86 3 4" xfId="41528"/>
    <cellStyle name="CALC Percent Total 86 4" xfId="41529"/>
    <cellStyle name="CALC Percent Total 86 4 2" xfId="41530"/>
    <cellStyle name="CALC Percent Total 86 4 2 2" xfId="41531"/>
    <cellStyle name="CALC Percent Total 86 4 3" xfId="41532"/>
    <cellStyle name="CALC Percent Total 86 4 4" xfId="41533"/>
    <cellStyle name="CALC Percent Total 86 5" xfId="41534"/>
    <cellStyle name="CALC Percent Total 86 5 2" xfId="41535"/>
    <cellStyle name="CALC Percent Total 86 5 2 2" xfId="41536"/>
    <cellStyle name="CALC Percent Total 86 5 3" xfId="41537"/>
    <cellStyle name="CALC Percent Total 86 5 4" xfId="41538"/>
    <cellStyle name="CALC Percent Total 86 6" xfId="41539"/>
    <cellStyle name="CALC Percent Total 86 6 2" xfId="41540"/>
    <cellStyle name="CALC Percent Total 86 6 2 2" xfId="41541"/>
    <cellStyle name="CALC Percent Total 86 6 3" xfId="41542"/>
    <cellStyle name="CALC Percent Total 86 6 4" xfId="41543"/>
    <cellStyle name="CALC Percent Total 86 7" xfId="41544"/>
    <cellStyle name="CALC Percent Total 86 7 2" xfId="41545"/>
    <cellStyle name="CALC Percent Total 86 7 2 2" xfId="41546"/>
    <cellStyle name="CALC Percent Total 86 7 3" xfId="41547"/>
    <cellStyle name="CALC Percent Total 86 7 4" xfId="41548"/>
    <cellStyle name="CALC Percent Total 86 8" xfId="41549"/>
    <cellStyle name="CALC Percent Total 86 8 2" xfId="41550"/>
    <cellStyle name="CALC Percent Total 86 8 2 2" xfId="41551"/>
    <cellStyle name="CALC Percent Total 86 8 3" xfId="41552"/>
    <cellStyle name="CALC Percent Total 86 8 4" xfId="41553"/>
    <cellStyle name="CALC Percent Total 86 9" xfId="41554"/>
    <cellStyle name="CALC Percent Total 86 9 2" xfId="41555"/>
    <cellStyle name="CALC Percent Total 87" xfId="41556"/>
    <cellStyle name="CALC Percent Total 87 10" xfId="41557"/>
    <cellStyle name="CALC Percent Total 87 11" xfId="41558"/>
    <cellStyle name="CALC Percent Total 87 2" xfId="41559"/>
    <cellStyle name="CALC Percent Total 87 2 2" xfId="41560"/>
    <cellStyle name="CALC Percent Total 87 2 2 2" xfId="41561"/>
    <cellStyle name="CALC Percent Total 87 2 3" xfId="41562"/>
    <cellStyle name="CALC Percent Total 87 2 4" xfId="41563"/>
    <cellStyle name="CALC Percent Total 87 3" xfId="41564"/>
    <cellStyle name="CALC Percent Total 87 3 2" xfId="41565"/>
    <cellStyle name="CALC Percent Total 87 3 2 2" xfId="41566"/>
    <cellStyle name="CALC Percent Total 87 3 3" xfId="41567"/>
    <cellStyle name="CALC Percent Total 87 3 4" xfId="41568"/>
    <cellStyle name="CALC Percent Total 87 4" xfId="41569"/>
    <cellStyle name="CALC Percent Total 87 4 2" xfId="41570"/>
    <cellStyle name="CALC Percent Total 87 4 2 2" xfId="41571"/>
    <cellStyle name="CALC Percent Total 87 4 3" xfId="41572"/>
    <cellStyle name="CALC Percent Total 87 4 4" xfId="41573"/>
    <cellStyle name="CALC Percent Total 87 5" xfId="41574"/>
    <cellStyle name="CALC Percent Total 87 5 2" xfId="41575"/>
    <cellStyle name="CALC Percent Total 87 5 2 2" xfId="41576"/>
    <cellStyle name="CALC Percent Total 87 5 3" xfId="41577"/>
    <cellStyle name="CALC Percent Total 87 5 4" xfId="41578"/>
    <cellStyle name="CALC Percent Total 87 6" xfId="41579"/>
    <cellStyle name="CALC Percent Total 87 6 2" xfId="41580"/>
    <cellStyle name="CALC Percent Total 87 6 2 2" xfId="41581"/>
    <cellStyle name="CALC Percent Total 87 6 3" xfId="41582"/>
    <cellStyle name="CALC Percent Total 87 6 4" xfId="41583"/>
    <cellStyle name="CALC Percent Total 87 7" xfId="41584"/>
    <cellStyle name="CALC Percent Total 87 7 2" xfId="41585"/>
    <cellStyle name="CALC Percent Total 87 7 2 2" xfId="41586"/>
    <cellStyle name="CALC Percent Total 87 7 3" xfId="41587"/>
    <cellStyle name="CALC Percent Total 87 7 4" xfId="41588"/>
    <cellStyle name="CALC Percent Total 87 8" xfId="41589"/>
    <cellStyle name="CALC Percent Total 87 8 2" xfId="41590"/>
    <cellStyle name="CALC Percent Total 87 8 2 2" xfId="41591"/>
    <cellStyle name="CALC Percent Total 87 8 3" xfId="41592"/>
    <cellStyle name="CALC Percent Total 87 8 4" xfId="41593"/>
    <cellStyle name="CALC Percent Total 87 9" xfId="41594"/>
    <cellStyle name="CALC Percent Total 87 9 2" xfId="41595"/>
    <cellStyle name="CALC Percent Total 88" xfId="41596"/>
    <cellStyle name="CALC Percent Total 88 10" xfId="41597"/>
    <cellStyle name="CALC Percent Total 88 11" xfId="41598"/>
    <cellStyle name="CALC Percent Total 88 2" xfId="41599"/>
    <cellStyle name="CALC Percent Total 88 2 2" xfId="41600"/>
    <cellStyle name="CALC Percent Total 88 2 2 2" xfId="41601"/>
    <cellStyle name="CALC Percent Total 88 2 3" xfId="41602"/>
    <cellStyle name="CALC Percent Total 88 2 4" xfId="41603"/>
    <cellStyle name="CALC Percent Total 88 3" xfId="41604"/>
    <cellStyle name="CALC Percent Total 88 3 2" xfId="41605"/>
    <cellStyle name="CALC Percent Total 88 3 2 2" xfId="41606"/>
    <cellStyle name="CALC Percent Total 88 3 3" xfId="41607"/>
    <cellStyle name="CALC Percent Total 88 3 4" xfId="41608"/>
    <cellStyle name="CALC Percent Total 88 4" xfId="41609"/>
    <cellStyle name="CALC Percent Total 88 4 2" xfId="41610"/>
    <cellStyle name="CALC Percent Total 88 4 2 2" xfId="41611"/>
    <cellStyle name="CALC Percent Total 88 4 3" xfId="41612"/>
    <cellStyle name="CALC Percent Total 88 4 4" xfId="41613"/>
    <cellStyle name="CALC Percent Total 88 5" xfId="41614"/>
    <cellStyle name="CALC Percent Total 88 5 2" xfId="41615"/>
    <cellStyle name="CALC Percent Total 88 5 2 2" xfId="41616"/>
    <cellStyle name="CALC Percent Total 88 5 3" xfId="41617"/>
    <cellStyle name="CALC Percent Total 88 5 4" xfId="41618"/>
    <cellStyle name="CALC Percent Total 88 6" xfId="41619"/>
    <cellStyle name="CALC Percent Total 88 6 2" xfId="41620"/>
    <cellStyle name="CALC Percent Total 88 6 2 2" xfId="41621"/>
    <cellStyle name="CALC Percent Total 88 6 3" xfId="41622"/>
    <cellStyle name="CALC Percent Total 88 6 4" xfId="41623"/>
    <cellStyle name="CALC Percent Total 88 7" xfId="41624"/>
    <cellStyle name="CALC Percent Total 88 7 2" xfId="41625"/>
    <cellStyle name="CALC Percent Total 88 7 2 2" xfId="41626"/>
    <cellStyle name="CALC Percent Total 88 7 3" xfId="41627"/>
    <cellStyle name="CALC Percent Total 88 7 4" xfId="41628"/>
    <cellStyle name="CALC Percent Total 88 8" xfId="41629"/>
    <cellStyle name="CALC Percent Total 88 8 2" xfId="41630"/>
    <cellStyle name="CALC Percent Total 88 8 2 2" xfId="41631"/>
    <cellStyle name="CALC Percent Total 88 8 3" xfId="41632"/>
    <cellStyle name="CALC Percent Total 88 8 4" xfId="41633"/>
    <cellStyle name="CALC Percent Total 88 9" xfId="41634"/>
    <cellStyle name="CALC Percent Total 88 9 2" xfId="41635"/>
    <cellStyle name="CALC Percent Total 89" xfId="41636"/>
    <cellStyle name="CALC Percent Total 89 10" xfId="41637"/>
    <cellStyle name="CALC Percent Total 89 11" xfId="41638"/>
    <cellStyle name="CALC Percent Total 89 2" xfId="41639"/>
    <cellStyle name="CALC Percent Total 89 2 2" xfId="41640"/>
    <cellStyle name="CALC Percent Total 89 2 2 2" xfId="41641"/>
    <cellStyle name="CALC Percent Total 89 2 3" xfId="41642"/>
    <cellStyle name="CALC Percent Total 89 2 4" xfId="41643"/>
    <cellStyle name="CALC Percent Total 89 3" xfId="41644"/>
    <cellStyle name="CALC Percent Total 89 3 2" xfId="41645"/>
    <cellStyle name="CALC Percent Total 89 3 2 2" xfId="41646"/>
    <cellStyle name="CALC Percent Total 89 3 3" xfId="41647"/>
    <cellStyle name="CALC Percent Total 89 3 4" xfId="41648"/>
    <cellStyle name="CALC Percent Total 89 4" xfId="41649"/>
    <cellStyle name="CALC Percent Total 89 4 2" xfId="41650"/>
    <cellStyle name="CALC Percent Total 89 4 2 2" xfId="41651"/>
    <cellStyle name="CALC Percent Total 89 4 3" xfId="41652"/>
    <cellStyle name="CALC Percent Total 89 4 4" xfId="41653"/>
    <cellStyle name="CALC Percent Total 89 5" xfId="41654"/>
    <cellStyle name="CALC Percent Total 89 5 2" xfId="41655"/>
    <cellStyle name="CALC Percent Total 89 5 2 2" xfId="41656"/>
    <cellStyle name="CALC Percent Total 89 5 3" xfId="41657"/>
    <cellStyle name="CALC Percent Total 89 5 4" xfId="41658"/>
    <cellStyle name="CALC Percent Total 89 6" xfId="41659"/>
    <cellStyle name="CALC Percent Total 89 6 2" xfId="41660"/>
    <cellStyle name="CALC Percent Total 89 6 2 2" xfId="41661"/>
    <cellStyle name="CALC Percent Total 89 6 3" xfId="41662"/>
    <cellStyle name="CALC Percent Total 89 6 4" xfId="41663"/>
    <cellStyle name="CALC Percent Total 89 7" xfId="41664"/>
    <cellStyle name="CALC Percent Total 89 7 2" xfId="41665"/>
    <cellStyle name="CALC Percent Total 89 7 2 2" xfId="41666"/>
    <cellStyle name="CALC Percent Total 89 7 3" xfId="41667"/>
    <cellStyle name="CALC Percent Total 89 7 4" xfId="41668"/>
    <cellStyle name="CALC Percent Total 89 8" xfId="41669"/>
    <cellStyle name="CALC Percent Total 89 8 2" xfId="41670"/>
    <cellStyle name="CALC Percent Total 89 8 2 2" xfId="41671"/>
    <cellStyle name="CALC Percent Total 89 8 3" xfId="41672"/>
    <cellStyle name="CALC Percent Total 89 8 4" xfId="41673"/>
    <cellStyle name="CALC Percent Total 89 9" xfId="41674"/>
    <cellStyle name="CALC Percent Total 89 9 2" xfId="41675"/>
    <cellStyle name="CALC Percent Total 9" xfId="41676"/>
    <cellStyle name="CALC Percent Total 9 10" xfId="41677"/>
    <cellStyle name="CALC Percent Total 9 10 2" xfId="41678"/>
    <cellStyle name="CALC Percent Total 9 11" xfId="41679"/>
    <cellStyle name="CALC Percent Total 9 2" xfId="41680"/>
    <cellStyle name="CALC Percent Total 9 2 2" xfId="41681"/>
    <cellStyle name="CALC Percent Total 9 2 2 2" xfId="41682"/>
    <cellStyle name="CALC Percent Total 9 2 3" xfId="41683"/>
    <cellStyle name="CALC Percent Total 9 2 4" xfId="41684"/>
    <cellStyle name="CALC Percent Total 9 3" xfId="41685"/>
    <cellStyle name="CALC Percent Total 9 3 2" xfId="41686"/>
    <cellStyle name="CALC Percent Total 9 3 2 2" xfId="41687"/>
    <cellStyle name="CALC Percent Total 9 3 3" xfId="41688"/>
    <cellStyle name="CALC Percent Total 9 3 4" xfId="41689"/>
    <cellStyle name="CALC Percent Total 9 4" xfId="41690"/>
    <cellStyle name="CALC Percent Total 9 4 2" xfId="41691"/>
    <cellStyle name="CALC Percent Total 9 4 2 2" xfId="41692"/>
    <cellStyle name="CALC Percent Total 9 4 3" xfId="41693"/>
    <cellStyle name="CALC Percent Total 9 4 4" xfId="41694"/>
    <cellStyle name="CALC Percent Total 9 5" xfId="41695"/>
    <cellStyle name="CALC Percent Total 9 5 2" xfId="41696"/>
    <cellStyle name="CALC Percent Total 9 5 2 2" xfId="41697"/>
    <cellStyle name="CALC Percent Total 9 5 3" xfId="41698"/>
    <cellStyle name="CALC Percent Total 9 5 4" xfId="41699"/>
    <cellStyle name="CALC Percent Total 9 6" xfId="41700"/>
    <cellStyle name="CALC Percent Total 9 6 2" xfId="41701"/>
    <cellStyle name="CALC Percent Total 9 6 2 2" xfId="41702"/>
    <cellStyle name="CALC Percent Total 9 6 3" xfId="41703"/>
    <cellStyle name="CALC Percent Total 9 6 4" xfId="41704"/>
    <cellStyle name="CALC Percent Total 9 7" xfId="41705"/>
    <cellStyle name="CALC Percent Total 9 7 2" xfId="41706"/>
    <cellStyle name="CALC Percent Total 9 7 2 2" xfId="41707"/>
    <cellStyle name="CALC Percent Total 9 7 3" xfId="41708"/>
    <cellStyle name="CALC Percent Total 9 7 4" xfId="41709"/>
    <cellStyle name="CALC Percent Total 9 8" xfId="41710"/>
    <cellStyle name="CALC Percent Total 9 8 2" xfId="41711"/>
    <cellStyle name="CALC Percent Total 9 8 2 2" xfId="41712"/>
    <cellStyle name="CALC Percent Total 9 8 3" xfId="41713"/>
    <cellStyle name="CALC Percent Total 9 8 4" xfId="41714"/>
    <cellStyle name="CALC Percent Total 9 9" xfId="41715"/>
    <cellStyle name="CALC Percent Total 9 9 2" xfId="41716"/>
    <cellStyle name="CALC Percent Total 9 9 2 2" xfId="41717"/>
    <cellStyle name="CALC Percent Total 9 9 3" xfId="41718"/>
    <cellStyle name="CALC Percent Total 9 9 4" xfId="41719"/>
    <cellStyle name="CALC Percent Total 90" xfId="41720"/>
    <cellStyle name="CALC Percent Total 90 10" xfId="41721"/>
    <cellStyle name="CALC Percent Total 90 11" xfId="41722"/>
    <cellStyle name="CALC Percent Total 90 2" xfId="41723"/>
    <cellStyle name="CALC Percent Total 90 2 2" xfId="41724"/>
    <cellStyle name="CALC Percent Total 90 2 2 2" xfId="41725"/>
    <cellStyle name="CALC Percent Total 90 2 3" xfId="41726"/>
    <cellStyle name="CALC Percent Total 90 2 4" xfId="41727"/>
    <cellStyle name="CALC Percent Total 90 3" xfId="41728"/>
    <cellStyle name="CALC Percent Total 90 3 2" xfId="41729"/>
    <cellStyle name="CALC Percent Total 90 3 2 2" xfId="41730"/>
    <cellStyle name="CALC Percent Total 90 3 3" xfId="41731"/>
    <cellStyle name="CALC Percent Total 90 3 4" xfId="41732"/>
    <cellStyle name="CALC Percent Total 90 4" xfId="41733"/>
    <cellStyle name="CALC Percent Total 90 4 2" xfId="41734"/>
    <cellStyle name="CALC Percent Total 90 4 2 2" xfId="41735"/>
    <cellStyle name="CALC Percent Total 90 4 3" xfId="41736"/>
    <cellStyle name="CALC Percent Total 90 4 4" xfId="41737"/>
    <cellStyle name="CALC Percent Total 90 5" xfId="41738"/>
    <cellStyle name="CALC Percent Total 90 5 2" xfId="41739"/>
    <cellStyle name="CALC Percent Total 90 5 2 2" xfId="41740"/>
    <cellStyle name="CALC Percent Total 90 5 3" xfId="41741"/>
    <cellStyle name="CALC Percent Total 90 5 4" xfId="41742"/>
    <cellStyle name="CALC Percent Total 90 6" xfId="41743"/>
    <cellStyle name="CALC Percent Total 90 6 2" xfId="41744"/>
    <cellStyle name="CALC Percent Total 90 6 2 2" xfId="41745"/>
    <cellStyle name="CALC Percent Total 90 6 3" xfId="41746"/>
    <cellStyle name="CALC Percent Total 90 6 4" xfId="41747"/>
    <cellStyle name="CALC Percent Total 90 7" xfId="41748"/>
    <cellStyle name="CALC Percent Total 90 7 2" xfId="41749"/>
    <cellStyle name="CALC Percent Total 90 7 2 2" xfId="41750"/>
    <cellStyle name="CALC Percent Total 90 7 3" xfId="41751"/>
    <cellStyle name="CALC Percent Total 90 7 4" xfId="41752"/>
    <cellStyle name="CALC Percent Total 90 8" xfId="41753"/>
    <cellStyle name="CALC Percent Total 90 8 2" xfId="41754"/>
    <cellStyle name="CALC Percent Total 90 8 2 2" xfId="41755"/>
    <cellStyle name="CALC Percent Total 90 8 3" xfId="41756"/>
    <cellStyle name="CALC Percent Total 90 8 4" xfId="41757"/>
    <cellStyle name="CALC Percent Total 90 9" xfId="41758"/>
    <cellStyle name="CALC Percent Total 90 9 2" xfId="41759"/>
    <cellStyle name="CALC Percent Total 91" xfId="41760"/>
    <cellStyle name="CALC Percent Total 91 10" xfId="41761"/>
    <cellStyle name="CALC Percent Total 91 11" xfId="41762"/>
    <cellStyle name="CALC Percent Total 91 2" xfId="41763"/>
    <cellStyle name="CALC Percent Total 91 2 2" xfId="41764"/>
    <cellStyle name="CALC Percent Total 91 2 2 2" xfId="41765"/>
    <cellStyle name="CALC Percent Total 91 2 3" xfId="41766"/>
    <cellStyle name="CALC Percent Total 91 2 4" xfId="41767"/>
    <cellStyle name="CALC Percent Total 91 3" xfId="41768"/>
    <cellStyle name="CALC Percent Total 91 3 2" xfId="41769"/>
    <cellStyle name="CALC Percent Total 91 3 2 2" xfId="41770"/>
    <cellStyle name="CALC Percent Total 91 3 3" xfId="41771"/>
    <cellStyle name="CALC Percent Total 91 3 4" xfId="41772"/>
    <cellStyle name="CALC Percent Total 91 4" xfId="41773"/>
    <cellStyle name="CALC Percent Total 91 4 2" xfId="41774"/>
    <cellStyle name="CALC Percent Total 91 4 2 2" xfId="41775"/>
    <cellStyle name="CALC Percent Total 91 4 3" xfId="41776"/>
    <cellStyle name="CALC Percent Total 91 4 4" xfId="41777"/>
    <cellStyle name="CALC Percent Total 91 5" xfId="41778"/>
    <cellStyle name="CALC Percent Total 91 5 2" xfId="41779"/>
    <cellStyle name="CALC Percent Total 91 5 2 2" xfId="41780"/>
    <cellStyle name="CALC Percent Total 91 5 3" xfId="41781"/>
    <cellStyle name="CALC Percent Total 91 5 4" xfId="41782"/>
    <cellStyle name="CALC Percent Total 91 6" xfId="41783"/>
    <cellStyle name="CALC Percent Total 91 6 2" xfId="41784"/>
    <cellStyle name="CALC Percent Total 91 6 2 2" xfId="41785"/>
    <cellStyle name="CALC Percent Total 91 6 3" xfId="41786"/>
    <cellStyle name="CALC Percent Total 91 6 4" xfId="41787"/>
    <cellStyle name="CALC Percent Total 91 7" xfId="41788"/>
    <cellStyle name="CALC Percent Total 91 7 2" xfId="41789"/>
    <cellStyle name="CALC Percent Total 91 7 2 2" xfId="41790"/>
    <cellStyle name="CALC Percent Total 91 7 3" xfId="41791"/>
    <cellStyle name="CALC Percent Total 91 7 4" xfId="41792"/>
    <cellStyle name="CALC Percent Total 91 8" xfId="41793"/>
    <cellStyle name="CALC Percent Total 91 8 2" xfId="41794"/>
    <cellStyle name="CALC Percent Total 91 8 2 2" xfId="41795"/>
    <cellStyle name="CALC Percent Total 91 8 3" xfId="41796"/>
    <cellStyle name="CALC Percent Total 91 8 4" xfId="41797"/>
    <cellStyle name="CALC Percent Total 91 9" xfId="41798"/>
    <cellStyle name="CALC Percent Total 91 9 2" xfId="41799"/>
    <cellStyle name="CALC Percent Total 92" xfId="41800"/>
    <cellStyle name="CALC Percent Total 92 10" xfId="41801"/>
    <cellStyle name="CALC Percent Total 92 11" xfId="41802"/>
    <cellStyle name="CALC Percent Total 92 2" xfId="41803"/>
    <cellStyle name="CALC Percent Total 92 2 2" xfId="41804"/>
    <cellStyle name="CALC Percent Total 92 2 2 2" xfId="41805"/>
    <cellStyle name="CALC Percent Total 92 2 3" xfId="41806"/>
    <cellStyle name="CALC Percent Total 92 2 4" xfId="41807"/>
    <cellStyle name="CALC Percent Total 92 3" xfId="41808"/>
    <cellStyle name="CALC Percent Total 92 3 2" xfId="41809"/>
    <cellStyle name="CALC Percent Total 92 3 2 2" xfId="41810"/>
    <cellStyle name="CALC Percent Total 92 3 3" xfId="41811"/>
    <cellStyle name="CALC Percent Total 92 3 4" xfId="41812"/>
    <cellStyle name="CALC Percent Total 92 4" xfId="41813"/>
    <cellStyle name="CALC Percent Total 92 4 2" xfId="41814"/>
    <cellStyle name="CALC Percent Total 92 4 2 2" xfId="41815"/>
    <cellStyle name="CALC Percent Total 92 4 3" xfId="41816"/>
    <cellStyle name="CALC Percent Total 92 4 4" xfId="41817"/>
    <cellStyle name="CALC Percent Total 92 5" xfId="41818"/>
    <cellStyle name="CALC Percent Total 92 5 2" xfId="41819"/>
    <cellStyle name="CALC Percent Total 92 5 2 2" xfId="41820"/>
    <cellStyle name="CALC Percent Total 92 5 3" xfId="41821"/>
    <cellStyle name="CALC Percent Total 92 5 4" xfId="41822"/>
    <cellStyle name="CALC Percent Total 92 6" xfId="41823"/>
    <cellStyle name="CALC Percent Total 92 6 2" xfId="41824"/>
    <cellStyle name="CALC Percent Total 92 6 2 2" xfId="41825"/>
    <cellStyle name="CALC Percent Total 92 6 3" xfId="41826"/>
    <cellStyle name="CALC Percent Total 92 6 4" xfId="41827"/>
    <cellStyle name="CALC Percent Total 92 7" xfId="41828"/>
    <cellStyle name="CALC Percent Total 92 7 2" xfId="41829"/>
    <cellStyle name="CALC Percent Total 92 7 2 2" xfId="41830"/>
    <cellStyle name="CALC Percent Total 92 7 3" xfId="41831"/>
    <cellStyle name="CALC Percent Total 92 7 4" xfId="41832"/>
    <cellStyle name="CALC Percent Total 92 8" xfId="41833"/>
    <cellStyle name="CALC Percent Total 92 8 2" xfId="41834"/>
    <cellStyle name="CALC Percent Total 92 8 2 2" xfId="41835"/>
    <cellStyle name="CALC Percent Total 92 8 3" xfId="41836"/>
    <cellStyle name="CALC Percent Total 92 8 4" xfId="41837"/>
    <cellStyle name="CALC Percent Total 92 9" xfId="41838"/>
    <cellStyle name="CALC Percent Total 92 9 2" xfId="41839"/>
    <cellStyle name="CALC Percent Total 93" xfId="41840"/>
    <cellStyle name="CALC Percent Total 93 10" xfId="41841"/>
    <cellStyle name="CALC Percent Total 93 11" xfId="41842"/>
    <cellStyle name="CALC Percent Total 93 2" xfId="41843"/>
    <cellStyle name="CALC Percent Total 93 2 2" xfId="41844"/>
    <cellStyle name="CALC Percent Total 93 2 2 2" xfId="41845"/>
    <cellStyle name="CALC Percent Total 93 2 3" xfId="41846"/>
    <cellStyle name="CALC Percent Total 93 2 4" xfId="41847"/>
    <cellStyle name="CALC Percent Total 93 3" xfId="41848"/>
    <cellStyle name="CALC Percent Total 93 3 2" xfId="41849"/>
    <cellStyle name="CALC Percent Total 93 3 2 2" xfId="41850"/>
    <cellStyle name="CALC Percent Total 93 3 3" xfId="41851"/>
    <cellStyle name="CALC Percent Total 93 3 4" xfId="41852"/>
    <cellStyle name="CALC Percent Total 93 4" xfId="41853"/>
    <cellStyle name="CALC Percent Total 93 4 2" xfId="41854"/>
    <cellStyle name="CALC Percent Total 93 4 2 2" xfId="41855"/>
    <cellStyle name="CALC Percent Total 93 4 3" xfId="41856"/>
    <cellStyle name="CALC Percent Total 93 4 4" xfId="41857"/>
    <cellStyle name="CALC Percent Total 93 5" xfId="41858"/>
    <cellStyle name="CALC Percent Total 93 5 2" xfId="41859"/>
    <cellStyle name="CALC Percent Total 93 5 2 2" xfId="41860"/>
    <cellStyle name="CALC Percent Total 93 5 3" xfId="41861"/>
    <cellStyle name="CALC Percent Total 93 5 4" xfId="41862"/>
    <cellStyle name="CALC Percent Total 93 6" xfId="41863"/>
    <cellStyle name="CALC Percent Total 93 6 2" xfId="41864"/>
    <cellStyle name="CALC Percent Total 93 6 2 2" xfId="41865"/>
    <cellStyle name="CALC Percent Total 93 6 3" xfId="41866"/>
    <cellStyle name="CALC Percent Total 93 6 4" xfId="41867"/>
    <cellStyle name="CALC Percent Total 93 7" xfId="41868"/>
    <cellStyle name="CALC Percent Total 93 7 2" xfId="41869"/>
    <cellStyle name="CALC Percent Total 93 7 2 2" xfId="41870"/>
    <cellStyle name="CALC Percent Total 93 7 3" xfId="41871"/>
    <cellStyle name="CALC Percent Total 93 7 4" xfId="41872"/>
    <cellStyle name="CALC Percent Total 93 8" xfId="41873"/>
    <cellStyle name="CALC Percent Total 93 8 2" xfId="41874"/>
    <cellStyle name="CALC Percent Total 93 8 2 2" xfId="41875"/>
    <cellStyle name="CALC Percent Total 93 8 3" xfId="41876"/>
    <cellStyle name="CALC Percent Total 93 8 4" xfId="41877"/>
    <cellStyle name="CALC Percent Total 93 9" xfId="41878"/>
    <cellStyle name="CALC Percent Total 93 9 2" xfId="41879"/>
    <cellStyle name="CALC Percent Total 94" xfId="41880"/>
    <cellStyle name="CALC Percent Total 94 10" xfId="41881"/>
    <cellStyle name="CALC Percent Total 94 11" xfId="41882"/>
    <cellStyle name="CALC Percent Total 94 2" xfId="41883"/>
    <cellStyle name="CALC Percent Total 94 2 2" xfId="41884"/>
    <cellStyle name="CALC Percent Total 94 2 2 2" xfId="41885"/>
    <cellStyle name="CALC Percent Total 94 2 3" xfId="41886"/>
    <cellStyle name="CALC Percent Total 94 2 4" xfId="41887"/>
    <cellStyle name="CALC Percent Total 94 3" xfId="41888"/>
    <cellStyle name="CALC Percent Total 94 3 2" xfId="41889"/>
    <cellStyle name="CALC Percent Total 94 3 2 2" xfId="41890"/>
    <cellStyle name="CALC Percent Total 94 3 3" xfId="41891"/>
    <cellStyle name="CALC Percent Total 94 3 4" xfId="41892"/>
    <cellStyle name="CALC Percent Total 94 4" xfId="41893"/>
    <cellStyle name="CALC Percent Total 94 4 2" xfId="41894"/>
    <cellStyle name="CALC Percent Total 94 4 2 2" xfId="41895"/>
    <cellStyle name="CALC Percent Total 94 4 3" xfId="41896"/>
    <cellStyle name="CALC Percent Total 94 4 4" xfId="41897"/>
    <cellStyle name="CALC Percent Total 94 5" xfId="41898"/>
    <cellStyle name="CALC Percent Total 94 5 2" xfId="41899"/>
    <cellStyle name="CALC Percent Total 94 5 2 2" xfId="41900"/>
    <cellStyle name="CALC Percent Total 94 5 3" xfId="41901"/>
    <cellStyle name="CALC Percent Total 94 5 4" xfId="41902"/>
    <cellStyle name="CALC Percent Total 94 6" xfId="41903"/>
    <cellStyle name="CALC Percent Total 94 6 2" xfId="41904"/>
    <cellStyle name="CALC Percent Total 94 6 2 2" xfId="41905"/>
    <cellStyle name="CALC Percent Total 94 6 3" xfId="41906"/>
    <cellStyle name="CALC Percent Total 94 6 4" xfId="41907"/>
    <cellStyle name="CALC Percent Total 94 7" xfId="41908"/>
    <cellStyle name="CALC Percent Total 94 7 2" xfId="41909"/>
    <cellStyle name="CALC Percent Total 94 7 2 2" xfId="41910"/>
    <cellStyle name="CALC Percent Total 94 7 3" xfId="41911"/>
    <cellStyle name="CALC Percent Total 94 7 4" xfId="41912"/>
    <cellStyle name="CALC Percent Total 94 8" xfId="41913"/>
    <cellStyle name="CALC Percent Total 94 8 2" xfId="41914"/>
    <cellStyle name="CALC Percent Total 94 8 2 2" xfId="41915"/>
    <cellStyle name="CALC Percent Total 94 8 3" xfId="41916"/>
    <cellStyle name="CALC Percent Total 94 8 4" xfId="41917"/>
    <cellStyle name="CALC Percent Total 94 9" xfId="41918"/>
    <cellStyle name="CALC Percent Total 94 9 2" xfId="41919"/>
    <cellStyle name="CALC Percent Total 95" xfId="41920"/>
    <cellStyle name="CALC Percent Total 95 10" xfId="41921"/>
    <cellStyle name="CALC Percent Total 95 11" xfId="41922"/>
    <cellStyle name="CALC Percent Total 95 2" xfId="41923"/>
    <cellStyle name="CALC Percent Total 95 2 2" xfId="41924"/>
    <cellStyle name="CALC Percent Total 95 2 2 2" xfId="41925"/>
    <cellStyle name="CALC Percent Total 95 2 3" xfId="41926"/>
    <cellStyle name="CALC Percent Total 95 2 4" xfId="41927"/>
    <cellStyle name="CALC Percent Total 95 3" xfId="41928"/>
    <cellStyle name="CALC Percent Total 95 3 2" xfId="41929"/>
    <cellStyle name="CALC Percent Total 95 3 2 2" xfId="41930"/>
    <cellStyle name="CALC Percent Total 95 3 3" xfId="41931"/>
    <cellStyle name="CALC Percent Total 95 3 4" xfId="41932"/>
    <cellStyle name="CALC Percent Total 95 4" xfId="41933"/>
    <cellStyle name="CALC Percent Total 95 4 2" xfId="41934"/>
    <cellStyle name="CALC Percent Total 95 4 2 2" xfId="41935"/>
    <cellStyle name="CALC Percent Total 95 4 3" xfId="41936"/>
    <cellStyle name="CALC Percent Total 95 4 4" xfId="41937"/>
    <cellStyle name="CALC Percent Total 95 5" xfId="41938"/>
    <cellStyle name="CALC Percent Total 95 5 2" xfId="41939"/>
    <cellStyle name="CALC Percent Total 95 5 2 2" xfId="41940"/>
    <cellStyle name="CALC Percent Total 95 5 3" xfId="41941"/>
    <cellStyle name="CALC Percent Total 95 5 4" xfId="41942"/>
    <cellStyle name="CALC Percent Total 95 6" xfId="41943"/>
    <cellStyle name="CALC Percent Total 95 6 2" xfId="41944"/>
    <cellStyle name="CALC Percent Total 95 6 2 2" xfId="41945"/>
    <cellStyle name="CALC Percent Total 95 6 3" xfId="41946"/>
    <cellStyle name="CALC Percent Total 95 6 4" xfId="41947"/>
    <cellStyle name="CALC Percent Total 95 7" xfId="41948"/>
    <cellStyle name="CALC Percent Total 95 7 2" xfId="41949"/>
    <cellStyle name="CALC Percent Total 95 7 2 2" xfId="41950"/>
    <cellStyle name="CALC Percent Total 95 7 3" xfId="41951"/>
    <cellStyle name="CALC Percent Total 95 7 4" xfId="41952"/>
    <cellStyle name="CALC Percent Total 95 8" xfId="41953"/>
    <cellStyle name="CALC Percent Total 95 8 2" xfId="41954"/>
    <cellStyle name="CALC Percent Total 95 8 2 2" xfId="41955"/>
    <cellStyle name="CALC Percent Total 95 8 3" xfId="41956"/>
    <cellStyle name="CALC Percent Total 95 8 4" xfId="41957"/>
    <cellStyle name="CALC Percent Total 95 9" xfId="41958"/>
    <cellStyle name="CALC Percent Total 95 9 2" xfId="41959"/>
    <cellStyle name="CALC Percent Total 96" xfId="41960"/>
    <cellStyle name="CALC Percent Total 96 10" xfId="41961"/>
    <cellStyle name="CALC Percent Total 96 11" xfId="41962"/>
    <cellStyle name="CALC Percent Total 96 2" xfId="41963"/>
    <cellStyle name="CALC Percent Total 96 2 2" xfId="41964"/>
    <cellStyle name="CALC Percent Total 96 2 2 2" xfId="41965"/>
    <cellStyle name="CALC Percent Total 96 2 3" xfId="41966"/>
    <cellStyle name="CALC Percent Total 96 2 4" xfId="41967"/>
    <cellStyle name="CALC Percent Total 96 3" xfId="41968"/>
    <cellStyle name="CALC Percent Total 96 3 2" xfId="41969"/>
    <cellStyle name="CALC Percent Total 96 3 2 2" xfId="41970"/>
    <cellStyle name="CALC Percent Total 96 3 3" xfId="41971"/>
    <cellStyle name="CALC Percent Total 96 3 4" xfId="41972"/>
    <cellStyle name="CALC Percent Total 96 4" xfId="41973"/>
    <cellStyle name="CALC Percent Total 96 4 2" xfId="41974"/>
    <cellStyle name="CALC Percent Total 96 4 2 2" xfId="41975"/>
    <cellStyle name="CALC Percent Total 96 4 3" xfId="41976"/>
    <cellStyle name="CALC Percent Total 96 4 4" xfId="41977"/>
    <cellStyle name="CALC Percent Total 96 5" xfId="41978"/>
    <cellStyle name="CALC Percent Total 96 5 2" xfId="41979"/>
    <cellStyle name="CALC Percent Total 96 5 2 2" xfId="41980"/>
    <cellStyle name="CALC Percent Total 96 5 3" xfId="41981"/>
    <cellStyle name="CALC Percent Total 96 5 4" xfId="41982"/>
    <cellStyle name="CALC Percent Total 96 6" xfId="41983"/>
    <cellStyle name="CALC Percent Total 96 6 2" xfId="41984"/>
    <cellStyle name="CALC Percent Total 96 6 2 2" xfId="41985"/>
    <cellStyle name="CALC Percent Total 96 6 3" xfId="41986"/>
    <cellStyle name="CALC Percent Total 96 6 4" xfId="41987"/>
    <cellStyle name="CALC Percent Total 96 7" xfId="41988"/>
    <cellStyle name="CALC Percent Total 96 7 2" xfId="41989"/>
    <cellStyle name="CALC Percent Total 96 7 2 2" xfId="41990"/>
    <cellStyle name="CALC Percent Total 96 7 3" xfId="41991"/>
    <cellStyle name="CALC Percent Total 96 7 4" xfId="41992"/>
    <cellStyle name="CALC Percent Total 96 8" xfId="41993"/>
    <cellStyle name="CALC Percent Total 96 8 2" xfId="41994"/>
    <cellStyle name="CALC Percent Total 96 8 2 2" xfId="41995"/>
    <cellStyle name="CALC Percent Total 96 8 3" xfId="41996"/>
    <cellStyle name="CALC Percent Total 96 8 4" xfId="41997"/>
    <cellStyle name="CALC Percent Total 96 9" xfId="41998"/>
    <cellStyle name="CALC Percent Total 96 9 2" xfId="41999"/>
    <cellStyle name="CALC Percent Total 97" xfId="42000"/>
    <cellStyle name="CALC Percent Total 97 10" xfId="42001"/>
    <cellStyle name="CALC Percent Total 97 11" xfId="42002"/>
    <cellStyle name="CALC Percent Total 97 2" xfId="42003"/>
    <cellStyle name="CALC Percent Total 97 2 2" xfId="42004"/>
    <cellStyle name="CALC Percent Total 97 2 2 2" xfId="42005"/>
    <cellStyle name="CALC Percent Total 97 2 3" xfId="42006"/>
    <cellStyle name="CALC Percent Total 97 2 4" xfId="42007"/>
    <cellStyle name="CALC Percent Total 97 3" xfId="42008"/>
    <cellStyle name="CALC Percent Total 97 3 2" xfId="42009"/>
    <cellStyle name="CALC Percent Total 97 3 2 2" xfId="42010"/>
    <cellStyle name="CALC Percent Total 97 3 3" xfId="42011"/>
    <cellStyle name="CALC Percent Total 97 3 4" xfId="42012"/>
    <cellStyle name="CALC Percent Total 97 4" xfId="42013"/>
    <cellStyle name="CALC Percent Total 97 4 2" xfId="42014"/>
    <cellStyle name="CALC Percent Total 97 4 2 2" xfId="42015"/>
    <cellStyle name="CALC Percent Total 97 4 3" xfId="42016"/>
    <cellStyle name="CALC Percent Total 97 4 4" xfId="42017"/>
    <cellStyle name="CALC Percent Total 97 5" xfId="42018"/>
    <cellStyle name="CALC Percent Total 97 5 2" xfId="42019"/>
    <cellStyle name="CALC Percent Total 97 5 2 2" xfId="42020"/>
    <cellStyle name="CALC Percent Total 97 5 3" xfId="42021"/>
    <cellStyle name="CALC Percent Total 97 5 4" xfId="42022"/>
    <cellStyle name="CALC Percent Total 97 6" xfId="42023"/>
    <cellStyle name="CALC Percent Total 97 6 2" xfId="42024"/>
    <cellStyle name="CALC Percent Total 97 6 2 2" xfId="42025"/>
    <cellStyle name="CALC Percent Total 97 6 3" xfId="42026"/>
    <cellStyle name="CALC Percent Total 97 6 4" xfId="42027"/>
    <cellStyle name="CALC Percent Total 97 7" xfId="42028"/>
    <cellStyle name="CALC Percent Total 97 7 2" xfId="42029"/>
    <cellStyle name="CALC Percent Total 97 7 2 2" xfId="42030"/>
    <cellStyle name="CALC Percent Total 97 7 3" xfId="42031"/>
    <cellStyle name="CALC Percent Total 97 7 4" xfId="42032"/>
    <cellStyle name="CALC Percent Total 97 8" xfId="42033"/>
    <cellStyle name="CALC Percent Total 97 8 2" xfId="42034"/>
    <cellStyle name="CALC Percent Total 97 8 2 2" xfId="42035"/>
    <cellStyle name="CALC Percent Total 97 8 3" xfId="42036"/>
    <cellStyle name="CALC Percent Total 97 8 4" xfId="42037"/>
    <cellStyle name="CALC Percent Total 97 9" xfId="42038"/>
    <cellStyle name="CALC Percent Total 97 9 2" xfId="42039"/>
    <cellStyle name="CALC Percent Total 98" xfId="42040"/>
    <cellStyle name="CALC Percent Total 98 10" xfId="42041"/>
    <cellStyle name="CALC Percent Total 98 11" xfId="42042"/>
    <cellStyle name="CALC Percent Total 98 2" xfId="42043"/>
    <cellStyle name="CALC Percent Total 98 2 2" xfId="42044"/>
    <cellStyle name="CALC Percent Total 98 2 2 2" xfId="42045"/>
    <cellStyle name="CALC Percent Total 98 2 3" xfId="42046"/>
    <cellStyle name="CALC Percent Total 98 2 4" xfId="42047"/>
    <cellStyle name="CALC Percent Total 98 3" xfId="42048"/>
    <cellStyle name="CALC Percent Total 98 3 2" xfId="42049"/>
    <cellStyle name="CALC Percent Total 98 3 2 2" xfId="42050"/>
    <cellStyle name="CALC Percent Total 98 3 3" xfId="42051"/>
    <cellStyle name="CALC Percent Total 98 3 4" xfId="42052"/>
    <cellStyle name="CALC Percent Total 98 4" xfId="42053"/>
    <cellStyle name="CALC Percent Total 98 4 2" xfId="42054"/>
    <cellStyle name="CALC Percent Total 98 4 2 2" xfId="42055"/>
    <cellStyle name="CALC Percent Total 98 4 3" xfId="42056"/>
    <cellStyle name="CALC Percent Total 98 4 4" xfId="42057"/>
    <cellStyle name="CALC Percent Total 98 5" xfId="42058"/>
    <cellStyle name="CALC Percent Total 98 5 2" xfId="42059"/>
    <cellStyle name="CALC Percent Total 98 5 2 2" xfId="42060"/>
    <cellStyle name="CALC Percent Total 98 5 3" xfId="42061"/>
    <cellStyle name="CALC Percent Total 98 5 4" xfId="42062"/>
    <cellStyle name="CALC Percent Total 98 6" xfId="42063"/>
    <cellStyle name="CALC Percent Total 98 6 2" xfId="42064"/>
    <cellStyle name="CALC Percent Total 98 6 2 2" xfId="42065"/>
    <cellStyle name="CALC Percent Total 98 6 3" xfId="42066"/>
    <cellStyle name="CALC Percent Total 98 6 4" xfId="42067"/>
    <cellStyle name="CALC Percent Total 98 7" xfId="42068"/>
    <cellStyle name="CALC Percent Total 98 7 2" xfId="42069"/>
    <cellStyle name="CALC Percent Total 98 7 2 2" xfId="42070"/>
    <cellStyle name="CALC Percent Total 98 7 3" xfId="42071"/>
    <cellStyle name="CALC Percent Total 98 7 4" xfId="42072"/>
    <cellStyle name="CALC Percent Total 98 8" xfId="42073"/>
    <cellStyle name="CALC Percent Total 98 8 2" xfId="42074"/>
    <cellStyle name="CALC Percent Total 98 8 2 2" xfId="42075"/>
    <cellStyle name="CALC Percent Total 98 8 3" xfId="42076"/>
    <cellStyle name="CALC Percent Total 98 8 4" xfId="42077"/>
    <cellStyle name="CALC Percent Total 98 9" xfId="42078"/>
    <cellStyle name="CALC Percent Total 98 9 2" xfId="42079"/>
    <cellStyle name="CALC Percent Total 99" xfId="42080"/>
    <cellStyle name="CALC Percent Total 99 10" xfId="42081"/>
    <cellStyle name="CALC Percent Total 99 11" xfId="42082"/>
    <cellStyle name="CALC Percent Total 99 2" xfId="42083"/>
    <cellStyle name="CALC Percent Total 99 2 2" xfId="42084"/>
    <cellStyle name="CALC Percent Total 99 2 2 2" xfId="42085"/>
    <cellStyle name="CALC Percent Total 99 2 3" xfId="42086"/>
    <cellStyle name="CALC Percent Total 99 2 4" xfId="42087"/>
    <cellStyle name="CALC Percent Total 99 3" xfId="42088"/>
    <cellStyle name="CALC Percent Total 99 3 2" xfId="42089"/>
    <cellStyle name="CALC Percent Total 99 3 2 2" xfId="42090"/>
    <cellStyle name="CALC Percent Total 99 3 3" xfId="42091"/>
    <cellStyle name="CALC Percent Total 99 3 4" xfId="42092"/>
    <cellStyle name="CALC Percent Total 99 4" xfId="42093"/>
    <cellStyle name="CALC Percent Total 99 4 2" xfId="42094"/>
    <cellStyle name="CALC Percent Total 99 4 2 2" xfId="42095"/>
    <cellStyle name="CALC Percent Total 99 4 3" xfId="42096"/>
    <cellStyle name="CALC Percent Total 99 4 4" xfId="42097"/>
    <cellStyle name="CALC Percent Total 99 5" xfId="42098"/>
    <cellStyle name="CALC Percent Total 99 5 2" xfId="42099"/>
    <cellStyle name="CALC Percent Total 99 5 2 2" xfId="42100"/>
    <cellStyle name="CALC Percent Total 99 5 3" xfId="42101"/>
    <cellStyle name="CALC Percent Total 99 5 4" xfId="42102"/>
    <cellStyle name="CALC Percent Total 99 6" xfId="42103"/>
    <cellStyle name="CALC Percent Total 99 6 2" xfId="42104"/>
    <cellStyle name="CALC Percent Total 99 6 2 2" xfId="42105"/>
    <cellStyle name="CALC Percent Total 99 6 3" xfId="42106"/>
    <cellStyle name="CALC Percent Total 99 6 4" xfId="42107"/>
    <cellStyle name="CALC Percent Total 99 7" xfId="42108"/>
    <cellStyle name="CALC Percent Total 99 7 2" xfId="42109"/>
    <cellStyle name="CALC Percent Total 99 7 2 2" xfId="42110"/>
    <cellStyle name="CALC Percent Total 99 7 3" xfId="42111"/>
    <cellStyle name="CALC Percent Total 99 7 4" xfId="42112"/>
    <cellStyle name="CALC Percent Total 99 8" xfId="42113"/>
    <cellStyle name="CALC Percent Total 99 8 2" xfId="42114"/>
    <cellStyle name="CALC Percent Total 99 8 2 2" xfId="42115"/>
    <cellStyle name="CALC Percent Total 99 8 3" xfId="42116"/>
    <cellStyle name="CALC Percent Total 99 8 4" xfId="42117"/>
    <cellStyle name="CALC Percent Total 99 9" xfId="42118"/>
    <cellStyle name="CALC Percent Total 99 9 2" xfId="42119"/>
    <cellStyle name="Calc_PCT_initial_plan_form_template_10.12.20" xfId="42120"/>
    <cellStyle name="Calculated Field" xfId="42121"/>
    <cellStyle name="Calculation 2" xfId="31"/>
    <cellStyle name="Calculation 2 10" xfId="736"/>
    <cellStyle name="Calculation 2 10 10" xfId="42122"/>
    <cellStyle name="Calculation 2 10 11" xfId="42123"/>
    <cellStyle name="Calculation 2 10 2" xfId="737"/>
    <cellStyle name="Calculation 2 10 2 2" xfId="738"/>
    <cellStyle name="Calculation 2 10 2 2 2" xfId="739"/>
    <cellStyle name="Calculation 2 10 2 2 2 2" xfId="740"/>
    <cellStyle name="Calculation 2 10 2 2 2 2 2" xfId="60372"/>
    <cellStyle name="Calculation 2 10 2 2 2 2 3" xfId="60373"/>
    <cellStyle name="Calculation 2 10 2 2 2 2 4" xfId="60374"/>
    <cellStyle name="Calculation 2 10 2 2 2 3" xfId="60375"/>
    <cellStyle name="Calculation 2 10 2 2 2 4" xfId="60376"/>
    <cellStyle name="Calculation 2 10 2 2 2 5" xfId="60377"/>
    <cellStyle name="Calculation 2 10 2 2 3" xfId="741"/>
    <cellStyle name="Calculation 2 10 2 2 3 2" xfId="60378"/>
    <cellStyle name="Calculation 2 10 2 2 3 3" xfId="60379"/>
    <cellStyle name="Calculation 2 10 2 2 3 4" xfId="60380"/>
    <cellStyle name="Calculation 2 10 2 2 4" xfId="60381"/>
    <cellStyle name="Calculation 2 10 2 2 5" xfId="60382"/>
    <cellStyle name="Calculation 2 10 2 2 6" xfId="60383"/>
    <cellStyle name="Calculation 2 10 2 3" xfId="742"/>
    <cellStyle name="Calculation 2 10 2 3 2" xfId="743"/>
    <cellStyle name="Calculation 2 10 2 3 2 2" xfId="744"/>
    <cellStyle name="Calculation 2 10 2 3 2 2 2" xfId="60384"/>
    <cellStyle name="Calculation 2 10 2 3 2 2 3" xfId="60385"/>
    <cellStyle name="Calculation 2 10 2 3 2 2 4" xfId="60386"/>
    <cellStyle name="Calculation 2 10 2 3 2 3" xfId="60387"/>
    <cellStyle name="Calculation 2 10 2 3 2 4" xfId="60388"/>
    <cellStyle name="Calculation 2 10 2 3 2 5" xfId="60389"/>
    <cellStyle name="Calculation 2 10 2 3 3" xfId="745"/>
    <cellStyle name="Calculation 2 10 2 3 3 2" xfId="60390"/>
    <cellStyle name="Calculation 2 10 2 3 3 3" xfId="60391"/>
    <cellStyle name="Calculation 2 10 2 3 3 4" xfId="60392"/>
    <cellStyle name="Calculation 2 10 2 3 4" xfId="60393"/>
    <cellStyle name="Calculation 2 10 2 3 5" xfId="60394"/>
    <cellStyle name="Calculation 2 10 2 3 6" xfId="60395"/>
    <cellStyle name="Calculation 2 10 2 4" xfId="746"/>
    <cellStyle name="Calculation 2 10 2 4 2" xfId="747"/>
    <cellStyle name="Calculation 2 10 2 4 2 2" xfId="60396"/>
    <cellStyle name="Calculation 2 10 2 4 2 3" xfId="60397"/>
    <cellStyle name="Calculation 2 10 2 4 2 4" xfId="60398"/>
    <cellStyle name="Calculation 2 10 2 4 3" xfId="60399"/>
    <cellStyle name="Calculation 2 10 2 4 4" xfId="60400"/>
    <cellStyle name="Calculation 2 10 2 4 5" xfId="60401"/>
    <cellStyle name="Calculation 2 10 2 5" xfId="748"/>
    <cellStyle name="Calculation 2 10 2 5 2" xfId="60402"/>
    <cellStyle name="Calculation 2 10 2 5 3" xfId="60403"/>
    <cellStyle name="Calculation 2 10 2 5 4" xfId="60404"/>
    <cellStyle name="Calculation 2 10 2 6" xfId="60405"/>
    <cellStyle name="Calculation 2 10 2 7" xfId="60406"/>
    <cellStyle name="Calculation 2 10 2 8" xfId="60407"/>
    <cellStyle name="Calculation 2 10 3" xfId="749"/>
    <cellStyle name="Calculation 2 10 3 2" xfId="750"/>
    <cellStyle name="Calculation 2 10 3 2 2" xfId="751"/>
    <cellStyle name="Calculation 2 10 3 2 2 2" xfId="60408"/>
    <cellStyle name="Calculation 2 10 3 2 2 3" xfId="60409"/>
    <cellStyle name="Calculation 2 10 3 2 2 4" xfId="60410"/>
    <cellStyle name="Calculation 2 10 3 2 3" xfId="42124"/>
    <cellStyle name="Calculation 2 10 3 2 4" xfId="60411"/>
    <cellStyle name="Calculation 2 10 3 2 5" xfId="60412"/>
    <cellStyle name="Calculation 2 10 3 3" xfId="752"/>
    <cellStyle name="Calculation 2 10 3 3 2" xfId="60413"/>
    <cellStyle name="Calculation 2 10 3 3 3" xfId="60414"/>
    <cellStyle name="Calculation 2 10 3 3 4" xfId="60415"/>
    <cellStyle name="Calculation 2 10 3 4" xfId="42125"/>
    <cellStyle name="Calculation 2 10 3 5" xfId="60416"/>
    <cellStyle name="Calculation 2 10 3 6" xfId="60417"/>
    <cellStyle name="Calculation 2 10 4" xfId="753"/>
    <cellStyle name="Calculation 2 10 4 2" xfId="754"/>
    <cellStyle name="Calculation 2 10 4 2 2" xfId="755"/>
    <cellStyle name="Calculation 2 10 4 2 2 2" xfId="60418"/>
    <cellStyle name="Calculation 2 10 4 2 2 3" xfId="60419"/>
    <cellStyle name="Calculation 2 10 4 2 2 4" xfId="60420"/>
    <cellStyle name="Calculation 2 10 4 2 3" xfId="42126"/>
    <cellStyle name="Calculation 2 10 4 2 4" xfId="60421"/>
    <cellStyle name="Calculation 2 10 4 2 5" xfId="60422"/>
    <cellStyle name="Calculation 2 10 4 3" xfId="756"/>
    <cellStyle name="Calculation 2 10 4 3 2" xfId="60423"/>
    <cellStyle name="Calculation 2 10 4 3 3" xfId="60424"/>
    <cellStyle name="Calculation 2 10 4 3 4" xfId="60425"/>
    <cellStyle name="Calculation 2 10 4 4" xfId="42127"/>
    <cellStyle name="Calculation 2 10 4 5" xfId="60426"/>
    <cellStyle name="Calculation 2 10 4 6" xfId="60427"/>
    <cellStyle name="Calculation 2 10 5" xfId="757"/>
    <cellStyle name="Calculation 2 10 5 2" xfId="758"/>
    <cellStyle name="Calculation 2 10 5 2 2" xfId="42128"/>
    <cellStyle name="Calculation 2 10 5 2 3" xfId="42129"/>
    <cellStyle name="Calculation 2 10 5 2 4" xfId="60428"/>
    <cellStyle name="Calculation 2 10 5 3" xfId="42130"/>
    <cellStyle name="Calculation 2 10 5 4" xfId="42131"/>
    <cellStyle name="Calculation 2 10 5 5" xfId="60429"/>
    <cellStyle name="Calculation 2 10 6" xfId="759"/>
    <cellStyle name="Calculation 2 10 6 2" xfId="42132"/>
    <cellStyle name="Calculation 2 10 6 2 2" xfId="42133"/>
    <cellStyle name="Calculation 2 10 6 2 3" xfId="42134"/>
    <cellStyle name="Calculation 2 10 6 3" xfId="42135"/>
    <cellStyle name="Calculation 2 10 6 4" xfId="42136"/>
    <cellStyle name="Calculation 2 10 7" xfId="42137"/>
    <cellStyle name="Calculation 2 10 7 2" xfId="42138"/>
    <cellStyle name="Calculation 2 10 7 2 2" xfId="42139"/>
    <cellStyle name="Calculation 2 10 7 2 3" xfId="42140"/>
    <cellStyle name="Calculation 2 10 7 3" xfId="42141"/>
    <cellStyle name="Calculation 2 10 7 4" xfId="42142"/>
    <cellStyle name="Calculation 2 10 8" xfId="42143"/>
    <cellStyle name="Calculation 2 10 8 2" xfId="42144"/>
    <cellStyle name="Calculation 2 10 8 2 2" xfId="42145"/>
    <cellStyle name="Calculation 2 10 8 2 3" xfId="42146"/>
    <cellStyle name="Calculation 2 10 8 3" xfId="42147"/>
    <cellStyle name="Calculation 2 10 8 4" xfId="42148"/>
    <cellStyle name="Calculation 2 10 9" xfId="42149"/>
    <cellStyle name="Calculation 2 10 9 2" xfId="42150"/>
    <cellStyle name="Calculation 2 10 9 2 2" xfId="42151"/>
    <cellStyle name="Calculation 2 10 9 2 3" xfId="42152"/>
    <cellStyle name="Calculation 2 10 9 3" xfId="42153"/>
    <cellStyle name="Calculation 2 10 9 4" xfId="42154"/>
    <cellStyle name="Calculation 2 11" xfId="42155"/>
    <cellStyle name="Calculation 2 11 10" xfId="42156"/>
    <cellStyle name="Calculation 2 11 11" xfId="42157"/>
    <cellStyle name="Calculation 2 11 2" xfId="42158"/>
    <cellStyle name="Calculation 2 11 2 2" xfId="42159"/>
    <cellStyle name="Calculation 2 11 2 2 2" xfId="42160"/>
    <cellStyle name="Calculation 2 11 2 2 3" xfId="42161"/>
    <cellStyle name="Calculation 2 11 2 3" xfId="42162"/>
    <cellStyle name="Calculation 2 11 2 4" xfId="42163"/>
    <cellStyle name="Calculation 2 11 3" xfId="42164"/>
    <cellStyle name="Calculation 2 11 3 2" xfId="42165"/>
    <cellStyle name="Calculation 2 11 3 2 2" xfId="42166"/>
    <cellStyle name="Calculation 2 11 3 2 3" xfId="42167"/>
    <cellStyle name="Calculation 2 11 3 3" xfId="42168"/>
    <cellStyle name="Calculation 2 11 3 4" xfId="42169"/>
    <cellStyle name="Calculation 2 11 4" xfId="42170"/>
    <cellStyle name="Calculation 2 11 4 2" xfId="42171"/>
    <cellStyle name="Calculation 2 11 4 2 2" xfId="42172"/>
    <cellStyle name="Calculation 2 11 4 2 3" xfId="42173"/>
    <cellStyle name="Calculation 2 11 4 3" xfId="42174"/>
    <cellStyle name="Calculation 2 11 4 4" xfId="42175"/>
    <cellStyle name="Calculation 2 11 5" xfId="42176"/>
    <cellStyle name="Calculation 2 11 5 2" xfId="42177"/>
    <cellStyle name="Calculation 2 11 5 2 2" xfId="42178"/>
    <cellStyle name="Calculation 2 11 5 2 3" xfId="42179"/>
    <cellStyle name="Calculation 2 11 5 3" xfId="42180"/>
    <cellStyle name="Calculation 2 11 5 4" xfId="42181"/>
    <cellStyle name="Calculation 2 11 6" xfId="42182"/>
    <cellStyle name="Calculation 2 11 6 2" xfId="42183"/>
    <cellStyle name="Calculation 2 11 6 2 2" xfId="42184"/>
    <cellStyle name="Calculation 2 11 6 2 3" xfId="42185"/>
    <cellStyle name="Calculation 2 11 6 3" xfId="42186"/>
    <cellStyle name="Calculation 2 11 6 4" xfId="42187"/>
    <cellStyle name="Calculation 2 11 7" xfId="42188"/>
    <cellStyle name="Calculation 2 11 7 2" xfId="42189"/>
    <cellStyle name="Calculation 2 11 7 2 2" xfId="42190"/>
    <cellStyle name="Calculation 2 11 7 2 3" xfId="42191"/>
    <cellStyle name="Calculation 2 11 7 3" xfId="42192"/>
    <cellStyle name="Calculation 2 11 7 4" xfId="42193"/>
    <cellStyle name="Calculation 2 11 8" xfId="42194"/>
    <cellStyle name="Calculation 2 11 8 2" xfId="42195"/>
    <cellStyle name="Calculation 2 11 8 2 2" xfId="42196"/>
    <cellStyle name="Calculation 2 11 8 2 3" xfId="42197"/>
    <cellStyle name="Calculation 2 11 8 3" xfId="42198"/>
    <cellStyle name="Calculation 2 11 8 4" xfId="42199"/>
    <cellStyle name="Calculation 2 11 9" xfId="42200"/>
    <cellStyle name="Calculation 2 11 9 2" xfId="42201"/>
    <cellStyle name="Calculation 2 11 9 2 2" xfId="42202"/>
    <cellStyle name="Calculation 2 11 9 2 3" xfId="42203"/>
    <cellStyle name="Calculation 2 11 9 3" xfId="42204"/>
    <cellStyle name="Calculation 2 11 9 4" xfId="42205"/>
    <cellStyle name="Calculation 2 12" xfId="42206"/>
    <cellStyle name="Calculation 2 12 10" xfId="42207"/>
    <cellStyle name="Calculation 2 12 11" xfId="42208"/>
    <cellStyle name="Calculation 2 12 2" xfId="42209"/>
    <cellStyle name="Calculation 2 12 2 2" xfId="42210"/>
    <cellStyle name="Calculation 2 12 2 2 2" xfId="42211"/>
    <cellStyle name="Calculation 2 12 2 2 3" xfId="42212"/>
    <cellStyle name="Calculation 2 12 2 3" xfId="42213"/>
    <cellStyle name="Calculation 2 12 2 4" xfId="42214"/>
    <cellStyle name="Calculation 2 12 3" xfId="42215"/>
    <cellStyle name="Calculation 2 12 3 2" xfId="42216"/>
    <cellStyle name="Calculation 2 12 3 2 2" xfId="42217"/>
    <cellStyle name="Calculation 2 12 3 2 3" xfId="42218"/>
    <cellStyle name="Calculation 2 12 3 3" xfId="42219"/>
    <cellStyle name="Calculation 2 12 3 4" xfId="42220"/>
    <cellStyle name="Calculation 2 12 4" xfId="42221"/>
    <cellStyle name="Calculation 2 12 4 2" xfId="42222"/>
    <cellStyle name="Calculation 2 12 4 2 2" xfId="42223"/>
    <cellStyle name="Calculation 2 12 4 2 3" xfId="42224"/>
    <cellStyle name="Calculation 2 12 4 3" xfId="42225"/>
    <cellStyle name="Calculation 2 12 4 4" xfId="42226"/>
    <cellStyle name="Calculation 2 12 5" xfId="42227"/>
    <cellStyle name="Calculation 2 12 5 2" xfId="42228"/>
    <cellStyle name="Calculation 2 12 5 2 2" xfId="42229"/>
    <cellStyle name="Calculation 2 12 5 2 3" xfId="42230"/>
    <cellStyle name="Calculation 2 12 5 3" xfId="42231"/>
    <cellStyle name="Calculation 2 12 5 4" xfId="42232"/>
    <cellStyle name="Calculation 2 12 6" xfId="42233"/>
    <cellStyle name="Calculation 2 12 6 2" xfId="42234"/>
    <cellStyle name="Calculation 2 12 6 2 2" xfId="42235"/>
    <cellStyle name="Calculation 2 12 6 2 3" xfId="42236"/>
    <cellStyle name="Calculation 2 12 6 3" xfId="42237"/>
    <cellStyle name="Calculation 2 12 6 4" xfId="42238"/>
    <cellStyle name="Calculation 2 12 7" xfId="42239"/>
    <cellStyle name="Calculation 2 12 7 2" xfId="42240"/>
    <cellStyle name="Calculation 2 12 7 2 2" xfId="42241"/>
    <cellStyle name="Calculation 2 12 7 2 3" xfId="42242"/>
    <cellStyle name="Calculation 2 12 7 3" xfId="42243"/>
    <cellStyle name="Calculation 2 12 7 4" xfId="42244"/>
    <cellStyle name="Calculation 2 12 8" xfId="42245"/>
    <cellStyle name="Calculation 2 12 8 2" xfId="42246"/>
    <cellStyle name="Calculation 2 12 8 2 2" xfId="42247"/>
    <cellStyle name="Calculation 2 12 8 2 3" xfId="42248"/>
    <cellStyle name="Calculation 2 12 8 3" xfId="42249"/>
    <cellStyle name="Calculation 2 12 8 4" xfId="42250"/>
    <cellStyle name="Calculation 2 12 9" xfId="42251"/>
    <cellStyle name="Calculation 2 12 9 2" xfId="42252"/>
    <cellStyle name="Calculation 2 12 9 2 2" xfId="42253"/>
    <cellStyle name="Calculation 2 12 9 2 3" xfId="42254"/>
    <cellStyle name="Calculation 2 12 9 3" xfId="42255"/>
    <cellStyle name="Calculation 2 12 9 4" xfId="42256"/>
    <cellStyle name="Calculation 2 13" xfId="42257"/>
    <cellStyle name="Calculation 2 13 10" xfId="42258"/>
    <cellStyle name="Calculation 2 13 11" xfId="42259"/>
    <cellStyle name="Calculation 2 13 2" xfId="42260"/>
    <cellStyle name="Calculation 2 13 2 2" xfId="42261"/>
    <cellStyle name="Calculation 2 13 2 2 2" xfId="42262"/>
    <cellStyle name="Calculation 2 13 2 2 3" xfId="42263"/>
    <cellStyle name="Calculation 2 13 2 3" xfId="42264"/>
    <cellStyle name="Calculation 2 13 2 4" xfId="42265"/>
    <cellStyle name="Calculation 2 13 3" xfId="42266"/>
    <cellStyle name="Calculation 2 13 3 2" xfId="42267"/>
    <cellStyle name="Calculation 2 13 3 2 2" xfId="42268"/>
    <cellStyle name="Calculation 2 13 3 2 3" xfId="42269"/>
    <cellStyle name="Calculation 2 13 3 3" xfId="42270"/>
    <cellStyle name="Calculation 2 13 3 4" xfId="42271"/>
    <cellStyle name="Calculation 2 13 4" xfId="42272"/>
    <cellStyle name="Calculation 2 13 4 2" xfId="42273"/>
    <cellStyle name="Calculation 2 13 4 2 2" xfId="42274"/>
    <cellStyle name="Calculation 2 13 4 2 3" xfId="42275"/>
    <cellStyle name="Calculation 2 13 4 3" xfId="42276"/>
    <cellStyle name="Calculation 2 13 4 4" xfId="42277"/>
    <cellStyle name="Calculation 2 13 5" xfId="42278"/>
    <cellStyle name="Calculation 2 13 5 2" xfId="42279"/>
    <cellStyle name="Calculation 2 13 5 2 2" xfId="42280"/>
    <cellStyle name="Calculation 2 13 5 2 3" xfId="42281"/>
    <cellStyle name="Calculation 2 13 5 3" xfId="42282"/>
    <cellStyle name="Calculation 2 13 5 4" xfId="42283"/>
    <cellStyle name="Calculation 2 13 6" xfId="42284"/>
    <cellStyle name="Calculation 2 13 6 2" xfId="42285"/>
    <cellStyle name="Calculation 2 13 6 2 2" xfId="42286"/>
    <cellStyle name="Calculation 2 13 6 2 3" xfId="42287"/>
    <cellStyle name="Calculation 2 13 6 3" xfId="42288"/>
    <cellStyle name="Calculation 2 13 6 4" xfId="42289"/>
    <cellStyle name="Calculation 2 13 7" xfId="42290"/>
    <cellStyle name="Calculation 2 13 7 2" xfId="42291"/>
    <cellStyle name="Calculation 2 13 7 2 2" xfId="42292"/>
    <cellStyle name="Calculation 2 13 7 2 3" xfId="42293"/>
    <cellStyle name="Calculation 2 13 7 3" xfId="42294"/>
    <cellStyle name="Calculation 2 13 7 4" xfId="42295"/>
    <cellStyle name="Calculation 2 13 8" xfId="42296"/>
    <cellStyle name="Calculation 2 13 8 2" xfId="42297"/>
    <cellStyle name="Calculation 2 13 8 2 2" xfId="42298"/>
    <cellStyle name="Calculation 2 13 8 2 3" xfId="42299"/>
    <cellStyle name="Calculation 2 13 8 3" xfId="42300"/>
    <cellStyle name="Calculation 2 13 8 4" xfId="42301"/>
    <cellStyle name="Calculation 2 13 9" xfId="42302"/>
    <cellStyle name="Calculation 2 13 9 2" xfId="42303"/>
    <cellStyle name="Calculation 2 13 9 2 2" xfId="42304"/>
    <cellStyle name="Calculation 2 13 9 2 3" xfId="42305"/>
    <cellStyle name="Calculation 2 13 9 3" xfId="42306"/>
    <cellStyle name="Calculation 2 13 9 4" xfId="42307"/>
    <cellStyle name="Calculation 2 14" xfId="42308"/>
    <cellStyle name="Calculation 2 14 10" xfId="42309"/>
    <cellStyle name="Calculation 2 14 2" xfId="42310"/>
    <cellStyle name="Calculation 2 14 2 2" xfId="42311"/>
    <cellStyle name="Calculation 2 14 2 2 2" xfId="42312"/>
    <cellStyle name="Calculation 2 14 2 2 3" xfId="42313"/>
    <cellStyle name="Calculation 2 14 2 3" xfId="42314"/>
    <cellStyle name="Calculation 2 14 2 4" xfId="42315"/>
    <cellStyle name="Calculation 2 14 3" xfId="42316"/>
    <cellStyle name="Calculation 2 14 3 2" xfId="42317"/>
    <cellStyle name="Calculation 2 14 3 2 2" xfId="42318"/>
    <cellStyle name="Calculation 2 14 3 2 3" xfId="42319"/>
    <cellStyle name="Calculation 2 14 3 3" xfId="42320"/>
    <cellStyle name="Calculation 2 14 3 4" xfId="42321"/>
    <cellStyle name="Calculation 2 14 4" xfId="42322"/>
    <cellStyle name="Calculation 2 14 4 2" xfId="42323"/>
    <cellStyle name="Calculation 2 14 4 2 2" xfId="42324"/>
    <cellStyle name="Calculation 2 14 4 2 3" xfId="42325"/>
    <cellStyle name="Calculation 2 14 4 3" xfId="42326"/>
    <cellStyle name="Calculation 2 14 4 4" xfId="42327"/>
    <cellStyle name="Calculation 2 14 5" xfId="42328"/>
    <cellStyle name="Calculation 2 14 5 2" xfId="42329"/>
    <cellStyle name="Calculation 2 14 5 2 2" xfId="42330"/>
    <cellStyle name="Calculation 2 14 5 2 3" xfId="42331"/>
    <cellStyle name="Calculation 2 14 5 3" xfId="42332"/>
    <cellStyle name="Calculation 2 14 5 4" xfId="42333"/>
    <cellStyle name="Calculation 2 14 6" xfId="42334"/>
    <cellStyle name="Calculation 2 14 6 2" xfId="42335"/>
    <cellStyle name="Calculation 2 14 6 2 2" xfId="42336"/>
    <cellStyle name="Calculation 2 14 6 2 3" xfId="42337"/>
    <cellStyle name="Calculation 2 14 6 3" xfId="42338"/>
    <cellStyle name="Calculation 2 14 6 4" xfId="42339"/>
    <cellStyle name="Calculation 2 14 7" xfId="42340"/>
    <cellStyle name="Calculation 2 14 7 2" xfId="42341"/>
    <cellStyle name="Calculation 2 14 7 2 2" xfId="42342"/>
    <cellStyle name="Calculation 2 14 7 2 3" xfId="42343"/>
    <cellStyle name="Calculation 2 14 7 3" xfId="42344"/>
    <cellStyle name="Calculation 2 14 7 4" xfId="42345"/>
    <cellStyle name="Calculation 2 14 8" xfId="42346"/>
    <cellStyle name="Calculation 2 14 8 2" xfId="42347"/>
    <cellStyle name="Calculation 2 14 8 2 2" xfId="42348"/>
    <cellStyle name="Calculation 2 14 8 2 3" xfId="42349"/>
    <cellStyle name="Calculation 2 14 8 3" xfId="42350"/>
    <cellStyle name="Calculation 2 14 8 4" xfId="42351"/>
    <cellStyle name="Calculation 2 14 9" xfId="42352"/>
    <cellStyle name="Calculation 2 15" xfId="42353"/>
    <cellStyle name="Calculation 2 15 10" xfId="42354"/>
    <cellStyle name="Calculation 2 15 2" xfId="42355"/>
    <cellStyle name="Calculation 2 15 2 2" xfId="42356"/>
    <cellStyle name="Calculation 2 15 2 2 2" xfId="42357"/>
    <cellStyle name="Calculation 2 15 2 2 3" xfId="42358"/>
    <cellStyle name="Calculation 2 15 2 3" xfId="42359"/>
    <cellStyle name="Calculation 2 15 2 4" xfId="42360"/>
    <cellStyle name="Calculation 2 15 3" xfId="42361"/>
    <cellStyle name="Calculation 2 15 3 2" xfId="42362"/>
    <cellStyle name="Calculation 2 15 3 2 2" xfId="42363"/>
    <cellStyle name="Calculation 2 15 3 2 3" xfId="42364"/>
    <cellStyle name="Calculation 2 15 3 3" xfId="42365"/>
    <cellStyle name="Calculation 2 15 3 4" xfId="42366"/>
    <cellStyle name="Calculation 2 15 4" xfId="42367"/>
    <cellStyle name="Calculation 2 15 4 2" xfId="42368"/>
    <cellStyle name="Calculation 2 15 4 2 2" xfId="42369"/>
    <cellStyle name="Calculation 2 15 4 2 3" xfId="42370"/>
    <cellStyle name="Calculation 2 15 4 3" xfId="42371"/>
    <cellStyle name="Calculation 2 15 4 4" xfId="42372"/>
    <cellStyle name="Calculation 2 15 5" xfId="42373"/>
    <cellStyle name="Calculation 2 15 5 2" xfId="42374"/>
    <cellStyle name="Calculation 2 15 5 2 2" xfId="42375"/>
    <cellStyle name="Calculation 2 15 5 2 3" xfId="42376"/>
    <cellStyle name="Calculation 2 15 5 3" xfId="42377"/>
    <cellStyle name="Calculation 2 15 5 4" xfId="42378"/>
    <cellStyle name="Calculation 2 15 6" xfId="42379"/>
    <cellStyle name="Calculation 2 15 6 2" xfId="42380"/>
    <cellStyle name="Calculation 2 15 6 2 2" xfId="42381"/>
    <cellStyle name="Calculation 2 15 6 2 3" xfId="42382"/>
    <cellStyle name="Calculation 2 15 6 3" xfId="42383"/>
    <cellStyle name="Calculation 2 15 6 4" xfId="42384"/>
    <cellStyle name="Calculation 2 15 7" xfId="42385"/>
    <cellStyle name="Calculation 2 15 7 2" xfId="42386"/>
    <cellStyle name="Calculation 2 15 7 2 2" xfId="42387"/>
    <cellStyle name="Calculation 2 15 7 2 3" xfId="42388"/>
    <cellStyle name="Calculation 2 15 7 3" xfId="42389"/>
    <cellStyle name="Calculation 2 15 7 4" xfId="42390"/>
    <cellStyle name="Calculation 2 15 8" xfId="42391"/>
    <cellStyle name="Calculation 2 15 8 2" xfId="42392"/>
    <cellStyle name="Calculation 2 15 8 2 2" xfId="42393"/>
    <cellStyle name="Calculation 2 15 8 2 3" xfId="42394"/>
    <cellStyle name="Calculation 2 15 8 3" xfId="42395"/>
    <cellStyle name="Calculation 2 15 8 4" xfId="42396"/>
    <cellStyle name="Calculation 2 15 9" xfId="42397"/>
    <cellStyle name="Calculation 2 16" xfId="42398"/>
    <cellStyle name="Calculation 2 16 10" xfId="42399"/>
    <cellStyle name="Calculation 2 16 2" xfId="42400"/>
    <cellStyle name="Calculation 2 16 2 2" xfId="42401"/>
    <cellStyle name="Calculation 2 16 2 2 2" xfId="42402"/>
    <cellStyle name="Calculation 2 16 2 2 3" xfId="42403"/>
    <cellStyle name="Calculation 2 16 2 3" xfId="42404"/>
    <cellStyle name="Calculation 2 16 2 4" xfId="42405"/>
    <cellStyle name="Calculation 2 16 3" xfId="42406"/>
    <cellStyle name="Calculation 2 16 3 2" xfId="42407"/>
    <cellStyle name="Calculation 2 16 3 2 2" xfId="42408"/>
    <cellStyle name="Calculation 2 16 3 2 3" xfId="42409"/>
    <cellStyle name="Calculation 2 16 3 3" xfId="42410"/>
    <cellStyle name="Calculation 2 16 3 4" xfId="42411"/>
    <cellStyle name="Calculation 2 16 4" xfId="42412"/>
    <cellStyle name="Calculation 2 16 4 2" xfId="42413"/>
    <cellStyle name="Calculation 2 16 4 2 2" xfId="42414"/>
    <cellStyle name="Calculation 2 16 4 2 3" xfId="42415"/>
    <cellStyle name="Calculation 2 16 4 3" xfId="42416"/>
    <cellStyle name="Calculation 2 16 4 4" xfId="42417"/>
    <cellStyle name="Calculation 2 16 5" xfId="42418"/>
    <cellStyle name="Calculation 2 16 5 2" xfId="42419"/>
    <cellStyle name="Calculation 2 16 5 2 2" xfId="42420"/>
    <cellStyle name="Calculation 2 16 5 2 3" xfId="42421"/>
    <cellStyle name="Calculation 2 16 5 3" xfId="42422"/>
    <cellStyle name="Calculation 2 16 5 4" xfId="42423"/>
    <cellStyle name="Calculation 2 16 6" xfId="42424"/>
    <cellStyle name="Calculation 2 16 6 2" xfId="42425"/>
    <cellStyle name="Calculation 2 16 6 2 2" xfId="42426"/>
    <cellStyle name="Calculation 2 16 6 2 3" xfId="42427"/>
    <cellStyle name="Calculation 2 16 6 3" xfId="42428"/>
    <cellStyle name="Calculation 2 16 6 4" xfId="42429"/>
    <cellStyle name="Calculation 2 16 7" xfId="42430"/>
    <cellStyle name="Calculation 2 16 7 2" xfId="42431"/>
    <cellStyle name="Calculation 2 16 7 2 2" xfId="42432"/>
    <cellStyle name="Calculation 2 16 7 2 3" xfId="42433"/>
    <cellStyle name="Calculation 2 16 7 3" xfId="42434"/>
    <cellStyle name="Calculation 2 16 7 4" xfId="42435"/>
    <cellStyle name="Calculation 2 16 8" xfId="42436"/>
    <cellStyle name="Calculation 2 16 8 2" xfId="42437"/>
    <cellStyle name="Calculation 2 16 8 2 2" xfId="42438"/>
    <cellStyle name="Calculation 2 16 8 2 3" xfId="42439"/>
    <cellStyle name="Calculation 2 16 8 3" xfId="42440"/>
    <cellStyle name="Calculation 2 16 8 4" xfId="42441"/>
    <cellStyle name="Calculation 2 16 9" xfId="42442"/>
    <cellStyle name="Calculation 2 17" xfId="42443"/>
    <cellStyle name="Calculation 2 17 10" xfId="42444"/>
    <cellStyle name="Calculation 2 17 2" xfId="42445"/>
    <cellStyle name="Calculation 2 17 2 2" xfId="42446"/>
    <cellStyle name="Calculation 2 17 2 2 2" xfId="42447"/>
    <cellStyle name="Calculation 2 17 2 2 3" xfId="42448"/>
    <cellStyle name="Calculation 2 17 2 3" xfId="42449"/>
    <cellStyle name="Calculation 2 17 2 4" xfId="42450"/>
    <cellStyle name="Calculation 2 17 3" xfId="42451"/>
    <cellStyle name="Calculation 2 17 3 2" xfId="42452"/>
    <cellStyle name="Calculation 2 17 3 2 2" xfId="42453"/>
    <cellStyle name="Calculation 2 17 3 2 3" xfId="42454"/>
    <cellStyle name="Calculation 2 17 3 3" xfId="42455"/>
    <cellStyle name="Calculation 2 17 3 4" xfId="42456"/>
    <cellStyle name="Calculation 2 17 4" xfId="42457"/>
    <cellStyle name="Calculation 2 17 4 2" xfId="42458"/>
    <cellStyle name="Calculation 2 17 4 2 2" xfId="42459"/>
    <cellStyle name="Calculation 2 17 4 2 3" xfId="42460"/>
    <cellStyle name="Calculation 2 17 4 3" xfId="42461"/>
    <cellStyle name="Calculation 2 17 4 4" xfId="42462"/>
    <cellStyle name="Calculation 2 17 5" xfId="42463"/>
    <cellStyle name="Calculation 2 17 5 2" xfId="42464"/>
    <cellStyle name="Calculation 2 17 5 2 2" xfId="42465"/>
    <cellStyle name="Calculation 2 17 5 2 3" xfId="42466"/>
    <cellStyle name="Calculation 2 17 5 3" xfId="42467"/>
    <cellStyle name="Calculation 2 17 5 4" xfId="42468"/>
    <cellStyle name="Calculation 2 17 6" xfId="42469"/>
    <cellStyle name="Calculation 2 17 6 2" xfId="42470"/>
    <cellStyle name="Calculation 2 17 6 2 2" xfId="42471"/>
    <cellStyle name="Calculation 2 17 6 2 3" xfId="42472"/>
    <cellStyle name="Calculation 2 17 6 3" xfId="42473"/>
    <cellStyle name="Calculation 2 17 6 4" xfId="42474"/>
    <cellStyle name="Calculation 2 17 7" xfId="42475"/>
    <cellStyle name="Calculation 2 17 7 2" xfId="42476"/>
    <cellStyle name="Calculation 2 17 7 2 2" xfId="42477"/>
    <cellStyle name="Calculation 2 17 7 2 3" xfId="42478"/>
    <cellStyle name="Calculation 2 17 7 3" xfId="42479"/>
    <cellStyle name="Calculation 2 17 7 4" xfId="42480"/>
    <cellStyle name="Calculation 2 17 8" xfId="42481"/>
    <cellStyle name="Calculation 2 17 8 2" xfId="42482"/>
    <cellStyle name="Calculation 2 17 8 2 2" xfId="42483"/>
    <cellStyle name="Calculation 2 17 8 2 3" xfId="42484"/>
    <cellStyle name="Calculation 2 17 8 3" xfId="42485"/>
    <cellStyle name="Calculation 2 17 8 4" xfId="42486"/>
    <cellStyle name="Calculation 2 17 9" xfId="42487"/>
    <cellStyle name="Calculation 2 18" xfId="42488"/>
    <cellStyle name="Calculation 2 18 10" xfId="42489"/>
    <cellStyle name="Calculation 2 18 2" xfId="42490"/>
    <cellStyle name="Calculation 2 18 2 2" xfId="42491"/>
    <cellStyle name="Calculation 2 18 2 2 2" xfId="42492"/>
    <cellStyle name="Calculation 2 18 2 2 3" xfId="42493"/>
    <cellStyle name="Calculation 2 18 2 3" xfId="42494"/>
    <cellStyle name="Calculation 2 18 2 4" xfId="42495"/>
    <cellStyle name="Calculation 2 18 3" xfId="42496"/>
    <cellStyle name="Calculation 2 18 3 2" xfId="42497"/>
    <cellStyle name="Calculation 2 18 3 2 2" xfId="42498"/>
    <cellStyle name="Calculation 2 18 3 2 3" xfId="42499"/>
    <cellStyle name="Calculation 2 18 3 3" xfId="42500"/>
    <cellStyle name="Calculation 2 18 3 4" xfId="42501"/>
    <cellStyle name="Calculation 2 18 4" xfId="42502"/>
    <cellStyle name="Calculation 2 18 4 2" xfId="42503"/>
    <cellStyle name="Calculation 2 18 4 2 2" xfId="42504"/>
    <cellStyle name="Calculation 2 18 4 2 3" xfId="42505"/>
    <cellStyle name="Calculation 2 18 4 3" xfId="42506"/>
    <cellStyle name="Calculation 2 18 4 4" xfId="42507"/>
    <cellStyle name="Calculation 2 18 5" xfId="42508"/>
    <cellStyle name="Calculation 2 18 5 2" xfId="42509"/>
    <cellStyle name="Calculation 2 18 5 2 2" xfId="42510"/>
    <cellStyle name="Calculation 2 18 5 2 3" xfId="42511"/>
    <cellStyle name="Calculation 2 18 5 3" xfId="42512"/>
    <cellStyle name="Calculation 2 18 5 4" xfId="42513"/>
    <cellStyle name="Calculation 2 18 6" xfId="42514"/>
    <cellStyle name="Calculation 2 18 6 2" xfId="42515"/>
    <cellStyle name="Calculation 2 18 6 2 2" xfId="42516"/>
    <cellStyle name="Calculation 2 18 6 2 3" xfId="42517"/>
    <cellStyle name="Calculation 2 18 6 3" xfId="42518"/>
    <cellStyle name="Calculation 2 18 6 4" xfId="42519"/>
    <cellStyle name="Calculation 2 18 7" xfId="42520"/>
    <cellStyle name="Calculation 2 18 7 2" xfId="42521"/>
    <cellStyle name="Calculation 2 18 7 2 2" xfId="42522"/>
    <cellStyle name="Calculation 2 18 7 2 3" xfId="42523"/>
    <cellStyle name="Calculation 2 18 7 3" xfId="42524"/>
    <cellStyle name="Calculation 2 18 7 4" xfId="42525"/>
    <cellStyle name="Calculation 2 18 8" xfId="42526"/>
    <cellStyle name="Calculation 2 18 8 2" xfId="42527"/>
    <cellStyle name="Calculation 2 18 8 2 2" xfId="42528"/>
    <cellStyle name="Calculation 2 18 8 2 3" xfId="42529"/>
    <cellStyle name="Calculation 2 18 8 3" xfId="42530"/>
    <cellStyle name="Calculation 2 18 8 4" xfId="42531"/>
    <cellStyle name="Calculation 2 18 9" xfId="42532"/>
    <cellStyle name="Calculation 2 19" xfId="42533"/>
    <cellStyle name="Calculation 2 19 10" xfId="42534"/>
    <cellStyle name="Calculation 2 19 11" xfId="42535"/>
    <cellStyle name="Calculation 2 19 2" xfId="42536"/>
    <cellStyle name="Calculation 2 19 2 2" xfId="42537"/>
    <cellStyle name="Calculation 2 19 2 2 2" xfId="42538"/>
    <cellStyle name="Calculation 2 19 2 2 3" xfId="42539"/>
    <cellStyle name="Calculation 2 19 2 3" xfId="42540"/>
    <cellStyle name="Calculation 2 19 2 4" xfId="42541"/>
    <cellStyle name="Calculation 2 19 3" xfId="42542"/>
    <cellStyle name="Calculation 2 19 3 2" xfId="42543"/>
    <cellStyle name="Calculation 2 19 3 2 2" xfId="42544"/>
    <cellStyle name="Calculation 2 19 3 2 3" xfId="42545"/>
    <cellStyle name="Calculation 2 19 3 3" xfId="42546"/>
    <cellStyle name="Calculation 2 19 3 4" xfId="42547"/>
    <cellStyle name="Calculation 2 19 4" xfId="42548"/>
    <cellStyle name="Calculation 2 19 4 2" xfId="42549"/>
    <cellStyle name="Calculation 2 19 4 2 2" xfId="42550"/>
    <cellStyle name="Calculation 2 19 4 2 3" xfId="42551"/>
    <cellStyle name="Calculation 2 19 4 3" xfId="42552"/>
    <cellStyle name="Calculation 2 19 4 4" xfId="42553"/>
    <cellStyle name="Calculation 2 19 5" xfId="42554"/>
    <cellStyle name="Calculation 2 19 5 2" xfId="42555"/>
    <cellStyle name="Calculation 2 19 5 2 2" xfId="42556"/>
    <cellStyle name="Calculation 2 19 5 2 3" xfId="42557"/>
    <cellStyle name="Calculation 2 19 5 3" xfId="42558"/>
    <cellStyle name="Calculation 2 19 5 4" xfId="42559"/>
    <cellStyle name="Calculation 2 19 6" xfId="42560"/>
    <cellStyle name="Calculation 2 19 6 2" xfId="42561"/>
    <cellStyle name="Calculation 2 19 6 2 2" xfId="42562"/>
    <cellStyle name="Calculation 2 19 6 2 3" xfId="42563"/>
    <cellStyle name="Calculation 2 19 6 3" xfId="42564"/>
    <cellStyle name="Calculation 2 19 6 4" xfId="42565"/>
    <cellStyle name="Calculation 2 19 7" xfId="42566"/>
    <cellStyle name="Calculation 2 19 7 2" xfId="42567"/>
    <cellStyle name="Calculation 2 19 7 2 2" xfId="42568"/>
    <cellStyle name="Calculation 2 19 7 2 3" xfId="42569"/>
    <cellStyle name="Calculation 2 19 7 3" xfId="42570"/>
    <cellStyle name="Calculation 2 19 7 4" xfId="42571"/>
    <cellStyle name="Calculation 2 19 8" xfId="42572"/>
    <cellStyle name="Calculation 2 19 8 2" xfId="42573"/>
    <cellStyle name="Calculation 2 19 8 2 2" xfId="42574"/>
    <cellStyle name="Calculation 2 19 8 2 3" xfId="42575"/>
    <cellStyle name="Calculation 2 19 8 3" xfId="42576"/>
    <cellStyle name="Calculation 2 19 8 4" xfId="42577"/>
    <cellStyle name="Calculation 2 19 9" xfId="42578"/>
    <cellStyle name="Calculation 2 19 9 2" xfId="42579"/>
    <cellStyle name="Calculation 2 19 9 3" xfId="42580"/>
    <cellStyle name="Calculation 2 2" xfId="50"/>
    <cellStyle name="Calculation 2 2 10" xfId="14452"/>
    <cellStyle name="Calculation 2 2 10 10" xfId="42581"/>
    <cellStyle name="Calculation 2 2 10 2" xfId="42582"/>
    <cellStyle name="Calculation 2 2 10 2 2" xfId="42583"/>
    <cellStyle name="Calculation 2 2 10 2 2 2" xfId="42584"/>
    <cellStyle name="Calculation 2 2 10 2 2 3" xfId="42585"/>
    <cellStyle name="Calculation 2 2 10 2 3" xfId="42586"/>
    <cellStyle name="Calculation 2 2 10 2 4" xfId="42587"/>
    <cellStyle name="Calculation 2 2 10 3" xfId="42588"/>
    <cellStyle name="Calculation 2 2 10 3 2" xfId="42589"/>
    <cellStyle name="Calculation 2 2 10 3 2 2" xfId="42590"/>
    <cellStyle name="Calculation 2 2 10 3 2 3" xfId="42591"/>
    <cellStyle name="Calculation 2 2 10 3 3" xfId="42592"/>
    <cellStyle name="Calculation 2 2 10 3 4" xfId="42593"/>
    <cellStyle name="Calculation 2 2 10 4" xfId="42594"/>
    <cellStyle name="Calculation 2 2 10 4 2" xfId="42595"/>
    <cellStyle name="Calculation 2 2 10 4 2 2" xfId="42596"/>
    <cellStyle name="Calculation 2 2 10 4 2 3" xfId="42597"/>
    <cellStyle name="Calculation 2 2 10 4 3" xfId="42598"/>
    <cellStyle name="Calculation 2 2 10 4 4" xfId="42599"/>
    <cellStyle name="Calculation 2 2 10 5" xfId="42600"/>
    <cellStyle name="Calculation 2 2 10 5 2" xfId="42601"/>
    <cellStyle name="Calculation 2 2 10 5 2 2" xfId="42602"/>
    <cellStyle name="Calculation 2 2 10 5 2 3" xfId="42603"/>
    <cellStyle name="Calculation 2 2 10 5 3" xfId="42604"/>
    <cellStyle name="Calculation 2 2 10 5 4" xfId="42605"/>
    <cellStyle name="Calculation 2 2 10 6" xfId="42606"/>
    <cellStyle name="Calculation 2 2 10 6 2" xfId="42607"/>
    <cellStyle name="Calculation 2 2 10 6 2 2" xfId="42608"/>
    <cellStyle name="Calculation 2 2 10 6 2 3" xfId="42609"/>
    <cellStyle name="Calculation 2 2 10 6 3" xfId="42610"/>
    <cellStyle name="Calculation 2 2 10 6 4" xfId="42611"/>
    <cellStyle name="Calculation 2 2 10 7" xfId="42612"/>
    <cellStyle name="Calculation 2 2 10 7 2" xfId="42613"/>
    <cellStyle name="Calculation 2 2 10 7 2 2" xfId="42614"/>
    <cellStyle name="Calculation 2 2 10 7 2 3" xfId="42615"/>
    <cellStyle name="Calculation 2 2 10 7 3" xfId="42616"/>
    <cellStyle name="Calculation 2 2 10 7 4" xfId="42617"/>
    <cellStyle name="Calculation 2 2 10 8" xfId="42618"/>
    <cellStyle name="Calculation 2 2 10 8 2" xfId="42619"/>
    <cellStyle name="Calculation 2 2 10 8 2 2" xfId="42620"/>
    <cellStyle name="Calculation 2 2 10 8 2 3" xfId="42621"/>
    <cellStyle name="Calculation 2 2 10 8 3" xfId="42622"/>
    <cellStyle name="Calculation 2 2 10 8 4" xfId="42623"/>
    <cellStyle name="Calculation 2 2 10 9" xfId="42624"/>
    <cellStyle name="Calculation 2 2 10 9 2" xfId="42625"/>
    <cellStyle name="Calculation 2 2 10 9 2 2" xfId="42626"/>
    <cellStyle name="Calculation 2 2 10 9 2 3" xfId="42627"/>
    <cellStyle name="Calculation 2 2 10 9 3" xfId="42628"/>
    <cellStyle name="Calculation 2 2 10 9 4" xfId="42629"/>
    <cellStyle name="Calculation 2 2 11" xfId="42630"/>
    <cellStyle name="Calculation 2 2 11 10" xfId="42631"/>
    <cellStyle name="Calculation 2 2 11 2" xfId="42632"/>
    <cellStyle name="Calculation 2 2 11 2 2" xfId="42633"/>
    <cellStyle name="Calculation 2 2 11 2 2 2" xfId="42634"/>
    <cellStyle name="Calculation 2 2 11 2 2 3" xfId="42635"/>
    <cellStyle name="Calculation 2 2 11 2 3" xfId="42636"/>
    <cellStyle name="Calculation 2 2 11 2 4" xfId="42637"/>
    <cellStyle name="Calculation 2 2 11 3" xfId="42638"/>
    <cellStyle name="Calculation 2 2 11 3 2" xfId="42639"/>
    <cellStyle name="Calculation 2 2 11 3 2 2" xfId="42640"/>
    <cellStyle name="Calculation 2 2 11 3 2 3" xfId="42641"/>
    <cellStyle name="Calculation 2 2 11 3 3" xfId="42642"/>
    <cellStyle name="Calculation 2 2 11 3 4" xfId="42643"/>
    <cellStyle name="Calculation 2 2 11 4" xfId="42644"/>
    <cellStyle name="Calculation 2 2 11 4 2" xfId="42645"/>
    <cellStyle name="Calculation 2 2 11 4 2 2" xfId="42646"/>
    <cellStyle name="Calculation 2 2 11 4 2 3" xfId="42647"/>
    <cellStyle name="Calculation 2 2 11 4 3" xfId="42648"/>
    <cellStyle name="Calculation 2 2 11 4 4" xfId="42649"/>
    <cellStyle name="Calculation 2 2 11 5" xfId="42650"/>
    <cellStyle name="Calculation 2 2 11 5 2" xfId="42651"/>
    <cellStyle name="Calculation 2 2 11 5 2 2" xfId="42652"/>
    <cellStyle name="Calculation 2 2 11 5 2 3" xfId="42653"/>
    <cellStyle name="Calculation 2 2 11 5 3" xfId="42654"/>
    <cellStyle name="Calculation 2 2 11 5 4" xfId="42655"/>
    <cellStyle name="Calculation 2 2 11 6" xfId="42656"/>
    <cellStyle name="Calculation 2 2 11 6 2" xfId="42657"/>
    <cellStyle name="Calculation 2 2 11 6 2 2" xfId="42658"/>
    <cellStyle name="Calculation 2 2 11 6 2 3" xfId="42659"/>
    <cellStyle name="Calculation 2 2 11 6 3" xfId="42660"/>
    <cellStyle name="Calculation 2 2 11 6 4" xfId="42661"/>
    <cellStyle name="Calculation 2 2 11 7" xfId="42662"/>
    <cellStyle name="Calculation 2 2 11 7 2" xfId="42663"/>
    <cellStyle name="Calculation 2 2 11 7 2 2" xfId="42664"/>
    <cellStyle name="Calculation 2 2 11 7 2 3" xfId="42665"/>
    <cellStyle name="Calculation 2 2 11 7 3" xfId="42666"/>
    <cellStyle name="Calculation 2 2 11 7 4" xfId="42667"/>
    <cellStyle name="Calculation 2 2 11 8" xfId="42668"/>
    <cellStyle name="Calculation 2 2 11 8 2" xfId="42669"/>
    <cellStyle name="Calculation 2 2 11 8 2 2" xfId="42670"/>
    <cellStyle name="Calculation 2 2 11 8 2 3" xfId="42671"/>
    <cellStyle name="Calculation 2 2 11 8 3" xfId="42672"/>
    <cellStyle name="Calculation 2 2 11 8 4" xfId="42673"/>
    <cellStyle name="Calculation 2 2 11 9" xfId="42674"/>
    <cellStyle name="Calculation 2 2 11 9 2" xfId="42675"/>
    <cellStyle name="Calculation 2 2 11 9 2 2" xfId="42676"/>
    <cellStyle name="Calculation 2 2 11 9 2 3" xfId="42677"/>
    <cellStyle name="Calculation 2 2 11 9 3" xfId="42678"/>
    <cellStyle name="Calculation 2 2 11 9 4" xfId="42679"/>
    <cellStyle name="Calculation 2 2 12" xfId="42680"/>
    <cellStyle name="Calculation 2 2 12 10" xfId="42681"/>
    <cellStyle name="Calculation 2 2 12 2" xfId="42682"/>
    <cellStyle name="Calculation 2 2 12 2 2" xfId="42683"/>
    <cellStyle name="Calculation 2 2 12 2 2 2" xfId="42684"/>
    <cellStyle name="Calculation 2 2 12 2 2 3" xfId="42685"/>
    <cellStyle name="Calculation 2 2 12 2 3" xfId="42686"/>
    <cellStyle name="Calculation 2 2 12 2 4" xfId="42687"/>
    <cellStyle name="Calculation 2 2 12 3" xfId="42688"/>
    <cellStyle name="Calculation 2 2 12 3 2" xfId="42689"/>
    <cellStyle name="Calculation 2 2 12 3 2 2" xfId="42690"/>
    <cellStyle name="Calculation 2 2 12 3 2 3" xfId="42691"/>
    <cellStyle name="Calculation 2 2 12 3 3" xfId="42692"/>
    <cellStyle name="Calculation 2 2 12 3 4" xfId="42693"/>
    <cellStyle name="Calculation 2 2 12 4" xfId="42694"/>
    <cellStyle name="Calculation 2 2 12 4 2" xfId="42695"/>
    <cellStyle name="Calculation 2 2 12 4 2 2" xfId="42696"/>
    <cellStyle name="Calculation 2 2 12 4 2 3" xfId="42697"/>
    <cellStyle name="Calculation 2 2 12 4 3" xfId="42698"/>
    <cellStyle name="Calculation 2 2 12 4 4" xfId="42699"/>
    <cellStyle name="Calculation 2 2 12 5" xfId="42700"/>
    <cellStyle name="Calculation 2 2 12 5 2" xfId="42701"/>
    <cellStyle name="Calculation 2 2 12 5 2 2" xfId="42702"/>
    <cellStyle name="Calculation 2 2 12 5 2 3" xfId="42703"/>
    <cellStyle name="Calculation 2 2 12 5 3" xfId="42704"/>
    <cellStyle name="Calculation 2 2 12 5 4" xfId="42705"/>
    <cellStyle name="Calculation 2 2 12 6" xfId="42706"/>
    <cellStyle name="Calculation 2 2 12 6 2" xfId="42707"/>
    <cellStyle name="Calculation 2 2 12 6 2 2" xfId="42708"/>
    <cellStyle name="Calculation 2 2 12 6 2 3" xfId="42709"/>
    <cellStyle name="Calculation 2 2 12 6 3" xfId="42710"/>
    <cellStyle name="Calculation 2 2 12 6 4" xfId="42711"/>
    <cellStyle name="Calculation 2 2 12 7" xfId="42712"/>
    <cellStyle name="Calculation 2 2 12 7 2" xfId="42713"/>
    <cellStyle name="Calculation 2 2 12 7 2 2" xfId="42714"/>
    <cellStyle name="Calculation 2 2 12 7 2 3" xfId="42715"/>
    <cellStyle name="Calculation 2 2 12 7 3" xfId="42716"/>
    <cellStyle name="Calculation 2 2 12 7 4" xfId="42717"/>
    <cellStyle name="Calculation 2 2 12 8" xfId="42718"/>
    <cellStyle name="Calculation 2 2 12 8 2" xfId="42719"/>
    <cellStyle name="Calculation 2 2 12 8 2 2" xfId="42720"/>
    <cellStyle name="Calculation 2 2 12 8 2 3" xfId="42721"/>
    <cellStyle name="Calculation 2 2 12 8 3" xfId="42722"/>
    <cellStyle name="Calculation 2 2 12 8 4" xfId="42723"/>
    <cellStyle name="Calculation 2 2 12 9" xfId="42724"/>
    <cellStyle name="Calculation 2 2 12 9 2" xfId="42725"/>
    <cellStyle name="Calculation 2 2 12 9 2 2" xfId="42726"/>
    <cellStyle name="Calculation 2 2 12 9 2 3" xfId="42727"/>
    <cellStyle name="Calculation 2 2 12 9 3" xfId="42728"/>
    <cellStyle name="Calculation 2 2 12 9 4" xfId="42729"/>
    <cellStyle name="Calculation 2 2 13" xfId="42730"/>
    <cellStyle name="Calculation 2 2 13 10" xfId="42731"/>
    <cellStyle name="Calculation 2 2 13 11" xfId="42732"/>
    <cellStyle name="Calculation 2 2 13 2" xfId="42733"/>
    <cellStyle name="Calculation 2 2 13 2 2" xfId="42734"/>
    <cellStyle name="Calculation 2 2 13 2 2 2" xfId="42735"/>
    <cellStyle name="Calculation 2 2 13 2 2 3" xfId="42736"/>
    <cellStyle name="Calculation 2 2 13 2 3" xfId="42737"/>
    <cellStyle name="Calculation 2 2 13 2 4" xfId="42738"/>
    <cellStyle name="Calculation 2 2 13 3" xfId="42739"/>
    <cellStyle name="Calculation 2 2 13 3 2" xfId="42740"/>
    <cellStyle name="Calculation 2 2 13 3 2 2" xfId="42741"/>
    <cellStyle name="Calculation 2 2 13 3 2 3" xfId="42742"/>
    <cellStyle name="Calculation 2 2 13 3 3" xfId="42743"/>
    <cellStyle name="Calculation 2 2 13 3 4" xfId="42744"/>
    <cellStyle name="Calculation 2 2 13 4" xfId="42745"/>
    <cellStyle name="Calculation 2 2 13 4 2" xfId="42746"/>
    <cellStyle name="Calculation 2 2 13 4 2 2" xfId="42747"/>
    <cellStyle name="Calculation 2 2 13 4 2 3" xfId="42748"/>
    <cellStyle name="Calculation 2 2 13 4 3" xfId="42749"/>
    <cellStyle name="Calculation 2 2 13 4 4" xfId="42750"/>
    <cellStyle name="Calculation 2 2 13 5" xfId="42751"/>
    <cellStyle name="Calculation 2 2 13 5 2" xfId="42752"/>
    <cellStyle name="Calculation 2 2 13 5 2 2" xfId="42753"/>
    <cellStyle name="Calculation 2 2 13 5 2 3" xfId="42754"/>
    <cellStyle name="Calculation 2 2 13 5 3" xfId="42755"/>
    <cellStyle name="Calculation 2 2 13 5 4" xfId="42756"/>
    <cellStyle name="Calculation 2 2 13 6" xfId="42757"/>
    <cellStyle name="Calculation 2 2 13 6 2" xfId="42758"/>
    <cellStyle name="Calculation 2 2 13 6 2 2" xfId="42759"/>
    <cellStyle name="Calculation 2 2 13 6 2 3" xfId="42760"/>
    <cellStyle name="Calculation 2 2 13 6 3" xfId="42761"/>
    <cellStyle name="Calculation 2 2 13 6 4" xfId="42762"/>
    <cellStyle name="Calculation 2 2 13 7" xfId="42763"/>
    <cellStyle name="Calculation 2 2 13 7 2" xfId="42764"/>
    <cellStyle name="Calculation 2 2 13 7 2 2" xfId="42765"/>
    <cellStyle name="Calculation 2 2 13 7 2 3" xfId="42766"/>
    <cellStyle name="Calculation 2 2 13 7 3" xfId="42767"/>
    <cellStyle name="Calculation 2 2 13 7 4" xfId="42768"/>
    <cellStyle name="Calculation 2 2 13 8" xfId="42769"/>
    <cellStyle name="Calculation 2 2 13 8 2" xfId="42770"/>
    <cellStyle name="Calculation 2 2 13 8 2 2" xfId="42771"/>
    <cellStyle name="Calculation 2 2 13 8 2 3" xfId="42772"/>
    <cellStyle name="Calculation 2 2 13 8 3" xfId="42773"/>
    <cellStyle name="Calculation 2 2 13 8 4" xfId="42774"/>
    <cellStyle name="Calculation 2 2 13 9" xfId="42775"/>
    <cellStyle name="Calculation 2 2 13 9 2" xfId="42776"/>
    <cellStyle name="Calculation 2 2 13 9 2 2" xfId="42777"/>
    <cellStyle name="Calculation 2 2 13 9 2 3" xfId="42778"/>
    <cellStyle name="Calculation 2 2 13 9 3" xfId="42779"/>
    <cellStyle name="Calculation 2 2 13 9 4" xfId="42780"/>
    <cellStyle name="Calculation 2 2 14" xfId="42781"/>
    <cellStyle name="Calculation 2 2 14 10" xfId="42782"/>
    <cellStyle name="Calculation 2 2 14 11" xfId="42783"/>
    <cellStyle name="Calculation 2 2 14 2" xfId="42784"/>
    <cellStyle name="Calculation 2 2 14 2 2" xfId="42785"/>
    <cellStyle name="Calculation 2 2 14 2 2 2" xfId="42786"/>
    <cellStyle name="Calculation 2 2 14 2 2 3" xfId="42787"/>
    <cellStyle name="Calculation 2 2 14 2 3" xfId="42788"/>
    <cellStyle name="Calculation 2 2 14 2 4" xfId="42789"/>
    <cellStyle name="Calculation 2 2 14 3" xfId="42790"/>
    <cellStyle name="Calculation 2 2 14 3 2" xfId="42791"/>
    <cellStyle name="Calculation 2 2 14 3 2 2" xfId="42792"/>
    <cellStyle name="Calculation 2 2 14 3 2 3" xfId="42793"/>
    <cellStyle name="Calculation 2 2 14 3 3" xfId="42794"/>
    <cellStyle name="Calculation 2 2 14 3 4" xfId="42795"/>
    <cellStyle name="Calculation 2 2 14 4" xfId="42796"/>
    <cellStyle name="Calculation 2 2 14 4 2" xfId="42797"/>
    <cellStyle name="Calculation 2 2 14 4 2 2" xfId="42798"/>
    <cellStyle name="Calculation 2 2 14 4 2 3" xfId="42799"/>
    <cellStyle name="Calculation 2 2 14 4 3" xfId="42800"/>
    <cellStyle name="Calculation 2 2 14 4 4" xfId="42801"/>
    <cellStyle name="Calculation 2 2 14 5" xfId="42802"/>
    <cellStyle name="Calculation 2 2 14 5 2" xfId="42803"/>
    <cellStyle name="Calculation 2 2 14 5 2 2" xfId="42804"/>
    <cellStyle name="Calculation 2 2 14 5 2 3" xfId="42805"/>
    <cellStyle name="Calculation 2 2 14 5 3" xfId="42806"/>
    <cellStyle name="Calculation 2 2 14 5 4" xfId="42807"/>
    <cellStyle name="Calculation 2 2 14 6" xfId="42808"/>
    <cellStyle name="Calculation 2 2 14 6 2" xfId="42809"/>
    <cellStyle name="Calculation 2 2 14 6 2 2" xfId="42810"/>
    <cellStyle name="Calculation 2 2 14 6 2 3" xfId="42811"/>
    <cellStyle name="Calculation 2 2 14 6 3" xfId="42812"/>
    <cellStyle name="Calculation 2 2 14 6 4" xfId="42813"/>
    <cellStyle name="Calculation 2 2 14 7" xfId="42814"/>
    <cellStyle name="Calculation 2 2 14 7 2" xfId="42815"/>
    <cellStyle name="Calculation 2 2 14 7 2 2" xfId="42816"/>
    <cellStyle name="Calculation 2 2 14 7 2 3" xfId="42817"/>
    <cellStyle name="Calculation 2 2 14 7 3" xfId="42818"/>
    <cellStyle name="Calculation 2 2 14 7 4" xfId="42819"/>
    <cellStyle name="Calculation 2 2 14 8" xfId="42820"/>
    <cellStyle name="Calculation 2 2 14 8 2" xfId="42821"/>
    <cellStyle name="Calculation 2 2 14 8 2 2" xfId="42822"/>
    <cellStyle name="Calculation 2 2 14 8 2 3" xfId="42823"/>
    <cellStyle name="Calculation 2 2 14 8 3" xfId="42824"/>
    <cellStyle name="Calculation 2 2 14 8 4" xfId="42825"/>
    <cellStyle name="Calculation 2 2 14 9" xfId="42826"/>
    <cellStyle name="Calculation 2 2 14 9 2" xfId="42827"/>
    <cellStyle name="Calculation 2 2 14 9 2 2" xfId="42828"/>
    <cellStyle name="Calculation 2 2 14 9 2 3" xfId="42829"/>
    <cellStyle name="Calculation 2 2 14 9 3" xfId="42830"/>
    <cellStyle name="Calculation 2 2 14 9 4" xfId="42831"/>
    <cellStyle name="Calculation 2 2 15" xfId="42832"/>
    <cellStyle name="Calculation 2 2 15 10" xfId="42833"/>
    <cellStyle name="Calculation 2 2 15 11" xfId="42834"/>
    <cellStyle name="Calculation 2 2 15 2" xfId="42835"/>
    <cellStyle name="Calculation 2 2 15 2 2" xfId="42836"/>
    <cellStyle name="Calculation 2 2 15 2 2 2" xfId="42837"/>
    <cellStyle name="Calculation 2 2 15 2 2 3" xfId="42838"/>
    <cellStyle name="Calculation 2 2 15 2 3" xfId="42839"/>
    <cellStyle name="Calculation 2 2 15 2 4" xfId="42840"/>
    <cellStyle name="Calculation 2 2 15 3" xfId="42841"/>
    <cellStyle name="Calculation 2 2 15 3 2" xfId="42842"/>
    <cellStyle name="Calculation 2 2 15 3 2 2" xfId="42843"/>
    <cellStyle name="Calculation 2 2 15 3 2 3" xfId="42844"/>
    <cellStyle name="Calculation 2 2 15 3 3" xfId="42845"/>
    <cellStyle name="Calculation 2 2 15 3 4" xfId="42846"/>
    <cellStyle name="Calculation 2 2 15 4" xfId="42847"/>
    <cellStyle name="Calculation 2 2 15 4 2" xfId="42848"/>
    <cellStyle name="Calculation 2 2 15 4 2 2" xfId="42849"/>
    <cellStyle name="Calculation 2 2 15 4 2 3" xfId="42850"/>
    <cellStyle name="Calculation 2 2 15 4 3" xfId="42851"/>
    <cellStyle name="Calculation 2 2 15 4 4" xfId="42852"/>
    <cellStyle name="Calculation 2 2 15 5" xfId="42853"/>
    <cellStyle name="Calculation 2 2 15 5 2" xfId="42854"/>
    <cellStyle name="Calculation 2 2 15 5 2 2" xfId="42855"/>
    <cellStyle name="Calculation 2 2 15 5 2 3" xfId="42856"/>
    <cellStyle name="Calculation 2 2 15 5 3" xfId="42857"/>
    <cellStyle name="Calculation 2 2 15 5 4" xfId="42858"/>
    <cellStyle name="Calculation 2 2 15 6" xfId="42859"/>
    <cellStyle name="Calculation 2 2 15 6 2" xfId="42860"/>
    <cellStyle name="Calculation 2 2 15 6 2 2" xfId="42861"/>
    <cellStyle name="Calculation 2 2 15 6 2 3" xfId="42862"/>
    <cellStyle name="Calculation 2 2 15 6 3" xfId="42863"/>
    <cellStyle name="Calculation 2 2 15 6 4" xfId="42864"/>
    <cellStyle name="Calculation 2 2 15 7" xfId="42865"/>
    <cellStyle name="Calculation 2 2 15 7 2" xfId="42866"/>
    <cellStyle name="Calculation 2 2 15 7 2 2" xfId="42867"/>
    <cellStyle name="Calculation 2 2 15 7 2 3" xfId="42868"/>
    <cellStyle name="Calculation 2 2 15 7 3" xfId="42869"/>
    <cellStyle name="Calculation 2 2 15 7 4" xfId="42870"/>
    <cellStyle name="Calculation 2 2 15 8" xfId="42871"/>
    <cellStyle name="Calculation 2 2 15 8 2" xfId="42872"/>
    <cellStyle name="Calculation 2 2 15 8 2 2" xfId="42873"/>
    <cellStyle name="Calculation 2 2 15 8 2 3" xfId="42874"/>
    <cellStyle name="Calculation 2 2 15 8 3" xfId="42875"/>
    <cellStyle name="Calculation 2 2 15 8 4" xfId="42876"/>
    <cellStyle name="Calculation 2 2 15 9" xfId="42877"/>
    <cellStyle name="Calculation 2 2 15 9 2" xfId="42878"/>
    <cellStyle name="Calculation 2 2 15 9 2 2" xfId="42879"/>
    <cellStyle name="Calculation 2 2 15 9 2 3" xfId="42880"/>
    <cellStyle name="Calculation 2 2 15 9 3" xfId="42881"/>
    <cellStyle name="Calculation 2 2 15 9 4" xfId="42882"/>
    <cellStyle name="Calculation 2 2 16" xfId="42883"/>
    <cellStyle name="Calculation 2 2 16 10" xfId="42884"/>
    <cellStyle name="Calculation 2 2 16 11" xfId="42885"/>
    <cellStyle name="Calculation 2 2 16 2" xfId="42886"/>
    <cellStyle name="Calculation 2 2 16 2 2" xfId="42887"/>
    <cellStyle name="Calculation 2 2 16 2 2 2" xfId="42888"/>
    <cellStyle name="Calculation 2 2 16 2 2 3" xfId="42889"/>
    <cellStyle name="Calculation 2 2 16 2 3" xfId="42890"/>
    <cellStyle name="Calculation 2 2 16 2 4" xfId="42891"/>
    <cellStyle name="Calculation 2 2 16 3" xfId="42892"/>
    <cellStyle name="Calculation 2 2 16 3 2" xfId="42893"/>
    <cellStyle name="Calculation 2 2 16 3 2 2" xfId="42894"/>
    <cellStyle name="Calculation 2 2 16 3 2 3" xfId="42895"/>
    <cellStyle name="Calculation 2 2 16 3 3" xfId="42896"/>
    <cellStyle name="Calculation 2 2 16 3 4" xfId="42897"/>
    <cellStyle name="Calculation 2 2 16 4" xfId="42898"/>
    <cellStyle name="Calculation 2 2 16 4 2" xfId="42899"/>
    <cellStyle name="Calculation 2 2 16 4 2 2" xfId="42900"/>
    <cellStyle name="Calculation 2 2 16 4 2 3" xfId="42901"/>
    <cellStyle name="Calculation 2 2 16 4 3" xfId="42902"/>
    <cellStyle name="Calculation 2 2 16 4 4" xfId="42903"/>
    <cellStyle name="Calculation 2 2 16 5" xfId="42904"/>
    <cellStyle name="Calculation 2 2 16 5 2" xfId="42905"/>
    <cellStyle name="Calculation 2 2 16 5 2 2" xfId="42906"/>
    <cellStyle name="Calculation 2 2 16 5 2 3" xfId="42907"/>
    <cellStyle name="Calculation 2 2 16 5 3" xfId="42908"/>
    <cellStyle name="Calculation 2 2 16 5 4" xfId="42909"/>
    <cellStyle name="Calculation 2 2 16 6" xfId="42910"/>
    <cellStyle name="Calculation 2 2 16 6 2" xfId="42911"/>
    <cellStyle name="Calculation 2 2 16 6 2 2" xfId="42912"/>
    <cellStyle name="Calculation 2 2 16 6 2 3" xfId="42913"/>
    <cellStyle name="Calculation 2 2 16 6 3" xfId="42914"/>
    <cellStyle name="Calculation 2 2 16 6 4" xfId="42915"/>
    <cellStyle name="Calculation 2 2 16 7" xfId="42916"/>
    <cellStyle name="Calculation 2 2 16 7 2" xfId="42917"/>
    <cellStyle name="Calculation 2 2 16 7 2 2" xfId="42918"/>
    <cellStyle name="Calculation 2 2 16 7 2 3" xfId="42919"/>
    <cellStyle name="Calculation 2 2 16 7 3" xfId="42920"/>
    <cellStyle name="Calculation 2 2 16 7 4" xfId="42921"/>
    <cellStyle name="Calculation 2 2 16 8" xfId="42922"/>
    <cellStyle name="Calculation 2 2 16 8 2" xfId="42923"/>
    <cellStyle name="Calculation 2 2 16 8 2 2" xfId="42924"/>
    <cellStyle name="Calculation 2 2 16 8 2 3" xfId="42925"/>
    <cellStyle name="Calculation 2 2 16 8 3" xfId="42926"/>
    <cellStyle name="Calculation 2 2 16 8 4" xfId="42927"/>
    <cellStyle name="Calculation 2 2 16 9" xfId="42928"/>
    <cellStyle name="Calculation 2 2 16 9 2" xfId="42929"/>
    <cellStyle name="Calculation 2 2 16 9 2 2" xfId="42930"/>
    <cellStyle name="Calculation 2 2 16 9 2 3" xfId="42931"/>
    <cellStyle name="Calculation 2 2 16 9 3" xfId="42932"/>
    <cellStyle name="Calculation 2 2 16 9 4" xfId="42933"/>
    <cellStyle name="Calculation 2 2 17" xfId="42934"/>
    <cellStyle name="Calculation 2 2 17 10" xfId="42935"/>
    <cellStyle name="Calculation 2 2 17 11" xfId="42936"/>
    <cellStyle name="Calculation 2 2 17 2" xfId="42937"/>
    <cellStyle name="Calculation 2 2 17 2 2" xfId="42938"/>
    <cellStyle name="Calculation 2 2 17 2 2 2" xfId="42939"/>
    <cellStyle name="Calculation 2 2 17 2 2 3" xfId="42940"/>
    <cellStyle name="Calculation 2 2 17 2 3" xfId="42941"/>
    <cellStyle name="Calculation 2 2 17 2 4" xfId="42942"/>
    <cellStyle name="Calculation 2 2 17 3" xfId="42943"/>
    <cellStyle name="Calculation 2 2 17 3 2" xfId="42944"/>
    <cellStyle name="Calculation 2 2 17 3 2 2" xfId="42945"/>
    <cellStyle name="Calculation 2 2 17 3 2 3" xfId="42946"/>
    <cellStyle name="Calculation 2 2 17 3 3" xfId="42947"/>
    <cellStyle name="Calculation 2 2 17 3 4" xfId="42948"/>
    <cellStyle name="Calculation 2 2 17 4" xfId="42949"/>
    <cellStyle name="Calculation 2 2 17 4 2" xfId="42950"/>
    <cellStyle name="Calculation 2 2 17 4 2 2" xfId="42951"/>
    <cellStyle name="Calculation 2 2 17 4 2 3" xfId="42952"/>
    <cellStyle name="Calculation 2 2 17 4 3" xfId="42953"/>
    <cellStyle name="Calculation 2 2 17 4 4" xfId="42954"/>
    <cellStyle name="Calculation 2 2 17 5" xfId="42955"/>
    <cellStyle name="Calculation 2 2 17 5 2" xfId="42956"/>
    <cellStyle name="Calculation 2 2 17 5 2 2" xfId="42957"/>
    <cellStyle name="Calculation 2 2 17 5 2 3" xfId="42958"/>
    <cellStyle name="Calculation 2 2 17 5 3" xfId="42959"/>
    <cellStyle name="Calculation 2 2 17 5 4" xfId="42960"/>
    <cellStyle name="Calculation 2 2 17 6" xfId="42961"/>
    <cellStyle name="Calculation 2 2 17 6 2" xfId="42962"/>
    <cellStyle name="Calculation 2 2 17 6 2 2" xfId="42963"/>
    <cellStyle name="Calculation 2 2 17 6 2 3" xfId="42964"/>
    <cellStyle name="Calculation 2 2 17 6 3" xfId="42965"/>
    <cellStyle name="Calculation 2 2 17 6 4" xfId="42966"/>
    <cellStyle name="Calculation 2 2 17 7" xfId="42967"/>
    <cellStyle name="Calculation 2 2 17 7 2" xfId="42968"/>
    <cellStyle name="Calculation 2 2 17 7 2 2" xfId="42969"/>
    <cellStyle name="Calculation 2 2 17 7 2 3" xfId="42970"/>
    <cellStyle name="Calculation 2 2 17 7 3" xfId="42971"/>
    <cellStyle name="Calculation 2 2 17 7 4" xfId="42972"/>
    <cellStyle name="Calculation 2 2 17 8" xfId="42973"/>
    <cellStyle name="Calculation 2 2 17 8 2" xfId="42974"/>
    <cellStyle name="Calculation 2 2 17 8 2 2" xfId="42975"/>
    <cellStyle name="Calculation 2 2 17 8 2 3" xfId="42976"/>
    <cellStyle name="Calculation 2 2 17 8 3" xfId="42977"/>
    <cellStyle name="Calculation 2 2 17 8 4" xfId="42978"/>
    <cellStyle name="Calculation 2 2 17 9" xfId="42979"/>
    <cellStyle name="Calculation 2 2 17 9 2" xfId="42980"/>
    <cellStyle name="Calculation 2 2 17 9 2 2" xfId="42981"/>
    <cellStyle name="Calculation 2 2 17 9 2 3" xfId="42982"/>
    <cellStyle name="Calculation 2 2 17 9 3" xfId="42983"/>
    <cellStyle name="Calculation 2 2 17 9 4" xfId="42984"/>
    <cellStyle name="Calculation 2 2 18" xfId="42985"/>
    <cellStyle name="Calculation 2 2 18 10" xfId="42986"/>
    <cellStyle name="Calculation 2 2 18 11" xfId="42987"/>
    <cellStyle name="Calculation 2 2 18 2" xfId="42988"/>
    <cellStyle name="Calculation 2 2 18 2 2" xfId="42989"/>
    <cellStyle name="Calculation 2 2 18 2 2 2" xfId="42990"/>
    <cellStyle name="Calculation 2 2 18 2 2 3" xfId="42991"/>
    <cellStyle name="Calculation 2 2 18 2 3" xfId="42992"/>
    <cellStyle name="Calculation 2 2 18 2 4" xfId="42993"/>
    <cellStyle name="Calculation 2 2 18 3" xfId="42994"/>
    <cellStyle name="Calculation 2 2 18 3 2" xfId="42995"/>
    <cellStyle name="Calculation 2 2 18 3 2 2" xfId="42996"/>
    <cellStyle name="Calculation 2 2 18 3 2 3" xfId="42997"/>
    <cellStyle name="Calculation 2 2 18 3 3" xfId="42998"/>
    <cellStyle name="Calculation 2 2 18 3 4" xfId="42999"/>
    <cellStyle name="Calculation 2 2 18 4" xfId="43000"/>
    <cellStyle name="Calculation 2 2 18 4 2" xfId="43001"/>
    <cellStyle name="Calculation 2 2 18 4 2 2" xfId="43002"/>
    <cellStyle name="Calculation 2 2 18 4 2 3" xfId="43003"/>
    <cellStyle name="Calculation 2 2 18 4 3" xfId="43004"/>
    <cellStyle name="Calculation 2 2 18 4 4" xfId="43005"/>
    <cellStyle name="Calculation 2 2 18 5" xfId="43006"/>
    <cellStyle name="Calculation 2 2 18 5 2" xfId="43007"/>
    <cellStyle name="Calculation 2 2 18 5 2 2" xfId="43008"/>
    <cellStyle name="Calculation 2 2 18 5 2 3" xfId="43009"/>
    <cellStyle name="Calculation 2 2 18 5 3" xfId="43010"/>
    <cellStyle name="Calculation 2 2 18 5 4" xfId="43011"/>
    <cellStyle name="Calculation 2 2 18 6" xfId="43012"/>
    <cellStyle name="Calculation 2 2 18 6 2" xfId="43013"/>
    <cellStyle name="Calculation 2 2 18 6 2 2" xfId="43014"/>
    <cellStyle name="Calculation 2 2 18 6 2 3" xfId="43015"/>
    <cellStyle name="Calculation 2 2 18 6 3" xfId="43016"/>
    <cellStyle name="Calculation 2 2 18 6 4" xfId="43017"/>
    <cellStyle name="Calculation 2 2 18 7" xfId="43018"/>
    <cellStyle name="Calculation 2 2 18 7 2" xfId="43019"/>
    <cellStyle name="Calculation 2 2 18 7 2 2" xfId="43020"/>
    <cellStyle name="Calculation 2 2 18 7 2 3" xfId="43021"/>
    <cellStyle name="Calculation 2 2 18 7 3" xfId="43022"/>
    <cellStyle name="Calculation 2 2 18 7 4" xfId="43023"/>
    <cellStyle name="Calculation 2 2 18 8" xfId="43024"/>
    <cellStyle name="Calculation 2 2 18 8 2" xfId="43025"/>
    <cellStyle name="Calculation 2 2 18 8 2 2" xfId="43026"/>
    <cellStyle name="Calculation 2 2 18 8 2 3" xfId="43027"/>
    <cellStyle name="Calculation 2 2 18 8 3" xfId="43028"/>
    <cellStyle name="Calculation 2 2 18 8 4" xfId="43029"/>
    <cellStyle name="Calculation 2 2 18 9" xfId="43030"/>
    <cellStyle name="Calculation 2 2 18 9 2" xfId="43031"/>
    <cellStyle name="Calculation 2 2 18 9 2 2" xfId="43032"/>
    <cellStyle name="Calculation 2 2 18 9 2 3" xfId="43033"/>
    <cellStyle name="Calculation 2 2 18 9 3" xfId="43034"/>
    <cellStyle name="Calculation 2 2 18 9 4" xfId="43035"/>
    <cellStyle name="Calculation 2 2 19" xfId="43036"/>
    <cellStyle name="Calculation 2 2 19 10" xfId="43037"/>
    <cellStyle name="Calculation 2 2 19 11" xfId="43038"/>
    <cellStyle name="Calculation 2 2 19 2" xfId="43039"/>
    <cellStyle name="Calculation 2 2 19 2 2" xfId="43040"/>
    <cellStyle name="Calculation 2 2 19 2 2 2" xfId="43041"/>
    <cellStyle name="Calculation 2 2 19 2 2 3" xfId="43042"/>
    <cellStyle name="Calculation 2 2 19 2 3" xfId="43043"/>
    <cellStyle name="Calculation 2 2 19 2 4" xfId="43044"/>
    <cellStyle name="Calculation 2 2 19 3" xfId="43045"/>
    <cellStyle name="Calculation 2 2 19 3 2" xfId="43046"/>
    <cellStyle name="Calculation 2 2 19 3 2 2" xfId="43047"/>
    <cellStyle name="Calculation 2 2 19 3 2 3" xfId="43048"/>
    <cellStyle name="Calculation 2 2 19 3 3" xfId="43049"/>
    <cellStyle name="Calculation 2 2 19 3 4" xfId="43050"/>
    <cellStyle name="Calculation 2 2 19 4" xfId="43051"/>
    <cellStyle name="Calculation 2 2 19 4 2" xfId="43052"/>
    <cellStyle name="Calculation 2 2 19 4 2 2" xfId="43053"/>
    <cellStyle name="Calculation 2 2 19 4 2 3" xfId="43054"/>
    <cellStyle name="Calculation 2 2 19 4 3" xfId="43055"/>
    <cellStyle name="Calculation 2 2 19 4 4" xfId="43056"/>
    <cellStyle name="Calculation 2 2 19 5" xfId="43057"/>
    <cellStyle name="Calculation 2 2 19 5 2" xfId="43058"/>
    <cellStyle name="Calculation 2 2 19 5 2 2" xfId="43059"/>
    <cellStyle name="Calculation 2 2 19 5 2 3" xfId="43060"/>
    <cellStyle name="Calculation 2 2 19 5 3" xfId="43061"/>
    <cellStyle name="Calculation 2 2 19 5 4" xfId="43062"/>
    <cellStyle name="Calculation 2 2 19 6" xfId="43063"/>
    <cellStyle name="Calculation 2 2 19 6 2" xfId="43064"/>
    <cellStyle name="Calculation 2 2 19 6 2 2" xfId="43065"/>
    <cellStyle name="Calculation 2 2 19 6 2 3" xfId="43066"/>
    <cellStyle name="Calculation 2 2 19 6 3" xfId="43067"/>
    <cellStyle name="Calculation 2 2 19 6 4" xfId="43068"/>
    <cellStyle name="Calculation 2 2 19 7" xfId="43069"/>
    <cellStyle name="Calculation 2 2 19 7 2" xfId="43070"/>
    <cellStyle name="Calculation 2 2 19 7 2 2" xfId="43071"/>
    <cellStyle name="Calculation 2 2 19 7 2 3" xfId="43072"/>
    <cellStyle name="Calculation 2 2 19 7 3" xfId="43073"/>
    <cellStyle name="Calculation 2 2 19 7 4" xfId="43074"/>
    <cellStyle name="Calculation 2 2 19 8" xfId="43075"/>
    <cellStyle name="Calculation 2 2 19 8 2" xfId="43076"/>
    <cellStyle name="Calculation 2 2 19 8 2 2" xfId="43077"/>
    <cellStyle name="Calculation 2 2 19 8 2 3" xfId="43078"/>
    <cellStyle name="Calculation 2 2 19 8 3" xfId="43079"/>
    <cellStyle name="Calculation 2 2 19 8 4" xfId="43080"/>
    <cellStyle name="Calculation 2 2 19 9" xfId="43081"/>
    <cellStyle name="Calculation 2 2 19 9 2" xfId="43082"/>
    <cellStyle name="Calculation 2 2 19 9 2 2" xfId="43083"/>
    <cellStyle name="Calculation 2 2 19 9 2 3" xfId="43084"/>
    <cellStyle name="Calculation 2 2 19 9 3" xfId="43085"/>
    <cellStyle name="Calculation 2 2 19 9 4" xfId="43086"/>
    <cellStyle name="Calculation 2 2 2" xfId="104"/>
    <cellStyle name="Calculation 2 2 2 10" xfId="43087"/>
    <cellStyle name="Calculation 2 2 2 10 2" xfId="43088"/>
    <cellStyle name="Calculation 2 2 2 10 3" xfId="43089"/>
    <cellStyle name="Calculation 2 2 2 11" xfId="43090"/>
    <cellStyle name="Calculation 2 2 2 12" xfId="43091"/>
    <cellStyle name="Calculation 2 2 2 13" xfId="43092"/>
    <cellStyle name="Calculation 2 2 2 14" xfId="43093"/>
    <cellStyle name="Calculation 2 2 2 2" xfId="105"/>
    <cellStyle name="Calculation 2 2 2 2 2" xfId="106"/>
    <cellStyle name="Calculation 2 2 2 2 2 2" xfId="107"/>
    <cellStyle name="Calculation 2 2 2 2 2 2 2" xfId="760"/>
    <cellStyle name="Calculation 2 2 2 2 2 2 2 2" xfId="761"/>
    <cellStyle name="Calculation 2 2 2 2 2 2 2 2 2" xfId="762"/>
    <cellStyle name="Calculation 2 2 2 2 2 2 2 2 2 2" xfId="763"/>
    <cellStyle name="Calculation 2 2 2 2 2 2 2 2 2 2 2" xfId="764"/>
    <cellStyle name="Calculation 2 2 2 2 2 2 2 2 2 2 2 2" xfId="60430"/>
    <cellStyle name="Calculation 2 2 2 2 2 2 2 2 2 2 2 3" xfId="60431"/>
    <cellStyle name="Calculation 2 2 2 2 2 2 2 2 2 2 2 4" xfId="60432"/>
    <cellStyle name="Calculation 2 2 2 2 2 2 2 2 2 2 3" xfId="60433"/>
    <cellStyle name="Calculation 2 2 2 2 2 2 2 2 2 2 4" xfId="60434"/>
    <cellStyle name="Calculation 2 2 2 2 2 2 2 2 2 2 5" xfId="60435"/>
    <cellStyle name="Calculation 2 2 2 2 2 2 2 2 2 3" xfId="765"/>
    <cellStyle name="Calculation 2 2 2 2 2 2 2 2 2 3 2" xfId="60436"/>
    <cellStyle name="Calculation 2 2 2 2 2 2 2 2 2 3 3" xfId="60437"/>
    <cellStyle name="Calculation 2 2 2 2 2 2 2 2 2 3 4" xfId="60438"/>
    <cellStyle name="Calculation 2 2 2 2 2 2 2 2 2 4" xfId="60439"/>
    <cellStyle name="Calculation 2 2 2 2 2 2 2 2 2 5" xfId="60440"/>
    <cellStyle name="Calculation 2 2 2 2 2 2 2 2 2 6" xfId="60441"/>
    <cellStyle name="Calculation 2 2 2 2 2 2 2 2 3" xfId="766"/>
    <cellStyle name="Calculation 2 2 2 2 2 2 2 2 3 2" xfId="767"/>
    <cellStyle name="Calculation 2 2 2 2 2 2 2 2 3 2 2" xfId="768"/>
    <cellStyle name="Calculation 2 2 2 2 2 2 2 2 3 2 2 2" xfId="60442"/>
    <cellStyle name="Calculation 2 2 2 2 2 2 2 2 3 2 2 3" xfId="60443"/>
    <cellStyle name="Calculation 2 2 2 2 2 2 2 2 3 2 2 4" xfId="60444"/>
    <cellStyle name="Calculation 2 2 2 2 2 2 2 2 3 2 3" xfId="60445"/>
    <cellStyle name="Calculation 2 2 2 2 2 2 2 2 3 2 4" xfId="60446"/>
    <cellStyle name="Calculation 2 2 2 2 2 2 2 2 3 2 5" xfId="60447"/>
    <cellStyle name="Calculation 2 2 2 2 2 2 2 2 3 3" xfId="769"/>
    <cellStyle name="Calculation 2 2 2 2 2 2 2 2 3 3 2" xfId="60448"/>
    <cellStyle name="Calculation 2 2 2 2 2 2 2 2 3 3 3" xfId="60449"/>
    <cellStyle name="Calculation 2 2 2 2 2 2 2 2 3 3 4" xfId="60450"/>
    <cellStyle name="Calculation 2 2 2 2 2 2 2 2 3 4" xfId="60451"/>
    <cellStyle name="Calculation 2 2 2 2 2 2 2 2 3 5" xfId="60452"/>
    <cellStyle name="Calculation 2 2 2 2 2 2 2 2 3 6" xfId="60453"/>
    <cellStyle name="Calculation 2 2 2 2 2 2 2 2 4" xfId="770"/>
    <cellStyle name="Calculation 2 2 2 2 2 2 2 2 4 2" xfId="771"/>
    <cellStyle name="Calculation 2 2 2 2 2 2 2 2 4 2 2" xfId="60454"/>
    <cellStyle name="Calculation 2 2 2 2 2 2 2 2 4 2 3" xfId="60455"/>
    <cellStyle name="Calculation 2 2 2 2 2 2 2 2 4 2 4" xfId="60456"/>
    <cellStyle name="Calculation 2 2 2 2 2 2 2 2 4 3" xfId="60457"/>
    <cellStyle name="Calculation 2 2 2 2 2 2 2 2 4 4" xfId="60458"/>
    <cellStyle name="Calculation 2 2 2 2 2 2 2 2 4 5" xfId="60459"/>
    <cellStyle name="Calculation 2 2 2 2 2 2 2 2 5" xfId="772"/>
    <cellStyle name="Calculation 2 2 2 2 2 2 2 2 5 2" xfId="60460"/>
    <cellStyle name="Calculation 2 2 2 2 2 2 2 2 5 3" xfId="60461"/>
    <cellStyle name="Calculation 2 2 2 2 2 2 2 2 5 4" xfId="60462"/>
    <cellStyle name="Calculation 2 2 2 2 2 2 2 2 6" xfId="60463"/>
    <cellStyle name="Calculation 2 2 2 2 2 2 2 2 7" xfId="60464"/>
    <cellStyle name="Calculation 2 2 2 2 2 2 2 2 8" xfId="60465"/>
    <cellStyle name="Calculation 2 2 2 2 2 2 2 3" xfId="773"/>
    <cellStyle name="Calculation 2 2 2 2 2 2 2 3 2" xfId="774"/>
    <cellStyle name="Calculation 2 2 2 2 2 2 2 3 2 2" xfId="775"/>
    <cellStyle name="Calculation 2 2 2 2 2 2 2 3 2 2 2" xfId="60466"/>
    <cellStyle name="Calculation 2 2 2 2 2 2 2 3 2 2 3" xfId="60467"/>
    <cellStyle name="Calculation 2 2 2 2 2 2 2 3 2 2 4" xfId="60468"/>
    <cellStyle name="Calculation 2 2 2 2 2 2 2 3 2 3" xfId="60469"/>
    <cellStyle name="Calculation 2 2 2 2 2 2 2 3 2 4" xfId="60470"/>
    <cellStyle name="Calculation 2 2 2 2 2 2 2 3 2 5" xfId="60471"/>
    <cellStyle name="Calculation 2 2 2 2 2 2 2 3 3" xfId="776"/>
    <cellStyle name="Calculation 2 2 2 2 2 2 2 3 3 2" xfId="60472"/>
    <cellStyle name="Calculation 2 2 2 2 2 2 2 3 3 3" xfId="60473"/>
    <cellStyle name="Calculation 2 2 2 2 2 2 2 3 3 4" xfId="60474"/>
    <cellStyle name="Calculation 2 2 2 2 2 2 2 3 4" xfId="60475"/>
    <cellStyle name="Calculation 2 2 2 2 2 2 2 3 5" xfId="60476"/>
    <cellStyle name="Calculation 2 2 2 2 2 2 2 3 6" xfId="60477"/>
    <cellStyle name="Calculation 2 2 2 2 2 2 2 4" xfId="777"/>
    <cellStyle name="Calculation 2 2 2 2 2 2 2 4 2" xfId="778"/>
    <cellStyle name="Calculation 2 2 2 2 2 2 2 4 2 2" xfId="779"/>
    <cellStyle name="Calculation 2 2 2 2 2 2 2 4 2 2 2" xfId="60478"/>
    <cellStyle name="Calculation 2 2 2 2 2 2 2 4 2 2 3" xfId="60479"/>
    <cellStyle name="Calculation 2 2 2 2 2 2 2 4 2 2 4" xfId="60480"/>
    <cellStyle name="Calculation 2 2 2 2 2 2 2 4 2 3" xfId="60481"/>
    <cellStyle name="Calculation 2 2 2 2 2 2 2 4 2 4" xfId="60482"/>
    <cellStyle name="Calculation 2 2 2 2 2 2 2 4 2 5" xfId="60483"/>
    <cellStyle name="Calculation 2 2 2 2 2 2 2 4 3" xfId="780"/>
    <cellStyle name="Calculation 2 2 2 2 2 2 2 4 3 2" xfId="60484"/>
    <cellStyle name="Calculation 2 2 2 2 2 2 2 4 3 3" xfId="60485"/>
    <cellStyle name="Calculation 2 2 2 2 2 2 2 4 3 4" xfId="60486"/>
    <cellStyle name="Calculation 2 2 2 2 2 2 2 4 4" xfId="60487"/>
    <cellStyle name="Calculation 2 2 2 2 2 2 2 4 5" xfId="60488"/>
    <cellStyle name="Calculation 2 2 2 2 2 2 2 4 6" xfId="60489"/>
    <cellStyle name="Calculation 2 2 2 2 2 2 2 5" xfId="781"/>
    <cellStyle name="Calculation 2 2 2 2 2 2 2 5 2" xfId="782"/>
    <cellStyle name="Calculation 2 2 2 2 2 2 2 5 2 2" xfId="60490"/>
    <cellStyle name="Calculation 2 2 2 2 2 2 2 5 2 3" xfId="60491"/>
    <cellStyle name="Calculation 2 2 2 2 2 2 2 5 2 4" xfId="60492"/>
    <cellStyle name="Calculation 2 2 2 2 2 2 2 5 3" xfId="60493"/>
    <cellStyle name="Calculation 2 2 2 2 2 2 2 5 4" xfId="60494"/>
    <cellStyle name="Calculation 2 2 2 2 2 2 2 5 5" xfId="60495"/>
    <cellStyle name="Calculation 2 2 2 2 2 2 2 6" xfId="783"/>
    <cellStyle name="Calculation 2 2 2 2 2 2 2 6 2" xfId="60496"/>
    <cellStyle name="Calculation 2 2 2 2 2 2 2 6 3" xfId="60497"/>
    <cellStyle name="Calculation 2 2 2 2 2 2 2 6 4" xfId="60498"/>
    <cellStyle name="Calculation 2 2 2 2 2 2 2 7" xfId="60499"/>
    <cellStyle name="Calculation 2 2 2 2 2 2 2 8" xfId="60500"/>
    <cellStyle name="Calculation 2 2 2 2 2 2 2 9" xfId="60501"/>
    <cellStyle name="Calculation 2 2 2 2 2 2 3" xfId="43094"/>
    <cellStyle name="Calculation 2 2 2 2 2 2 4" xfId="43095"/>
    <cellStyle name="Calculation 2 2 2 2 2 2 5" xfId="43096"/>
    <cellStyle name="Calculation 2 2 2 2 2 2 6" xfId="43097"/>
    <cellStyle name="Calculation 2 2 2 2 2 3" xfId="784"/>
    <cellStyle name="Calculation 2 2 2 2 2 3 2" xfId="785"/>
    <cellStyle name="Calculation 2 2 2 2 2 3 2 2" xfId="786"/>
    <cellStyle name="Calculation 2 2 2 2 2 3 2 2 2" xfId="787"/>
    <cellStyle name="Calculation 2 2 2 2 2 3 2 2 2 2" xfId="788"/>
    <cellStyle name="Calculation 2 2 2 2 2 3 2 2 2 2 2" xfId="60502"/>
    <cellStyle name="Calculation 2 2 2 2 2 3 2 2 2 2 3" xfId="60503"/>
    <cellStyle name="Calculation 2 2 2 2 2 3 2 2 2 2 4" xfId="60504"/>
    <cellStyle name="Calculation 2 2 2 2 2 3 2 2 2 3" xfId="60505"/>
    <cellStyle name="Calculation 2 2 2 2 2 3 2 2 2 4" xfId="60506"/>
    <cellStyle name="Calculation 2 2 2 2 2 3 2 2 2 5" xfId="60507"/>
    <cellStyle name="Calculation 2 2 2 2 2 3 2 2 3" xfId="789"/>
    <cellStyle name="Calculation 2 2 2 2 2 3 2 2 3 2" xfId="60508"/>
    <cellStyle name="Calculation 2 2 2 2 2 3 2 2 3 3" xfId="60509"/>
    <cellStyle name="Calculation 2 2 2 2 2 3 2 2 3 4" xfId="60510"/>
    <cellStyle name="Calculation 2 2 2 2 2 3 2 2 4" xfId="60511"/>
    <cellStyle name="Calculation 2 2 2 2 2 3 2 2 5" xfId="60512"/>
    <cellStyle name="Calculation 2 2 2 2 2 3 2 2 6" xfId="60513"/>
    <cellStyle name="Calculation 2 2 2 2 2 3 2 3" xfId="790"/>
    <cellStyle name="Calculation 2 2 2 2 2 3 2 3 2" xfId="791"/>
    <cellStyle name="Calculation 2 2 2 2 2 3 2 3 2 2" xfId="792"/>
    <cellStyle name="Calculation 2 2 2 2 2 3 2 3 2 2 2" xfId="60514"/>
    <cellStyle name="Calculation 2 2 2 2 2 3 2 3 2 2 3" xfId="60515"/>
    <cellStyle name="Calculation 2 2 2 2 2 3 2 3 2 2 4" xfId="60516"/>
    <cellStyle name="Calculation 2 2 2 2 2 3 2 3 2 3" xfId="60517"/>
    <cellStyle name="Calculation 2 2 2 2 2 3 2 3 2 4" xfId="60518"/>
    <cellStyle name="Calculation 2 2 2 2 2 3 2 3 2 5" xfId="60519"/>
    <cellStyle name="Calculation 2 2 2 2 2 3 2 3 3" xfId="793"/>
    <cellStyle name="Calculation 2 2 2 2 2 3 2 3 3 2" xfId="60520"/>
    <cellStyle name="Calculation 2 2 2 2 2 3 2 3 3 3" xfId="60521"/>
    <cellStyle name="Calculation 2 2 2 2 2 3 2 3 3 4" xfId="60522"/>
    <cellStyle name="Calculation 2 2 2 2 2 3 2 3 4" xfId="60523"/>
    <cellStyle name="Calculation 2 2 2 2 2 3 2 3 5" xfId="60524"/>
    <cellStyle name="Calculation 2 2 2 2 2 3 2 3 6" xfId="60525"/>
    <cellStyle name="Calculation 2 2 2 2 2 3 2 4" xfId="794"/>
    <cellStyle name="Calculation 2 2 2 2 2 3 2 4 2" xfId="795"/>
    <cellStyle name="Calculation 2 2 2 2 2 3 2 4 2 2" xfId="60526"/>
    <cellStyle name="Calculation 2 2 2 2 2 3 2 4 2 3" xfId="60527"/>
    <cellStyle name="Calculation 2 2 2 2 2 3 2 4 2 4" xfId="60528"/>
    <cellStyle name="Calculation 2 2 2 2 2 3 2 4 3" xfId="60529"/>
    <cellStyle name="Calculation 2 2 2 2 2 3 2 4 4" xfId="60530"/>
    <cellStyle name="Calculation 2 2 2 2 2 3 2 4 5" xfId="60531"/>
    <cellStyle name="Calculation 2 2 2 2 2 3 2 5" xfId="796"/>
    <cellStyle name="Calculation 2 2 2 2 2 3 2 5 2" xfId="60532"/>
    <cellStyle name="Calculation 2 2 2 2 2 3 2 5 3" xfId="60533"/>
    <cellStyle name="Calculation 2 2 2 2 2 3 2 5 4" xfId="60534"/>
    <cellStyle name="Calculation 2 2 2 2 2 3 2 6" xfId="60535"/>
    <cellStyle name="Calculation 2 2 2 2 2 3 2 7" xfId="60536"/>
    <cellStyle name="Calculation 2 2 2 2 2 3 2 8" xfId="60537"/>
    <cellStyle name="Calculation 2 2 2 2 2 3 3" xfId="797"/>
    <cellStyle name="Calculation 2 2 2 2 2 3 3 2" xfId="798"/>
    <cellStyle name="Calculation 2 2 2 2 2 3 3 2 2" xfId="799"/>
    <cellStyle name="Calculation 2 2 2 2 2 3 3 2 2 2" xfId="60538"/>
    <cellStyle name="Calculation 2 2 2 2 2 3 3 2 2 3" xfId="60539"/>
    <cellStyle name="Calculation 2 2 2 2 2 3 3 2 2 4" xfId="60540"/>
    <cellStyle name="Calculation 2 2 2 2 2 3 3 2 3" xfId="60541"/>
    <cellStyle name="Calculation 2 2 2 2 2 3 3 2 4" xfId="60542"/>
    <cellStyle name="Calculation 2 2 2 2 2 3 3 2 5" xfId="60543"/>
    <cellStyle name="Calculation 2 2 2 2 2 3 3 3" xfId="800"/>
    <cellStyle name="Calculation 2 2 2 2 2 3 3 3 2" xfId="60544"/>
    <cellStyle name="Calculation 2 2 2 2 2 3 3 3 3" xfId="60545"/>
    <cellStyle name="Calculation 2 2 2 2 2 3 3 3 4" xfId="60546"/>
    <cellStyle name="Calculation 2 2 2 2 2 3 3 4" xfId="60547"/>
    <cellStyle name="Calculation 2 2 2 2 2 3 3 5" xfId="60548"/>
    <cellStyle name="Calculation 2 2 2 2 2 3 3 6" xfId="60549"/>
    <cellStyle name="Calculation 2 2 2 2 2 3 4" xfId="801"/>
    <cellStyle name="Calculation 2 2 2 2 2 3 4 2" xfId="802"/>
    <cellStyle name="Calculation 2 2 2 2 2 3 4 2 2" xfId="803"/>
    <cellStyle name="Calculation 2 2 2 2 2 3 4 2 2 2" xfId="60550"/>
    <cellStyle name="Calculation 2 2 2 2 2 3 4 2 2 3" xfId="60551"/>
    <cellStyle name="Calculation 2 2 2 2 2 3 4 2 2 4" xfId="60552"/>
    <cellStyle name="Calculation 2 2 2 2 2 3 4 2 3" xfId="60553"/>
    <cellStyle name="Calculation 2 2 2 2 2 3 4 2 4" xfId="60554"/>
    <cellStyle name="Calculation 2 2 2 2 2 3 4 2 5" xfId="60555"/>
    <cellStyle name="Calculation 2 2 2 2 2 3 4 3" xfId="804"/>
    <cellStyle name="Calculation 2 2 2 2 2 3 4 3 2" xfId="60556"/>
    <cellStyle name="Calculation 2 2 2 2 2 3 4 3 3" xfId="60557"/>
    <cellStyle name="Calculation 2 2 2 2 2 3 4 3 4" xfId="60558"/>
    <cellStyle name="Calculation 2 2 2 2 2 3 4 4" xfId="60559"/>
    <cellStyle name="Calculation 2 2 2 2 2 3 4 5" xfId="60560"/>
    <cellStyle name="Calculation 2 2 2 2 2 3 4 6" xfId="60561"/>
    <cellStyle name="Calculation 2 2 2 2 2 3 5" xfId="805"/>
    <cellStyle name="Calculation 2 2 2 2 2 3 5 2" xfId="806"/>
    <cellStyle name="Calculation 2 2 2 2 2 3 5 2 2" xfId="60562"/>
    <cellStyle name="Calculation 2 2 2 2 2 3 5 2 3" xfId="60563"/>
    <cellStyle name="Calculation 2 2 2 2 2 3 5 2 4" xfId="60564"/>
    <cellStyle name="Calculation 2 2 2 2 2 3 5 3" xfId="60565"/>
    <cellStyle name="Calculation 2 2 2 2 2 3 5 4" xfId="60566"/>
    <cellStyle name="Calculation 2 2 2 2 2 3 5 5" xfId="60567"/>
    <cellStyle name="Calculation 2 2 2 2 2 3 6" xfId="807"/>
    <cellStyle name="Calculation 2 2 2 2 2 3 6 2" xfId="60568"/>
    <cellStyle name="Calculation 2 2 2 2 2 3 6 3" xfId="60569"/>
    <cellStyle name="Calculation 2 2 2 2 2 3 6 4" xfId="60570"/>
    <cellStyle name="Calculation 2 2 2 2 2 3 7" xfId="60571"/>
    <cellStyle name="Calculation 2 2 2 2 2 3 8" xfId="60572"/>
    <cellStyle name="Calculation 2 2 2 2 2 3 9" xfId="60573"/>
    <cellStyle name="Calculation 2 2 2 2 2 4" xfId="43098"/>
    <cellStyle name="Calculation 2 2 2 2 2 5" xfId="43099"/>
    <cellStyle name="Calculation 2 2 2 2 2 6" xfId="43100"/>
    <cellStyle name="Calculation 2 2 2 2 2 7" xfId="43101"/>
    <cellStyle name="Calculation 2 2 2 2 2 8" xfId="43102"/>
    <cellStyle name="Calculation 2 2 2 2 3" xfId="108"/>
    <cellStyle name="Calculation 2 2 2 2 3 2" xfId="808"/>
    <cellStyle name="Calculation 2 2 2 2 3 2 2" xfId="809"/>
    <cellStyle name="Calculation 2 2 2 2 3 2 2 2" xfId="810"/>
    <cellStyle name="Calculation 2 2 2 2 3 2 2 2 2" xfId="811"/>
    <cellStyle name="Calculation 2 2 2 2 3 2 2 2 2 2" xfId="812"/>
    <cellStyle name="Calculation 2 2 2 2 3 2 2 2 2 2 2" xfId="60574"/>
    <cellStyle name="Calculation 2 2 2 2 3 2 2 2 2 2 3" xfId="60575"/>
    <cellStyle name="Calculation 2 2 2 2 3 2 2 2 2 2 4" xfId="60576"/>
    <cellStyle name="Calculation 2 2 2 2 3 2 2 2 2 3" xfId="60577"/>
    <cellStyle name="Calculation 2 2 2 2 3 2 2 2 2 4" xfId="60578"/>
    <cellStyle name="Calculation 2 2 2 2 3 2 2 2 2 5" xfId="60579"/>
    <cellStyle name="Calculation 2 2 2 2 3 2 2 2 3" xfId="813"/>
    <cellStyle name="Calculation 2 2 2 2 3 2 2 2 3 2" xfId="60580"/>
    <cellStyle name="Calculation 2 2 2 2 3 2 2 2 3 3" xfId="60581"/>
    <cellStyle name="Calculation 2 2 2 2 3 2 2 2 3 4" xfId="60582"/>
    <cellStyle name="Calculation 2 2 2 2 3 2 2 2 4" xfId="60583"/>
    <cellStyle name="Calculation 2 2 2 2 3 2 2 2 5" xfId="60584"/>
    <cellStyle name="Calculation 2 2 2 2 3 2 2 2 6" xfId="60585"/>
    <cellStyle name="Calculation 2 2 2 2 3 2 2 3" xfId="814"/>
    <cellStyle name="Calculation 2 2 2 2 3 2 2 3 2" xfId="815"/>
    <cellStyle name="Calculation 2 2 2 2 3 2 2 3 2 2" xfId="816"/>
    <cellStyle name="Calculation 2 2 2 2 3 2 2 3 2 2 2" xfId="60586"/>
    <cellStyle name="Calculation 2 2 2 2 3 2 2 3 2 2 3" xfId="60587"/>
    <cellStyle name="Calculation 2 2 2 2 3 2 2 3 2 2 4" xfId="60588"/>
    <cellStyle name="Calculation 2 2 2 2 3 2 2 3 2 3" xfId="60589"/>
    <cellStyle name="Calculation 2 2 2 2 3 2 2 3 2 4" xfId="60590"/>
    <cellStyle name="Calculation 2 2 2 2 3 2 2 3 2 5" xfId="60591"/>
    <cellStyle name="Calculation 2 2 2 2 3 2 2 3 3" xfId="817"/>
    <cellStyle name="Calculation 2 2 2 2 3 2 2 3 3 2" xfId="60592"/>
    <cellStyle name="Calculation 2 2 2 2 3 2 2 3 3 3" xfId="60593"/>
    <cellStyle name="Calculation 2 2 2 2 3 2 2 3 3 4" xfId="60594"/>
    <cellStyle name="Calculation 2 2 2 2 3 2 2 3 4" xfId="60595"/>
    <cellStyle name="Calculation 2 2 2 2 3 2 2 3 5" xfId="60596"/>
    <cellStyle name="Calculation 2 2 2 2 3 2 2 3 6" xfId="60597"/>
    <cellStyle name="Calculation 2 2 2 2 3 2 2 4" xfId="818"/>
    <cellStyle name="Calculation 2 2 2 2 3 2 2 4 2" xfId="819"/>
    <cellStyle name="Calculation 2 2 2 2 3 2 2 4 2 2" xfId="60598"/>
    <cellStyle name="Calculation 2 2 2 2 3 2 2 4 2 3" xfId="60599"/>
    <cellStyle name="Calculation 2 2 2 2 3 2 2 4 2 4" xfId="60600"/>
    <cellStyle name="Calculation 2 2 2 2 3 2 2 4 3" xfId="60601"/>
    <cellStyle name="Calculation 2 2 2 2 3 2 2 4 4" xfId="60602"/>
    <cellStyle name="Calculation 2 2 2 2 3 2 2 4 5" xfId="60603"/>
    <cellStyle name="Calculation 2 2 2 2 3 2 2 5" xfId="820"/>
    <cellStyle name="Calculation 2 2 2 2 3 2 2 5 2" xfId="60604"/>
    <cellStyle name="Calculation 2 2 2 2 3 2 2 5 3" xfId="60605"/>
    <cellStyle name="Calculation 2 2 2 2 3 2 2 5 4" xfId="60606"/>
    <cellStyle name="Calculation 2 2 2 2 3 2 2 6" xfId="60607"/>
    <cellStyle name="Calculation 2 2 2 2 3 2 2 7" xfId="60608"/>
    <cellStyle name="Calculation 2 2 2 2 3 2 2 8" xfId="60609"/>
    <cellStyle name="Calculation 2 2 2 2 3 2 3" xfId="821"/>
    <cellStyle name="Calculation 2 2 2 2 3 2 3 2" xfId="822"/>
    <cellStyle name="Calculation 2 2 2 2 3 2 3 2 2" xfId="823"/>
    <cellStyle name="Calculation 2 2 2 2 3 2 3 2 2 2" xfId="60610"/>
    <cellStyle name="Calculation 2 2 2 2 3 2 3 2 2 3" xfId="60611"/>
    <cellStyle name="Calculation 2 2 2 2 3 2 3 2 2 4" xfId="60612"/>
    <cellStyle name="Calculation 2 2 2 2 3 2 3 2 3" xfId="60613"/>
    <cellStyle name="Calculation 2 2 2 2 3 2 3 2 4" xfId="60614"/>
    <cellStyle name="Calculation 2 2 2 2 3 2 3 2 5" xfId="60615"/>
    <cellStyle name="Calculation 2 2 2 2 3 2 3 3" xfId="824"/>
    <cellStyle name="Calculation 2 2 2 2 3 2 3 3 2" xfId="60616"/>
    <cellStyle name="Calculation 2 2 2 2 3 2 3 3 3" xfId="60617"/>
    <cellStyle name="Calculation 2 2 2 2 3 2 3 3 4" xfId="60618"/>
    <cellStyle name="Calculation 2 2 2 2 3 2 3 4" xfId="60619"/>
    <cellStyle name="Calculation 2 2 2 2 3 2 3 5" xfId="60620"/>
    <cellStyle name="Calculation 2 2 2 2 3 2 3 6" xfId="60621"/>
    <cellStyle name="Calculation 2 2 2 2 3 2 4" xfId="825"/>
    <cellStyle name="Calculation 2 2 2 2 3 2 4 2" xfId="826"/>
    <cellStyle name="Calculation 2 2 2 2 3 2 4 2 2" xfId="827"/>
    <cellStyle name="Calculation 2 2 2 2 3 2 4 2 2 2" xfId="60622"/>
    <cellStyle name="Calculation 2 2 2 2 3 2 4 2 2 3" xfId="60623"/>
    <cellStyle name="Calculation 2 2 2 2 3 2 4 2 2 4" xfId="60624"/>
    <cellStyle name="Calculation 2 2 2 2 3 2 4 2 3" xfId="60625"/>
    <cellStyle name="Calculation 2 2 2 2 3 2 4 2 4" xfId="60626"/>
    <cellStyle name="Calculation 2 2 2 2 3 2 4 2 5" xfId="60627"/>
    <cellStyle name="Calculation 2 2 2 2 3 2 4 3" xfId="828"/>
    <cellStyle name="Calculation 2 2 2 2 3 2 4 3 2" xfId="60628"/>
    <cellStyle name="Calculation 2 2 2 2 3 2 4 3 3" xfId="60629"/>
    <cellStyle name="Calculation 2 2 2 2 3 2 4 3 4" xfId="60630"/>
    <cellStyle name="Calculation 2 2 2 2 3 2 4 4" xfId="60631"/>
    <cellStyle name="Calculation 2 2 2 2 3 2 4 5" xfId="60632"/>
    <cellStyle name="Calculation 2 2 2 2 3 2 4 6" xfId="60633"/>
    <cellStyle name="Calculation 2 2 2 2 3 2 5" xfId="829"/>
    <cellStyle name="Calculation 2 2 2 2 3 2 5 2" xfId="830"/>
    <cellStyle name="Calculation 2 2 2 2 3 2 5 2 2" xfId="60634"/>
    <cellStyle name="Calculation 2 2 2 2 3 2 5 2 3" xfId="60635"/>
    <cellStyle name="Calculation 2 2 2 2 3 2 5 2 4" xfId="60636"/>
    <cellStyle name="Calculation 2 2 2 2 3 2 5 3" xfId="60637"/>
    <cellStyle name="Calculation 2 2 2 2 3 2 5 4" xfId="60638"/>
    <cellStyle name="Calculation 2 2 2 2 3 2 5 5" xfId="60639"/>
    <cellStyle name="Calculation 2 2 2 2 3 2 6" xfId="831"/>
    <cellStyle name="Calculation 2 2 2 2 3 2 6 2" xfId="60640"/>
    <cellStyle name="Calculation 2 2 2 2 3 2 6 3" xfId="60641"/>
    <cellStyle name="Calculation 2 2 2 2 3 2 6 4" xfId="60642"/>
    <cellStyle name="Calculation 2 2 2 2 3 2 7" xfId="60643"/>
    <cellStyle name="Calculation 2 2 2 2 3 2 8" xfId="60644"/>
    <cellStyle name="Calculation 2 2 2 2 3 2 9" xfId="60645"/>
    <cellStyle name="Calculation 2 2 2 2 3 3" xfId="43103"/>
    <cellStyle name="Calculation 2 2 2 2 3 4" xfId="43104"/>
    <cellStyle name="Calculation 2 2 2 2 3 5" xfId="43105"/>
    <cellStyle name="Calculation 2 2 2 2 3 6" xfId="43106"/>
    <cellStyle name="Calculation 2 2 2 2 4" xfId="832"/>
    <cellStyle name="Calculation 2 2 2 2 4 2" xfId="833"/>
    <cellStyle name="Calculation 2 2 2 2 4 2 2" xfId="834"/>
    <cellStyle name="Calculation 2 2 2 2 4 2 2 2" xfId="835"/>
    <cellStyle name="Calculation 2 2 2 2 4 2 2 2 2" xfId="836"/>
    <cellStyle name="Calculation 2 2 2 2 4 2 2 2 2 2" xfId="60646"/>
    <cellStyle name="Calculation 2 2 2 2 4 2 2 2 2 3" xfId="60647"/>
    <cellStyle name="Calculation 2 2 2 2 4 2 2 2 2 4" xfId="60648"/>
    <cellStyle name="Calculation 2 2 2 2 4 2 2 2 3" xfId="60649"/>
    <cellStyle name="Calculation 2 2 2 2 4 2 2 2 4" xfId="60650"/>
    <cellStyle name="Calculation 2 2 2 2 4 2 2 2 5" xfId="60651"/>
    <cellStyle name="Calculation 2 2 2 2 4 2 2 3" xfId="837"/>
    <cellStyle name="Calculation 2 2 2 2 4 2 2 3 2" xfId="60652"/>
    <cellStyle name="Calculation 2 2 2 2 4 2 2 3 3" xfId="60653"/>
    <cellStyle name="Calculation 2 2 2 2 4 2 2 3 4" xfId="60654"/>
    <cellStyle name="Calculation 2 2 2 2 4 2 2 4" xfId="60655"/>
    <cellStyle name="Calculation 2 2 2 2 4 2 2 5" xfId="60656"/>
    <cellStyle name="Calculation 2 2 2 2 4 2 2 6" xfId="60657"/>
    <cellStyle name="Calculation 2 2 2 2 4 2 3" xfId="838"/>
    <cellStyle name="Calculation 2 2 2 2 4 2 3 2" xfId="839"/>
    <cellStyle name="Calculation 2 2 2 2 4 2 3 2 2" xfId="840"/>
    <cellStyle name="Calculation 2 2 2 2 4 2 3 2 2 2" xfId="60658"/>
    <cellStyle name="Calculation 2 2 2 2 4 2 3 2 2 3" xfId="60659"/>
    <cellStyle name="Calculation 2 2 2 2 4 2 3 2 2 4" xfId="60660"/>
    <cellStyle name="Calculation 2 2 2 2 4 2 3 2 3" xfId="60661"/>
    <cellStyle name="Calculation 2 2 2 2 4 2 3 2 4" xfId="60662"/>
    <cellStyle name="Calculation 2 2 2 2 4 2 3 2 5" xfId="60663"/>
    <cellStyle name="Calculation 2 2 2 2 4 2 3 3" xfId="841"/>
    <cellStyle name="Calculation 2 2 2 2 4 2 3 3 2" xfId="60664"/>
    <cellStyle name="Calculation 2 2 2 2 4 2 3 3 3" xfId="60665"/>
    <cellStyle name="Calculation 2 2 2 2 4 2 3 3 4" xfId="60666"/>
    <cellStyle name="Calculation 2 2 2 2 4 2 3 4" xfId="60667"/>
    <cellStyle name="Calculation 2 2 2 2 4 2 3 5" xfId="60668"/>
    <cellStyle name="Calculation 2 2 2 2 4 2 3 6" xfId="60669"/>
    <cellStyle name="Calculation 2 2 2 2 4 2 4" xfId="842"/>
    <cellStyle name="Calculation 2 2 2 2 4 2 4 2" xfId="843"/>
    <cellStyle name="Calculation 2 2 2 2 4 2 4 2 2" xfId="60670"/>
    <cellStyle name="Calculation 2 2 2 2 4 2 4 2 3" xfId="60671"/>
    <cellStyle name="Calculation 2 2 2 2 4 2 4 2 4" xfId="60672"/>
    <cellStyle name="Calculation 2 2 2 2 4 2 4 3" xfId="60673"/>
    <cellStyle name="Calculation 2 2 2 2 4 2 4 4" xfId="60674"/>
    <cellStyle name="Calculation 2 2 2 2 4 2 4 5" xfId="60675"/>
    <cellStyle name="Calculation 2 2 2 2 4 2 5" xfId="844"/>
    <cellStyle name="Calculation 2 2 2 2 4 2 5 2" xfId="60676"/>
    <cellStyle name="Calculation 2 2 2 2 4 2 5 3" xfId="60677"/>
    <cellStyle name="Calculation 2 2 2 2 4 2 5 4" xfId="60678"/>
    <cellStyle name="Calculation 2 2 2 2 4 2 6" xfId="60679"/>
    <cellStyle name="Calculation 2 2 2 2 4 2 7" xfId="60680"/>
    <cellStyle name="Calculation 2 2 2 2 4 2 8" xfId="60681"/>
    <cellStyle name="Calculation 2 2 2 2 4 3" xfId="845"/>
    <cellStyle name="Calculation 2 2 2 2 4 3 2" xfId="846"/>
    <cellStyle name="Calculation 2 2 2 2 4 3 2 2" xfId="847"/>
    <cellStyle name="Calculation 2 2 2 2 4 3 2 2 2" xfId="60682"/>
    <cellStyle name="Calculation 2 2 2 2 4 3 2 2 3" xfId="60683"/>
    <cellStyle name="Calculation 2 2 2 2 4 3 2 2 4" xfId="60684"/>
    <cellStyle name="Calculation 2 2 2 2 4 3 2 3" xfId="60685"/>
    <cellStyle name="Calculation 2 2 2 2 4 3 2 4" xfId="60686"/>
    <cellStyle name="Calculation 2 2 2 2 4 3 2 5" xfId="60687"/>
    <cellStyle name="Calculation 2 2 2 2 4 3 3" xfId="848"/>
    <cellStyle name="Calculation 2 2 2 2 4 3 3 2" xfId="60688"/>
    <cellStyle name="Calculation 2 2 2 2 4 3 3 3" xfId="60689"/>
    <cellStyle name="Calculation 2 2 2 2 4 3 3 4" xfId="60690"/>
    <cellStyle name="Calculation 2 2 2 2 4 3 4" xfId="60691"/>
    <cellStyle name="Calculation 2 2 2 2 4 3 5" xfId="60692"/>
    <cellStyle name="Calculation 2 2 2 2 4 3 6" xfId="60693"/>
    <cellStyle name="Calculation 2 2 2 2 4 4" xfId="849"/>
    <cellStyle name="Calculation 2 2 2 2 4 4 2" xfId="850"/>
    <cellStyle name="Calculation 2 2 2 2 4 4 2 2" xfId="851"/>
    <cellStyle name="Calculation 2 2 2 2 4 4 2 2 2" xfId="60694"/>
    <cellStyle name="Calculation 2 2 2 2 4 4 2 2 3" xfId="60695"/>
    <cellStyle name="Calculation 2 2 2 2 4 4 2 2 4" xfId="60696"/>
    <cellStyle name="Calculation 2 2 2 2 4 4 2 3" xfId="60697"/>
    <cellStyle name="Calculation 2 2 2 2 4 4 2 4" xfId="60698"/>
    <cellStyle name="Calculation 2 2 2 2 4 4 2 5" xfId="60699"/>
    <cellStyle name="Calculation 2 2 2 2 4 4 3" xfId="852"/>
    <cellStyle name="Calculation 2 2 2 2 4 4 3 2" xfId="60700"/>
    <cellStyle name="Calculation 2 2 2 2 4 4 3 3" xfId="60701"/>
    <cellStyle name="Calculation 2 2 2 2 4 4 3 4" xfId="60702"/>
    <cellStyle name="Calculation 2 2 2 2 4 4 4" xfId="60703"/>
    <cellStyle name="Calculation 2 2 2 2 4 4 5" xfId="60704"/>
    <cellStyle name="Calculation 2 2 2 2 4 4 6" xfId="60705"/>
    <cellStyle name="Calculation 2 2 2 2 4 5" xfId="853"/>
    <cellStyle name="Calculation 2 2 2 2 4 5 2" xfId="854"/>
    <cellStyle name="Calculation 2 2 2 2 4 5 2 2" xfId="60706"/>
    <cellStyle name="Calculation 2 2 2 2 4 5 2 3" xfId="60707"/>
    <cellStyle name="Calculation 2 2 2 2 4 5 2 4" xfId="60708"/>
    <cellStyle name="Calculation 2 2 2 2 4 5 3" xfId="60709"/>
    <cellStyle name="Calculation 2 2 2 2 4 5 4" xfId="60710"/>
    <cellStyle name="Calculation 2 2 2 2 4 5 5" xfId="60711"/>
    <cellStyle name="Calculation 2 2 2 2 4 6" xfId="855"/>
    <cellStyle name="Calculation 2 2 2 2 4 6 2" xfId="60712"/>
    <cellStyle name="Calculation 2 2 2 2 4 6 3" xfId="60713"/>
    <cellStyle name="Calculation 2 2 2 2 4 6 4" xfId="60714"/>
    <cellStyle name="Calculation 2 2 2 2 4 7" xfId="60715"/>
    <cellStyle name="Calculation 2 2 2 2 4 8" xfId="60716"/>
    <cellStyle name="Calculation 2 2 2 2 4 9" xfId="60717"/>
    <cellStyle name="Calculation 2 2 2 2 5" xfId="43107"/>
    <cellStyle name="Calculation 2 2 2 2 6" xfId="43108"/>
    <cellStyle name="Calculation 2 2 2 2 7" xfId="43109"/>
    <cellStyle name="Calculation 2 2 2 2 8" xfId="43110"/>
    <cellStyle name="Calculation 2 2 2 3" xfId="109"/>
    <cellStyle name="Calculation 2 2 2 3 2" xfId="110"/>
    <cellStyle name="Calculation 2 2 2 3 2 2" xfId="856"/>
    <cellStyle name="Calculation 2 2 2 3 2 2 2" xfId="857"/>
    <cellStyle name="Calculation 2 2 2 3 2 2 2 2" xfId="858"/>
    <cellStyle name="Calculation 2 2 2 3 2 2 2 2 2" xfId="859"/>
    <cellStyle name="Calculation 2 2 2 3 2 2 2 2 2 2" xfId="860"/>
    <cellStyle name="Calculation 2 2 2 3 2 2 2 2 2 2 2" xfId="60718"/>
    <cellStyle name="Calculation 2 2 2 3 2 2 2 2 2 2 3" xfId="60719"/>
    <cellStyle name="Calculation 2 2 2 3 2 2 2 2 2 2 4" xfId="60720"/>
    <cellStyle name="Calculation 2 2 2 3 2 2 2 2 2 3" xfId="60721"/>
    <cellStyle name="Calculation 2 2 2 3 2 2 2 2 2 4" xfId="60722"/>
    <cellStyle name="Calculation 2 2 2 3 2 2 2 2 2 5" xfId="60723"/>
    <cellStyle name="Calculation 2 2 2 3 2 2 2 2 3" xfId="861"/>
    <cellStyle name="Calculation 2 2 2 3 2 2 2 2 3 2" xfId="60724"/>
    <cellStyle name="Calculation 2 2 2 3 2 2 2 2 3 3" xfId="60725"/>
    <cellStyle name="Calculation 2 2 2 3 2 2 2 2 3 4" xfId="60726"/>
    <cellStyle name="Calculation 2 2 2 3 2 2 2 2 4" xfId="60727"/>
    <cellStyle name="Calculation 2 2 2 3 2 2 2 2 5" xfId="60728"/>
    <cellStyle name="Calculation 2 2 2 3 2 2 2 2 6" xfId="60729"/>
    <cellStyle name="Calculation 2 2 2 3 2 2 2 3" xfId="862"/>
    <cellStyle name="Calculation 2 2 2 3 2 2 2 3 2" xfId="863"/>
    <cellStyle name="Calculation 2 2 2 3 2 2 2 3 2 2" xfId="864"/>
    <cellStyle name="Calculation 2 2 2 3 2 2 2 3 2 2 2" xfId="60730"/>
    <cellStyle name="Calculation 2 2 2 3 2 2 2 3 2 2 3" xfId="60731"/>
    <cellStyle name="Calculation 2 2 2 3 2 2 2 3 2 2 4" xfId="60732"/>
    <cellStyle name="Calculation 2 2 2 3 2 2 2 3 2 3" xfId="60733"/>
    <cellStyle name="Calculation 2 2 2 3 2 2 2 3 2 4" xfId="60734"/>
    <cellStyle name="Calculation 2 2 2 3 2 2 2 3 2 5" xfId="60735"/>
    <cellStyle name="Calculation 2 2 2 3 2 2 2 3 3" xfId="865"/>
    <cellStyle name="Calculation 2 2 2 3 2 2 2 3 3 2" xfId="60736"/>
    <cellStyle name="Calculation 2 2 2 3 2 2 2 3 3 3" xfId="60737"/>
    <cellStyle name="Calculation 2 2 2 3 2 2 2 3 3 4" xfId="60738"/>
    <cellStyle name="Calculation 2 2 2 3 2 2 2 3 4" xfId="60739"/>
    <cellStyle name="Calculation 2 2 2 3 2 2 2 3 5" xfId="60740"/>
    <cellStyle name="Calculation 2 2 2 3 2 2 2 3 6" xfId="60741"/>
    <cellStyle name="Calculation 2 2 2 3 2 2 2 4" xfId="866"/>
    <cellStyle name="Calculation 2 2 2 3 2 2 2 4 2" xfId="867"/>
    <cellStyle name="Calculation 2 2 2 3 2 2 2 4 2 2" xfId="60742"/>
    <cellStyle name="Calculation 2 2 2 3 2 2 2 4 2 3" xfId="60743"/>
    <cellStyle name="Calculation 2 2 2 3 2 2 2 4 2 4" xfId="60744"/>
    <cellStyle name="Calculation 2 2 2 3 2 2 2 4 3" xfId="60745"/>
    <cellStyle name="Calculation 2 2 2 3 2 2 2 4 4" xfId="60746"/>
    <cellStyle name="Calculation 2 2 2 3 2 2 2 4 5" xfId="60747"/>
    <cellStyle name="Calculation 2 2 2 3 2 2 2 5" xfId="868"/>
    <cellStyle name="Calculation 2 2 2 3 2 2 2 5 2" xfId="60748"/>
    <cellStyle name="Calculation 2 2 2 3 2 2 2 5 3" xfId="60749"/>
    <cellStyle name="Calculation 2 2 2 3 2 2 2 5 4" xfId="60750"/>
    <cellStyle name="Calculation 2 2 2 3 2 2 2 6" xfId="60751"/>
    <cellStyle name="Calculation 2 2 2 3 2 2 2 7" xfId="60752"/>
    <cellStyle name="Calculation 2 2 2 3 2 2 2 8" xfId="60753"/>
    <cellStyle name="Calculation 2 2 2 3 2 2 3" xfId="869"/>
    <cellStyle name="Calculation 2 2 2 3 2 2 3 2" xfId="870"/>
    <cellStyle name="Calculation 2 2 2 3 2 2 3 2 2" xfId="871"/>
    <cellStyle name="Calculation 2 2 2 3 2 2 3 2 2 2" xfId="60754"/>
    <cellStyle name="Calculation 2 2 2 3 2 2 3 2 2 3" xfId="60755"/>
    <cellStyle name="Calculation 2 2 2 3 2 2 3 2 2 4" xfId="60756"/>
    <cellStyle name="Calculation 2 2 2 3 2 2 3 2 3" xfId="60757"/>
    <cellStyle name="Calculation 2 2 2 3 2 2 3 2 4" xfId="60758"/>
    <cellStyle name="Calculation 2 2 2 3 2 2 3 2 5" xfId="60759"/>
    <cellStyle name="Calculation 2 2 2 3 2 2 3 3" xfId="872"/>
    <cellStyle name="Calculation 2 2 2 3 2 2 3 3 2" xfId="60760"/>
    <cellStyle name="Calculation 2 2 2 3 2 2 3 3 3" xfId="60761"/>
    <cellStyle name="Calculation 2 2 2 3 2 2 3 3 4" xfId="60762"/>
    <cellStyle name="Calculation 2 2 2 3 2 2 3 4" xfId="60763"/>
    <cellStyle name="Calculation 2 2 2 3 2 2 3 5" xfId="60764"/>
    <cellStyle name="Calculation 2 2 2 3 2 2 3 6" xfId="60765"/>
    <cellStyle name="Calculation 2 2 2 3 2 2 4" xfId="873"/>
    <cellStyle name="Calculation 2 2 2 3 2 2 4 2" xfId="874"/>
    <cellStyle name="Calculation 2 2 2 3 2 2 4 2 2" xfId="875"/>
    <cellStyle name="Calculation 2 2 2 3 2 2 4 2 2 2" xfId="60766"/>
    <cellStyle name="Calculation 2 2 2 3 2 2 4 2 2 3" xfId="60767"/>
    <cellStyle name="Calculation 2 2 2 3 2 2 4 2 2 4" xfId="60768"/>
    <cellStyle name="Calculation 2 2 2 3 2 2 4 2 3" xfId="60769"/>
    <cellStyle name="Calculation 2 2 2 3 2 2 4 2 4" xfId="60770"/>
    <cellStyle name="Calculation 2 2 2 3 2 2 4 2 5" xfId="60771"/>
    <cellStyle name="Calculation 2 2 2 3 2 2 4 3" xfId="876"/>
    <cellStyle name="Calculation 2 2 2 3 2 2 4 3 2" xfId="60772"/>
    <cellStyle name="Calculation 2 2 2 3 2 2 4 3 3" xfId="60773"/>
    <cellStyle name="Calculation 2 2 2 3 2 2 4 3 4" xfId="60774"/>
    <cellStyle name="Calculation 2 2 2 3 2 2 4 4" xfId="60775"/>
    <cellStyle name="Calculation 2 2 2 3 2 2 4 5" xfId="60776"/>
    <cellStyle name="Calculation 2 2 2 3 2 2 4 6" xfId="60777"/>
    <cellStyle name="Calculation 2 2 2 3 2 2 5" xfId="877"/>
    <cellStyle name="Calculation 2 2 2 3 2 2 5 2" xfId="878"/>
    <cellStyle name="Calculation 2 2 2 3 2 2 5 2 2" xfId="60778"/>
    <cellStyle name="Calculation 2 2 2 3 2 2 5 2 3" xfId="60779"/>
    <cellStyle name="Calculation 2 2 2 3 2 2 5 2 4" xfId="60780"/>
    <cellStyle name="Calculation 2 2 2 3 2 2 5 3" xfId="60781"/>
    <cellStyle name="Calculation 2 2 2 3 2 2 5 4" xfId="60782"/>
    <cellStyle name="Calculation 2 2 2 3 2 2 5 5" xfId="60783"/>
    <cellStyle name="Calculation 2 2 2 3 2 2 6" xfId="879"/>
    <cellStyle name="Calculation 2 2 2 3 2 2 6 2" xfId="60784"/>
    <cellStyle name="Calculation 2 2 2 3 2 2 6 3" xfId="60785"/>
    <cellStyle name="Calculation 2 2 2 3 2 2 6 4" xfId="60786"/>
    <cellStyle name="Calculation 2 2 2 3 2 2 7" xfId="60787"/>
    <cellStyle name="Calculation 2 2 2 3 2 2 8" xfId="60788"/>
    <cellStyle name="Calculation 2 2 2 3 2 2 9" xfId="60789"/>
    <cellStyle name="Calculation 2 2 2 3 2 3" xfId="43111"/>
    <cellStyle name="Calculation 2 2 2 3 2 4" xfId="43112"/>
    <cellStyle name="Calculation 2 2 2 3 2 5" xfId="43113"/>
    <cellStyle name="Calculation 2 2 2 3 2 6" xfId="43114"/>
    <cellStyle name="Calculation 2 2 2 3 2 7" xfId="43115"/>
    <cellStyle name="Calculation 2 2 2 3 3" xfId="880"/>
    <cellStyle name="Calculation 2 2 2 3 3 2" xfId="881"/>
    <cellStyle name="Calculation 2 2 2 3 3 2 2" xfId="882"/>
    <cellStyle name="Calculation 2 2 2 3 3 2 2 2" xfId="883"/>
    <cellStyle name="Calculation 2 2 2 3 3 2 2 2 2" xfId="884"/>
    <cellStyle name="Calculation 2 2 2 3 3 2 2 2 2 2" xfId="60790"/>
    <cellStyle name="Calculation 2 2 2 3 3 2 2 2 2 3" xfId="60791"/>
    <cellStyle name="Calculation 2 2 2 3 3 2 2 2 2 4" xfId="60792"/>
    <cellStyle name="Calculation 2 2 2 3 3 2 2 2 3" xfId="60793"/>
    <cellStyle name="Calculation 2 2 2 3 3 2 2 2 4" xfId="60794"/>
    <cellStyle name="Calculation 2 2 2 3 3 2 2 2 5" xfId="60795"/>
    <cellStyle name="Calculation 2 2 2 3 3 2 2 3" xfId="885"/>
    <cellStyle name="Calculation 2 2 2 3 3 2 2 3 2" xfId="60796"/>
    <cellStyle name="Calculation 2 2 2 3 3 2 2 3 3" xfId="60797"/>
    <cellStyle name="Calculation 2 2 2 3 3 2 2 3 4" xfId="60798"/>
    <cellStyle name="Calculation 2 2 2 3 3 2 2 4" xfId="60799"/>
    <cellStyle name="Calculation 2 2 2 3 3 2 2 5" xfId="60800"/>
    <cellStyle name="Calculation 2 2 2 3 3 2 2 6" xfId="60801"/>
    <cellStyle name="Calculation 2 2 2 3 3 2 3" xfId="886"/>
    <cellStyle name="Calculation 2 2 2 3 3 2 3 2" xfId="887"/>
    <cellStyle name="Calculation 2 2 2 3 3 2 3 2 2" xfId="888"/>
    <cellStyle name="Calculation 2 2 2 3 3 2 3 2 2 2" xfId="60802"/>
    <cellStyle name="Calculation 2 2 2 3 3 2 3 2 2 3" xfId="60803"/>
    <cellStyle name="Calculation 2 2 2 3 3 2 3 2 2 4" xfId="60804"/>
    <cellStyle name="Calculation 2 2 2 3 3 2 3 2 3" xfId="60805"/>
    <cellStyle name="Calculation 2 2 2 3 3 2 3 2 4" xfId="60806"/>
    <cellStyle name="Calculation 2 2 2 3 3 2 3 2 5" xfId="60807"/>
    <cellStyle name="Calculation 2 2 2 3 3 2 3 3" xfId="889"/>
    <cellStyle name="Calculation 2 2 2 3 3 2 3 3 2" xfId="60808"/>
    <cellStyle name="Calculation 2 2 2 3 3 2 3 3 3" xfId="60809"/>
    <cellStyle name="Calculation 2 2 2 3 3 2 3 3 4" xfId="60810"/>
    <cellStyle name="Calculation 2 2 2 3 3 2 3 4" xfId="60811"/>
    <cellStyle name="Calculation 2 2 2 3 3 2 3 5" xfId="60812"/>
    <cellStyle name="Calculation 2 2 2 3 3 2 3 6" xfId="60813"/>
    <cellStyle name="Calculation 2 2 2 3 3 2 4" xfId="890"/>
    <cellStyle name="Calculation 2 2 2 3 3 2 4 2" xfId="891"/>
    <cellStyle name="Calculation 2 2 2 3 3 2 4 2 2" xfId="60814"/>
    <cellStyle name="Calculation 2 2 2 3 3 2 4 2 3" xfId="60815"/>
    <cellStyle name="Calculation 2 2 2 3 3 2 4 2 4" xfId="60816"/>
    <cellStyle name="Calculation 2 2 2 3 3 2 4 3" xfId="60817"/>
    <cellStyle name="Calculation 2 2 2 3 3 2 4 4" xfId="60818"/>
    <cellStyle name="Calculation 2 2 2 3 3 2 4 5" xfId="60819"/>
    <cellStyle name="Calculation 2 2 2 3 3 2 5" xfId="892"/>
    <cellStyle name="Calculation 2 2 2 3 3 2 5 2" xfId="60820"/>
    <cellStyle name="Calculation 2 2 2 3 3 2 5 3" xfId="60821"/>
    <cellStyle name="Calculation 2 2 2 3 3 2 5 4" xfId="60822"/>
    <cellStyle name="Calculation 2 2 2 3 3 2 6" xfId="60823"/>
    <cellStyle name="Calculation 2 2 2 3 3 2 7" xfId="60824"/>
    <cellStyle name="Calculation 2 2 2 3 3 2 8" xfId="60825"/>
    <cellStyle name="Calculation 2 2 2 3 3 3" xfId="893"/>
    <cellStyle name="Calculation 2 2 2 3 3 3 2" xfId="894"/>
    <cellStyle name="Calculation 2 2 2 3 3 3 2 2" xfId="895"/>
    <cellStyle name="Calculation 2 2 2 3 3 3 2 2 2" xfId="60826"/>
    <cellStyle name="Calculation 2 2 2 3 3 3 2 2 3" xfId="60827"/>
    <cellStyle name="Calculation 2 2 2 3 3 3 2 2 4" xfId="60828"/>
    <cellStyle name="Calculation 2 2 2 3 3 3 2 3" xfId="60829"/>
    <cellStyle name="Calculation 2 2 2 3 3 3 2 4" xfId="60830"/>
    <cellStyle name="Calculation 2 2 2 3 3 3 2 5" xfId="60831"/>
    <cellStyle name="Calculation 2 2 2 3 3 3 3" xfId="896"/>
    <cellStyle name="Calculation 2 2 2 3 3 3 3 2" xfId="60832"/>
    <cellStyle name="Calculation 2 2 2 3 3 3 3 3" xfId="60833"/>
    <cellStyle name="Calculation 2 2 2 3 3 3 3 4" xfId="60834"/>
    <cellStyle name="Calculation 2 2 2 3 3 3 4" xfId="60835"/>
    <cellStyle name="Calculation 2 2 2 3 3 3 5" xfId="60836"/>
    <cellStyle name="Calculation 2 2 2 3 3 3 6" xfId="60837"/>
    <cellStyle name="Calculation 2 2 2 3 3 4" xfId="897"/>
    <cellStyle name="Calculation 2 2 2 3 3 4 2" xfId="898"/>
    <cellStyle name="Calculation 2 2 2 3 3 4 2 2" xfId="899"/>
    <cellStyle name="Calculation 2 2 2 3 3 4 2 2 2" xfId="60838"/>
    <cellStyle name="Calculation 2 2 2 3 3 4 2 2 3" xfId="60839"/>
    <cellStyle name="Calculation 2 2 2 3 3 4 2 2 4" xfId="60840"/>
    <cellStyle name="Calculation 2 2 2 3 3 4 2 3" xfId="60841"/>
    <cellStyle name="Calculation 2 2 2 3 3 4 2 4" xfId="60842"/>
    <cellStyle name="Calculation 2 2 2 3 3 4 2 5" xfId="60843"/>
    <cellStyle name="Calculation 2 2 2 3 3 4 3" xfId="900"/>
    <cellStyle name="Calculation 2 2 2 3 3 4 3 2" xfId="60844"/>
    <cellStyle name="Calculation 2 2 2 3 3 4 3 3" xfId="60845"/>
    <cellStyle name="Calculation 2 2 2 3 3 4 3 4" xfId="60846"/>
    <cellStyle name="Calculation 2 2 2 3 3 4 4" xfId="60847"/>
    <cellStyle name="Calculation 2 2 2 3 3 4 5" xfId="60848"/>
    <cellStyle name="Calculation 2 2 2 3 3 4 6" xfId="60849"/>
    <cellStyle name="Calculation 2 2 2 3 3 5" xfId="901"/>
    <cellStyle name="Calculation 2 2 2 3 3 5 2" xfId="902"/>
    <cellStyle name="Calculation 2 2 2 3 3 5 2 2" xfId="60850"/>
    <cellStyle name="Calculation 2 2 2 3 3 5 2 3" xfId="60851"/>
    <cellStyle name="Calculation 2 2 2 3 3 5 2 4" xfId="60852"/>
    <cellStyle name="Calculation 2 2 2 3 3 5 3" xfId="60853"/>
    <cellStyle name="Calculation 2 2 2 3 3 5 4" xfId="60854"/>
    <cellStyle name="Calculation 2 2 2 3 3 5 5" xfId="60855"/>
    <cellStyle name="Calculation 2 2 2 3 3 6" xfId="903"/>
    <cellStyle name="Calculation 2 2 2 3 3 6 2" xfId="60856"/>
    <cellStyle name="Calculation 2 2 2 3 3 6 3" xfId="60857"/>
    <cellStyle name="Calculation 2 2 2 3 3 6 4" xfId="60858"/>
    <cellStyle name="Calculation 2 2 2 3 3 7" xfId="60859"/>
    <cellStyle name="Calculation 2 2 2 3 3 8" xfId="60860"/>
    <cellStyle name="Calculation 2 2 2 3 3 9" xfId="60861"/>
    <cellStyle name="Calculation 2 2 2 3 4" xfId="43116"/>
    <cellStyle name="Calculation 2 2 2 3 5" xfId="43117"/>
    <cellStyle name="Calculation 2 2 2 3 6" xfId="43118"/>
    <cellStyle name="Calculation 2 2 2 3 7" xfId="43119"/>
    <cellStyle name="Calculation 2 2 2 3 8" xfId="43120"/>
    <cellStyle name="Calculation 2 2 2 4" xfId="111"/>
    <cellStyle name="Calculation 2 2 2 4 2" xfId="112"/>
    <cellStyle name="Calculation 2 2 2 4 2 2" xfId="904"/>
    <cellStyle name="Calculation 2 2 2 4 2 2 2" xfId="905"/>
    <cellStyle name="Calculation 2 2 2 4 2 2 2 2" xfId="906"/>
    <cellStyle name="Calculation 2 2 2 4 2 2 2 2 2" xfId="907"/>
    <cellStyle name="Calculation 2 2 2 4 2 2 2 2 2 2" xfId="908"/>
    <cellStyle name="Calculation 2 2 2 4 2 2 2 2 2 2 2" xfId="60862"/>
    <cellStyle name="Calculation 2 2 2 4 2 2 2 2 2 2 3" xfId="60863"/>
    <cellStyle name="Calculation 2 2 2 4 2 2 2 2 2 2 4" xfId="60864"/>
    <cellStyle name="Calculation 2 2 2 4 2 2 2 2 2 3" xfId="60865"/>
    <cellStyle name="Calculation 2 2 2 4 2 2 2 2 2 4" xfId="60866"/>
    <cellStyle name="Calculation 2 2 2 4 2 2 2 2 2 5" xfId="60867"/>
    <cellStyle name="Calculation 2 2 2 4 2 2 2 2 3" xfId="909"/>
    <cellStyle name="Calculation 2 2 2 4 2 2 2 2 3 2" xfId="60868"/>
    <cellStyle name="Calculation 2 2 2 4 2 2 2 2 3 3" xfId="60869"/>
    <cellStyle name="Calculation 2 2 2 4 2 2 2 2 3 4" xfId="60870"/>
    <cellStyle name="Calculation 2 2 2 4 2 2 2 2 4" xfId="60871"/>
    <cellStyle name="Calculation 2 2 2 4 2 2 2 2 5" xfId="60872"/>
    <cellStyle name="Calculation 2 2 2 4 2 2 2 2 6" xfId="60873"/>
    <cellStyle name="Calculation 2 2 2 4 2 2 2 3" xfId="910"/>
    <cellStyle name="Calculation 2 2 2 4 2 2 2 3 2" xfId="911"/>
    <cellStyle name="Calculation 2 2 2 4 2 2 2 3 2 2" xfId="912"/>
    <cellStyle name="Calculation 2 2 2 4 2 2 2 3 2 2 2" xfId="60874"/>
    <cellStyle name="Calculation 2 2 2 4 2 2 2 3 2 2 3" xfId="60875"/>
    <cellStyle name="Calculation 2 2 2 4 2 2 2 3 2 2 4" xfId="60876"/>
    <cellStyle name="Calculation 2 2 2 4 2 2 2 3 2 3" xfId="60877"/>
    <cellStyle name="Calculation 2 2 2 4 2 2 2 3 2 4" xfId="60878"/>
    <cellStyle name="Calculation 2 2 2 4 2 2 2 3 2 5" xfId="60879"/>
    <cellStyle name="Calculation 2 2 2 4 2 2 2 3 3" xfId="913"/>
    <cellStyle name="Calculation 2 2 2 4 2 2 2 3 3 2" xfId="60880"/>
    <cellStyle name="Calculation 2 2 2 4 2 2 2 3 3 3" xfId="60881"/>
    <cellStyle name="Calculation 2 2 2 4 2 2 2 3 3 4" xfId="60882"/>
    <cellStyle name="Calculation 2 2 2 4 2 2 2 3 4" xfId="60883"/>
    <cellStyle name="Calculation 2 2 2 4 2 2 2 3 5" xfId="60884"/>
    <cellStyle name="Calculation 2 2 2 4 2 2 2 3 6" xfId="60885"/>
    <cellStyle name="Calculation 2 2 2 4 2 2 2 4" xfId="914"/>
    <cellStyle name="Calculation 2 2 2 4 2 2 2 4 2" xfId="915"/>
    <cellStyle name="Calculation 2 2 2 4 2 2 2 4 2 2" xfId="60886"/>
    <cellStyle name="Calculation 2 2 2 4 2 2 2 4 2 3" xfId="60887"/>
    <cellStyle name="Calculation 2 2 2 4 2 2 2 4 2 4" xfId="60888"/>
    <cellStyle name="Calculation 2 2 2 4 2 2 2 4 3" xfId="60889"/>
    <cellStyle name="Calculation 2 2 2 4 2 2 2 4 4" xfId="60890"/>
    <cellStyle name="Calculation 2 2 2 4 2 2 2 4 5" xfId="60891"/>
    <cellStyle name="Calculation 2 2 2 4 2 2 2 5" xfId="916"/>
    <cellStyle name="Calculation 2 2 2 4 2 2 2 5 2" xfId="60892"/>
    <cellStyle name="Calculation 2 2 2 4 2 2 2 5 3" xfId="60893"/>
    <cellStyle name="Calculation 2 2 2 4 2 2 2 5 4" xfId="60894"/>
    <cellStyle name="Calculation 2 2 2 4 2 2 2 6" xfId="60895"/>
    <cellStyle name="Calculation 2 2 2 4 2 2 2 7" xfId="60896"/>
    <cellStyle name="Calculation 2 2 2 4 2 2 2 8" xfId="60897"/>
    <cellStyle name="Calculation 2 2 2 4 2 2 3" xfId="917"/>
    <cellStyle name="Calculation 2 2 2 4 2 2 3 2" xfId="918"/>
    <cellStyle name="Calculation 2 2 2 4 2 2 3 2 2" xfId="919"/>
    <cellStyle name="Calculation 2 2 2 4 2 2 3 2 2 2" xfId="60898"/>
    <cellStyle name="Calculation 2 2 2 4 2 2 3 2 2 3" xfId="60899"/>
    <cellStyle name="Calculation 2 2 2 4 2 2 3 2 2 4" xfId="60900"/>
    <cellStyle name="Calculation 2 2 2 4 2 2 3 2 3" xfId="60901"/>
    <cellStyle name="Calculation 2 2 2 4 2 2 3 2 4" xfId="60902"/>
    <cellStyle name="Calculation 2 2 2 4 2 2 3 2 5" xfId="60903"/>
    <cellStyle name="Calculation 2 2 2 4 2 2 3 3" xfId="920"/>
    <cellStyle name="Calculation 2 2 2 4 2 2 3 3 2" xfId="60904"/>
    <cellStyle name="Calculation 2 2 2 4 2 2 3 3 3" xfId="60905"/>
    <cellStyle name="Calculation 2 2 2 4 2 2 3 3 4" xfId="60906"/>
    <cellStyle name="Calculation 2 2 2 4 2 2 3 4" xfId="60907"/>
    <cellStyle name="Calculation 2 2 2 4 2 2 3 5" xfId="60908"/>
    <cellStyle name="Calculation 2 2 2 4 2 2 3 6" xfId="60909"/>
    <cellStyle name="Calculation 2 2 2 4 2 2 4" xfId="921"/>
    <cellStyle name="Calculation 2 2 2 4 2 2 4 2" xfId="922"/>
    <cellStyle name="Calculation 2 2 2 4 2 2 4 2 2" xfId="923"/>
    <cellStyle name="Calculation 2 2 2 4 2 2 4 2 2 2" xfId="60910"/>
    <cellStyle name="Calculation 2 2 2 4 2 2 4 2 2 3" xfId="60911"/>
    <cellStyle name="Calculation 2 2 2 4 2 2 4 2 2 4" xfId="60912"/>
    <cellStyle name="Calculation 2 2 2 4 2 2 4 2 3" xfId="60913"/>
    <cellStyle name="Calculation 2 2 2 4 2 2 4 2 4" xfId="60914"/>
    <cellStyle name="Calculation 2 2 2 4 2 2 4 2 5" xfId="60915"/>
    <cellStyle name="Calculation 2 2 2 4 2 2 4 3" xfId="924"/>
    <cellStyle name="Calculation 2 2 2 4 2 2 4 3 2" xfId="60916"/>
    <cellStyle name="Calculation 2 2 2 4 2 2 4 3 3" xfId="60917"/>
    <cellStyle name="Calculation 2 2 2 4 2 2 4 3 4" xfId="60918"/>
    <cellStyle name="Calculation 2 2 2 4 2 2 4 4" xfId="60919"/>
    <cellStyle name="Calculation 2 2 2 4 2 2 4 5" xfId="60920"/>
    <cellStyle name="Calculation 2 2 2 4 2 2 4 6" xfId="60921"/>
    <cellStyle name="Calculation 2 2 2 4 2 2 5" xfId="925"/>
    <cellStyle name="Calculation 2 2 2 4 2 2 5 2" xfId="926"/>
    <cellStyle name="Calculation 2 2 2 4 2 2 5 2 2" xfId="60922"/>
    <cellStyle name="Calculation 2 2 2 4 2 2 5 2 3" xfId="60923"/>
    <cellStyle name="Calculation 2 2 2 4 2 2 5 2 4" xfId="60924"/>
    <cellStyle name="Calculation 2 2 2 4 2 2 5 3" xfId="60925"/>
    <cellStyle name="Calculation 2 2 2 4 2 2 5 4" xfId="60926"/>
    <cellStyle name="Calculation 2 2 2 4 2 2 5 5" xfId="60927"/>
    <cellStyle name="Calculation 2 2 2 4 2 2 6" xfId="927"/>
    <cellStyle name="Calculation 2 2 2 4 2 2 6 2" xfId="60928"/>
    <cellStyle name="Calculation 2 2 2 4 2 2 6 3" xfId="60929"/>
    <cellStyle name="Calculation 2 2 2 4 2 2 6 4" xfId="60930"/>
    <cellStyle name="Calculation 2 2 2 4 2 2 7" xfId="60931"/>
    <cellStyle name="Calculation 2 2 2 4 2 2 8" xfId="60932"/>
    <cellStyle name="Calculation 2 2 2 4 2 2 9" xfId="60933"/>
    <cellStyle name="Calculation 2 2 2 4 2 3" xfId="43121"/>
    <cellStyle name="Calculation 2 2 2 4 2 4" xfId="43122"/>
    <cellStyle name="Calculation 2 2 2 4 2 5" xfId="43123"/>
    <cellStyle name="Calculation 2 2 2 4 2 6" xfId="43124"/>
    <cellStyle name="Calculation 2 2 2 4 2 7" xfId="43125"/>
    <cellStyle name="Calculation 2 2 2 4 3" xfId="928"/>
    <cellStyle name="Calculation 2 2 2 4 3 2" xfId="929"/>
    <cellStyle name="Calculation 2 2 2 4 3 2 2" xfId="930"/>
    <cellStyle name="Calculation 2 2 2 4 3 2 2 2" xfId="931"/>
    <cellStyle name="Calculation 2 2 2 4 3 2 2 2 2" xfId="932"/>
    <cellStyle name="Calculation 2 2 2 4 3 2 2 2 2 2" xfId="60934"/>
    <cellStyle name="Calculation 2 2 2 4 3 2 2 2 2 3" xfId="60935"/>
    <cellStyle name="Calculation 2 2 2 4 3 2 2 2 2 4" xfId="60936"/>
    <cellStyle name="Calculation 2 2 2 4 3 2 2 2 3" xfId="60937"/>
    <cellStyle name="Calculation 2 2 2 4 3 2 2 2 4" xfId="60938"/>
    <cellStyle name="Calculation 2 2 2 4 3 2 2 2 5" xfId="60939"/>
    <cellStyle name="Calculation 2 2 2 4 3 2 2 3" xfId="933"/>
    <cellStyle name="Calculation 2 2 2 4 3 2 2 3 2" xfId="60940"/>
    <cellStyle name="Calculation 2 2 2 4 3 2 2 3 3" xfId="60941"/>
    <cellStyle name="Calculation 2 2 2 4 3 2 2 3 4" xfId="60942"/>
    <cellStyle name="Calculation 2 2 2 4 3 2 2 4" xfId="60943"/>
    <cellStyle name="Calculation 2 2 2 4 3 2 2 5" xfId="60944"/>
    <cellStyle name="Calculation 2 2 2 4 3 2 2 6" xfId="60945"/>
    <cellStyle name="Calculation 2 2 2 4 3 2 3" xfId="934"/>
    <cellStyle name="Calculation 2 2 2 4 3 2 3 2" xfId="935"/>
    <cellStyle name="Calculation 2 2 2 4 3 2 3 2 2" xfId="936"/>
    <cellStyle name="Calculation 2 2 2 4 3 2 3 2 2 2" xfId="60946"/>
    <cellStyle name="Calculation 2 2 2 4 3 2 3 2 2 3" xfId="60947"/>
    <cellStyle name="Calculation 2 2 2 4 3 2 3 2 2 4" xfId="60948"/>
    <cellStyle name="Calculation 2 2 2 4 3 2 3 2 3" xfId="60949"/>
    <cellStyle name="Calculation 2 2 2 4 3 2 3 2 4" xfId="60950"/>
    <cellStyle name="Calculation 2 2 2 4 3 2 3 2 5" xfId="60951"/>
    <cellStyle name="Calculation 2 2 2 4 3 2 3 3" xfId="937"/>
    <cellStyle name="Calculation 2 2 2 4 3 2 3 3 2" xfId="60952"/>
    <cellStyle name="Calculation 2 2 2 4 3 2 3 3 3" xfId="60953"/>
    <cellStyle name="Calculation 2 2 2 4 3 2 3 3 4" xfId="60954"/>
    <cellStyle name="Calculation 2 2 2 4 3 2 3 4" xfId="60955"/>
    <cellStyle name="Calculation 2 2 2 4 3 2 3 5" xfId="60956"/>
    <cellStyle name="Calculation 2 2 2 4 3 2 3 6" xfId="60957"/>
    <cellStyle name="Calculation 2 2 2 4 3 2 4" xfId="938"/>
    <cellStyle name="Calculation 2 2 2 4 3 2 4 2" xfId="939"/>
    <cellStyle name="Calculation 2 2 2 4 3 2 4 2 2" xfId="60958"/>
    <cellStyle name="Calculation 2 2 2 4 3 2 4 2 3" xfId="60959"/>
    <cellStyle name="Calculation 2 2 2 4 3 2 4 2 4" xfId="60960"/>
    <cellStyle name="Calculation 2 2 2 4 3 2 4 3" xfId="60961"/>
    <cellStyle name="Calculation 2 2 2 4 3 2 4 4" xfId="60962"/>
    <cellStyle name="Calculation 2 2 2 4 3 2 4 5" xfId="60963"/>
    <cellStyle name="Calculation 2 2 2 4 3 2 5" xfId="940"/>
    <cellStyle name="Calculation 2 2 2 4 3 2 5 2" xfId="60964"/>
    <cellStyle name="Calculation 2 2 2 4 3 2 5 3" xfId="60965"/>
    <cellStyle name="Calculation 2 2 2 4 3 2 5 4" xfId="60966"/>
    <cellStyle name="Calculation 2 2 2 4 3 2 6" xfId="60967"/>
    <cellStyle name="Calculation 2 2 2 4 3 2 7" xfId="60968"/>
    <cellStyle name="Calculation 2 2 2 4 3 2 8" xfId="60969"/>
    <cellStyle name="Calculation 2 2 2 4 3 3" xfId="941"/>
    <cellStyle name="Calculation 2 2 2 4 3 3 2" xfId="942"/>
    <cellStyle name="Calculation 2 2 2 4 3 3 2 2" xfId="943"/>
    <cellStyle name="Calculation 2 2 2 4 3 3 2 2 2" xfId="60970"/>
    <cellStyle name="Calculation 2 2 2 4 3 3 2 2 3" xfId="60971"/>
    <cellStyle name="Calculation 2 2 2 4 3 3 2 2 4" xfId="60972"/>
    <cellStyle name="Calculation 2 2 2 4 3 3 2 3" xfId="60973"/>
    <cellStyle name="Calculation 2 2 2 4 3 3 2 4" xfId="60974"/>
    <cellStyle name="Calculation 2 2 2 4 3 3 2 5" xfId="60975"/>
    <cellStyle name="Calculation 2 2 2 4 3 3 3" xfId="944"/>
    <cellStyle name="Calculation 2 2 2 4 3 3 3 2" xfId="60976"/>
    <cellStyle name="Calculation 2 2 2 4 3 3 3 3" xfId="60977"/>
    <cellStyle name="Calculation 2 2 2 4 3 3 3 4" xfId="60978"/>
    <cellStyle name="Calculation 2 2 2 4 3 3 4" xfId="60979"/>
    <cellStyle name="Calculation 2 2 2 4 3 3 5" xfId="60980"/>
    <cellStyle name="Calculation 2 2 2 4 3 3 6" xfId="60981"/>
    <cellStyle name="Calculation 2 2 2 4 3 4" xfId="945"/>
    <cellStyle name="Calculation 2 2 2 4 3 4 2" xfId="946"/>
    <cellStyle name="Calculation 2 2 2 4 3 4 2 2" xfId="947"/>
    <cellStyle name="Calculation 2 2 2 4 3 4 2 2 2" xfId="60982"/>
    <cellStyle name="Calculation 2 2 2 4 3 4 2 2 3" xfId="60983"/>
    <cellStyle name="Calculation 2 2 2 4 3 4 2 2 4" xfId="60984"/>
    <cellStyle name="Calculation 2 2 2 4 3 4 2 3" xfId="60985"/>
    <cellStyle name="Calculation 2 2 2 4 3 4 2 4" xfId="60986"/>
    <cellStyle name="Calculation 2 2 2 4 3 4 2 5" xfId="60987"/>
    <cellStyle name="Calculation 2 2 2 4 3 4 3" xfId="948"/>
    <cellStyle name="Calculation 2 2 2 4 3 4 3 2" xfId="60988"/>
    <cellStyle name="Calculation 2 2 2 4 3 4 3 3" xfId="60989"/>
    <cellStyle name="Calculation 2 2 2 4 3 4 3 4" xfId="60990"/>
    <cellStyle name="Calculation 2 2 2 4 3 4 4" xfId="60991"/>
    <cellStyle name="Calculation 2 2 2 4 3 4 5" xfId="60992"/>
    <cellStyle name="Calculation 2 2 2 4 3 4 6" xfId="60993"/>
    <cellStyle name="Calculation 2 2 2 4 3 5" xfId="949"/>
    <cellStyle name="Calculation 2 2 2 4 3 5 2" xfId="950"/>
    <cellStyle name="Calculation 2 2 2 4 3 5 2 2" xfId="60994"/>
    <cellStyle name="Calculation 2 2 2 4 3 5 2 3" xfId="60995"/>
    <cellStyle name="Calculation 2 2 2 4 3 5 2 4" xfId="60996"/>
    <cellStyle name="Calculation 2 2 2 4 3 5 3" xfId="60997"/>
    <cellStyle name="Calculation 2 2 2 4 3 5 4" xfId="60998"/>
    <cellStyle name="Calculation 2 2 2 4 3 5 5" xfId="60999"/>
    <cellStyle name="Calculation 2 2 2 4 3 6" xfId="951"/>
    <cellStyle name="Calculation 2 2 2 4 3 6 2" xfId="61000"/>
    <cellStyle name="Calculation 2 2 2 4 3 6 3" xfId="61001"/>
    <cellStyle name="Calculation 2 2 2 4 3 6 4" xfId="61002"/>
    <cellStyle name="Calculation 2 2 2 4 3 7" xfId="61003"/>
    <cellStyle name="Calculation 2 2 2 4 3 8" xfId="61004"/>
    <cellStyle name="Calculation 2 2 2 4 3 9" xfId="61005"/>
    <cellStyle name="Calculation 2 2 2 4 4" xfId="43126"/>
    <cellStyle name="Calculation 2 2 2 4 5" xfId="43127"/>
    <cellStyle name="Calculation 2 2 2 4 6" xfId="43128"/>
    <cellStyle name="Calculation 2 2 2 4 7" xfId="43129"/>
    <cellStyle name="Calculation 2 2 2 4 8" xfId="43130"/>
    <cellStyle name="Calculation 2 2 2 5" xfId="113"/>
    <cellStyle name="Calculation 2 2 2 5 2" xfId="114"/>
    <cellStyle name="Calculation 2 2 2 5 2 2" xfId="952"/>
    <cellStyle name="Calculation 2 2 2 5 2 2 2" xfId="953"/>
    <cellStyle name="Calculation 2 2 2 5 2 2 2 2" xfId="954"/>
    <cellStyle name="Calculation 2 2 2 5 2 2 2 2 2" xfId="955"/>
    <cellStyle name="Calculation 2 2 2 5 2 2 2 2 2 2" xfId="956"/>
    <cellStyle name="Calculation 2 2 2 5 2 2 2 2 2 2 2" xfId="61006"/>
    <cellStyle name="Calculation 2 2 2 5 2 2 2 2 2 2 3" xfId="61007"/>
    <cellStyle name="Calculation 2 2 2 5 2 2 2 2 2 2 4" xfId="61008"/>
    <cellStyle name="Calculation 2 2 2 5 2 2 2 2 2 3" xfId="61009"/>
    <cellStyle name="Calculation 2 2 2 5 2 2 2 2 2 4" xfId="61010"/>
    <cellStyle name="Calculation 2 2 2 5 2 2 2 2 2 5" xfId="61011"/>
    <cellStyle name="Calculation 2 2 2 5 2 2 2 2 3" xfId="957"/>
    <cellStyle name="Calculation 2 2 2 5 2 2 2 2 3 2" xfId="61012"/>
    <cellStyle name="Calculation 2 2 2 5 2 2 2 2 3 3" xfId="61013"/>
    <cellStyle name="Calculation 2 2 2 5 2 2 2 2 3 4" xfId="61014"/>
    <cellStyle name="Calculation 2 2 2 5 2 2 2 2 4" xfId="61015"/>
    <cellStyle name="Calculation 2 2 2 5 2 2 2 2 5" xfId="61016"/>
    <cellStyle name="Calculation 2 2 2 5 2 2 2 2 6" xfId="61017"/>
    <cellStyle name="Calculation 2 2 2 5 2 2 2 3" xfId="958"/>
    <cellStyle name="Calculation 2 2 2 5 2 2 2 3 2" xfId="959"/>
    <cellStyle name="Calculation 2 2 2 5 2 2 2 3 2 2" xfId="960"/>
    <cellStyle name="Calculation 2 2 2 5 2 2 2 3 2 2 2" xfId="61018"/>
    <cellStyle name="Calculation 2 2 2 5 2 2 2 3 2 2 3" xfId="61019"/>
    <cellStyle name="Calculation 2 2 2 5 2 2 2 3 2 2 4" xfId="61020"/>
    <cellStyle name="Calculation 2 2 2 5 2 2 2 3 2 3" xfId="61021"/>
    <cellStyle name="Calculation 2 2 2 5 2 2 2 3 2 4" xfId="61022"/>
    <cellStyle name="Calculation 2 2 2 5 2 2 2 3 2 5" xfId="61023"/>
    <cellStyle name="Calculation 2 2 2 5 2 2 2 3 3" xfId="961"/>
    <cellStyle name="Calculation 2 2 2 5 2 2 2 3 3 2" xfId="61024"/>
    <cellStyle name="Calculation 2 2 2 5 2 2 2 3 3 3" xfId="61025"/>
    <cellStyle name="Calculation 2 2 2 5 2 2 2 3 3 4" xfId="61026"/>
    <cellStyle name="Calculation 2 2 2 5 2 2 2 3 4" xfId="61027"/>
    <cellStyle name="Calculation 2 2 2 5 2 2 2 3 5" xfId="61028"/>
    <cellStyle name="Calculation 2 2 2 5 2 2 2 3 6" xfId="61029"/>
    <cellStyle name="Calculation 2 2 2 5 2 2 2 4" xfId="962"/>
    <cellStyle name="Calculation 2 2 2 5 2 2 2 4 2" xfId="963"/>
    <cellStyle name="Calculation 2 2 2 5 2 2 2 4 2 2" xfId="61030"/>
    <cellStyle name="Calculation 2 2 2 5 2 2 2 4 2 3" xfId="61031"/>
    <cellStyle name="Calculation 2 2 2 5 2 2 2 4 2 4" xfId="61032"/>
    <cellStyle name="Calculation 2 2 2 5 2 2 2 4 3" xfId="61033"/>
    <cellStyle name="Calculation 2 2 2 5 2 2 2 4 4" xfId="61034"/>
    <cellStyle name="Calculation 2 2 2 5 2 2 2 4 5" xfId="61035"/>
    <cellStyle name="Calculation 2 2 2 5 2 2 2 5" xfId="964"/>
    <cellStyle name="Calculation 2 2 2 5 2 2 2 5 2" xfId="61036"/>
    <cellStyle name="Calculation 2 2 2 5 2 2 2 5 3" xfId="61037"/>
    <cellStyle name="Calculation 2 2 2 5 2 2 2 5 4" xfId="61038"/>
    <cellStyle name="Calculation 2 2 2 5 2 2 2 6" xfId="61039"/>
    <cellStyle name="Calculation 2 2 2 5 2 2 2 7" xfId="61040"/>
    <cellStyle name="Calculation 2 2 2 5 2 2 2 8" xfId="61041"/>
    <cellStyle name="Calculation 2 2 2 5 2 2 3" xfId="965"/>
    <cellStyle name="Calculation 2 2 2 5 2 2 3 2" xfId="966"/>
    <cellStyle name="Calculation 2 2 2 5 2 2 3 2 2" xfId="967"/>
    <cellStyle name="Calculation 2 2 2 5 2 2 3 2 2 2" xfId="61042"/>
    <cellStyle name="Calculation 2 2 2 5 2 2 3 2 2 3" xfId="61043"/>
    <cellStyle name="Calculation 2 2 2 5 2 2 3 2 2 4" xfId="61044"/>
    <cellStyle name="Calculation 2 2 2 5 2 2 3 2 3" xfId="61045"/>
    <cellStyle name="Calculation 2 2 2 5 2 2 3 2 4" xfId="61046"/>
    <cellStyle name="Calculation 2 2 2 5 2 2 3 2 5" xfId="61047"/>
    <cellStyle name="Calculation 2 2 2 5 2 2 3 3" xfId="968"/>
    <cellStyle name="Calculation 2 2 2 5 2 2 3 3 2" xfId="61048"/>
    <cellStyle name="Calculation 2 2 2 5 2 2 3 3 3" xfId="61049"/>
    <cellStyle name="Calculation 2 2 2 5 2 2 3 3 4" xfId="61050"/>
    <cellStyle name="Calculation 2 2 2 5 2 2 3 4" xfId="61051"/>
    <cellStyle name="Calculation 2 2 2 5 2 2 3 5" xfId="61052"/>
    <cellStyle name="Calculation 2 2 2 5 2 2 3 6" xfId="61053"/>
    <cellStyle name="Calculation 2 2 2 5 2 2 4" xfId="969"/>
    <cellStyle name="Calculation 2 2 2 5 2 2 4 2" xfId="970"/>
    <cellStyle name="Calculation 2 2 2 5 2 2 4 2 2" xfId="971"/>
    <cellStyle name="Calculation 2 2 2 5 2 2 4 2 2 2" xfId="61054"/>
    <cellStyle name="Calculation 2 2 2 5 2 2 4 2 2 3" xfId="61055"/>
    <cellStyle name="Calculation 2 2 2 5 2 2 4 2 2 4" xfId="61056"/>
    <cellStyle name="Calculation 2 2 2 5 2 2 4 2 3" xfId="61057"/>
    <cellStyle name="Calculation 2 2 2 5 2 2 4 2 4" xfId="61058"/>
    <cellStyle name="Calculation 2 2 2 5 2 2 4 2 5" xfId="61059"/>
    <cellStyle name="Calculation 2 2 2 5 2 2 4 3" xfId="972"/>
    <cellStyle name="Calculation 2 2 2 5 2 2 4 3 2" xfId="61060"/>
    <cellStyle name="Calculation 2 2 2 5 2 2 4 3 3" xfId="61061"/>
    <cellStyle name="Calculation 2 2 2 5 2 2 4 3 4" xfId="61062"/>
    <cellStyle name="Calculation 2 2 2 5 2 2 4 4" xfId="61063"/>
    <cellStyle name="Calculation 2 2 2 5 2 2 4 5" xfId="61064"/>
    <cellStyle name="Calculation 2 2 2 5 2 2 4 6" xfId="61065"/>
    <cellStyle name="Calculation 2 2 2 5 2 2 5" xfId="973"/>
    <cellStyle name="Calculation 2 2 2 5 2 2 5 2" xfId="974"/>
    <cellStyle name="Calculation 2 2 2 5 2 2 5 2 2" xfId="61066"/>
    <cellStyle name="Calculation 2 2 2 5 2 2 5 2 3" xfId="61067"/>
    <cellStyle name="Calculation 2 2 2 5 2 2 5 2 4" xfId="61068"/>
    <cellStyle name="Calculation 2 2 2 5 2 2 5 3" xfId="61069"/>
    <cellStyle name="Calculation 2 2 2 5 2 2 5 4" xfId="61070"/>
    <cellStyle name="Calculation 2 2 2 5 2 2 5 5" xfId="61071"/>
    <cellStyle name="Calculation 2 2 2 5 2 2 6" xfId="975"/>
    <cellStyle name="Calculation 2 2 2 5 2 2 6 2" xfId="61072"/>
    <cellStyle name="Calculation 2 2 2 5 2 2 6 3" xfId="61073"/>
    <cellStyle name="Calculation 2 2 2 5 2 2 6 4" xfId="61074"/>
    <cellStyle name="Calculation 2 2 2 5 2 2 7" xfId="61075"/>
    <cellStyle name="Calculation 2 2 2 5 2 2 8" xfId="61076"/>
    <cellStyle name="Calculation 2 2 2 5 2 2 9" xfId="61077"/>
    <cellStyle name="Calculation 2 2 2 5 2 3" xfId="43131"/>
    <cellStyle name="Calculation 2 2 2 5 2 4" xfId="43132"/>
    <cellStyle name="Calculation 2 2 2 5 2 5" xfId="43133"/>
    <cellStyle name="Calculation 2 2 2 5 2 6" xfId="43134"/>
    <cellStyle name="Calculation 2 2 2 5 2 7" xfId="43135"/>
    <cellStyle name="Calculation 2 2 2 5 3" xfId="976"/>
    <cellStyle name="Calculation 2 2 2 5 3 2" xfId="977"/>
    <cellStyle name="Calculation 2 2 2 5 3 2 2" xfId="978"/>
    <cellStyle name="Calculation 2 2 2 5 3 2 2 2" xfId="979"/>
    <cellStyle name="Calculation 2 2 2 5 3 2 2 2 2" xfId="980"/>
    <cellStyle name="Calculation 2 2 2 5 3 2 2 2 2 2" xfId="61078"/>
    <cellStyle name="Calculation 2 2 2 5 3 2 2 2 2 3" xfId="61079"/>
    <cellStyle name="Calculation 2 2 2 5 3 2 2 2 2 4" xfId="61080"/>
    <cellStyle name="Calculation 2 2 2 5 3 2 2 2 3" xfId="61081"/>
    <cellStyle name="Calculation 2 2 2 5 3 2 2 2 4" xfId="61082"/>
    <cellStyle name="Calculation 2 2 2 5 3 2 2 2 5" xfId="61083"/>
    <cellStyle name="Calculation 2 2 2 5 3 2 2 3" xfId="981"/>
    <cellStyle name="Calculation 2 2 2 5 3 2 2 3 2" xfId="61084"/>
    <cellStyle name="Calculation 2 2 2 5 3 2 2 3 3" xfId="61085"/>
    <cellStyle name="Calculation 2 2 2 5 3 2 2 3 4" xfId="61086"/>
    <cellStyle name="Calculation 2 2 2 5 3 2 2 4" xfId="61087"/>
    <cellStyle name="Calculation 2 2 2 5 3 2 2 5" xfId="61088"/>
    <cellStyle name="Calculation 2 2 2 5 3 2 2 6" xfId="61089"/>
    <cellStyle name="Calculation 2 2 2 5 3 2 3" xfId="982"/>
    <cellStyle name="Calculation 2 2 2 5 3 2 3 2" xfId="983"/>
    <cellStyle name="Calculation 2 2 2 5 3 2 3 2 2" xfId="984"/>
    <cellStyle name="Calculation 2 2 2 5 3 2 3 2 2 2" xfId="61090"/>
    <cellStyle name="Calculation 2 2 2 5 3 2 3 2 2 3" xfId="61091"/>
    <cellStyle name="Calculation 2 2 2 5 3 2 3 2 2 4" xfId="61092"/>
    <cellStyle name="Calculation 2 2 2 5 3 2 3 2 3" xfId="61093"/>
    <cellStyle name="Calculation 2 2 2 5 3 2 3 2 4" xfId="61094"/>
    <cellStyle name="Calculation 2 2 2 5 3 2 3 2 5" xfId="61095"/>
    <cellStyle name="Calculation 2 2 2 5 3 2 3 3" xfId="985"/>
    <cellStyle name="Calculation 2 2 2 5 3 2 3 3 2" xfId="61096"/>
    <cellStyle name="Calculation 2 2 2 5 3 2 3 3 3" xfId="61097"/>
    <cellStyle name="Calculation 2 2 2 5 3 2 3 3 4" xfId="61098"/>
    <cellStyle name="Calculation 2 2 2 5 3 2 3 4" xfId="61099"/>
    <cellStyle name="Calculation 2 2 2 5 3 2 3 5" xfId="61100"/>
    <cellStyle name="Calculation 2 2 2 5 3 2 3 6" xfId="61101"/>
    <cellStyle name="Calculation 2 2 2 5 3 2 4" xfId="986"/>
    <cellStyle name="Calculation 2 2 2 5 3 2 4 2" xfId="987"/>
    <cellStyle name="Calculation 2 2 2 5 3 2 4 2 2" xfId="61102"/>
    <cellStyle name="Calculation 2 2 2 5 3 2 4 2 3" xfId="61103"/>
    <cellStyle name="Calculation 2 2 2 5 3 2 4 2 4" xfId="61104"/>
    <cellStyle name="Calculation 2 2 2 5 3 2 4 3" xfId="61105"/>
    <cellStyle name="Calculation 2 2 2 5 3 2 4 4" xfId="61106"/>
    <cellStyle name="Calculation 2 2 2 5 3 2 4 5" xfId="61107"/>
    <cellStyle name="Calculation 2 2 2 5 3 2 5" xfId="988"/>
    <cellStyle name="Calculation 2 2 2 5 3 2 5 2" xfId="61108"/>
    <cellStyle name="Calculation 2 2 2 5 3 2 5 3" xfId="61109"/>
    <cellStyle name="Calculation 2 2 2 5 3 2 5 4" xfId="61110"/>
    <cellStyle name="Calculation 2 2 2 5 3 2 6" xfId="61111"/>
    <cellStyle name="Calculation 2 2 2 5 3 2 7" xfId="61112"/>
    <cellStyle name="Calculation 2 2 2 5 3 2 8" xfId="61113"/>
    <cellStyle name="Calculation 2 2 2 5 3 3" xfId="989"/>
    <cellStyle name="Calculation 2 2 2 5 3 3 2" xfId="990"/>
    <cellStyle name="Calculation 2 2 2 5 3 3 2 2" xfId="991"/>
    <cellStyle name="Calculation 2 2 2 5 3 3 2 2 2" xfId="61114"/>
    <cellStyle name="Calculation 2 2 2 5 3 3 2 2 3" xfId="61115"/>
    <cellStyle name="Calculation 2 2 2 5 3 3 2 2 4" xfId="61116"/>
    <cellStyle name="Calculation 2 2 2 5 3 3 2 3" xfId="61117"/>
    <cellStyle name="Calculation 2 2 2 5 3 3 2 4" xfId="61118"/>
    <cellStyle name="Calculation 2 2 2 5 3 3 2 5" xfId="61119"/>
    <cellStyle name="Calculation 2 2 2 5 3 3 3" xfId="992"/>
    <cellStyle name="Calculation 2 2 2 5 3 3 3 2" xfId="61120"/>
    <cellStyle name="Calculation 2 2 2 5 3 3 3 3" xfId="61121"/>
    <cellStyle name="Calculation 2 2 2 5 3 3 3 4" xfId="61122"/>
    <cellStyle name="Calculation 2 2 2 5 3 3 4" xfId="61123"/>
    <cellStyle name="Calculation 2 2 2 5 3 3 5" xfId="61124"/>
    <cellStyle name="Calculation 2 2 2 5 3 3 6" xfId="61125"/>
    <cellStyle name="Calculation 2 2 2 5 3 4" xfId="993"/>
    <cellStyle name="Calculation 2 2 2 5 3 4 2" xfId="994"/>
    <cellStyle name="Calculation 2 2 2 5 3 4 2 2" xfId="995"/>
    <cellStyle name="Calculation 2 2 2 5 3 4 2 2 2" xfId="61126"/>
    <cellStyle name="Calculation 2 2 2 5 3 4 2 2 3" xfId="61127"/>
    <cellStyle name="Calculation 2 2 2 5 3 4 2 2 4" xfId="61128"/>
    <cellStyle name="Calculation 2 2 2 5 3 4 2 3" xfId="61129"/>
    <cellStyle name="Calculation 2 2 2 5 3 4 2 4" xfId="61130"/>
    <cellStyle name="Calculation 2 2 2 5 3 4 2 5" xfId="61131"/>
    <cellStyle name="Calculation 2 2 2 5 3 4 3" xfId="996"/>
    <cellStyle name="Calculation 2 2 2 5 3 4 3 2" xfId="61132"/>
    <cellStyle name="Calculation 2 2 2 5 3 4 3 3" xfId="61133"/>
    <cellStyle name="Calculation 2 2 2 5 3 4 3 4" xfId="61134"/>
    <cellStyle name="Calculation 2 2 2 5 3 4 4" xfId="61135"/>
    <cellStyle name="Calculation 2 2 2 5 3 4 5" xfId="61136"/>
    <cellStyle name="Calculation 2 2 2 5 3 4 6" xfId="61137"/>
    <cellStyle name="Calculation 2 2 2 5 3 5" xfId="997"/>
    <cellStyle name="Calculation 2 2 2 5 3 5 2" xfId="998"/>
    <cellStyle name="Calculation 2 2 2 5 3 5 2 2" xfId="61138"/>
    <cellStyle name="Calculation 2 2 2 5 3 5 2 3" xfId="61139"/>
    <cellStyle name="Calculation 2 2 2 5 3 5 2 4" xfId="61140"/>
    <cellStyle name="Calculation 2 2 2 5 3 5 3" xfId="61141"/>
    <cellStyle name="Calculation 2 2 2 5 3 5 4" xfId="61142"/>
    <cellStyle name="Calculation 2 2 2 5 3 5 5" xfId="61143"/>
    <cellStyle name="Calculation 2 2 2 5 3 6" xfId="999"/>
    <cellStyle name="Calculation 2 2 2 5 3 6 2" xfId="61144"/>
    <cellStyle name="Calculation 2 2 2 5 3 6 3" xfId="61145"/>
    <cellStyle name="Calculation 2 2 2 5 3 6 4" xfId="61146"/>
    <cellStyle name="Calculation 2 2 2 5 3 7" xfId="61147"/>
    <cellStyle name="Calculation 2 2 2 5 3 8" xfId="61148"/>
    <cellStyle name="Calculation 2 2 2 5 3 9" xfId="61149"/>
    <cellStyle name="Calculation 2 2 2 5 4" xfId="43136"/>
    <cellStyle name="Calculation 2 2 2 5 5" xfId="43137"/>
    <cellStyle name="Calculation 2 2 2 5 6" xfId="43138"/>
    <cellStyle name="Calculation 2 2 2 5 7" xfId="43139"/>
    <cellStyle name="Calculation 2 2 2 5 8" xfId="43140"/>
    <cellStyle name="Calculation 2 2 2 6" xfId="115"/>
    <cellStyle name="Calculation 2 2 2 6 2" xfId="116"/>
    <cellStyle name="Calculation 2 2 2 6 2 2" xfId="1000"/>
    <cellStyle name="Calculation 2 2 2 6 2 2 2" xfId="1001"/>
    <cellStyle name="Calculation 2 2 2 6 2 2 2 2" xfId="1002"/>
    <cellStyle name="Calculation 2 2 2 6 2 2 2 2 2" xfId="1003"/>
    <cellStyle name="Calculation 2 2 2 6 2 2 2 2 2 2" xfId="1004"/>
    <cellStyle name="Calculation 2 2 2 6 2 2 2 2 2 2 2" xfId="61150"/>
    <cellStyle name="Calculation 2 2 2 6 2 2 2 2 2 2 3" xfId="61151"/>
    <cellStyle name="Calculation 2 2 2 6 2 2 2 2 2 2 4" xfId="61152"/>
    <cellStyle name="Calculation 2 2 2 6 2 2 2 2 2 3" xfId="61153"/>
    <cellStyle name="Calculation 2 2 2 6 2 2 2 2 2 4" xfId="61154"/>
    <cellStyle name="Calculation 2 2 2 6 2 2 2 2 2 5" xfId="61155"/>
    <cellStyle name="Calculation 2 2 2 6 2 2 2 2 3" xfId="1005"/>
    <cellStyle name="Calculation 2 2 2 6 2 2 2 2 3 2" xfId="61156"/>
    <cellStyle name="Calculation 2 2 2 6 2 2 2 2 3 3" xfId="61157"/>
    <cellStyle name="Calculation 2 2 2 6 2 2 2 2 3 4" xfId="61158"/>
    <cellStyle name="Calculation 2 2 2 6 2 2 2 2 4" xfId="61159"/>
    <cellStyle name="Calculation 2 2 2 6 2 2 2 2 5" xfId="61160"/>
    <cellStyle name="Calculation 2 2 2 6 2 2 2 2 6" xfId="61161"/>
    <cellStyle name="Calculation 2 2 2 6 2 2 2 3" xfId="1006"/>
    <cellStyle name="Calculation 2 2 2 6 2 2 2 3 2" xfId="1007"/>
    <cellStyle name="Calculation 2 2 2 6 2 2 2 3 2 2" xfId="1008"/>
    <cellStyle name="Calculation 2 2 2 6 2 2 2 3 2 2 2" xfId="61162"/>
    <cellStyle name="Calculation 2 2 2 6 2 2 2 3 2 2 3" xfId="61163"/>
    <cellStyle name="Calculation 2 2 2 6 2 2 2 3 2 2 4" xfId="61164"/>
    <cellStyle name="Calculation 2 2 2 6 2 2 2 3 2 3" xfId="61165"/>
    <cellStyle name="Calculation 2 2 2 6 2 2 2 3 2 4" xfId="61166"/>
    <cellStyle name="Calculation 2 2 2 6 2 2 2 3 2 5" xfId="61167"/>
    <cellStyle name="Calculation 2 2 2 6 2 2 2 3 3" xfId="1009"/>
    <cellStyle name="Calculation 2 2 2 6 2 2 2 3 3 2" xfId="61168"/>
    <cellStyle name="Calculation 2 2 2 6 2 2 2 3 3 3" xfId="61169"/>
    <cellStyle name="Calculation 2 2 2 6 2 2 2 3 3 4" xfId="61170"/>
    <cellStyle name="Calculation 2 2 2 6 2 2 2 3 4" xfId="61171"/>
    <cellStyle name="Calculation 2 2 2 6 2 2 2 3 5" xfId="61172"/>
    <cellStyle name="Calculation 2 2 2 6 2 2 2 3 6" xfId="61173"/>
    <cellStyle name="Calculation 2 2 2 6 2 2 2 4" xfId="1010"/>
    <cellStyle name="Calculation 2 2 2 6 2 2 2 4 2" xfId="1011"/>
    <cellStyle name="Calculation 2 2 2 6 2 2 2 4 2 2" xfId="61174"/>
    <cellStyle name="Calculation 2 2 2 6 2 2 2 4 2 3" xfId="61175"/>
    <cellStyle name="Calculation 2 2 2 6 2 2 2 4 2 4" xfId="61176"/>
    <cellStyle name="Calculation 2 2 2 6 2 2 2 4 3" xfId="61177"/>
    <cellStyle name="Calculation 2 2 2 6 2 2 2 4 4" xfId="61178"/>
    <cellStyle name="Calculation 2 2 2 6 2 2 2 4 5" xfId="61179"/>
    <cellStyle name="Calculation 2 2 2 6 2 2 2 5" xfId="1012"/>
    <cellStyle name="Calculation 2 2 2 6 2 2 2 5 2" xfId="61180"/>
    <cellStyle name="Calculation 2 2 2 6 2 2 2 5 3" xfId="61181"/>
    <cellStyle name="Calculation 2 2 2 6 2 2 2 5 4" xfId="61182"/>
    <cellStyle name="Calculation 2 2 2 6 2 2 2 6" xfId="61183"/>
    <cellStyle name="Calculation 2 2 2 6 2 2 2 7" xfId="61184"/>
    <cellStyle name="Calculation 2 2 2 6 2 2 2 8" xfId="61185"/>
    <cellStyle name="Calculation 2 2 2 6 2 2 3" xfId="1013"/>
    <cellStyle name="Calculation 2 2 2 6 2 2 3 2" xfId="1014"/>
    <cellStyle name="Calculation 2 2 2 6 2 2 3 2 2" xfId="1015"/>
    <cellStyle name="Calculation 2 2 2 6 2 2 3 2 2 2" xfId="61186"/>
    <cellStyle name="Calculation 2 2 2 6 2 2 3 2 2 3" xfId="61187"/>
    <cellStyle name="Calculation 2 2 2 6 2 2 3 2 2 4" xfId="61188"/>
    <cellStyle name="Calculation 2 2 2 6 2 2 3 2 3" xfId="61189"/>
    <cellStyle name="Calculation 2 2 2 6 2 2 3 2 4" xfId="61190"/>
    <cellStyle name="Calculation 2 2 2 6 2 2 3 2 5" xfId="61191"/>
    <cellStyle name="Calculation 2 2 2 6 2 2 3 3" xfId="1016"/>
    <cellStyle name="Calculation 2 2 2 6 2 2 3 3 2" xfId="61192"/>
    <cellStyle name="Calculation 2 2 2 6 2 2 3 3 3" xfId="61193"/>
    <cellStyle name="Calculation 2 2 2 6 2 2 3 3 4" xfId="61194"/>
    <cellStyle name="Calculation 2 2 2 6 2 2 3 4" xfId="61195"/>
    <cellStyle name="Calculation 2 2 2 6 2 2 3 5" xfId="61196"/>
    <cellStyle name="Calculation 2 2 2 6 2 2 3 6" xfId="61197"/>
    <cellStyle name="Calculation 2 2 2 6 2 2 4" xfId="1017"/>
    <cellStyle name="Calculation 2 2 2 6 2 2 4 2" xfId="1018"/>
    <cellStyle name="Calculation 2 2 2 6 2 2 4 2 2" xfId="1019"/>
    <cellStyle name="Calculation 2 2 2 6 2 2 4 2 2 2" xfId="61198"/>
    <cellStyle name="Calculation 2 2 2 6 2 2 4 2 2 3" xfId="61199"/>
    <cellStyle name="Calculation 2 2 2 6 2 2 4 2 2 4" xfId="61200"/>
    <cellStyle name="Calculation 2 2 2 6 2 2 4 2 3" xfId="61201"/>
    <cellStyle name="Calculation 2 2 2 6 2 2 4 2 4" xfId="61202"/>
    <cellStyle name="Calculation 2 2 2 6 2 2 4 2 5" xfId="61203"/>
    <cellStyle name="Calculation 2 2 2 6 2 2 4 3" xfId="1020"/>
    <cellStyle name="Calculation 2 2 2 6 2 2 4 3 2" xfId="61204"/>
    <cellStyle name="Calculation 2 2 2 6 2 2 4 3 3" xfId="61205"/>
    <cellStyle name="Calculation 2 2 2 6 2 2 4 3 4" xfId="61206"/>
    <cellStyle name="Calculation 2 2 2 6 2 2 4 4" xfId="61207"/>
    <cellStyle name="Calculation 2 2 2 6 2 2 4 5" xfId="61208"/>
    <cellStyle name="Calculation 2 2 2 6 2 2 4 6" xfId="61209"/>
    <cellStyle name="Calculation 2 2 2 6 2 2 5" xfId="1021"/>
    <cellStyle name="Calculation 2 2 2 6 2 2 5 2" xfId="1022"/>
    <cellStyle name="Calculation 2 2 2 6 2 2 5 2 2" xfId="61210"/>
    <cellStyle name="Calculation 2 2 2 6 2 2 5 2 3" xfId="61211"/>
    <cellStyle name="Calculation 2 2 2 6 2 2 5 2 4" xfId="61212"/>
    <cellStyle name="Calculation 2 2 2 6 2 2 5 3" xfId="61213"/>
    <cellStyle name="Calculation 2 2 2 6 2 2 5 4" xfId="61214"/>
    <cellStyle name="Calculation 2 2 2 6 2 2 5 5" xfId="61215"/>
    <cellStyle name="Calculation 2 2 2 6 2 2 6" xfId="1023"/>
    <cellStyle name="Calculation 2 2 2 6 2 2 6 2" xfId="61216"/>
    <cellStyle name="Calculation 2 2 2 6 2 2 6 3" xfId="61217"/>
    <cellStyle name="Calculation 2 2 2 6 2 2 6 4" xfId="61218"/>
    <cellStyle name="Calculation 2 2 2 6 2 2 7" xfId="61219"/>
    <cellStyle name="Calculation 2 2 2 6 2 2 8" xfId="61220"/>
    <cellStyle name="Calculation 2 2 2 6 2 2 9" xfId="61221"/>
    <cellStyle name="Calculation 2 2 2 6 2 3" xfId="43141"/>
    <cellStyle name="Calculation 2 2 2 6 2 4" xfId="43142"/>
    <cellStyle name="Calculation 2 2 2 6 2 5" xfId="43143"/>
    <cellStyle name="Calculation 2 2 2 6 2 6" xfId="43144"/>
    <cellStyle name="Calculation 2 2 2 6 2 7" xfId="43145"/>
    <cellStyle name="Calculation 2 2 2 6 3" xfId="1024"/>
    <cellStyle name="Calculation 2 2 2 6 3 2" xfId="1025"/>
    <cellStyle name="Calculation 2 2 2 6 3 2 2" xfId="1026"/>
    <cellStyle name="Calculation 2 2 2 6 3 2 2 2" xfId="1027"/>
    <cellStyle name="Calculation 2 2 2 6 3 2 2 2 2" xfId="1028"/>
    <cellStyle name="Calculation 2 2 2 6 3 2 2 2 2 2" xfId="61222"/>
    <cellStyle name="Calculation 2 2 2 6 3 2 2 2 2 3" xfId="61223"/>
    <cellStyle name="Calculation 2 2 2 6 3 2 2 2 2 4" xfId="61224"/>
    <cellStyle name="Calculation 2 2 2 6 3 2 2 2 3" xfId="61225"/>
    <cellStyle name="Calculation 2 2 2 6 3 2 2 2 4" xfId="61226"/>
    <cellStyle name="Calculation 2 2 2 6 3 2 2 2 5" xfId="61227"/>
    <cellStyle name="Calculation 2 2 2 6 3 2 2 3" xfId="1029"/>
    <cellStyle name="Calculation 2 2 2 6 3 2 2 3 2" xfId="61228"/>
    <cellStyle name="Calculation 2 2 2 6 3 2 2 3 3" xfId="61229"/>
    <cellStyle name="Calculation 2 2 2 6 3 2 2 3 4" xfId="61230"/>
    <cellStyle name="Calculation 2 2 2 6 3 2 2 4" xfId="61231"/>
    <cellStyle name="Calculation 2 2 2 6 3 2 2 5" xfId="61232"/>
    <cellStyle name="Calculation 2 2 2 6 3 2 2 6" xfId="61233"/>
    <cellStyle name="Calculation 2 2 2 6 3 2 3" xfId="1030"/>
    <cellStyle name="Calculation 2 2 2 6 3 2 3 2" xfId="1031"/>
    <cellStyle name="Calculation 2 2 2 6 3 2 3 2 2" xfId="1032"/>
    <cellStyle name="Calculation 2 2 2 6 3 2 3 2 2 2" xfId="61234"/>
    <cellStyle name="Calculation 2 2 2 6 3 2 3 2 2 3" xfId="61235"/>
    <cellStyle name="Calculation 2 2 2 6 3 2 3 2 2 4" xfId="61236"/>
    <cellStyle name="Calculation 2 2 2 6 3 2 3 2 3" xfId="61237"/>
    <cellStyle name="Calculation 2 2 2 6 3 2 3 2 4" xfId="61238"/>
    <cellStyle name="Calculation 2 2 2 6 3 2 3 2 5" xfId="61239"/>
    <cellStyle name="Calculation 2 2 2 6 3 2 3 3" xfId="1033"/>
    <cellStyle name="Calculation 2 2 2 6 3 2 3 3 2" xfId="61240"/>
    <cellStyle name="Calculation 2 2 2 6 3 2 3 3 3" xfId="61241"/>
    <cellStyle name="Calculation 2 2 2 6 3 2 3 3 4" xfId="61242"/>
    <cellStyle name="Calculation 2 2 2 6 3 2 3 4" xfId="61243"/>
    <cellStyle name="Calculation 2 2 2 6 3 2 3 5" xfId="61244"/>
    <cellStyle name="Calculation 2 2 2 6 3 2 3 6" xfId="61245"/>
    <cellStyle name="Calculation 2 2 2 6 3 2 4" xfId="1034"/>
    <cellStyle name="Calculation 2 2 2 6 3 2 4 2" xfId="1035"/>
    <cellStyle name="Calculation 2 2 2 6 3 2 4 2 2" xfId="61246"/>
    <cellStyle name="Calculation 2 2 2 6 3 2 4 2 3" xfId="61247"/>
    <cellStyle name="Calculation 2 2 2 6 3 2 4 2 4" xfId="61248"/>
    <cellStyle name="Calculation 2 2 2 6 3 2 4 3" xfId="61249"/>
    <cellStyle name="Calculation 2 2 2 6 3 2 4 4" xfId="61250"/>
    <cellStyle name="Calculation 2 2 2 6 3 2 4 5" xfId="61251"/>
    <cellStyle name="Calculation 2 2 2 6 3 2 5" xfId="1036"/>
    <cellStyle name="Calculation 2 2 2 6 3 2 5 2" xfId="61252"/>
    <cellStyle name="Calculation 2 2 2 6 3 2 5 3" xfId="61253"/>
    <cellStyle name="Calculation 2 2 2 6 3 2 5 4" xfId="61254"/>
    <cellStyle name="Calculation 2 2 2 6 3 2 6" xfId="61255"/>
    <cellStyle name="Calculation 2 2 2 6 3 2 7" xfId="61256"/>
    <cellStyle name="Calculation 2 2 2 6 3 2 8" xfId="61257"/>
    <cellStyle name="Calculation 2 2 2 6 3 3" xfId="1037"/>
    <cellStyle name="Calculation 2 2 2 6 3 3 2" xfId="1038"/>
    <cellStyle name="Calculation 2 2 2 6 3 3 2 2" xfId="1039"/>
    <cellStyle name="Calculation 2 2 2 6 3 3 2 2 2" xfId="61258"/>
    <cellStyle name="Calculation 2 2 2 6 3 3 2 2 3" xfId="61259"/>
    <cellStyle name="Calculation 2 2 2 6 3 3 2 2 4" xfId="61260"/>
    <cellStyle name="Calculation 2 2 2 6 3 3 2 3" xfId="61261"/>
    <cellStyle name="Calculation 2 2 2 6 3 3 2 4" xfId="61262"/>
    <cellStyle name="Calculation 2 2 2 6 3 3 2 5" xfId="61263"/>
    <cellStyle name="Calculation 2 2 2 6 3 3 3" xfId="1040"/>
    <cellStyle name="Calculation 2 2 2 6 3 3 3 2" xfId="61264"/>
    <cellStyle name="Calculation 2 2 2 6 3 3 3 3" xfId="61265"/>
    <cellStyle name="Calculation 2 2 2 6 3 3 3 4" xfId="61266"/>
    <cellStyle name="Calculation 2 2 2 6 3 3 4" xfId="61267"/>
    <cellStyle name="Calculation 2 2 2 6 3 3 5" xfId="61268"/>
    <cellStyle name="Calculation 2 2 2 6 3 3 6" xfId="61269"/>
    <cellStyle name="Calculation 2 2 2 6 3 4" xfId="1041"/>
    <cellStyle name="Calculation 2 2 2 6 3 4 2" xfId="1042"/>
    <cellStyle name="Calculation 2 2 2 6 3 4 2 2" xfId="1043"/>
    <cellStyle name="Calculation 2 2 2 6 3 4 2 2 2" xfId="61270"/>
    <cellStyle name="Calculation 2 2 2 6 3 4 2 2 3" xfId="61271"/>
    <cellStyle name="Calculation 2 2 2 6 3 4 2 2 4" xfId="61272"/>
    <cellStyle name="Calculation 2 2 2 6 3 4 2 3" xfId="61273"/>
    <cellStyle name="Calculation 2 2 2 6 3 4 2 4" xfId="61274"/>
    <cellStyle name="Calculation 2 2 2 6 3 4 2 5" xfId="61275"/>
    <cellStyle name="Calculation 2 2 2 6 3 4 3" xfId="1044"/>
    <cellStyle name="Calculation 2 2 2 6 3 4 3 2" xfId="61276"/>
    <cellStyle name="Calculation 2 2 2 6 3 4 3 3" xfId="61277"/>
    <cellStyle name="Calculation 2 2 2 6 3 4 3 4" xfId="61278"/>
    <cellStyle name="Calculation 2 2 2 6 3 4 4" xfId="61279"/>
    <cellStyle name="Calculation 2 2 2 6 3 4 5" xfId="61280"/>
    <cellStyle name="Calculation 2 2 2 6 3 4 6" xfId="61281"/>
    <cellStyle name="Calculation 2 2 2 6 3 5" xfId="1045"/>
    <cellStyle name="Calculation 2 2 2 6 3 5 2" xfId="1046"/>
    <cellStyle name="Calculation 2 2 2 6 3 5 2 2" xfId="61282"/>
    <cellStyle name="Calculation 2 2 2 6 3 5 2 3" xfId="61283"/>
    <cellStyle name="Calculation 2 2 2 6 3 5 2 4" xfId="61284"/>
    <cellStyle name="Calculation 2 2 2 6 3 5 3" xfId="61285"/>
    <cellStyle name="Calculation 2 2 2 6 3 5 4" xfId="61286"/>
    <cellStyle name="Calculation 2 2 2 6 3 5 5" xfId="61287"/>
    <cellStyle name="Calculation 2 2 2 6 3 6" xfId="1047"/>
    <cellStyle name="Calculation 2 2 2 6 3 6 2" xfId="61288"/>
    <cellStyle name="Calculation 2 2 2 6 3 6 3" xfId="61289"/>
    <cellStyle name="Calculation 2 2 2 6 3 6 4" xfId="61290"/>
    <cellStyle name="Calculation 2 2 2 6 3 7" xfId="61291"/>
    <cellStyle name="Calculation 2 2 2 6 3 8" xfId="61292"/>
    <cellStyle name="Calculation 2 2 2 6 3 9" xfId="61293"/>
    <cellStyle name="Calculation 2 2 2 6 4" xfId="43146"/>
    <cellStyle name="Calculation 2 2 2 6 5" xfId="43147"/>
    <cellStyle name="Calculation 2 2 2 6 6" xfId="43148"/>
    <cellStyle name="Calculation 2 2 2 6 7" xfId="43149"/>
    <cellStyle name="Calculation 2 2 2 6 8" xfId="43150"/>
    <cellStyle name="Calculation 2 2 2 7" xfId="1048"/>
    <cellStyle name="Calculation 2 2 2 7 2" xfId="1049"/>
    <cellStyle name="Calculation 2 2 2 7 2 2" xfId="1050"/>
    <cellStyle name="Calculation 2 2 2 7 2 2 2" xfId="1051"/>
    <cellStyle name="Calculation 2 2 2 7 2 2 2 2" xfId="1052"/>
    <cellStyle name="Calculation 2 2 2 7 2 2 2 2 2" xfId="61294"/>
    <cellStyle name="Calculation 2 2 2 7 2 2 2 2 3" xfId="61295"/>
    <cellStyle name="Calculation 2 2 2 7 2 2 2 2 4" xfId="61296"/>
    <cellStyle name="Calculation 2 2 2 7 2 2 2 3" xfId="61297"/>
    <cellStyle name="Calculation 2 2 2 7 2 2 2 4" xfId="61298"/>
    <cellStyle name="Calculation 2 2 2 7 2 2 2 5" xfId="61299"/>
    <cellStyle name="Calculation 2 2 2 7 2 2 3" xfId="1053"/>
    <cellStyle name="Calculation 2 2 2 7 2 2 3 2" xfId="61300"/>
    <cellStyle name="Calculation 2 2 2 7 2 2 3 3" xfId="61301"/>
    <cellStyle name="Calculation 2 2 2 7 2 2 3 4" xfId="61302"/>
    <cellStyle name="Calculation 2 2 2 7 2 2 4" xfId="61303"/>
    <cellStyle name="Calculation 2 2 2 7 2 2 5" xfId="61304"/>
    <cellStyle name="Calculation 2 2 2 7 2 2 6" xfId="61305"/>
    <cellStyle name="Calculation 2 2 2 7 2 3" xfId="1054"/>
    <cellStyle name="Calculation 2 2 2 7 2 3 2" xfId="1055"/>
    <cellStyle name="Calculation 2 2 2 7 2 3 2 2" xfId="1056"/>
    <cellStyle name="Calculation 2 2 2 7 2 3 2 2 2" xfId="61306"/>
    <cellStyle name="Calculation 2 2 2 7 2 3 2 2 3" xfId="61307"/>
    <cellStyle name="Calculation 2 2 2 7 2 3 2 2 4" xfId="61308"/>
    <cellStyle name="Calculation 2 2 2 7 2 3 2 3" xfId="61309"/>
    <cellStyle name="Calculation 2 2 2 7 2 3 2 4" xfId="61310"/>
    <cellStyle name="Calculation 2 2 2 7 2 3 2 5" xfId="61311"/>
    <cellStyle name="Calculation 2 2 2 7 2 3 3" xfId="1057"/>
    <cellStyle name="Calculation 2 2 2 7 2 3 3 2" xfId="61312"/>
    <cellStyle name="Calculation 2 2 2 7 2 3 3 3" xfId="61313"/>
    <cellStyle name="Calculation 2 2 2 7 2 3 3 4" xfId="61314"/>
    <cellStyle name="Calculation 2 2 2 7 2 3 4" xfId="61315"/>
    <cellStyle name="Calculation 2 2 2 7 2 3 5" xfId="61316"/>
    <cellStyle name="Calculation 2 2 2 7 2 3 6" xfId="61317"/>
    <cellStyle name="Calculation 2 2 2 7 2 4" xfId="1058"/>
    <cellStyle name="Calculation 2 2 2 7 2 4 2" xfId="1059"/>
    <cellStyle name="Calculation 2 2 2 7 2 4 2 2" xfId="61318"/>
    <cellStyle name="Calculation 2 2 2 7 2 4 2 3" xfId="61319"/>
    <cellStyle name="Calculation 2 2 2 7 2 4 2 4" xfId="61320"/>
    <cellStyle name="Calculation 2 2 2 7 2 4 3" xfId="61321"/>
    <cellStyle name="Calculation 2 2 2 7 2 4 4" xfId="61322"/>
    <cellStyle name="Calculation 2 2 2 7 2 4 5" xfId="61323"/>
    <cellStyle name="Calculation 2 2 2 7 2 5" xfId="1060"/>
    <cellStyle name="Calculation 2 2 2 7 2 5 2" xfId="61324"/>
    <cellStyle name="Calculation 2 2 2 7 2 5 3" xfId="61325"/>
    <cellStyle name="Calculation 2 2 2 7 2 5 4" xfId="61326"/>
    <cellStyle name="Calculation 2 2 2 7 2 6" xfId="61327"/>
    <cellStyle name="Calculation 2 2 2 7 2 7" xfId="61328"/>
    <cellStyle name="Calculation 2 2 2 7 2 8" xfId="61329"/>
    <cellStyle name="Calculation 2 2 2 7 3" xfId="1061"/>
    <cellStyle name="Calculation 2 2 2 7 3 2" xfId="1062"/>
    <cellStyle name="Calculation 2 2 2 7 3 2 2" xfId="1063"/>
    <cellStyle name="Calculation 2 2 2 7 3 2 2 2" xfId="61330"/>
    <cellStyle name="Calculation 2 2 2 7 3 2 2 3" xfId="61331"/>
    <cellStyle name="Calculation 2 2 2 7 3 2 2 4" xfId="61332"/>
    <cellStyle name="Calculation 2 2 2 7 3 2 3" xfId="61333"/>
    <cellStyle name="Calculation 2 2 2 7 3 2 4" xfId="61334"/>
    <cellStyle name="Calculation 2 2 2 7 3 2 5" xfId="61335"/>
    <cellStyle name="Calculation 2 2 2 7 3 3" xfId="1064"/>
    <cellStyle name="Calculation 2 2 2 7 3 3 2" xfId="61336"/>
    <cellStyle name="Calculation 2 2 2 7 3 3 3" xfId="61337"/>
    <cellStyle name="Calculation 2 2 2 7 3 3 4" xfId="61338"/>
    <cellStyle name="Calculation 2 2 2 7 3 4" xfId="61339"/>
    <cellStyle name="Calculation 2 2 2 7 3 5" xfId="61340"/>
    <cellStyle name="Calculation 2 2 2 7 3 6" xfId="61341"/>
    <cellStyle name="Calculation 2 2 2 7 4" xfId="1065"/>
    <cellStyle name="Calculation 2 2 2 7 4 2" xfId="1066"/>
    <cellStyle name="Calculation 2 2 2 7 4 2 2" xfId="1067"/>
    <cellStyle name="Calculation 2 2 2 7 4 2 2 2" xfId="61342"/>
    <cellStyle name="Calculation 2 2 2 7 4 2 2 3" xfId="61343"/>
    <cellStyle name="Calculation 2 2 2 7 4 2 2 4" xfId="61344"/>
    <cellStyle name="Calculation 2 2 2 7 4 2 3" xfId="61345"/>
    <cellStyle name="Calculation 2 2 2 7 4 2 4" xfId="61346"/>
    <cellStyle name="Calculation 2 2 2 7 4 2 5" xfId="61347"/>
    <cellStyle name="Calculation 2 2 2 7 4 3" xfId="1068"/>
    <cellStyle name="Calculation 2 2 2 7 4 3 2" xfId="61348"/>
    <cellStyle name="Calculation 2 2 2 7 4 3 3" xfId="61349"/>
    <cellStyle name="Calculation 2 2 2 7 4 3 4" xfId="61350"/>
    <cellStyle name="Calculation 2 2 2 7 4 4" xfId="61351"/>
    <cellStyle name="Calculation 2 2 2 7 4 5" xfId="61352"/>
    <cellStyle name="Calculation 2 2 2 7 4 6" xfId="61353"/>
    <cellStyle name="Calculation 2 2 2 7 5" xfId="1069"/>
    <cellStyle name="Calculation 2 2 2 7 5 2" xfId="1070"/>
    <cellStyle name="Calculation 2 2 2 7 5 2 2" xfId="61354"/>
    <cellStyle name="Calculation 2 2 2 7 5 2 3" xfId="61355"/>
    <cellStyle name="Calculation 2 2 2 7 5 2 4" xfId="61356"/>
    <cellStyle name="Calculation 2 2 2 7 5 3" xfId="61357"/>
    <cellStyle name="Calculation 2 2 2 7 5 4" xfId="61358"/>
    <cellStyle name="Calculation 2 2 2 7 5 5" xfId="61359"/>
    <cellStyle name="Calculation 2 2 2 7 6" xfId="1071"/>
    <cellStyle name="Calculation 2 2 2 7 6 2" xfId="61360"/>
    <cellStyle name="Calculation 2 2 2 7 6 3" xfId="61361"/>
    <cellStyle name="Calculation 2 2 2 7 6 4" xfId="61362"/>
    <cellStyle name="Calculation 2 2 2 7 7" xfId="61363"/>
    <cellStyle name="Calculation 2 2 2 7 8" xfId="61364"/>
    <cellStyle name="Calculation 2 2 2 7 9" xfId="61365"/>
    <cellStyle name="Calculation 2 2 2 8" xfId="43151"/>
    <cellStyle name="Calculation 2 2 2 8 2" xfId="43152"/>
    <cellStyle name="Calculation 2 2 2 8 2 2" xfId="43153"/>
    <cellStyle name="Calculation 2 2 2 8 2 3" xfId="43154"/>
    <cellStyle name="Calculation 2 2 2 8 3" xfId="43155"/>
    <cellStyle name="Calculation 2 2 2 8 4" xfId="43156"/>
    <cellStyle name="Calculation 2 2 2 9" xfId="43157"/>
    <cellStyle name="Calculation 2 2 2 9 2" xfId="43158"/>
    <cellStyle name="Calculation 2 2 2 9 2 2" xfId="43159"/>
    <cellStyle name="Calculation 2 2 2 9 2 3" xfId="43160"/>
    <cellStyle name="Calculation 2 2 2 9 3" xfId="43161"/>
    <cellStyle name="Calculation 2 2 2 9 4" xfId="43162"/>
    <cellStyle name="Calculation 2 2 20" xfId="43163"/>
    <cellStyle name="Calculation 2 2 20 10" xfId="43164"/>
    <cellStyle name="Calculation 2 2 20 11" xfId="43165"/>
    <cellStyle name="Calculation 2 2 20 2" xfId="43166"/>
    <cellStyle name="Calculation 2 2 20 2 2" xfId="43167"/>
    <cellStyle name="Calculation 2 2 20 2 2 2" xfId="43168"/>
    <cellStyle name="Calculation 2 2 20 2 2 3" xfId="43169"/>
    <cellStyle name="Calculation 2 2 20 2 3" xfId="43170"/>
    <cellStyle name="Calculation 2 2 20 2 4" xfId="43171"/>
    <cellStyle name="Calculation 2 2 20 3" xfId="43172"/>
    <cellStyle name="Calculation 2 2 20 3 2" xfId="43173"/>
    <cellStyle name="Calculation 2 2 20 3 2 2" xfId="43174"/>
    <cellStyle name="Calculation 2 2 20 3 2 3" xfId="43175"/>
    <cellStyle name="Calculation 2 2 20 3 3" xfId="43176"/>
    <cellStyle name="Calculation 2 2 20 3 4" xfId="43177"/>
    <cellStyle name="Calculation 2 2 20 4" xfId="43178"/>
    <cellStyle name="Calculation 2 2 20 4 2" xfId="43179"/>
    <cellStyle name="Calculation 2 2 20 4 2 2" xfId="43180"/>
    <cellStyle name="Calculation 2 2 20 4 2 3" xfId="43181"/>
    <cellStyle name="Calculation 2 2 20 4 3" xfId="43182"/>
    <cellStyle name="Calculation 2 2 20 4 4" xfId="43183"/>
    <cellStyle name="Calculation 2 2 20 5" xfId="43184"/>
    <cellStyle name="Calculation 2 2 20 5 2" xfId="43185"/>
    <cellStyle name="Calculation 2 2 20 5 2 2" xfId="43186"/>
    <cellStyle name="Calculation 2 2 20 5 2 3" xfId="43187"/>
    <cellStyle name="Calculation 2 2 20 5 3" xfId="43188"/>
    <cellStyle name="Calculation 2 2 20 5 4" xfId="43189"/>
    <cellStyle name="Calculation 2 2 20 6" xfId="43190"/>
    <cellStyle name="Calculation 2 2 20 6 2" xfId="43191"/>
    <cellStyle name="Calculation 2 2 20 6 2 2" xfId="43192"/>
    <cellStyle name="Calculation 2 2 20 6 2 3" xfId="43193"/>
    <cellStyle name="Calculation 2 2 20 6 3" xfId="43194"/>
    <cellStyle name="Calculation 2 2 20 6 4" xfId="43195"/>
    <cellStyle name="Calculation 2 2 20 7" xfId="43196"/>
    <cellStyle name="Calculation 2 2 20 7 2" xfId="43197"/>
    <cellStyle name="Calculation 2 2 20 7 2 2" xfId="43198"/>
    <cellStyle name="Calculation 2 2 20 7 2 3" xfId="43199"/>
    <cellStyle name="Calculation 2 2 20 7 3" xfId="43200"/>
    <cellStyle name="Calculation 2 2 20 7 4" xfId="43201"/>
    <cellStyle name="Calculation 2 2 20 8" xfId="43202"/>
    <cellStyle name="Calculation 2 2 20 8 2" xfId="43203"/>
    <cellStyle name="Calculation 2 2 20 8 2 2" xfId="43204"/>
    <cellStyle name="Calculation 2 2 20 8 2 3" xfId="43205"/>
    <cellStyle name="Calculation 2 2 20 8 3" xfId="43206"/>
    <cellStyle name="Calculation 2 2 20 8 4" xfId="43207"/>
    <cellStyle name="Calculation 2 2 20 9" xfId="43208"/>
    <cellStyle name="Calculation 2 2 20 9 2" xfId="43209"/>
    <cellStyle name="Calculation 2 2 20 9 2 2" xfId="43210"/>
    <cellStyle name="Calculation 2 2 20 9 2 3" xfId="43211"/>
    <cellStyle name="Calculation 2 2 20 9 3" xfId="43212"/>
    <cellStyle name="Calculation 2 2 20 9 4" xfId="43213"/>
    <cellStyle name="Calculation 2 2 21" xfId="43214"/>
    <cellStyle name="Calculation 2 2 21 10" xfId="43215"/>
    <cellStyle name="Calculation 2 2 21 11" xfId="43216"/>
    <cellStyle name="Calculation 2 2 21 2" xfId="43217"/>
    <cellStyle name="Calculation 2 2 21 2 2" xfId="43218"/>
    <cellStyle name="Calculation 2 2 21 2 2 2" xfId="43219"/>
    <cellStyle name="Calculation 2 2 21 2 2 3" xfId="43220"/>
    <cellStyle name="Calculation 2 2 21 2 3" xfId="43221"/>
    <cellStyle name="Calculation 2 2 21 2 4" xfId="43222"/>
    <cellStyle name="Calculation 2 2 21 3" xfId="43223"/>
    <cellStyle name="Calculation 2 2 21 3 2" xfId="43224"/>
    <cellStyle name="Calculation 2 2 21 3 2 2" xfId="43225"/>
    <cellStyle name="Calculation 2 2 21 3 2 3" xfId="43226"/>
    <cellStyle name="Calculation 2 2 21 3 3" xfId="43227"/>
    <cellStyle name="Calculation 2 2 21 3 4" xfId="43228"/>
    <cellStyle name="Calculation 2 2 21 4" xfId="43229"/>
    <cellStyle name="Calculation 2 2 21 4 2" xfId="43230"/>
    <cellStyle name="Calculation 2 2 21 4 2 2" xfId="43231"/>
    <cellStyle name="Calculation 2 2 21 4 2 3" xfId="43232"/>
    <cellStyle name="Calculation 2 2 21 4 3" xfId="43233"/>
    <cellStyle name="Calculation 2 2 21 4 4" xfId="43234"/>
    <cellStyle name="Calculation 2 2 21 5" xfId="43235"/>
    <cellStyle name="Calculation 2 2 21 5 2" xfId="43236"/>
    <cellStyle name="Calculation 2 2 21 5 2 2" xfId="43237"/>
    <cellStyle name="Calculation 2 2 21 5 2 3" xfId="43238"/>
    <cellStyle name="Calculation 2 2 21 5 3" xfId="43239"/>
    <cellStyle name="Calculation 2 2 21 5 4" xfId="43240"/>
    <cellStyle name="Calculation 2 2 21 6" xfId="43241"/>
    <cellStyle name="Calculation 2 2 21 6 2" xfId="43242"/>
    <cellStyle name="Calculation 2 2 21 6 2 2" xfId="43243"/>
    <cellStyle name="Calculation 2 2 21 6 2 3" xfId="43244"/>
    <cellStyle name="Calculation 2 2 21 6 3" xfId="43245"/>
    <cellStyle name="Calculation 2 2 21 6 4" xfId="43246"/>
    <cellStyle name="Calculation 2 2 21 7" xfId="43247"/>
    <cellStyle name="Calculation 2 2 21 7 2" xfId="43248"/>
    <cellStyle name="Calculation 2 2 21 7 2 2" xfId="43249"/>
    <cellStyle name="Calculation 2 2 21 7 2 3" xfId="43250"/>
    <cellStyle name="Calculation 2 2 21 7 3" xfId="43251"/>
    <cellStyle name="Calculation 2 2 21 7 4" xfId="43252"/>
    <cellStyle name="Calculation 2 2 21 8" xfId="43253"/>
    <cellStyle name="Calculation 2 2 21 8 2" xfId="43254"/>
    <cellStyle name="Calculation 2 2 21 8 2 2" xfId="43255"/>
    <cellStyle name="Calculation 2 2 21 8 2 3" xfId="43256"/>
    <cellStyle name="Calculation 2 2 21 8 3" xfId="43257"/>
    <cellStyle name="Calculation 2 2 21 8 4" xfId="43258"/>
    <cellStyle name="Calculation 2 2 21 9" xfId="43259"/>
    <cellStyle name="Calculation 2 2 21 9 2" xfId="43260"/>
    <cellStyle name="Calculation 2 2 21 9 2 2" xfId="43261"/>
    <cellStyle name="Calculation 2 2 21 9 2 3" xfId="43262"/>
    <cellStyle name="Calculation 2 2 21 9 3" xfId="43263"/>
    <cellStyle name="Calculation 2 2 21 9 4" xfId="43264"/>
    <cellStyle name="Calculation 2 2 22" xfId="43265"/>
    <cellStyle name="Calculation 2 2 22 10" xfId="43266"/>
    <cellStyle name="Calculation 2 2 22 11" xfId="43267"/>
    <cellStyle name="Calculation 2 2 22 2" xfId="43268"/>
    <cellStyle name="Calculation 2 2 22 2 2" xfId="43269"/>
    <cellStyle name="Calculation 2 2 22 2 2 2" xfId="43270"/>
    <cellStyle name="Calculation 2 2 22 2 2 3" xfId="43271"/>
    <cellStyle name="Calculation 2 2 22 2 3" xfId="43272"/>
    <cellStyle name="Calculation 2 2 22 2 4" xfId="43273"/>
    <cellStyle name="Calculation 2 2 22 3" xfId="43274"/>
    <cellStyle name="Calculation 2 2 22 3 2" xfId="43275"/>
    <cellStyle name="Calculation 2 2 22 3 2 2" xfId="43276"/>
    <cellStyle name="Calculation 2 2 22 3 2 3" xfId="43277"/>
    <cellStyle name="Calculation 2 2 22 3 3" xfId="43278"/>
    <cellStyle name="Calculation 2 2 22 3 4" xfId="43279"/>
    <cellStyle name="Calculation 2 2 22 4" xfId="43280"/>
    <cellStyle name="Calculation 2 2 22 4 2" xfId="43281"/>
    <cellStyle name="Calculation 2 2 22 4 2 2" xfId="43282"/>
    <cellStyle name="Calculation 2 2 22 4 2 3" xfId="43283"/>
    <cellStyle name="Calculation 2 2 22 4 3" xfId="43284"/>
    <cellStyle name="Calculation 2 2 22 4 4" xfId="43285"/>
    <cellStyle name="Calculation 2 2 22 5" xfId="43286"/>
    <cellStyle name="Calculation 2 2 22 5 2" xfId="43287"/>
    <cellStyle name="Calculation 2 2 22 5 2 2" xfId="43288"/>
    <cellStyle name="Calculation 2 2 22 5 2 3" xfId="43289"/>
    <cellStyle name="Calculation 2 2 22 5 3" xfId="43290"/>
    <cellStyle name="Calculation 2 2 22 5 4" xfId="43291"/>
    <cellStyle name="Calculation 2 2 22 6" xfId="43292"/>
    <cellStyle name="Calculation 2 2 22 6 2" xfId="43293"/>
    <cellStyle name="Calculation 2 2 22 6 2 2" xfId="43294"/>
    <cellStyle name="Calculation 2 2 22 6 2 3" xfId="43295"/>
    <cellStyle name="Calculation 2 2 22 6 3" xfId="43296"/>
    <cellStyle name="Calculation 2 2 22 6 4" xfId="43297"/>
    <cellStyle name="Calculation 2 2 22 7" xfId="43298"/>
    <cellStyle name="Calculation 2 2 22 7 2" xfId="43299"/>
    <cellStyle name="Calculation 2 2 22 7 2 2" xfId="43300"/>
    <cellStyle name="Calculation 2 2 22 7 2 3" xfId="43301"/>
    <cellStyle name="Calculation 2 2 22 7 3" xfId="43302"/>
    <cellStyle name="Calculation 2 2 22 7 4" xfId="43303"/>
    <cellStyle name="Calculation 2 2 22 8" xfId="43304"/>
    <cellStyle name="Calculation 2 2 22 8 2" xfId="43305"/>
    <cellStyle name="Calculation 2 2 22 8 2 2" xfId="43306"/>
    <cellStyle name="Calculation 2 2 22 8 2 3" xfId="43307"/>
    <cellStyle name="Calculation 2 2 22 8 3" xfId="43308"/>
    <cellStyle name="Calculation 2 2 22 8 4" xfId="43309"/>
    <cellStyle name="Calculation 2 2 22 9" xfId="43310"/>
    <cellStyle name="Calculation 2 2 22 9 2" xfId="43311"/>
    <cellStyle name="Calculation 2 2 22 9 2 2" xfId="43312"/>
    <cellStyle name="Calculation 2 2 22 9 2 3" xfId="43313"/>
    <cellStyle name="Calculation 2 2 22 9 3" xfId="43314"/>
    <cellStyle name="Calculation 2 2 22 9 4" xfId="43315"/>
    <cellStyle name="Calculation 2 2 23" xfId="43316"/>
    <cellStyle name="Calculation 2 2 23 10" xfId="43317"/>
    <cellStyle name="Calculation 2 2 23 2" xfId="43318"/>
    <cellStyle name="Calculation 2 2 23 2 2" xfId="43319"/>
    <cellStyle name="Calculation 2 2 23 2 2 2" xfId="43320"/>
    <cellStyle name="Calculation 2 2 23 2 2 3" xfId="43321"/>
    <cellStyle name="Calculation 2 2 23 2 3" xfId="43322"/>
    <cellStyle name="Calculation 2 2 23 2 4" xfId="43323"/>
    <cellStyle name="Calculation 2 2 23 3" xfId="43324"/>
    <cellStyle name="Calculation 2 2 23 3 2" xfId="43325"/>
    <cellStyle name="Calculation 2 2 23 3 2 2" xfId="43326"/>
    <cellStyle name="Calculation 2 2 23 3 2 3" xfId="43327"/>
    <cellStyle name="Calculation 2 2 23 3 3" xfId="43328"/>
    <cellStyle name="Calculation 2 2 23 3 4" xfId="43329"/>
    <cellStyle name="Calculation 2 2 23 4" xfId="43330"/>
    <cellStyle name="Calculation 2 2 23 4 2" xfId="43331"/>
    <cellStyle name="Calculation 2 2 23 4 2 2" xfId="43332"/>
    <cellStyle name="Calculation 2 2 23 4 2 3" xfId="43333"/>
    <cellStyle name="Calculation 2 2 23 4 3" xfId="43334"/>
    <cellStyle name="Calculation 2 2 23 4 4" xfId="43335"/>
    <cellStyle name="Calculation 2 2 23 5" xfId="43336"/>
    <cellStyle name="Calculation 2 2 23 5 2" xfId="43337"/>
    <cellStyle name="Calculation 2 2 23 5 2 2" xfId="43338"/>
    <cellStyle name="Calculation 2 2 23 5 2 3" xfId="43339"/>
    <cellStyle name="Calculation 2 2 23 5 3" xfId="43340"/>
    <cellStyle name="Calculation 2 2 23 5 4" xfId="43341"/>
    <cellStyle name="Calculation 2 2 23 6" xfId="43342"/>
    <cellStyle name="Calculation 2 2 23 6 2" xfId="43343"/>
    <cellStyle name="Calculation 2 2 23 6 2 2" xfId="43344"/>
    <cellStyle name="Calculation 2 2 23 6 2 3" xfId="43345"/>
    <cellStyle name="Calculation 2 2 23 6 3" xfId="43346"/>
    <cellStyle name="Calculation 2 2 23 6 4" xfId="43347"/>
    <cellStyle name="Calculation 2 2 23 7" xfId="43348"/>
    <cellStyle name="Calculation 2 2 23 7 2" xfId="43349"/>
    <cellStyle name="Calculation 2 2 23 7 2 2" xfId="43350"/>
    <cellStyle name="Calculation 2 2 23 7 2 3" xfId="43351"/>
    <cellStyle name="Calculation 2 2 23 7 3" xfId="43352"/>
    <cellStyle name="Calculation 2 2 23 7 4" xfId="43353"/>
    <cellStyle name="Calculation 2 2 23 8" xfId="43354"/>
    <cellStyle name="Calculation 2 2 23 8 2" xfId="43355"/>
    <cellStyle name="Calculation 2 2 23 8 2 2" xfId="43356"/>
    <cellStyle name="Calculation 2 2 23 8 2 3" xfId="43357"/>
    <cellStyle name="Calculation 2 2 23 8 3" xfId="43358"/>
    <cellStyle name="Calculation 2 2 23 8 4" xfId="43359"/>
    <cellStyle name="Calculation 2 2 23 9" xfId="43360"/>
    <cellStyle name="Calculation 2 2 24" xfId="43361"/>
    <cellStyle name="Calculation 2 2 24 10" xfId="43362"/>
    <cellStyle name="Calculation 2 2 24 2" xfId="43363"/>
    <cellStyle name="Calculation 2 2 24 2 2" xfId="43364"/>
    <cellStyle name="Calculation 2 2 24 2 2 2" xfId="43365"/>
    <cellStyle name="Calculation 2 2 24 2 2 3" xfId="43366"/>
    <cellStyle name="Calculation 2 2 24 2 3" xfId="43367"/>
    <cellStyle name="Calculation 2 2 24 2 4" xfId="43368"/>
    <cellStyle name="Calculation 2 2 24 3" xfId="43369"/>
    <cellStyle name="Calculation 2 2 24 3 2" xfId="43370"/>
    <cellStyle name="Calculation 2 2 24 3 2 2" xfId="43371"/>
    <cellStyle name="Calculation 2 2 24 3 2 3" xfId="43372"/>
    <cellStyle name="Calculation 2 2 24 3 3" xfId="43373"/>
    <cellStyle name="Calculation 2 2 24 3 4" xfId="43374"/>
    <cellStyle name="Calculation 2 2 24 4" xfId="43375"/>
    <cellStyle name="Calculation 2 2 24 4 2" xfId="43376"/>
    <cellStyle name="Calculation 2 2 24 4 2 2" xfId="43377"/>
    <cellStyle name="Calculation 2 2 24 4 2 3" xfId="43378"/>
    <cellStyle name="Calculation 2 2 24 4 3" xfId="43379"/>
    <cellStyle name="Calculation 2 2 24 4 4" xfId="43380"/>
    <cellStyle name="Calculation 2 2 24 5" xfId="43381"/>
    <cellStyle name="Calculation 2 2 24 5 2" xfId="43382"/>
    <cellStyle name="Calculation 2 2 24 5 2 2" xfId="43383"/>
    <cellStyle name="Calculation 2 2 24 5 2 3" xfId="43384"/>
    <cellStyle name="Calculation 2 2 24 5 3" xfId="43385"/>
    <cellStyle name="Calculation 2 2 24 5 4" xfId="43386"/>
    <cellStyle name="Calculation 2 2 24 6" xfId="43387"/>
    <cellStyle name="Calculation 2 2 24 6 2" xfId="43388"/>
    <cellStyle name="Calculation 2 2 24 6 2 2" xfId="43389"/>
    <cellStyle name="Calculation 2 2 24 6 2 3" xfId="43390"/>
    <cellStyle name="Calculation 2 2 24 6 3" xfId="43391"/>
    <cellStyle name="Calculation 2 2 24 6 4" xfId="43392"/>
    <cellStyle name="Calculation 2 2 24 7" xfId="43393"/>
    <cellStyle name="Calculation 2 2 24 7 2" xfId="43394"/>
    <cellStyle name="Calculation 2 2 24 7 2 2" xfId="43395"/>
    <cellStyle name="Calculation 2 2 24 7 2 3" xfId="43396"/>
    <cellStyle name="Calculation 2 2 24 7 3" xfId="43397"/>
    <cellStyle name="Calculation 2 2 24 7 4" xfId="43398"/>
    <cellStyle name="Calculation 2 2 24 8" xfId="43399"/>
    <cellStyle name="Calculation 2 2 24 8 2" xfId="43400"/>
    <cellStyle name="Calculation 2 2 24 8 2 2" xfId="43401"/>
    <cellStyle name="Calculation 2 2 24 8 2 3" xfId="43402"/>
    <cellStyle name="Calculation 2 2 24 8 3" xfId="43403"/>
    <cellStyle name="Calculation 2 2 24 8 4" xfId="43404"/>
    <cellStyle name="Calculation 2 2 24 9" xfId="43405"/>
    <cellStyle name="Calculation 2 2 25" xfId="43406"/>
    <cellStyle name="Calculation 2 2 25 10" xfId="43407"/>
    <cellStyle name="Calculation 2 2 25 2" xfId="43408"/>
    <cellStyle name="Calculation 2 2 25 2 2" xfId="43409"/>
    <cellStyle name="Calculation 2 2 25 2 2 2" xfId="43410"/>
    <cellStyle name="Calculation 2 2 25 2 2 3" xfId="43411"/>
    <cellStyle name="Calculation 2 2 25 2 3" xfId="43412"/>
    <cellStyle name="Calculation 2 2 25 2 4" xfId="43413"/>
    <cellStyle name="Calculation 2 2 25 3" xfId="43414"/>
    <cellStyle name="Calculation 2 2 25 3 2" xfId="43415"/>
    <cellStyle name="Calculation 2 2 25 3 2 2" xfId="43416"/>
    <cellStyle name="Calculation 2 2 25 3 2 3" xfId="43417"/>
    <cellStyle name="Calculation 2 2 25 3 3" xfId="43418"/>
    <cellStyle name="Calculation 2 2 25 3 4" xfId="43419"/>
    <cellStyle name="Calculation 2 2 25 4" xfId="43420"/>
    <cellStyle name="Calculation 2 2 25 4 2" xfId="43421"/>
    <cellStyle name="Calculation 2 2 25 4 2 2" xfId="43422"/>
    <cellStyle name="Calculation 2 2 25 4 2 3" xfId="43423"/>
    <cellStyle name="Calculation 2 2 25 4 3" xfId="43424"/>
    <cellStyle name="Calculation 2 2 25 4 4" xfId="43425"/>
    <cellStyle name="Calculation 2 2 25 5" xfId="43426"/>
    <cellStyle name="Calculation 2 2 25 5 2" xfId="43427"/>
    <cellStyle name="Calculation 2 2 25 5 2 2" xfId="43428"/>
    <cellStyle name="Calculation 2 2 25 5 2 3" xfId="43429"/>
    <cellStyle name="Calculation 2 2 25 5 3" xfId="43430"/>
    <cellStyle name="Calculation 2 2 25 5 4" xfId="43431"/>
    <cellStyle name="Calculation 2 2 25 6" xfId="43432"/>
    <cellStyle name="Calculation 2 2 25 6 2" xfId="43433"/>
    <cellStyle name="Calculation 2 2 25 6 2 2" xfId="43434"/>
    <cellStyle name="Calculation 2 2 25 6 2 3" xfId="43435"/>
    <cellStyle name="Calculation 2 2 25 6 3" xfId="43436"/>
    <cellStyle name="Calculation 2 2 25 6 4" xfId="43437"/>
    <cellStyle name="Calculation 2 2 25 7" xfId="43438"/>
    <cellStyle name="Calculation 2 2 25 7 2" xfId="43439"/>
    <cellStyle name="Calculation 2 2 25 7 2 2" xfId="43440"/>
    <cellStyle name="Calculation 2 2 25 7 2 3" xfId="43441"/>
    <cellStyle name="Calculation 2 2 25 7 3" xfId="43442"/>
    <cellStyle name="Calculation 2 2 25 7 4" xfId="43443"/>
    <cellStyle name="Calculation 2 2 25 8" xfId="43444"/>
    <cellStyle name="Calculation 2 2 25 8 2" xfId="43445"/>
    <cellStyle name="Calculation 2 2 25 8 2 2" xfId="43446"/>
    <cellStyle name="Calculation 2 2 25 8 2 3" xfId="43447"/>
    <cellStyle name="Calculation 2 2 25 8 3" xfId="43448"/>
    <cellStyle name="Calculation 2 2 25 8 4" xfId="43449"/>
    <cellStyle name="Calculation 2 2 25 9" xfId="43450"/>
    <cellStyle name="Calculation 2 2 26" xfId="43451"/>
    <cellStyle name="Calculation 2 2 26 10" xfId="43452"/>
    <cellStyle name="Calculation 2 2 26 2" xfId="43453"/>
    <cellStyle name="Calculation 2 2 26 2 2" xfId="43454"/>
    <cellStyle name="Calculation 2 2 26 2 2 2" xfId="43455"/>
    <cellStyle name="Calculation 2 2 26 2 2 3" xfId="43456"/>
    <cellStyle name="Calculation 2 2 26 2 3" xfId="43457"/>
    <cellStyle name="Calculation 2 2 26 2 4" xfId="43458"/>
    <cellStyle name="Calculation 2 2 26 3" xfId="43459"/>
    <cellStyle name="Calculation 2 2 26 3 2" xfId="43460"/>
    <cellStyle name="Calculation 2 2 26 3 2 2" xfId="43461"/>
    <cellStyle name="Calculation 2 2 26 3 2 3" xfId="43462"/>
    <cellStyle name="Calculation 2 2 26 3 3" xfId="43463"/>
    <cellStyle name="Calculation 2 2 26 3 4" xfId="43464"/>
    <cellStyle name="Calculation 2 2 26 4" xfId="43465"/>
    <cellStyle name="Calculation 2 2 26 4 2" xfId="43466"/>
    <cellStyle name="Calculation 2 2 26 4 2 2" xfId="43467"/>
    <cellStyle name="Calculation 2 2 26 4 2 3" xfId="43468"/>
    <cellStyle name="Calculation 2 2 26 4 3" xfId="43469"/>
    <cellStyle name="Calculation 2 2 26 4 4" xfId="43470"/>
    <cellStyle name="Calculation 2 2 26 5" xfId="43471"/>
    <cellStyle name="Calculation 2 2 26 5 2" xfId="43472"/>
    <cellStyle name="Calculation 2 2 26 5 2 2" xfId="43473"/>
    <cellStyle name="Calculation 2 2 26 5 2 3" xfId="43474"/>
    <cellStyle name="Calculation 2 2 26 5 3" xfId="43475"/>
    <cellStyle name="Calculation 2 2 26 5 4" xfId="43476"/>
    <cellStyle name="Calculation 2 2 26 6" xfId="43477"/>
    <cellStyle name="Calculation 2 2 26 6 2" xfId="43478"/>
    <cellStyle name="Calculation 2 2 26 6 2 2" xfId="43479"/>
    <cellStyle name="Calculation 2 2 26 6 2 3" xfId="43480"/>
    <cellStyle name="Calculation 2 2 26 6 3" xfId="43481"/>
    <cellStyle name="Calculation 2 2 26 6 4" xfId="43482"/>
    <cellStyle name="Calculation 2 2 26 7" xfId="43483"/>
    <cellStyle name="Calculation 2 2 26 7 2" xfId="43484"/>
    <cellStyle name="Calculation 2 2 26 7 2 2" xfId="43485"/>
    <cellStyle name="Calculation 2 2 26 7 2 3" xfId="43486"/>
    <cellStyle name="Calculation 2 2 26 7 3" xfId="43487"/>
    <cellStyle name="Calculation 2 2 26 7 4" xfId="43488"/>
    <cellStyle name="Calculation 2 2 26 8" xfId="43489"/>
    <cellStyle name="Calculation 2 2 26 8 2" xfId="43490"/>
    <cellStyle name="Calculation 2 2 26 8 2 2" xfId="43491"/>
    <cellStyle name="Calculation 2 2 26 8 2 3" xfId="43492"/>
    <cellStyle name="Calculation 2 2 26 8 3" xfId="43493"/>
    <cellStyle name="Calculation 2 2 26 8 4" xfId="43494"/>
    <cellStyle name="Calculation 2 2 26 9" xfId="43495"/>
    <cellStyle name="Calculation 2 2 27" xfId="43496"/>
    <cellStyle name="Calculation 2 2 27 10" xfId="43497"/>
    <cellStyle name="Calculation 2 2 27 2" xfId="43498"/>
    <cellStyle name="Calculation 2 2 27 2 2" xfId="43499"/>
    <cellStyle name="Calculation 2 2 27 2 2 2" xfId="43500"/>
    <cellStyle name="Calculation 2 2 27 2 2 3" xfId="43501"/>
    <cellStyle name="Calculation 2 2 27 2 3" xfId="43502"/>
    <cellStyle name="Calculation 2 2 27 2 4" xfId="43503"/>
    <cellStyle name="Calculation 2 2 27 3" xfId="43504"/>
    <cellStyle name="Calculation 2 2 27 3 2" xfId="43505"/>
    <cellStyle name="Calculation 2 2 27 3 2 2" xfId="43506"/>
    <cellStyle name="Calculation 2 2 27 3 2 3" xfId="43507"/>
    <cellStyle name="Calculation 2 2 27 3 3" xfId="43508"/>
    <cellStyle name="Calculation 2 2 27 3 4" xfId="43509"/>
    <cellStyle name="Calculation 2 2 27 4" xfId="43510"/>
    <cellStyle name="Calculation 2 2 27 4 2" xfId="43511"/>
    <cellStyle name="Calculation 2 2 27 4 2 2" xfId="43512"/>
    <cellStyle name="Calculation 2 2 27 4 2 3" xfId="43513"/>
    <cellStyle name="Calculation 2 2 27 4 3" xfId="43514"/>
    <cellStyle name="Calculation 2 2 27 4 4" xfId="43515"/>
    <cellStyle name="Calculation 2 2 27 5" xfId="43516"/>
    <cellStyle name="Calculation 2 2 27 5 2" xfId="43517"/>
    <cellStyle name="Calculation 2 2 27 5 2 2" xfId="43518"/>
    <cellStyle name="Calculation 2 2 27 5 2 3" xfId="43519"/>
    <cellStyle name="Calculation 2 2 27 5 3" xfId="43520"/>
    <cellStyle name="Calculation 2 2 27 5 4" xfId="43521"/>
    <cellStyle name="Calculation 2 2 27 6" xfId="43522"/>
    <cellStyle name="Calculation 2 2 27 6 2" xfId="43523"/>
    <cellStyle name="Calculation 2 2 27 6 2 2" xfId="43524"/>
    <cellStyle name="Calculation 2 2 27 6 2 3" xfId="43525"/>
    <cellStyle name="Calculation 2 2 27 6 3" xfId="43526"/>
    <cellStyle name="Calculation 2 2 27 6 4" xfId="43527"/>
    <cellStyle name="Calculation 2 2 27 7" xfId="43528"/>
    <cellStyle name="Calculation 2 2 27 7 2" xfId="43529"/>
    <cellStyle name="Calculation 2 2 27 7 2 2" xfId="43530"/>
    <cellStyle name="Calculation 2 2 27 7 2 3" xfId="43531"/>
    <cellStyle name="Calculation 2 2 27 7 3" xfId="43532"/>
    <cellStyle name="Calculation 2 2 27 7 4" xfId="43533"/>
    <cellStyle name="Calculation 2 2 27 8" xfId="43534"/>
    <cellStyle name="Calculation 2 2 27 8 2" xfId="43535"/>
    <cellStyle name="Calculation 2 2 27 8 2 2" xfId="43536"/>
    <cellStyle name="Calculation 2 2 27 8 2 3" xfId="43537"/>
    <cellStyle name="Calculation 2 2 27 8 3" xfId="43538"/>
    <cellStyle name="Calculation 2 2 27 8 4" xfId="43539"/>
    <cellStyle name="Calculation 2 2 27 9" xfId="43540"/>
    <cellStyle name="Calculation 2 2 28" xfId="43541"/>
    <cellStyle name="Calculation 2 2 28 10" xfId="43542"/>
    <cellStyle name="Calculation 2 2 28 2" xfId="43543"/>
    <cellStyle name="Calculation 2 2 28 2 2" xfId="43544"/>
    <cellStyle name="Calculation 2 2 28 2 2 2" xfId="43545"/>
    <cellStyle name="Calculation 2 2 28 2 2 3" xfId="43546"/>
    <cellStyle name="Calculation 2 2 28 2 3" xfId="43547"/>
    <cellStyle name="Calculation 2 2 28 2 4" xfId="43548"/>
    <cellStyle name="Calculation 2 2 28 3" xfId="43549"/>
    <cellStyle name="Calculation 2 2 28 3 2" xfId="43550"/>
    <cellStyle name="Calculation 2 2 28 3 2 2" xfId="43551"/>
    <cellStyle name="Calculation 2 2 28 3 2 3" xfId="43552"/>
    <cellStyle name="Calculation 2 2 28 3 3" xfId="43553"/>
    <cellStyle name="Calculation 2 2 28 3 4" xfId="43554"/>
    <cellStyle name="Calculation 2 2 28 4" xfId="43555"/>
    <cellStyle name="Calculation 2 2 28 4 2" xfId="43556"/>
    <cellStyle name="Calculation 2 2 28 4 2 2" xfId="43557"/>
    <cellStyle name="Calculation 2 2 28 4 2 3" xfId="43558"/>
    <cellStyle name="Calculation 2 2 28 4 3" xfId="43559"/>
    <cellStyle name="Calculation 2 2 28 4 4" xfId="43560"/>
    <cellStyle name="Calculation 2 2 28 5" xfId="43561"/>
    <cellStyle name="Calculation 2 2 28 5 2" xfId="43562"/>
    <cellStyle name="Calculation 2 2 28 5 2 2" xfId="43563"/>
    <cellStyle name="Calculation 2 2 28 5 2 3" xfId="43564"/>
    <cellStyle name="Calculation 2 2 28 5 3" xfId="43565"/>
    <cellStyle name="Calculation 2 2 28 5 4" xfId="43566"/>
    <cellStyle name="Calculation 2 2 28 6" xfId="43567"/>
    <cellStyle name="Calculation 2 2 28 6 2" xfId="43568"/>
    <cellStyle name="Calculation 2 2 28 6 2 2" xfId="43569"/>
    <cellStyle name="Calculation 2 2 28 6 2 3" xfId="43570"/>
    <cellStyle name="Calculation 2 2 28 6 3" xfId="43571"/>
    <cellStyle name="Calculation 2 2 28 6 4" xfId="43572"/>
    <cellStyle name="Calculation 2 2 28 7" xfId="43573"/>
    <cellStyle name="Calculation 2 2 28 7 2" xfId="43574"/>
    <cellStyle name="Calculation 2 2 28 7 2 2" xfId="43575"/>
    <cellStyle name="Calculation 2 2 28 7 2 3" xfId="43576"/>
    <cellStyle name="Calculation 2 2 28 7 3" xfId="43577"/>
    <cellStyle name="Calculation 2 2 28 7 4" xfId="43578"/>
    <cellStyle name="Calculation 2 2 28 8" xfId="43579"/>
    <cellStyle name="Calculation 2 2 28 8 2" xfId="43580"/>
    <cellStyle name="Calculation 2 2 28 8 2 2" xfId="43581"/>
    <cellStyle name="Calculation 2 2 28 8 2 3" xfId="43582"/>
    <cellStyle name="Calculation 2 2 28 8 3" xfId="43583"/>
    <cellStyle name="Calculation 2 2 28 8 4" xfId="43584"/>
    <cellStyle name="Calculation 2 2 28 9" xfId="43585"/>
    <cellStyle name="Calculation 2 2 29" xfId="43586"/>
    <cellStyle name="Calculation 2 2 29 10" xfId="43587"/>
    <cellStyle name="Calculation 2 2 29 2" xfId="43588"/>
    <cellStyle name="Calculation 2 2 29 2 2" xfId="43589"/>
    <cellStyle name="Calculation 2 2 29 2 2 2" xfId="43590"/>
    <cellStyle name="Calculation 2 2 29 2 2 3" xfId="43591"/>
    <cellStyle name="Calculation 2 2 29 2 3" xfId="43592"/>
    <cellStyle name="Calculation 2 2 29 2 4" xfId="43593"/>
    <cellStyle name="Calculation 2 2 29 3" xfId="43594"/>
    <cellStyle name="Calculation 2 2 29 3 2" xfId="43595"/>
    <cellStyle name="Calculation 2 2 29 3 2 2" xfId="43596"/>
    <cellStyle name="Calculation 2 2 29 3 2 3" xfId="43597"/>
    <cellStyle name="Calculation 2 2 29 3 3" xfId="43598"/>
    <cellStyle name="Calculation 2 2 29 3 4" xfId="43599"/>
    <cellStyle name="Calculation 2 2 29 4" xfId="43600"/>
    <cellStyle name="Calculation 2 2 29 4 2" xfId="43601"/>
    <cellStyle name="Calculation 2 2 29 4 2 2" xfId="43602"/>
    <cellStyle name="Calculation 2 2 29 4 2 3" xfId="43603"/>
    <cellStyle name="Calculation 2 2 29 4 3" xfId="43604"/>
    <cellStyle name="Calculation 2 2 29 4 4" xfId="43605"/>
    <cellStyle name="Calculation 2 2 29 5" xfId="43606"/>
    <cellStyle name="Calculation 2 2 29 5 2" xfId="43607"/>
    <cellStyle name="Calculation 2 2 29 5 2 2" xfId="43608"/>
    <cellStyle name="Calculation 2 2 29 5 2 3" xfId="43609"/>
    <cellStyle name="Calculation 2 2 29 5 3" xfId="43610"/>
    <cellStyle name="Calculation 2 2 29 5 4" xfId="43611"/>
    <cellStyle name="Calculation 2 2 29 6" xfId="43612"/>
    <cellStyle name="Calculation 2 2 29 6 2" xfId="43613"/>
    <cellStyle name="Calculation 2 2 29 6 2 2" xfId="43614"/>
    <cellStyle name="Calculation 2 2 29 6 2 3" xfId="43615"/>
    <cellStyle name="Calculation 2 2 29 6 3" xfId="43616"/>
    <cellStyle name="Calculation 2 2 29 6 4" xfId="43617"/>
    <cellStyle name="Calculation 2 2 29 7" xfId="43618"/>
    <cellStyle name="Calculation 2 2 29 7 2" xfId="43619"/>
    <cellStyle name="Calculation 2 2 29 7 2 2" xfId="43620"/>
    <cellStyle name="Calculation 2 2 29 7 2 3" xfId="43621"/>
    <cellStyle name="Calculation 2 2 29 7 3" xfId="43622"/>
    <cellStyle name="Calculation 2 2 29 7 4" xfId="43623"/>
    <cellStyle name="Calculation 2 2 29 8" xfId="43624"/>
    <cellStyle name="Calculation 2 2 29 8 2" xfId="43625"/>
    <cellStyle name="Calculation 2 2 29 8 2 2" xfId="43626"/>
    <cellStyle name="Calculation 2 2 29 8 2 3" xfId="43627"/>
    <cellStyle name="Calculation 2 2 29 8 3" xfId="43628"/>
    <cellStyle name="Calculation 2 2 29 8 4" xfId="43629"/>
    <cellStyle name="Calculation 2 2 29 9" xfId="43630"/>
    <cellStyle name="Calculation 2 2 3" xfId="117"/>
    <cellStyle name="Calculation 2 2 3 10" xfId="43631"/>
    <cellStyle name="Calculation 2 2 3 10 2" xfId="43632"/>
    <cellStyle name="Calculation 2 2 3 10 3" xfId="43633"/>
    <cellStyle name="Calculation 2 2 3 11" xfId="43634"/>
    <cellStyle name="Calculation 2 2 3 12" xfId="43635"/>
    <cellStyle name="Calculation 2 2 3 13" xfId="43636"/>
    <cellStyle name="Calculation 2 2 3 14" xfId="43637"/>
    <cellStyle name="Calculation 2 2 3 2" xfId="118"/>
    <cellStyle name="Calculation 2 2 3 2 2" xfId="119"/>
    <cellStyle name="Calculation 2 2 3 2 2 2" xfId="1072"/>
    <cellStyle name="Calculation 2 2 3 2 2 2 2" xfId="1073"/>
    <cellStyle name="Calculation 2 2 3 2 2 2 2 2" xfId="1074"/>
    <cellStyle name="Calculation 2 2 3 2 2 2 2 2 2" xfId="1075"/>
    <cellStyle name="Calculation 2 2 3 2 2 2 2 2 2 2" xfId="1076"/>
    <cellStyle name="Calculation 2 2 3 2 2 2 2 2 2 2 2" xfId="61366"/>
    <cellStyle name="Calculation 2 2 3 2 2 2 2 2 2 2 3" xfId="61367"/>
    <cellStyle name="Calculation 2 2 3 2 2 2 2 2 2 2 4" xfId="61368"/>
    <cellStyle name="Calculation 2 2 3 2 2 2 2 2 2 3" xfId="61369"/>
    <cellStyle name="Calculation 2 2 3 2 2 2 2 2 2 4" xfId="61370"/>
    <cellStyle name="Calculation 2 2 3 2 2 2 2 2 2 5" xfId="61371"/>
    <cellStyle name="Calculation 2 2 3 2 2 2 2 2 3" xfId="1077"/>
    <cellStyle name="Calculation 2 2 3 2 2 2 2 2 3 2" xfId="61372"/>
    <cellStyle name="Calculation 2 2 3 2 2 2 2 2 3 3" xfId="61373"/>
    <cellStyle name="Calculation 2 2 3 2 2 2 2 2 3 4" xfId="61374"/>
    <cellStyle name="Calculation 2 2 3 2 2 2 2 2 4" xfId="61375"/>
    <cellStyle name="Calculation 2 2 3 2 2 2 2 2 5" xfId="61376"/>
    <cellStyle name="Calculation 2 2 3 2 2 2 2 2 6" xfId="61377"/>
    <cellStyle name="Calculation 2 2 3 2 2 2 2 3" xfId="1078"/>
    <cellStyle name="Calculation 2 2 3 2 2 2 2 3 2" xfId="1079"/>
    <cellStyle name="Calculation 2 2 3 2 2 2 2 3 2 2" xfId="1080"/>
    <cellStyle name="Calculation 2 2 3 2 2 2 2 3 2 2 2" xfId="61378"/>
    <cellStyle name="Calculation 2 2 3 2 2 2 2 3 2 2 3" xfId="61379"/>
    <cellStyle name="Calculation 2 2 3 2 2 2 2 3 2 2 4" xfId="61380"/>
    <cellStyle name="Calculation 2 2 3 2 2 2 2 3 2 3" xfId="61381"/>
    <cellStyle name="Calculation 2 2 3 2 2 2 2 3 2 4" xfId="61382"/>
    <cellStyle name="Calculation 2 2 3 2 2 2 2 3 2 5" xfId="61383"/>
    <cellStyle name="Calculation 2 2 3 2 2 2 2 3 3" xfId="1081"/>
    <cellStyle name="Calculation 2 2 3 2 2 2 2 3 3 2" xfId="61384"/>
    <cellStyle name="Calculation 2 2 3 2 2 2 2 3 3 3" xfId="61385"/>
    <cellStyle name="Calculation 2 2 3 2 2 2 2 3 3 4" xfId="61386"/>
    <cellStyle name="Calculation 2 2 3 2 2 2 2 3 4" xfId="61387"/>
    <cellStyle name="Calculation 2 2 3 2 2 2 2 3 5" xfId="61388"/>
    <cellStyle name="Calculation 2 2 3 2 2 2 2 3 6" xfId="61389"/>
    <cellStyle name="Calculation 2 2 3 2 2 2 2 4" xfId="1082"/>
    <cellStyle name="Calculation 2 2 3 2 2 2 2 4 2" xfId="1083"/>
    <cellStyle name="Calculation 2 2 3 2 2 2 2 4 2 2" xfId="61390"/>
    <cellStyle name="Calculation 2 2 3 2 2 2 2 4 2 3" xfId="61391"/>
    <cellStyle name="Calculation 2 2 3 2 2 2 2 4 2 4" xfId="61392"/>
    <cellStyle name="Calculation 2 2 3 2 2 2 2 4 3" xfId="61393"/>
    <cellStyle name="Calculation 2 2 3 2 2 2 2 4 4" xfId="61394"/>
    <cellStyle name="Calculation 2 2 3 2 2 2 2 4 5" xfId="61395"/>
    <cellStyle name="Calculation 2 2 3 2 2 2 2 5" xfId="1084"/>
    <cellStyle name="Calculation 2 2 3 2 2 2 2 5 2" xfId="61396"/>
    <cellStyle name="Calculation 2 2 3 2 2 2 2 5 3" xfId="61397"/>
    <cellStyle name="Calculation 2 2 3 2 2 2 2 5 4" xfId="61398"/>
    <cellStyle name="Calculation 2 2 3 2 2 2 2 6" xfId="61399"/>
    <cellStyle name="Calculation 2 2 3 2 2 2 2 7" xfId="61400"/>
    <cellStyle name="Calculation 2 2 3 2 2 2 2 8" xfId="61401"/>
    <cellStyle name="Calculation 2 2 3 2 2 2 3" xfId="1085"/>
    <cellStyle name="Calculation 2 2 3 2 2 2 3 2" xfId="1086"/>
    <cellStyle name="Calculation 2 2 3 2 2 2 3 2 2" xfId="1087"/>
    <cellStyle name="Calculation 2 2 3 2 2 2 3 2 2 2" xfId="61402"/>
    <cellStyle name="Calculation 2 2 3 2 2 2 3 2 2 3" xfId="61403"/>
    <cellStyle name="Calculation 2 2 3 2 2 2 3 2 2 4" xfId="61404"/>
    <cellStyle name="Calculation 2 2 3 2 2 2 3 2 3" xfId="61405"/>
    <cellStyle name="Calculation 2 2 3 2 2 2 3 2 4" xfId="61406"/>
    <cellStyle name="Calculation 2 2 3 2 2 2 3 2 5" xfId="61407"/>
    <cellStyle name="Calculation 2 2 3 2 2 2 3 3" xfId="1088"/>
    <cellStyle name="Calculation 2 2 3 2 2 2 3 3 2" xfId="61408"/>
    <cellStyle name="Calculation 2 2 3 2 2 2 3 3 3" xfId="61409"/>
    <cellStyle name="Calculation 2 2 3 2 2 2 3 3 4" xfId="61410"/>
    <cellStyle name="Calculation 2 2 3 2 2 2 3 4" xfId="61411"/>
    <cellStyle name="Calculation 2 2 3 2 2 2 3 5" xfId="61412"/>
    <cellStyle name="Calculation 2 2 3 2 2 2 3 6" xfId="61413"/>
    <cellStyle name="Calculation 2 2 3 2 2 2 4" xfId="1089"/>
    <cellStyle name="Calculation 2 2 3 2 2 2 4 2" xfId="1090"/>
    <cellStyle name="Calculation 2 2 3 2 2 2 4 2 2" xfId="1091"/>
    <cellStyle name="Calculation 2 2 3 2 2 2 4 2 2 2" xfId="61414"/>
    <cellStyle name="Calculation 2 2 3 2 2 2 4 2 2 3" xfId="61415"/>
    <cellStyle name="Calculation 2 2 3 2 2 2 4 2 2 4" xfId="61416"/>
    <cellStyle name="Calculation 2 2 3 2 2 2 4 2 3" xfId="61417"/>
    <cellStyle name="Calculation 2 2 3 2 2 2 4 2 4" xfId="61418"/>
    <cellStyle name="Calculation 2 2 3 2 2 2 4 2 5" xfId="61419"/>
    <cellStyle name="Calculation 2 2 3 2 2 2 4 3" xfId="1092"/>
    <cellStyle name="Calculation 2 2 3 2 2 2 4 3 2" xfId="61420"/>
    <cellStyle name="Calculation 2 2 3 2 2 2 4 3 3" xfId="61421"/>
    <cellStyle name="Calculation 2 2 3 2 2 2 4 3 4" xfId="61422"/>
    <cellStyle name="Calculation 2 2 3 2 2 2 4 4" xfId="61423"/>
    <cellStyle name="Calculation 2 2 3 2 2 2 4 5" xfId="61424"/>
    <cellStyle name="Calculation 2 2 3 2 2 2 4 6" xfId="61425"/>
    <cellStyle name="Calculation 2 2 3 2 2 2 5" xfId="1093"/>
    <cellStyle name="Calculation 2 2 3 2 2 2 5 2" xfId="1094"/>
    <cellStyle name="Calculation 2 2 3 2 2 2 5 2 2" xfId="61426"/>
    <cellStyle name="Calculation 2 2 3 2 2 2 5 2 3" xfId="61427"/>
    <cellStyle name="Calculation 2 2 3 2 2 2 5 2 4" xfId="61428"/>
    <cellStyle name="Calculation 2 2 3 2 2 2 5 3" xfId="61429"/>
    <cellStyle name="Calculation 2 2 3 2 2 2 5 4" xfId="61430"/>
    <cellStyle name="Calculation 2 2 3 2 2 2 5 5" xfId="61431"/>
    <cellStyle name="Calculation 2 2 3 2 2 2 6" xfId="1095"/>
    <cellStyle name="Calculation 2 2 3 2 2 2 6 2" xfId="61432"/>
    <cellStyle name="Calculation 2 2 3 2 2 2 6 3" xfId="61433"/>
    <cellStyle name="Calculation 2 2 3 2 2 2 6 4" xfId="61434"/>
    <cellStyle name="Calculation 2 2 3 2 2 2 7" xfId="61435"/>
    <cellStyle name="Calculation 2 2 3 2 2 2 8" xfId="61436"/>
    <cellStyle name="Calculation 2 2 3 2 2 2 9" xfId="61437"/>
    <cellStyle name="Calculation 2 2 3 2 2 3" xfId="43638"/>
    <cellStyle name="Calculation 2 2 3 2 2 4" xfId="43639"/>
    <cellStyle name="Calculation 2 2 3 2 2 5" xfId="43640"/>
    <cellStyle name="Calculation 2 2 3 2 2 6" xfId="43641"/>
    <cellStyle name="Calculation 2 2 3 2 2 7" xfId="43642"/>
    <cellStyle name="Calculation 2 2 3 2 3" xfId="1096"/>
    <cellStyle name="Calculation 2 2 3 2 3 2" xfId="1097"/>
    <cellStyle name="Calculation 2 2 3 2 3 2 2" xfId="1098"/>
    <cellStyle name="Calculation 2 2 3 2 3 2 2 2" xfId="1099"/>
    <cellStyle name="Calculation 2 2 3 2 3 2 2 2 2" xfId="1100"/>
    <cellStyle name="Calculation 2 2 3 2 3 2 2 2 2 2" xfId="61438"/>
    <cellStyle name="Calculation 2 2 3 2 3 2 2 2 2 3" xfId="61439"/>
    <cellStyle name="Calculation 2 2 3 2 3 2 2 2 2 4" xfId="61440"/>
    <cellStyle name="Calculation 2 2 3 2 3 2 2 2 3" xfId="61441"/>
    <cellStyle name="Calculation 2 2 3 2 3 2 2 2 4" xfId="61442"/>
    <cellStyle name="Calculation 2 2 3 2 3 2 2 2 5" xfId="61443"/>
    <cellStyle name="Calculation 2 2 3 2 3 2 2 3" xfId="1101"/>
    <cellStyle name="Calculation 2 2 3 2 3 2 2 3 2" xfId="61444"/>
    <cellStyle name="Calculation 2 2 3 2 3 2 2 3 3" xfId="61445"/>
    <cellStyle name="Calculation 2 2 3 2 3 2 2 3 4" xfId="61446"/>
    <cellStyle name="Calculation 2 2 3 2 3 2 2 4" xfId="61447"/>
    <cellStyle name="Calculation 2 2 3 2 3 2 2 5" xfId="61448"/>
    <cellStyle name="Calculation 2 2 3 2 3 2 2 6" xfId="61449"/>
    <cellStyle name="Calculation 2 2 3 2 3 2 3" xfId="1102"/>
    <cellStyle name="Calculation 2 2 3 2 3 2 3 2" xfId="1103"/>
    <cellStyle name="Calculation 2 2 3 2 3 2 3 2 2" xfId="1104"/>
    <cellStyle name="Calculation 2 2 3 2 3 2 3 2 2 2" xfId="61450"/>
    <cellStyle name="Calculation 2 2 3 2 3 2 3 2 2 3" xfId="61451"/>
    <cellStyle name="Calculation 2 2 3 2 3 2 3 2 2 4" xfId="61452"/>
    <cellStyle name="Calculation 2 2 3 2 3 2 3 2 3" xfId="61453"/>
    <cellStyle name="Calculation 2 2 3 2 3 2 3 2 4" xfId="61454"/>
    <cellStyle name="Calculation 2 2 3 2 3 2 3 2 5" xfId="61455"/>
    <cellStyle name="Calculation 2 2 3 2 3 2 3 3" xfId="1105"/>
    <cellStyle name="Calculation 2 2 3 2 3 2 3 3 2" xfId="61456"/>
    <cellStyle name="Calculation 2 2 3 2 3 2 3 3 3" xfId="61457"/>
    <cellStyle name="Calculation 2 2 3 2 3 2 3 3 4" xfId="61458"/>
    <cellStyle name="Calculation 2 2 3 2 3 2 3 4" xfId="61459"/>
    <cellStyle name="Calculation 2 2 3 2 3 2 3 5" xfId="61460"/>
    <cellStyle name="Calculation 2 2 3 2 3 2 3 6" xfId="61461"/>
    <cellStyle name="Calculation 2 2 3 2 3 2 4" xfId="1106"/>
    <cellStyle name="Calculation 2 2 3 2 3 2 4 2" xfId="1107"/>
    <cellStyle name="Calculation 2 2 3 2 3 2 4 2 2" xfId="61462"/>
    <cellStyle name="Calculation 2 2 3 2 3 2 4 2 3" xfId="61463"/>
    <cellStyle name="Calculation 2 2 3 2 3 2 4 2 4" xfId="61464"/>
    <cellStyle name="Calculation 2 2 3 2 3 2 4 3" xfId="61465"/>
    <cellStyle name="Calculation 2 2 3 2 3 2 4 4" xfId="61466"/>
    <cellStyle name="Calculation 2 2 3 2 3 2 4 5" xfId="61467"/>
    <cellStyle name="Calculation 2 2 3 2 3 2 5" xfId="1108"/>
    <cellStyle name="Calculation 2 2 3 2 3 2 5 2" xfId="61468"/>
    <cellStyle name="Calculation 2 2 3 2 3 2 5 3" xfId="61469"/>
    <cellStyle name="Calculation 2 2 3 2 3 2 5 4" xfId="61470"/>
    <cellStyle name="Calculation 2 2 3 2 3 2 6" xfId="61471"/>
    <cellStyle name="Calculation 2 2 3 2 3 2 7" xfId="61472"/>
    <cellStyle name="Calculation 2 2 3 2 3 2 8" xfId="61473"/>
    <cellStyle name="Calculation 2 2 3 2 3 3" xfId="1109"/>
    <cellStyle name="Calculation 2 2 3 2 3 3 2" xfId="1110"/>
    <cellStyle name="Calculation 2 2 3 2 3 3 2 2" xfId="1111"/>
    <cellStyle name="Calculation 2 2 3 2 3 3 2 2 2" xfId="61474"/>
    <cellStyle name="Calculation 2 2 3 2 3 3 2 2 3" xfId="61475"/>
    <cellStyle name="Calculation 2 2 3 2 3 3 2 2 4" xfId="61476"/>
    <cellStyle name="Calculation 2 2 3 2 3 3 2 3" xfId="61477"/>
    <cellStyle name="Calculation 2 2 3 2 3 3 2 4" xfId="61478"/>
    <cellStyle name="Calculation 2 2 3 2 3 3 2 5" xfId="61479"/>
    <cellStyle name="Calculation 2 2 3 2 3 3 3" xfId="1112"/>
    <cellStyle name="Calculation 2 2 3 2 3 3 3 2" xfId="61480"/>
    <cellStyle name="Calculation 2 2 3 2 3 3 3 3" xfId="61481"/>
    <cellStyle name="Calculation 2 2 3 2 3 3 3 4" xfId="61482"/>
    <cellStyle name="Calculation 2 2 3 2 3 3 4" xfId="61483"/>
    <cellStyle name="Calculation 2 2 3 2 3 3 5" xfId="61484"/>
    <cellStyle name="Calculation 2 2 3 2 3 3 6" xfId="61485"/>
    <cellStyle name="Calculation 2 2 3 2 3 4" xfId="1113"/>
    <cellStyle name="Calculation 2 2 3 2 3 4 2" xfId="1114"/>
    <cellStyle name="Calculation 2 2 3 2 3 4 2 2" xfId="1115"/>
    <cellStyle name="Calculation 2 2 3 2 3 4 2 2 2" xfId="61486"/>
    <cellStyle name="Calculation 2 2 3 2 3 4 2 2 3" xfId="61487"/>
    <cellStyle name="Calculation 2 2 3 2 3 4 2 2 4" xfId="61488"/>
    <cellStyle name="Calculation 2 2 3 2 3 4 2 3" xfId="61489"/>
    <cellStyle name="Calculation 2 2 3 2 3 4 2 4" xfId="61490"/>
    <cellStyle name="Calculation 2 2 3 2 3 4 2 5" xfId="61491"/>
    <cellStyle name="Calculation 2 2 3 2 3 4 3" xfId="1116"/>
    <cellStyle name="Calculation 2 2 3 2 3 4 3 2" xfId="61492"/>
    <cellStyle name="Calculation 2 2 3 2 3 4 3 3" xfId="61493"/>
    <cellStyle name="Calculation 2 2 3 2 3 4 3 4" xfId="61494"/>
    <cellStyle name="Calculation 2 2 3 2 3 4 4" xfId="61495"/>
    <cellStyle name="Calculation 2 2 3 2 3 4 5" xfId="61496"/>
    <cellStyle name="Calculation 2 2 3 2 3 4 6" xfId="61497"/>
    <cellStyle name="Calculation 2 2 3 2 3 5" xfId="1117"/>
    <cellStyle name="Calculation 2 2 3 2 3 5 2" xfId="1118"/>
    <cellStyle name="Calculation 2 2 3 2 3 5 2 2" xfId="61498"/>
    <cellStyle name="Calculation 2 2 3 2 3 5 2 3" xfId="61499"/>
    <cellStyle name="Calculation 2 2 3 2 3 5 2 4" xfId="61500"/>
    <cellStyle name="Calculation 2 2 3 2 3 5 3" xfId="61501"/>
    <cellStyle name="Calculation 2 2 3 2 3 5 4" xfId="61502"/>
    <cellStyle name="Calculation 2 2 3 2 3 5 5" xfId="61503"/>
    <cellStyle name="Calculation 2 2 3 2 3 6" xfId="1119"/>
    <cellStyle name="Calculation 2 2 3 2 3 6 2" xfId="61504"/>
    <cellStyle name="Calculation 2 2 3 2 3 6 3" xfId="61505"/>
    <cellStyle name="Calculation 2 2 3 2 3 6 4" xfId="61506"/>
    <cellStyle name="Calculation 2 2 3 2 3 7" xfId="61507"/>
    <cellStyle name="Calculation 2 2 3 2 3 8" xfId="61508"/>
    <cellStyle name="Calculation 2 2 3 2 3 9" xfId="61509"/>
    <cellStyle name="Calculation 2 2 3 2 4" xfId="43643"/>
    <cellStyle name="Calculation 2 2 3 2 5" xfId="43644"/>
    <cellStyle name="Calculation 2 2 3 2 6" xfId="43645"/>
    <cellStyle name="Calculation 2 2 3 2 7" xfId="43646"/>
    <cellStyle name="Calculation 2 2 3 3" xfId="120"/>
    <cellStyle name="Calculation 2 2 3 3 2" xfId="1120"/>
    <cellStyle name="Calculation 2 2 3 3 2 2" xfId="1121"/>
    <cellStyle name="Calculation 2 2 3 3 2 2 2" xfId="1122"/>
    <cellStyle name="Calculation 2 2 3 3 2 2 2 2" xfId="1123"/>
    <cellStyle name="Calculation 2 2 3 3 2 2 2 2 2" xfId="1124"/>
    <cellStyle name="Calculation 2 2 3 3 2 2 2 2 2 2" xfId="61510"/>
    <cellStyle name="Calculation 2 2 3 3 2 2 2 2 2 3" xfId="61511"/>
    <cellStyle name="Calculation 2 2 3 3 2 2 2 2 2 4" xfId="61512"/>
    <cellStyle name="Calculation 2 2 3 3 2 2 2 2 3" xfId="61513"/>
    <cellStyle name="Calculation 2 2 3 3 2 2 2 2 4" xfId="61514"/>
    <cellStyle name="Calculation 2 2 3 3 2 2 2 2 5" xfId="61515"/>
    <cellStyle name="Calculation 2 2 3 3 2 2 2 3" xfId="1125"/>
    <cellStyle name="Calculation 2 2 3 3 2 2 2 3 2" xfId="61516"/>
    <cellStyle name="Calculation 2 2 3 3 2 2 2 3 3" xfId="61517"/>
    <cellStyle name="Calculation 2 2 3 3 2 2 2 3 4" xfId="61518"/>
    <cellStyle name="Calculation 2 2 3 3 2 2 2 4" xfId="61519"/>
    <cellStyle name="Calculation 2 2 3 3 2 2 2 5" xfId="61520"/>
    <cellStyle name="Calculation 2 2 3 3 2 2 2 6" xfId="61521"/>
    <cellStyle name="Calculation 2 2 3 3 2 2 3" xfId="1126"/>
    <cellStyle name="Calculation 2 2 3 3 2 2 3 2" xfId="1127"/>
    <cellStyle name="Calculation 2 2 3 3 2 2 3 2 2" xfId="1128"/>
    <cellStyle name="Calculation 2 2 3 3 2 2 3 2 2 2" xfId="61522"/>
    <cellStyle name="Calculation 2 2 3 3 2 2 3 2 2 3" xfId="61523"/>
    <cellStyle name="Calculation 2 2 3 3 2 2 3 2 2 4" xfId="61524"/>
    <cellStyle name="Calculation 2 2 3 3 2 2 3 2 3" xfId="61525"/>
    <cellStyle name="Calculation 2 2 3 3 2 2 3 2 4" xfId="61526"/>
    <cellStyle name="Calculation 2 2 3 3 2 2 3 2 5" xfId="61527"/>
    <cellStyle name="Calculation 2 2 3 3 2 2 3 3" xfId="1129"/>
    <cellStyle name="Calculation 2 2 3 3 2 2 3 3 2" xfId="61528"/>
    <cellStyle name="Calculation 2 2 3 3 2 2 3 3 3" xfId="61529"/>
    <cellStyle name="Calculation 2 2 3 3 2 2 3 3 4" xfId="61530"/>
    <cellStyle name="Calculation 2 2 3 3 2 2 3 4" xfId="61531"/>
    <cellStyle name="Calculation 2 2 3 3 2 2 3 5" xfId="61532"/>
    <cellStyle name="Calculation 2 2 3 3 2 2 3 6" xfId="61533"/>
    <cellStyle name="Calculation 2 2 3 3 2 2 4" xfId="1130"/>
    <cellStyle name="Calculation 2 2 3 3 2 2 4 2" xfId="1131"/>
    <cellStyle name="Calculation 2 2 3 3 2 2 4 2 2" xfId="61534"/>
    <cellStyle name="Calculation 2 2 3 3 2 2 4 2 3" xfId="61535"/>
    <cellStyle name="Calculation 2 2 3 3 2 2 4 2 4" xfId="61536"/>
    <cellStyle name="Calculation 2 2 3 3 2 2 4 3" xfId="61537"/>
    <cellStyle name="Calculation 2 2 3 3 2 2 4 4" xfId="61538"/>
    <cellStyle name="Calculation 2 2 3 3 2 2 4 5" xfId="61539"/>
    <cellStyle name="Calculation 2 2 3 3 2 2 5" xfId="1132"/>
    <cellStyle name="Calculation 2 2 3 3 2 2 5 2" xfId="61540"/>
    <cellStyle name="Calculation 2 2 3 3 2 2 5 3" xfId="61541"/>
    <cellStyle name="Calculation 2 2 3 3 2 2 5 4" xfId="61542"/>
    <cellStyle name="Calculation 2 2 3 3 2 2 6" xfId="61543"/>
    <cellStyle name="Calculation 2 2 3 3 2 2 7" xfId="61544"/>
    <cellStyle name="Calculation 2 2 3 3 2 2 8" xfId="61545"/>
    <cellStyle name="Calculation 2 2 3 3 2 3" xfId="1133"/>
    <cellStyle name="Calculation 2 2 3 3 2 3 2" xfId="1134"/>
    <cellStyle name="Calculation 2 2 3 3 2 3 2 2" xfId="1135"/>
    <cellStyle name="Calculation 2 2 3 3 2 3 2 2 2" xfId="61546"/>
    <cellStyle name="Calculation 2 2 3 3 2 3 2 2 3" xfId="61547"/>
    <cellStyle name="Calculation 2 2 3 3 2 3 2 2 4" xfId="61548"/>
    <cellStyle name="Calculation 2 2 3 3 2 3 2 3" xfId="61549"/>
    <cellStyle name="Calculation 2 2 3 3 2 3 2 4" xfId="61550"/>
    <cellStyle name="Calculation 2 2 3 3 2 3 2 5" xfId="61551"/>
    <cellStyle name="Calculation 2 2 3 3 2 3 3" xfId="1136"/>
    <cellStyle name="Calculation 2 2 3 3 2 3 3 2" xfId="61552"/>
    <cellStyle name="Calculation 2 2 3 3 2 3 3 3" xfId="61553"/>
    <cellStyle name="Calculation 2 2 3 3 2 3 3 4" xfId="61554"/>
    <cellStyle name="Calculation 2 2 3 3 2 3 4" xfId="61555"/>
    <cellStyle name="Calculation 2 2 3 3 2 3 5" xfId="61556"/>
    <cellStyle name="Calculation 2 2 3 3 2 3 6" xfId="61557"/>
    <cellStyle name="Calculation 2 2 3 3 2 4" xfId="1137"/>
    <cellStyle name="Calculation 2 2 3 3 2 4 2" xfId="1138"/>
    <cellStyle name="Calculation 2 2 3 3 2 4 2 2" xfId="1139"/>
    <cellStyle name="Calculation 2 2 3 3 2 4 2 2 2" xfId="61558"/>
    <cellStyle name="Calculation 2 2 3 3 2 4 2 2 3" xfId="61559"/>
    <cellStyle name="Calculation 2 2 3 3 2 4 2 2 4" xfId="61560"/>
    <cellStyle name="Calculation 2 2 3 3 2 4 2 3" xfId="61561"/>
    <cellStyle name="Calculation 2 2 3 3 2 4 2 4" xfId="61562"/>
    <cellStyle name="Calculation 2 2 3 3 2 4 2 5" xfId="61563"/>
    <cellStyle name="Calculation 2 2 3 3 2 4 3" xfId="1140"/>
    <cellStyle name="Calculation 2 2 3 3 2 4 3 2" xfId="61564"/>
    <cellStyle name="Calculation 2 2 3 3 2 4 3 3" xfId="61565"/>
    <cellStyle name="Calculation 2 2 3 3 2 4 3 4" xfId="61566"/>
    <cellStyle name="Calculation 2 2 3 3 2 4 4" xfId="61567"/>
    <cellStyle name="Calculation 2 2 3 3 2 4 5" xfId="61568"/>
    <cellStyle name="Calculation 2 2 3 3 2 4 6" xfId="61569"/>
    <cellStyle name="Calculation 2 2 3 3 2 5" xfId="1141"/>
    <cellStyle name="Calculation 2 2 3 3 2 5 2" xfId="1142"/>
    <cellStyle name="Calculation 2 2 3 3 2 5 2 2" xfId="61570"/>
    <cellStyle name="Calculation 2 2 3 3 2 5 2 3" xfId="61571"/>
    <cellStyle name="Calculation 2 2 3 3 2 5 2 4" xfId="61572"/>
    <cellStyle name="Calculation 2 2 3 3 2 5 3" xfId="61573"/>
    <cellStyle name="Calculation 2 2 3 3 2 5 4" xfId="61574"/>
    <cellStyle name="Calculation 2 2 3 3 2 5 5" xfId="61575"/>
    <cellStyle name="Calculation 2 2 3 3 2 6" xfId="1143"/>
    <cellStyle name="Calculation 2 2 3 3 2 6 2" xfId="61576"/>
    <cellStyle name="Calculation 2 2 3 3 2 6 3" xfId="61577"/>
    <cellStyle name="Calculation 2 2 3 3 2 6 4" xfId="61578"/>
    <cellStyle name="Calculation 2 2 3 3 2 7" xfId="61579"/>
    <cellStyle name="Calculation 2 2 3 3 2 8" xfId="61580"/>
    <cellStyle name="Calculation 2 2 3 3 2 9" xfId="61581"/>
    <cellStyle name="Calculation 2 2 3 3 3" xfId="43647"/>
    <cellStyle name="Calculation 2 2 3 3 4" xfId="43648"/>
    <cellStyle name="Calculation 2 2 3 3 5" xfId="43649"/>
    <cellStyle name="Calculation 2 2 3 3 6" xfId="43650"/>
    <cellStyle name="Calculation 2 2 3 3 7" xfId="43651"/>
    <cellStyle name="Calculation 2 2 3 3 8" xfId="43652"/>
    <cellStyle name="Calculation 2 2 3 4" xfId="1144"/>
    <cellStyle name="Calculation 2 2 3 4 2" xfId="1145"/>
    <cellStyle name="Calculation 2 2 3 4 2 2" xfId="1146"/>
    <cellStyle name="Calculation 2 2 3 4 2 2 2" xfId="1147"/>
    <cellStyle name="Calculation 2 2 3 4 2 2 2 2" xfId="1148"/>
    <cellStyle name="Calculation 2 2 3 4 2 2 2 2 2" xfId="61582"/>
    <cellStyle name="Calculation 2 2 3 4 2 2 2 2 3" xfId="61583"/>
    <cellStyle name="Calculation 2 2 3 4 2 2 2 2 4" xfId="61584"/>
    <cellStyle name="Calculation 2 2 3 4 2 2 2 3" xfId="61585"/>
    <cellStyle name="Calculation 2 2 3 4 2 2 2 4" xfId="61586"/>
    <cellStyle name="Calculation 2 2 3 4 2 2 2 5" xfId="61587"/>
    <cellStyle name="Calculation 2 2 3 4 2 2 3" xfId="1149"/>
    <cellStyle name="Calculation 2 2 3 4 2 2 3 2" xfId="61588"/>
    <cellStyle name="Calculation 2 2 3 4 2 2 3 3" xfId="61589"/>
    <cellStyle name="Calculation 2 2 3 4 2 2 3 4" xfId="61590"/>
    <cellStyle name="Calculation 2 2 3 4 2 2 4" xfId="61591"/>
    <cellStyle name="Calculation 2 2 3 4 2 2 5" xfId="61592"/>
    <cellStyle name="Calculation 2 2 3 4 2 2 6" xfId="61593"/>
    <cellStyle name="Calculation 2 2 3 4 2 3" xfId="1150"/>
    <cellStyle name="Calculation 2 2 3 4 2 3 2" xfId="1151"/>
    <cellStyle name="Calculation 2 2 3 4 2 3 2 2" xfId="1152"/>
    <cellStyle name="Calculation 2 2 3 4 2 3 2 2 2" xfId="61594"/>
    <cellStyle name="Calculation 2 2 3 4 2 3 2 2 3" xfId="61595"/>
    <cellStyle name="Calculation 2 2 3 4 2 3 2 2 4" xfId="61596"/>
    <cellStyle name="Calculation 2 2 3 4 2 3 2 3" xfId="61597"/>
    <cellStyle name="Calculation 2 2 3 4 2 3 2 4" xfId="61598"/>
    <cellStyle name="Calculation 2 2 3 4 2 3 2 5" xfId="61599"/>
    <cellStyle name="Calculation 2 2 3 4 2 3 3" xfId="1153"/>
    <cellStyle name="Calculation 2 2 3 4 2 3 3 2" xfId="61600"/>
    <cellStyle name="Calculation 2 2 3 4 2 3 3 3" xfId="61601"/>
    <cellStyle name="Calculation 2 2 3 4 2 3 3 4" xfId="61602"/>
    <cellStyle name="Calculation 2 2 3 4 2 3 4" xfId="61603"/>
    <cellStyle name="Calculation 2 2 3 4 2 3 5" xfId="61604"/>
    <cellStyle name="Calculation 2 2 3 4 2 3 6" xfId="61605"/>
    <cellStyle name="Calculation 2 2 3 4 2 4" xfId="1154"/>
    <cellStyle name="Calculation 2 2 3 4 2 4 2" xfId="1155"/>
    <cellStyle name="Calculation 2 2 3 4 2 4 2 2" xfId="61606"/>
    <cellStyle name="Calculation 2 2 3 4 2 4 2 3" xfId="61607"/>
    <cellStyle name="Calculation 2 2 3 4 2 4 2 4" xfId="61608"/>
    <cellStyle name="Calculation 2 2 3 4 2 4 3" xfId="61609"/>
    <cellStyle name="Calculation 2 2 3 4 2 4 4" xfId="61610"/>
    <cellStyle name="Calculation 2 2 3 4 2 4 5" xfId="61611"/>
    <cellStyle name="Calculation 2 2 3 4 2 5" xfId="1156"/>
    <cellStyle name="Calculation 2 2 3 4 2 5 2" xfId="61612"/>
    <cellStyle name="Calculation 2 2 3 4 2 5 3" xfId="61613"/>
    <cellStyle name="Calculation 2 2 3 4 2 5 4" xfId="61614"/>
    <cellStyle name="Calculation 2 2 3 4 2 6" xfId="61615"/>
    <cellStyle name="Calculation 2 2 3 4 2 7" xfId="61616"/>
    <cellStyle name="Calculation 2 2 3 4 2 8" xfId="61617"/>
    <cellStyle name="Calculation 2 2 3 4 3" xfId="1157"/>
    <cellStyle name="Calculation 2 2 3 4 3 2" xfId="1158"/>
    <cellStyle name="Calculation 2 2 3 4 3 2 2" xfId="1159"/>
    <cellStyle name="Calculation 2 2 3 4 3 2 2 2" xfId="61618"/>
    <cellStyle name="Calculation 2 2 3 4 3 2 2 3" xfId="61619"/>
    <cellStyle name="Calculation 2 2 3 4 3 2 2 4" xfId="61620"/>
    <cellStyle name="Calculation 2 2 3 4 3 2 3" xfId="61621"/>
    <cellStyle name="Calculation 2 2 3 4 3 2 4" xfId="61622"/>
    <cellStyle name="Calculation 2 2 3 4 3 2 5" xfId="61623"/>
    <cellStyle name="Calculation 2 2 3 4 3 3" xfId="1160"/>
    <cellStyle name="Calculation 2 2 3 4 3 3 2" xfId="61624"/>
    <cellStyle name="Calculation 2 2 3 4 3 3 3" xfId="61625"/>
    <cellStyle name="Calculation 2 2 3 4 3 3 4" xfId="61626"/>
    <cellStyle name="Calculation 2 2 3 4 3 4" xfId="61627"/>
    <cellStyle name="Calculation 2 2 3 4 3 5" xfId="61628"/>
    <cellStyle name="Calculation 2 2 3 4 3 6" xfId="61629"/>
    <cellStyle name="Calculation 2 2 3 4 4" xfId="1161"/>
    <cellStyle name="Calculation 2 2 3 4 4 2" xfId="1162"/>
    <cellStyle name="Calculation 2 2 3 4 4 2 2" xfId="1163"/>
    <cellStyle name="Calculation 2 2 3 4 4 2 2 2" xfId="61630"/>
    <cellStyle name="Calculation 2 2 3 4 4 2 2 3" xfId="61631"/>
    <cellStyle name="Calculation 2 2 3 4 4 2 2 4" xfId="61632"/>
    <cellStyle name="Calculation 2 2 3 4 4 2 3" xfId="61633"/>
    <cellStyle name="Calculation 2 2 3 4 4 2 4" xfId="61634"/>
    <cellStyle name="Calculation 2 2 3 4 4 2 5" xfId="61635"/>
    <cellStyle name="Calculation 2 2 3 4 4 3" xfId="1164"/>
    <cellStyle name="Calculation 2 2 3 4 4 3 2" xfId="61636"/>
    <cellStyle name="Calculation 2 2 3 4 4 3 3" xfId="61637"/>
    <cellStyle name="Calculation 2 2 3 4 4 3 4" xfId="61638"/>
    <cellStyle name="Calculation 2 2 3 4 4 4" xfId="61639"/>
    <cellStyle name="Calculation 2 2 3 4 4 5" xfId="61640"/>
    <cellStyle name="Calculation 2 2 3 4 4 6" xfId="61641"/>
    <cellStyle name="Calculation 2 2 3 4 5" xfId="1165"/>
    <cellStyle name="Calculation 2 2 3 4 5 2" xfId="1166"/>
    <cellStyle name="Calculation 2 2 3 4 5 2 2" xfId="61642"/>
    <cellStyle name="Calculation 2 2 3 4 5 2 3" xfId="61643"/>
    <cellStyle name="Calculation 2 2 3 4 5 2 4" xfId="61644"/>
    <cellStyle name="Calculation 2 2 3 4 5 3" xfId="61645"/>
    <cellStyle name="Calculation 2 2 3 4 5 4" xfId="61646"/>
    <cellStyle name="Calculation 2 2 3 4 5 5" xfId="61647"/>
    <cellStyle name="Calculation 2 2 3 4 6" xfId="1167"/>
    <cellStyle name="Calculation 2 2 3 4 6 2" xfId="61648"/>
    <cellStyle name="Calculation 2 2 3 4 6 3" xfId="61649"/>
    <cellStyle name="Calculation 2 2 3 4 6 4" xfId="61650"/>
    <cellStyle name="Calculation 2 2 3 4 7" xfId="61651"/>
    <cellStyle name="Calculation 2 2 3 4 8" xfId="61652"/>
    <cellStyle name="Calculation 2 2 3 4 9" xfId="61653"/>
    <cellStyle name="Calculation 2 2 3 5" xfId="43653"/>
    <cellStyle name="Calculation 2 2 3 5 2" xfId="43654"/>
    <cellStyle name="Calculation 2 2 3 5 2 2" xfId="43655"/>
    <cellStyle name="Calculation 2 2 3 5 2 3" xfId="43656"/>
    <cellStyle name="Calculation 2 2 3 5 3" xfId="43657"/>
    <cellStyle name="Calculation 2 2 3 5 4" xfId="43658"/>
    <cellStyle name="Calculation 2 2 3 6" xfId="43659"/>
    <cellStyle name="Calculation 2 2 3 6 2" xfId="43660"/>
    <cellStyle name="Calculation 2 2 3 6 2 2" xfId="43661"/>
    <cellStyle name="Calculation 2 2 3 6 2 3" xfId="43662"/>
    <cellStyle name="Calculation 2 2 3 6 3" xfId="43663"/>
    <cellStyle name="Calculation 2 2 3 6 4" xfId="43664"/>
    <cellStyle name="Calculation 2 2 3 7" xfId="43665"/>
    <cellStyle name="Calculation 2 2 3 7 2" xfId="43666"/>
    <cellStyle name="Calculation 2 2 3 7 2 2" xfId="43667"/>
    <cellStyle name="Calculation 2 2 3 7 2 3" xfId="43668"/>
    <cellStyle name="Calculation 2 2 3 7 3" xfId="43669"/>
    <cellStyle name="Calculation 2 2 3 7 4" xfId="43670"/>
    <cellStyle name="Calculation 2 2 3 8" xfId="43671"/>
    <cellStyle name="Calculation 2 2 3 8 2" xfId="43672"/>
    <cellStyle name="Calculation 2 2 3 8 2 2" xfId="43673"/>
    <cellStyle name="Calculation 2 2 3 8 2 3" xfId="43674"/>
    <cellStyle name="Calculation 2 2 3 8 3" xfId="43675"/>
    <cellStyle name="Calculation 2 2 3 8 4" xfId="43676"/>
    <cellStyle name="Calculation 2 2 3 9" xfId="43677"/>
    <cellStyle name="Calculation 2 2 3 9 2" xfId="43678"/>
    <cellStyle name="Calculation 2 2 3 9 2 2" xfId="43679"/>
    <cellStyle name="Calculation 2 2 3 9 2 3" xfId="43680"/>
    <cellStyle name="Calculation 2 2 3 9 3" xfId="43681"/>
    <cellStyle name="Calculation 2 2 3 9 4" xfId="43682"/>
    <cellStyle name="Calculation 2 2 30" xfId="43683"/>
    <cellStyle name="Calculation 2 2 30 10" xfId="43684"/>
    <cellStyle name="Calculation 2 2 30 2" xfId="43685"/>
    <cellStyle name="Calculation 2 2 30 2 2" xfId="43686"/>
    <cellStyle name="Calculation 2 2 30 2 2 2" xfId="43687"/>
    <cellStyle name="Calculation 2 2 30 2 2 3" xfId="43688"/>
    <cellStyle name="Calculation 2 2 30 2 3" xfId="43689"/>
    <cellStyle name="Calculation 2 2 30 2 4" xfId="43690"/>
    <cellStyle name="Calculation 2 2 30 3" xfId="43691"/>
    <cellStyle name="Calculation 2 2 30 3 2" xfId="43692"/>
    <cellStyle name="Calculation 2 2 30 3 2 2" xfId="43693"/>
    <cellStyle name="Calculation 2 2 30 3 2 3" xfId="43694"/>
    <cellStyle name="Calculation 2 2 30 3 3" xfId="43695"/>
    <cellStyle name="Calculation 2 2 30 3 4" xfId="43696"/>
    <cellStyle name="Calculation 2 2 30 4" xfId="43697"/>
    <cellStyle name="Calculation 2 2 30 4 2" xfId="43698"/>
    <cellStyle name="Calculation 2 2 30 4 2 2" xfId="43699"/>
    <cellStyle name="Calculation 2 2 30 4 2 3" xfId="43700"/>
    <cellStyle name="Calculation 2 2 30 4 3" xfId="43701"/>
    <cellStyle name="Calculation 2 2 30 4 4" xfId="43702"/>
    <cellStyle name="Calculation 2 2 30 5" xfId="43703"/>
    <cellStyle name="Calculation 2 2 30 5 2" xfId="43704"/>
    <cellStyle name="Calculation 2 2 30 5 2 2" xfId="43705"/>
    <cellStyle name="Calculation 2 2 30 5 2 3" xfId="43706"/>
    <cellStyle name="Calculation 2 2 30 5 3" xfId="43707"/>
    <cellStyle name="Calculation 2 2 30 5 4" xfId="43708"/>
    <cellStyle name="Calculation 2 2 30 6" xfId="43709"/>
    <cellStyle name="Calculation 2 2 30 6 2" xfId="43710"/>
    <cellStyle name="Calculation 2 2 30 6 2 2" xfId="43711"/>
    <cellStyle name="Calculation 2 2 30 6 2 3" xfId="43712"/>
    <cellStyle name="Calculation 2 2 30 6 3" xfId="43713"/>
    <cellStyle name="Calculation 2 2 30 6 4" xfId="43714"/>
    <cellStyle name="Calculation 2 2 30 7" xfId="43715"/>
    <cellStyle name="Calculation 2 2 30 7 2" xfId="43716"/>
    <cellStyle name="Calculation 2 2 30 7 2 2" xfId="43717"/>
    <cellStyle name="Calculation 2 2 30 7 2 3" xfId="43718"/>
    <cellStyle name="Calculation 2 2 30 7 3" xfId="43719"/>
    <cellStyle name="Calculation 2 2 30 7 4" xfId="43720"/>
    <cellStyle name="Calculation 2 2 30 8" xfId="43721"/>
    <cellStyle name="Calculation 2 2 30 8 2" xfId="43722"/>
    <cellStyle name="Calculation 2 2 30 8 2 2" xfId="43723"/>
    <cellStyle name="Calculation 2 2 30 8 2 3" xfId="43724"/>
    <cellStyle name="Calculation 2 2 30 8 3" xfId="43725"/>
    <cellStyle name="Calculation 2 2 30 8 4" xfId="43726"/>
    <cellStyle name="Calculation 2 2 30 9" xfId="43727"/>
    <cellStyle name="Calculation 2 2 31" xfId="43728"/>
    <cellStyle name="Calculation 2 2 31 10" xfId="43729"/>
    <cellStyle name="Calculation 2 2 31 2" xfId="43730"/>
    <cellStyle name="Calculation 2 2 31 2 2" xfId="43731"/>
    <cellStyle name="Calculation 2 2 31 2 2 2" xfId="43732"/>
    <cellStyle name="Calculation 2 2 31 2 2 3" xfId="43733"/>
    <cellStyle name="Calculation 2 2 31 2 3" xfId="43734"/>
    <cellStyle name="Calculation 2 2 31 2 4" xfId="43735"/>
    <cellStyle name="Calculation 2 2 31 3" xfId="43736"/>
    <cellStyle name="Calculation 2 2 31 3 2" xfId="43737"/>
    <cellStyle name="Calculation 2 2 31 3 2 2" xfId="43738"/>
    <cellStyle name="Calculation 2 2 31 3 2 3" xfId="43739"/>
    <cellStyle name="Calculation 2 2 31 3 3" xfId="43740"/>
    <cellStyle name="Calculation 2 2 31 3 4" xfId="43741"/>
    <cellStyle name="Calculation 2 2 31 4" xfId="43742"/>
    <cellStyle name="Calculation 2 2 31 4 2" xfId="43743"/>
    <cellStyle name="Calculation 2 2 31 4 2 2" xfId="43744"/>
    <cellStyle name="Calculation 2 2 31 4 2 3" xfId="43745"/>
    <cellStyle name="Calculation 2 2 31 4 3" xfId="43746"/>
    <cellStyle name="Calculation 2 2 31 4 4" xfId="43747"/>
    <cellStyle name="Calculation 2 2 31 5" xfId="43748"/>
    <cellStyle name="Calculation 2 2 31 5 2" xfId="43749"/>
    <cellStyle name="Calculation 2 2 31 5 2 2" xfId="43750"/>
    <cellStyle name="Calculation 2 2 31 5 2 3" xfId="43751"/>
    <cellStyle name="Calculation 2 2 31 5 3" xfId="43752"/>
    <cellStyle name="Calculation 2 2 31 5 4" xfId="43753"/>
    <cellStyle name="Calculation 2 2 31 6" xfId="43754"/>
    <cellStyle name="Calculation 2 2 31 6 2" xfId="43755"/>
    <cellStyle name="Calculation 2 2 31 6 2 2" xfId="43756"/>
    <cellStyle name="Calculation 2 2 31 6 2 3" xfId="43757"/>
    <cellStyle name="Calculation 2 2 31 6 3" xfId="43758"/>
    <cellStyle name="Calculation 2 2 31 6 4" xfId="43759"/>
    <cellStyle name="Calculation 2 2 31 7" xfId="43760"/>
    <cellStyle name="Calculation 2 2 31 7 2" xfId="43761"/>
    <cellStyle name="Calculation 2 2 31 7 2 2" xfId="43762"/>
    <cellStyle name="Calculation 2 2 31 7 2 3" xfId="43763"/>
    <cellStyle name="Calculation 2 2 31 7 3" xfId="43764"/>
    <cellStyle name="Calculation 2 2 31 7 4" xfId="43765"/>
    <cellStyle name="Calculation 2 2 31 8" xfId="43766"/>
    <cellStyle name="Calculation 2 2 31 8 2" xfId="43767"/>
    <cellStyle name="Calculation 2 2 31 8 2 2" xfId="43768"/>
    <cellStyle name="Calculation 2 2 31 8 2 3" xfId="43769"/>
    <cellStyle name="Calculation 2 2 31 8 3" xfId="43770"/>
    <cellStyle name="Calculation 2 2 31 8 4" xfId="43771"/>
    <cellStyle name="Calculation 2 2 31 9" xfId="43772"/>
    <cellStyle name="Calculation 2 2 32" xfId="43773"/>
    <cellStyle name="Calculation 2 2 32 10" xfId="43774"/>
    <cellStyle name="Calculation 2 2 32 11" xfId="43775"/>
    <cellStyle name="Calculation 2 2 32 2" xfId="43776"/>
    <cellStyle name="Calculation 2 2 32 2 2" xfId="43777"/>
    <cellStyle name="Calculation 2 2 32 2 2 2" xfId="43778"/>
    <cellStyle name="Calculation 2 2 32 2 2 3" xfId="43779"/>
    <cellStyle name="Calculation 2 2 32 2 3" xfId="43780"/>
    <cellStyle name="Calculation 2 2 32 2 4" xfId="43781"/>
    <cellStyle name="Calculation 2 2 32 3" xfId="43782"/>
    <cellStyle name="Calculation 2 2 32 3 2" xfId="43783"/>
    <cellStyle name="Calculation 2 2 32 3 2 2" xfId="43784"/>
    <cellStyle name="Calculation 2 2 32 3 2 3" xfId="43785"/>
    <cellStyle name="Calculation 2 2 32 3 3" xfId="43786"/>
    <cellStyle name="Calculation 2 2 32 3 4" xfId="43787"/>
    <cellStyle name="Calculation 2 2 32 4" xfId="43788"/>
    <cellStyle name="Calculation 2 2 32 4 2" xfId="43789"/>
    <cellStyle name="Calculation 2 2 32 4 2 2" xfId="43790"/>
    <cellStyle name="Calculation 2 2 32 4 2 3" xfId="43791"/>
    <cellStyle name="Calculation 2 2 32 4 3" xfId="43792"/>
    <cellStyle name="Calculation 2 2 32 4 4" xfId="43793"/>
    <cellStyle name="Calculation 2 2 32 5" xfId="43794"/>
    <cellStyle name="Calculation 2 2 32 5 2" xfId="43795"/>
    <cellStyle name="Calculation 2 2 32 5 2 2" xfId="43796"/>
    <cellStyle name="Calculation 2 2 32 5 2 3" xfId="43797"/>
    <cellStyle name="Calculation 2 2 32 5 3" xfId="43798"/>
    <cellStyle name="Calculation 2 2 32 5 4" xfId="43799"/>
    <cellStyle name="Calculation 2 2 32 6" xfId="43800"/>
    <cellStyle name="Calculation 2 2 32 6 2" xfId="43801"/>
    <cellStyle name="Calculation 2 2 32 6 2 2" xfId="43802"/>
    <cellStyle name="Calculation 2 2 32 6 2 3" xfId="43803"/>
    <cellStyle name="Calculation 2 2 32 6 3" xfId="43804"/>
    <cellStyle name="Calculation 2 2 32 6 4" xfId="43805"/>
    <cellStyle name="Calculation 2 2 32 7" xfId="43806"/>
    <cellStyle name="Calculation 2 2 32 7 2" xfId="43807"/>
    <cellStyle name="Calculation 2 2 32 7 2 2" xfId="43808"/>
    <cellStyle name="Calculation 2 2 32 7 2 3" xfId="43809"/>
    <cellStyle name="Calculation 2 2 32 7 3" xfId="43810"/>
    <cellStyle name="Calculation 2 2 32 7 4" xfId="43811"/>
    <cellStyle name="Calculation 2 2 32 8" xfId="43812"/>
    <cellStyle name="Calculation 2 2 32 8 2" xfId="43813"/>
    <cellStyle name="Calculation 2 2 32 8 2 2" xfId="43814"/>
    <cellStyle name="Calculation 2 2 32 8 2 3" xfId="43815"/>
    <cellStyle name="Calculation 2 2 32 8 3" xfId="43816"/>
    <cellStyle name="Calculation 2 2 32 8 4" xfId="43817"/>
    <cellStyle name="Calculation 2 2 32 9" xfId="43818"/>
    <cellStyle name="Calculation 2 2 32 9 2" xfId="43819"/>
    <cellStyle name="Calculation 2 2 32 9 3" xfId="43820"/>
    <cellStyle name="Calculation 2 2 33" xfId="43821"/>
    <cellStyle name="Calculation 2 2 33 10" xfId="43822"/>
    <cellStyle name="Calculation 2 2 33 2" xfId="43823"/>
    <cellStyle name="Calculation 2 2 33 2 2" xfId="43824"/>
    <cellStyle name="Calculation 2 2 33 2 2 2" xfId="43825"/>
    <cellStyle name="Calculation 2 2 33 2 2 3" xfId="43826"/>
    <cellStyle name="Calculation 2 2 33 2 3" xfId="43827"/>
    <cellStyle name="Calculation 2 2 33 2 4" xfId="43828"/>
    <cellStyle name="Calculation 2 2 33 3" xfId="43829"/>
    <cellStyle name="Calculation 2 2 33 3 2" xfId="43830"/>
    <cellStyle name="Calculation 2 2 33 3 2 2" xfId="43831"/>
    <cellStyle name="Calculation 2 2 33 3 2 3" xfId="43832"/>
    <cellStyle name="Calculation 2 2 33 3 3" xfId="43833"/>
    <cellStyle name="Calculation 2 2 33 3 4" xfId="43834"/>
    <cellStyle name="Calculation 2 2 33 4" xfId="43835"/>
    <cellStyle name="Calculation 2 2 33 4 2" xfId="43836"/>
    <cellStyle name="Calculation 2 2 33 4 2 2" xfId="43837"/>
    <cellStyle name="Calculation 2 2 33 4 2 3" xfId="43838"/>
    <cellStyle name="Calculation 2 2 33 4 3" xfId="43839"/>
    <cellStyle name="Calculation 2 2 33 4 4" xfId="43840"/>
    <cellStyle name="Calculation 2 2 33 5" xfId="43841"/>
    <cellStyle name="Calculation 2 2 33 5 2" xfId="43842"/>
    <cellStyle name="Calculation 2 2 33 5 2 2" xfId="43843"/>
    <cellStyle name="Calculation 2 2 33 5 2 3" xfId="43844"/>
    <cellStyle name="Calculation 2 2 33 5 3" xfId="43845"/>
    <cellStyle name="Calculation 2 2 33 5 4" xfId="43846"/>
    <cellStyle name="Calculation 2 2 33 6" xfId="43847"/>
    <cellStyle name="Calculation 2 2 33 6 2" xfId="43848"/>
    <cellStyle name="Calculation 2 2 33 6 2 2" xfId="43849"/>
    <cellStyle name="Calculation 2 2 33 6 2 3" xfId="43850"/>
    <cellStyle name="Calculation 2 2 33 6 3" xfId="43851"/>
    <cellStyle name="Calculation 2 2 33 6 4" xfId="43852"/>
    <cellStyle name="Calculation 2 2 33 7" xfId="43853"/>
    <cellStyle name="Calculation 2 2 33 7 2" xfId="43854"/>
    <cellStyle name="Calculation 2 2 33 7 2 2" xfId="43855"/>
    <cellStyle name="Calculation 2 2 33 7 2 3" xfId="43856"/>
    <cellStyle name="Calculation 2 2 33 7 3" xfId="43857"/>
    <cellStyle name="Calculation 2 2 33 7 4" xfId="43858"/>
    <cellStyle name="Calculation 2 2 33 8" xfId="43859"/>
    <cellStyle name="Calculation 2 2 33 8 2" xfId="43860"/>
    <cellStyle name="Calculation 2 2 33 8 2 2" xfId="43861"/>
    <cellStyle name="Calculation 2 2 33 8 2 3" xfId="43862"/>
    <cellStyle name="Calculation 2 2 33 8 3" xfId="43863"/>
    <cellStyle name="Calculation 2 2 33 8 4" xfId="43864"/>
    <cellStyle name="Calculation 2 2 33 9" xfId="43865"/>
    <cellStyle name="Calculation 2 2 34" xfId="43866"/>
    <cellStyle name="Calculation 2 2 34 10" xfId="43867"/>
    <cellStyle name="Calculation 2 2 34 11" xfId="43868"/>
    <cellStyle name="Calculation 2 2 34 2" xfId="43869"/>
    <cellStyle name="Calculation 2 2 34 2 2" xfId="43870"/>
    <cellStyle name="Calculation 2 2 34 2 2 2" xfId="43871"/>
    <cellStyle name="Calculation 2 2 34 2 2 3" xfId="43872"/>
    <cellStyle name="Calculation 2 2 34 2 3" xfId="43873"/>
    <cellStyle name="Calculation 2 2 34 2 4" xfId="43874"/>
    <cellStyle name="Calculation 2 2 34 3" xfId="43875"/>
    <cellStyle name="Calculation 2 2 34 3 2" xfId="43876"/>
    <cellStyle name="Calculation 2 2 34 3 2 2" xfId="43877"/>
    <cellStyle name="Calculation 2 2 34 3 2 3" xfId="43878"/>
    <cellStyle name="Calculation 2 2 34 3 3" xfId="43879"/>
    <cellStyle name="Calculation 2 2 34 3 4" xfId="43880"/>
    <cellStyle name="Calculation 2 2 34 4" xfId="43881"/>
    <cellStyle name="Calculation 2 2 34 4 2" xfId="43882"/>
    <cellStyle name="Calculation 2 2 34 4 2 2" xfId="43883"/>
    <cellStyle name="Calculation 2 2 34 4 2 3" xfId="43884"/>
    <cellStyle name="Calculation 2 2 34 4 3" xfId="43885"/>
    <cellStyle name="Calculation 2 2 34 4 4" xfId="43886"/>
    <cellStyle name="Calculation 2 2 34 5" xfId="43887"/>
    <cellStyle name="Calculation 2 2 34 5 2" xfId="43888"/>
    <cellStyle name="Calculation 2 2 34 5 2 2" xfId="43889"/>
    <cellStyle name="Calculation 2 2 34 5 2 3" xfId="43890"/>
    <cellStyle name="Calculation 2 2 34 5 3" xfId="43891"/>
    <cellStyle name="Calculation 2 2 34 5 4" xfId="43892"/>
    <cellStyle name="Calculation 2 2 34 6" xfId="43893"/>
    <cellStyle name="Calculation 2 2 34 6 2" xfId="43894"/>
    <cellStyle name="Calculation 2 2 34 6 2 2" xfId="43895"/>
    <cellStyle name="Calculation 2 2 34 6 2 3" xfId="43896"/>
    <cellStyle name="Calculation 2 2 34 6 3" xfId="43897"/>
    <cellStyle name="Calculation 2 2 34 6 4" xfId="43898"/>
    <cellStyle name="Calculation 2 2 34 7" xfId="43899"/>
    <cellStyle name="Calculation 2 2 34 7 2" xfId="43900"/>
    <cellStyle name="Calculation 2 2 34 7 2 2" xfId="43901"/>
    <cellStyle name="Calculation 2 2 34 7 2 3" xfId="43902"/>
    <cellStyle name="Calculation 2 2 34 7 3" xfId="43903"/>
    <cellStyle name="Calculation 2 2 34 7 4" xfId="43904"/>
    <cellStyle name="Calculation 2 2 34 8" xfId="43905"/>
    <cellStyle name="Calculation 2 2 34 8 2" xfId="43906"/>
    <cellStyle name="Calculation 2 2 34 8 2 2" xfId="43907"/>
    <cellStyle name="Calculation 2 2 34 8 2 3" xfId="43908"/>
    <cellStyle name="Calculation 2 2 34 8 3" xfId="43909"/>
    <cellStyle name="Calculation 2 2 34 8 4" xfId="43910"/>
    <cellStyle name="Calculation 2 2 34 9" xfId="43911"/>
    <cellStyle name="Calculation 2 2 34 9 2" xfId="43912"/>
    <cellStyle name="Calculation 2 2 34 9 3" xfId="43913"/>
    <cellStyle name="Calculation 2 2 35" xfId="43914"/>
    <cellStyle name="Calculation 2 2 35 10" xfId="43915"/>
    <cellStyle name="Calculation 2 2 35 11" xfId="43916"/>
    <cellStyle name="Calculation 2 2 35 2" xfId="43917"/>
    <cellStyle name="Calculation 2 2 35 2 2" xfId="43918"/>
    <cellStyle name="Calculation 2 2 35 2 2 2" xfId="43919"/>
    <cellStyle name="Calculation 2 2 35 2 2 3" xfId="43920"/>
    <cellStyle name="Calculation 2 2 35 2 3" xfId="43921"/>
    <cellStyle name="Calculation 2 2 35 2 4" xfId="43922"/>
    <cellStyle name="Calculation 2 2 35 3" xfId="43923"/>
    <cellStyle name="Calculation 2 2 35 3 2" xfId="43924"/>
    <cellStyle name="Calculation 2 2 35 3 2 2" xfId="43925"/>
    <cellStyle name="Calculation 2 2 35 3 2 3" xfId="43926"/>
    <cellStyle name="Calculation 2 2 35 3 3" xfId="43927"/>
    <cellStyle name="Calculation 2 2 35 3 4" xfId="43928"/>
    <cellStyle name="Calculation 2 2 35 4" xfId="43929"/>
    <cellStyle name="Calculation 2 2 35 4 2" xfId="43930"/>
    <cellStyle name="Calculation 2 2 35 4 2 2" xfId="43931"/>
    <cellStyle name="Calculation 2 2 35 4 2 3" xfId="43932"/>
    <cellStyle name="Calculation 2 2 35 4 3" xfId="43933"/>
    <cellStyle name="Calculation 2 2 35 4 4" xfId="43934"/>
    <cellStyle name="Calculation 2 2 35 5" xfId="43935"/>
    <cellStyle name="Calculation 2 2 35 5 2" xfId="43936"/>
    <cellStyle name="Calculation 2 2 35 5 2 2" xfId="43937"/>
    <cellStyle name="Calculation 2 2 35 5 2 3" xfId="43938"/>
    <cellStyle name="Calculation 2 2 35 5 3" xfId="43939"/>
    <cellStyle name="Calculation 2 2 35 5 4" xfId="43940"/>
    <cellStyle name="Calculation 2 2 35 6" xfId="43941"/>
    <cellStyle name="Calculation 2 2 35 6 2" xfId="43942"/>
    <cellStyle name="Calculation 2 2 35 6 2 2" xfId="43943"/>
    <cellStyle name="Calculation 2 2 35 6 2 3" xfId="43944"/>
    <cellStyle name="Calculation 2 2 35 6 3" xfId="43945"/>
    <cellStyle name="Calculation 2 2 35 6 4" xfId="43946"/>
    <cellStyle name="Calculation 2 2 35 7" xfId="43947"/>
    <cellStyle name="Calculation 2 2 35 7 2" xfId="43948"/>
    <cellStyle name="Calculation 2 2 35 7 2 2" xfId="43949"/>
    <cellStyle name="Calculation 2 2 35 7 2 3" xfId="43950"/>
    <cellStyle name="Calculation 2 2 35 7 3" xfId="43951"/>
    <cellStyle name="Calculation 2 2 35 7 4" xfId="43952"/>
    <cellStyle name="Calculation 2 2 35 8" xfId="43953"/>
    <cellStyle name="Calculation 2 2 35 8 2" xfId="43954"/>
    <cellStyle name="Calculation 2 2 35 8 2 2" xfId="43955"/>
    <cellStyle name="Calculation 2 2 35 8 2 3" xfId="43956"/>
    <cellStyle name="Calculation 2 2 35 8 3" xfId="43957"/>
    <cellStyle name="Calculation 2 2 35 8 4" xfId="43958"/>
    <cellStyle name="Calculation 2 2 35 9" xfId="43959"/>
    <cellStyle name="Calculation 2 2 35 9 2" xfId="43960"/>
    <cellStyle name="Calculation 2 2 35 9 3" xfId="43961"/>
    <cellStyle name="Calculation 2 2 36" xfId="43962"/>
    <cellStyle name="Calculation 2 2 36 10" xfId="43963"/>
    <cellStyle name="Calculation 2 2 36 11" xfId="43964"/>
    <cellStyle name="Calculation 2 2 36 2" xfId="43965"/>
    <cellStyle name="Calculation 2 2 36 2 2" xfId="43966"/>
    <cellStyle name="Calculation 2 2 36 2 2 2" xfId="43967"/>
    <cellStyle name="Calculation 2 2 36 2 2 3" xfId="43968"/>
    <cellStyle name="Calculation 2 2 36 2 3" xfId="43969"/>
    <cellStyle name="Calculation 2 2 36 2 4" xfId="43970"/>
    <cellStyle name="Calculation 2 2 36 3" xfId="43971"/>
    <cellStyle name="Calculation 2 2 36 3 2" xfId="43972"/>
    <cellStyle name="Calculation 2 2 36 3 2 2" xfId="43973"/>
    <cellStyle name="Calculation 2 2 36 3 2 3" xfId="43974"/>
    <cellStyle name="Calculation 2 2 36 3 3" xfId="43975"/>
    <cellStyle name="Calculation 2 2 36 3 4" xfId="43976"/>
    <cellStyle name="Calculation 2 2 36 4" xfId="43977"/>
    <cellStyle name="Calculation 2 2 36 4 2" xfId="43978"/>
    <cellStyle name="Calculation 2 2 36 4 2 2" xfId="43979"/>
    <cellStyle name="Calculation 2 2 36 4 2 3" xfId="43980"/>
    <cellStyle name="Calculation 2 2 36 4 3" xfId="43981"/>
    <cellStyle name="Calculation 2 2 36 4 4" xfId="43982"/>
    <cellStyle name="Calculation 2 2 36 5" xfId="43983"/>
    <cellStyle name="Calculation 2 2 36 5 2" xfId="43984"/>
    <cellStyle name="Calculation 2 2 36 5 2 2" xfId="43985"/>
    <cellStyle name="Calculation 2 2 36 5 2 3" xfId="43986"/>
    <cellStyle name="Calculation 2 2 36 5 3" xfId="43987"/>
    <cellStyle name="Calculation 2 2 36 5 4" xfId="43988"/>
    <cellStyle name="Calculation 2 2 36 6" xfId="43989"/>
    <cellStyle name="Calculation 2 2 36 6 2" xfId="43990"/>
    <cellStyle name="Calculation 2 2 36 6 2 2" xfId="43991"/>
    <cellStyle name="Calculation 2 2 36 6 2 3" xfId="43992"/>
    <cellStyle name="Calculation 2 2 36 6 3" xfId="43993"/>
    <cellStyle name="Calculation 2 2 36 6 4" xfId="43994"/>
    <cellStyle name="Calculation 2 2 36 7" xfId="43995"/>
    <cellStyle name="Calculation 2 2 36 7 2" xfId="43996"/>
    <cellStyle name="Calculation 2 2 36 7 2 2" xfId="43997"/>
    <cellStyle name="Calculation 2 2 36 7 2 3" xfId="43998"/>
    <cellStyle name="Calculation 2 2 36 7 3" xfId="43999"/>
    <cellStyle name="Calculation 2 2 36 7 4" xfId="44000"/>
    <cellStyle name="Calculation 2 2 36 8" xfId="44001"/>
    <cellStyle name="Calculation 2 2 36 8 2" xfId="44002"/>
    <cellStyle name="Calculation 2 2 36 8 2 2" xfId="44003"/>
    <cellStyle name="Calculation 2 2 36 8 2 3" xfId="44004"/>
    <cellStyle name="Calculation 2 2 36 8 3" xfId="44005"/>
    <cellStyle name="Calculation 2 2 36 8 4" xfId="44006"/>
    <cellStyle name="Calculation 2 2 36 9" xfId="44007"/>
    <cellStyle name="Calculation 2 2 36 9 2" xfId="44008"/>
    <cellStyle name="Calculation 2 2 36 9 3" xfId="44009"/>
    <cellStyle name="Calculation 2 2 37" xfId="44010"/>
    <cellStyle name="Calculation 2 2 37 10" xfId="44011"/>
    <cellStyle name="Calculation 2 2 37 11" xfId="44012"/>
    <cellStyle name="Calculation 2 2 37 2" xfId="44013"/>
    <cellStyle name="Calculation 2 2 37 2 2" xfId="44014"/>
    <cellStyle name="Calculation 2 2 37 2 2 2" xfId="44015"/>
    <cellStyle name="Calculation 2 2 37 2 2 3" xfId="44016"/>
    <cellStyle name="Calculation 2 2 37 2 3" xfId="44017"/>
    <cellStyle name="Calculation 2 2 37 2 4" xfId="44018"/>
    <cellStyle name="Calculation 2 2 37 3" xfId="44019"/>
    <cellStyle name="Calculation 2 2 37 3 2" xfId="44020"/>
    <cellStyle name="Calculation 2 2 37 3 2 2" xfId="44021"/>
    <cellStyle name="Calculation 2 2 37 3 2 3" xfId="44022"/>
    <cellStyle name="Calculation 2 2 37 3 3" xfId="44023"/>
    <cellStyle name="Calculation 2 2 37 3 4" xfId="44024"/>
    <cellStyle name="Calculation 2 2 37 4" xfId="44025"/>
    <cellStyle name="Calculation 2 2 37 4 2" xfId="44026"/>
    <cellStyle name="Calculation 2 2 37 4 2 2" xfId="44027"/>
    <cellStyle name="Calculation 2 2 37 4 2 3" xfId="44028"/>
    <cellStyle name="Calculation 2 2 37 4 3" xfId="44029"/>
    <cellStyle name="Calculation 2 2 37 4 4" xfId="44030"/>
    <cellStyle name="Calculation 2 2 37 5" xfId="44031"/>
    <cellStyle name="Calculation 2 2 37 5 2" xfId="44032"/>
    <cellStyle name="Calculation 2 2 37 5 2 2" xfId="44033"/>
    <cellStyle name="Calculation 2 2 37 5 2 3" xfId="44034"/>
    <cellStyle name="Calculation 2 2 37 5 3" xfId="44035"/>
    <cellStyle name="Calculation 2 2 37 5 4" xfId="44036"/>
    <cellStyle name="Calculation 2 2 37 6" xfId="44037"/>
    <cellStyle name="Calculation 2 2 37 6 2" xfId="44038"/>
    <cellStyle name="Calculation 2 2 37 6 2 2" xfId="44039"/>
    <cellStyle name="Calculation 2 2 37 6 2 3" xfId="44040"/>
    <cellStyle name="Calculation 2 2 37 6 3" xfId="44041"/>
    <cellStyle name="Calculation 2 2 37 6 4" xfId="44042"/>
    <cellStyle name="Calculation 2 2 37 7" xfId="44043"/>
    <cellStyle name="Calculation 2 2 37 7 2" xfId="44044"/>
    <cellStyle name="Calculation 2 2 37 7 2 2" xfId="44045"/>
    <cellStyle name="Calculation 2 2 37 7 2 3" xfId="44046"/>
    <cellStyle name="Calculation 2 2 37 7 3" xfId="44047"/>
    <cellStyle name="Calculation 2 2 37 7 4" xfId="44048"/>
    <cellStyle name="Calculation 2 2 37 8" xfId="44049"/>
    <cellStyle name="Calculation 2 2 37 8 2" xfId="44050"/>
    <cellStyle name="Calculation 2 2 37 8 2 2" xfId="44051"/>
    <cellStyle name="Calculation 2 2 37 8 2 3" xfId="44052"/>
    <cellStyle name="Calculation 2 2 37 8 3" xfId="44053"/>
    <cellStyle name="Calculation 2 2 37 8 4" xfId="44054"/>
    <cellStyle name="Calculation 2 2 37 9" xfId="44055"/>
    <cellStyle name="Calculation 2 2 37 9 2" xfId="44056"/>
    <cellStyle name="Calculation 2 2 37 9 3" xfId="44057"/>
    <cellStyle name="Calculation 2 2 38" xfId="44058"/>
    <cellStyle name="Calculation 2 2 38 10" xfId="44059"/>
    <cellStyle name="Calculation 2 2 38 11" xfId="44060"/>
    <cellStyle name="Calculation 2 2 38 2" xfId="44061"/>
    <cellStyle name="Calculation 2 2 38 2 2" xfId="44062"/>
    <cellStyle name="Calculation 2 2 38 2 2 2" xfId="44063"/>
    <cellStyle name="Calculation 2 2 38 2 2 3" xfId="44064"/>
    <cellStyle name="Calculation 2 2 38 2 3" xfId="44065"/>
    <cellStyle name="Calculation 2 2 38 2 4" xfId="44066"/>
    <cellStyle name="Calculation 2 2 38 3" xfId="44067"/>
    <cellStyle name="Calculation 2 2 38 3 2" xfId="44068"/>
    <cellStyle name="Calculation 2 2 38 3 2 2" xfId="44069"/>
    <cellStyle name="Calculation 2 2 38 3 2 3" xfId="44070"/>
    <cellStyle name="Calculation 2 2 38 3 3" xfId="44071"/>
    <cellStyle name="Calculation 2 2 38 3 4" xfId="44072"/>
    <cellStyle name="Calculation 2 2 38 4" xfId="44073"/>
    <cellStyle name="Calculation 2 2 38 4 2" xfId="44074"/>
    <cellStyle name="Calculation 2 2 38 4 2 2" xfId="44075"/>
    <cellStyle name="Calculation 2 2 38 4 2 3" xfId="44076"/>
    <cellStyle name="Calculation 2 2 38 4 3" xfId="44077"/>
    <cellStyle name="Calculation 2 2 38 4 4" xfId="44078"/>
    <cellStyle name="Calculation 2 2 38 5" xfId="44079"/>
    <cellStyle name="Calculation 2 2 38 5 2" xfId="44080"/>
    <cellStyle name="Calculation 2 2 38 5 2 2" xfId="44081"/>
    <cellStyle name="Calculation 2 2 38 5 2 3" xfId="44082"/>
    <cellStyle name="Calculation 2 2 38 5 3" xfId="44083"/>
    <cellStyle name="Calculation 2 2 38 5 4" xfId="44084"/>
    <cellStyle name="Calculation 2 2 38 6" xfId="44085"/>
    <cellStyle name="Calculation 2 2 38 6 2" xfId="44086"/>
    <cellStyle name="Calculation 2 2 38 6 2 2" xfId="44087"/>
    <cellStyle name="Calculation 2 2 38 6 2 3" xfId="44088"/>
    <cellStyle name="Calculation 2 2 38 6 3" xfId="44089"/>
    <cellStyle name="Calculation 2 2 38 6 4" xfId="44090"/>
    <cellStyle name="Calculation 2 2 38 7" xfId="44091"/>
    <cellStyle name="Calculation 2 2 38 7 2" xfId="44092"/>
    <cellStyle name="Calculation 2 2 38 7 2 2" xfId="44093"/>
    <cellStyle name="Calculation 2 2 38 7 2 3" xfId="44094"/>
    <cellStyle name="Calculation 2 2 38 7 3" xfId="44095"/>
    <cellStyle name="Calculation 2 2 38 7 4" xfId="44096"/>
    <cellStyle name="Calculation 2 2 38 8" xfId="44097"/>
    <cellStyle name="Calculation 2 2 38 8 2" xfId="44098"/>
    <cellStyle name="Calculation 2 2 38 8 2 2" xfId="44099"/>
    <cellStyle name="Calculation 2 2 38 8 2 3" xfId="44100"/>
    <cellStyle name="Calculation 2 2 38 8 3" xfId="44101"/>
    <cellStyle name="Calculation 2 2 38 8 4" xfId="44102"/>
    <cellStyle name="Calculation 2 2 38 9" xfId="44103"/>
    <cellStyle name="Calculation 2 2 38 9 2" xfId="44104"/>
    <cellStyle name="Calculation 2 2 38 9 3" xfId="44105"/>
    <cellStyle name="Calculation 2 2 39" xfId="44106"/>
    <cellStyle name="Calculation 2 2 39 10" xfId="44107"/>
    <cellStyle name="Calculation 2 2 39 11" xfId="44108"/>
    <cellStyle name="Calculation 2 2 39 2" xfId="44109"/>
    <cellStyle name="Calculation 2 2 39 2 2" xfId="44110"/>
    <cellStyle name="Calculation 2 2 39 2 2 2" xfId="44111"/>
    <cellStyle name="Calculation 2 2 39 2 2 3" xfId="44112"/>
    <cellStyle name="Calculation 2 2 39 2 3" xfId="44113"/>
    <cellStyle name="Calculation 2 2 39 2 4" xfId="44114"/>
    <cellStyle name="Calculation 2 2 39 3" xfId="44115"/>
    <cellStyle name="Calculation 2 2 39 3 2" xfId="44116"/>
    <cellStyle name="Calculation 2 2 39 3 2 2" xfId="44117"/>
    <cellStyle name="Calculation 2 2 39 3 2 3" xfId="44118"/>
    <cellStyle name="Calculation 2 2 39 3 3" xfId="44119"/>
    <cellStyle name="Calculation 2 2 39 3 4" xfId="44120"/>
    <cellStyle name="Calculation 2 2 39 4" xfId="44121"/>
    <cellStyle name="Calculation 2 2 39 4 2" xfId="44122"/>
    <cellStyle name="Calculation 2 2 39 4 2 2" xfId="44123"/>
    <cellStyle name="Calculation 2 2 39 4 2 3" xfId="44124"/>
    <cellStyle name="Calculation 2 2 39 4 3" xfId="44125"/>
    <cellStyle name="Calculation 2 2 39 4 4" xfId="44126"/>
    <cellStyle name="Calculation 2 2 39 5" xfId="44127"/>
    <cellStyle name="Calculation 2 2 39 5 2" xfId="44128"/>
    <cellStyle name="Calculation 2 2 39 5 2 2" xfId="44129"/>
    <cellStyle name="Calculation 2 2 39 5 2 3" xfId="44130"/>
    <cellStyle name="Calculation 2 2 39 5 3" xfId="44131"/>
    <cellStyle name="Calculation 2 2 39 5 4" xfId="44132"/>
    <cellStyle name="Calculation 2 2 39 6" xfId="44133"/>
    <cellStyle name="Calculation 2 2 39 6 2" xfId="44134"/>
    <cellStyle name="Calculation 2 2 39 6 2 2" xfId="44135"/>
    <cellStyle name="Calculation 2 2 39 6 2 3" xfId="44136"/>
    <cellStyle name="Calculation 2 2 39 6 3" xfId="44137"/>
    <cellStyle name="Calculation 2 2 39 6 4" xfId="44138"/>
    <cellStyle name="Calculation 2 2 39 7" xfId="44139"/>
    <cellStyle name="Calculation 2 2 39 7 2" xfId="44140"/>
    <cellStyle name="Calculation 2 2 39 7 2 2" xfId="44141"/>
    <cellStyle name="Calculation 2 2 39 7 2 3" xfId="44142"/>
    <cellStyle name="Calculation 2 2 39 7 3" xfId="44143"/>
    <cellStyle name="Calculation 2 2 39 7 4" xfId="44144"/>
    <cellStyle name="Calculation 2 2 39 8" xfId="44145"/>
    <cellStyle name="Calculation 2 2 39 8 2" xfId="44146"/>
    <cellStyle name="Calculation 2 2 39 8 2 2" xfId="44147"/>
    <cellStyle name="Calculation 2 2 39 8 2 3" xfId="44148"/>
    <cellStyle name="Calculation 2 2 39 8 3" xfId="44149"/>
    <cellStyle name="Calculation 2 2 39 8 4" xfId="44150"/>
    <cellStyle name="Calculation 2 2 39 9" xfId="44151"/>
    <cellStyle name="Calculation 2 2 39 9 2" xfId="44152"/>
    <cellStyle name="Calculation 2 2 39 9 3" xfId="44153"/>
    <cellStyle name="Calculation 2 2 4" xfId="121"/>
    <cellStyle name="Calculation 2 2 4 10" xfId="44154"/>
    <cellStyle name="Calculation 2 2 4 11" xfId="44155"/>
    <cellStyle name="Calculation 2 2 4 12" xfId="44156"/>
    <cellStyle name="Calculation 2 2 4 2" xfId="122"/>
    <cellStyle name="Calculation 2 2 4 2 2" xfId="123"/>
    <cellStyle name="Calculation 2 2 4 2 2 2" xfId="1168"/>
    <cellStyle name="Calculation 2 2 4 2 2 2 2" xfId="1169"/>
    <cellStyle name="Calculation 2 2 4 2 2 2 2 2" xfId="1170"/>
    <cellStyle name="Calculation 2 2 4 2 2 2 2 2 2" xfId="1171"/>
    <cellStyle name="Calculation 2 2 4 2 2 2 2 2 2 2" xfId="1172"/>
    <cellStyle name="Calculation 2 2 4 2 2 2 2 2 2 2 2" xfId="61654"/>
    <cellStyle name="Calculation 2 2 4 2 2 2 2 2 2 2 3" xfId="61655"/>
    <cellStyle name="Calculation 2 2 4 2 2 2 2 2 2 2 4" xfId="61656"/>
    <cellStyle name="Calculation 2 2 4 2 2 2 2 2 2 3" xfId="61657"/>
    <cellStyle name="Calculation 2 2 4 2 2 2 2 2 2 4" xfId="61658"/>
    <cellStyle name="Calculation 2 2 4 2 2 2 2 2 2 5" xfId="61659"/>
    <cellStyle name="Calculation 2 2 4 2 2 2 2 2 3" xfId="1173"/>
    <cellStyle name="Calculation 2 2 4 2 2 2 2 2 3 2" xfId="61660"/>
    <cellStyle name="Calculation 2 2 4 2 2 2 2 2 3 3" xfId="61661"/>
    <cellStyle name="Calculation 2 2 4 2 2 2 2 2 3 4" xfId="61662"/>
    <cellStyle name="Calculation 2 2 4 2 2 2 2 2 4" xfId="61663"/>
    <cellStyle name="Calculation 2 2 4 2 2 2 2 2 5" xfId="61664"/>
    <cellStyle name="Calculation 2 2 4 2 2 2 2 2 6" xfId="61665"/>
    <cellStyle name="Calculation 2 2 4 2 2 2 2 3" xfId="1174"/>
    <cellStyle name="Calculation 2 2 4 2 2 2 2 3 2" xfId="1175"/>
    <cellStyle name="Calculation 2 2 4 2 2 2 2 3 2 2" xfId="1176"/>
    <cellStyle name="Calculation 2 2 4 2 2 2 2 3 2 2 2" xfId="61666"/>
    <cellStyle name="Calculation 2 2 4 2 2 2 2 3 2 2 3" xfId="61667"/>
    <cellStyle name="Calculation 2 2 4 2 2 2 2 3 2 2 4" xfId="61668"/>
    <cellStyle name="Calculation 2 2 4 2 2 2 2 3 2 3" xfId="61669"/>
    <cellStyle name="Calculation 2 2 4 2 2 2 2 3 2 4" xfId="61670"/>
    <cellStyle name="Calculation 2 2 4 2 2 2 2 3 2 5" xfId="61671"/>
    <cellStyle name="Calculation 2 2 4 2 2 2 2 3 3" xfId="1177"/>
    <cellStyle name="Calculation 2 2 4 2 2 2 2 3 3 2" xfId="61672"/>
    <cellStyle name="Calculation 2 2 4 2 2 2 2 3 3 3" xfId="61673"/>
    <cellStyle name="Calculation 2 2 4 2 2 2 2 3 3 4" xfId="61674"/>
    <cellStyle name="Calculation 2 2 4 2 2 2 2 3 4" xfId="61675"/>
    <cellStyle name="Calculation 2 2 4 2 2 2 2 3 5" xfId="61676"/>
    <cellStyle name="Calculation 2 2 4 2 2 2 2 3 6" xfId="61677"/>
    <cellStyle name="Calculation 2 2 4 2 2 2 2 4" xfId="1178"/>
    <cellStyle name="Calculation 2 2 4 2 2 2 2 4 2" xfId="1179"/>
    <cellStyle name="Calculation 2 2 4 2 2 2 2 4 2 2" xfId="61678"/>
    <cellStyle name="Calculation 2 2 4 2 2 2 2 4 2 3" xfId="61679"/>
    <cellStyle name="Calculation 2 2 4 2 2 2 2 4 2 4" xfId="61680"/>
    <cellStyle name="Calculation 2 2 4 2 2 2 2 4 3" xfId="61681"/>
    <cellStyle name="Calculation 2 2 4 2 2 2 2 4 4" xfId="61682"/>
    <cellStyle name="Calculation 2 2 4 2 2 2 2 4 5" xfId="61683"/>
    <cellStyle name="Calculation 2 2 4 2 2 2 2 5" xfId="1180"/>
    <cellStyle name="Calculation 2 2 4 2 2 2 2 5 2" xfId="61684"/>
    <cellStyle name="Calculation 2 2 4 2 2 2 2 5 3" xfId="61685"/>
    <cellStyle name="Calculation 2 2 4 2 2 2 2 5 4" xfId="61686"/>
    <cellStyle name="Calculation 2 2 4 2 2 2 2 6" xfId="61687"/>
    <cellStyle name="Calculation 2 2 4 2 2 2 2 7" xfId="61688"/>
    <cellStyle name="Calculation 2 2 4 2 2 2 2 8" xfId="61689"/>
    <cellStyle name="Calculation 2 2 4 2 2 2 3" xfId="1181"/>
    <cellStyle name="Calculation 2 2 4 2 2 2 3 2" xfId="1182"/>
    <cellStyle name="Calculation 2 2 4 2 2 2 3 2 2" xfId="1183"/>
    <cellStyle name="Calculation 2 2 4 2 2 2 3 2 2 2" xfId="61690"/>
    <cellStyle name="Calculation 2 2 4 2 2 2 3 2 2 3" xfId="61691"/>
    <cellStyle name="Calculation 2 2 4 2 2 2 3 2 2 4" xfId="61692"/>
    <cellStyle name="Calculation 2 2 4 2 2 2 3 2 3" xfId="61693"/>
    <cellStyle name="Calculation 2 2 4 2 2 2 3 2 4" xfId="61694"/>
    <cellStyle name="Calculation 2 2 4 2 2 2 3 2 5" xfId="61695"/>
    <cellStyle name="Calculation 2 2 4 2 2 2 3 3" xfId="1184"/>
    <cellStyle name="Calculation 2 2 4 2 2 2 3 3 2" xfId="61696"/>
    <cellStyle name="Calculation 2 2 4 2 2 2 3 3 3" xfId="61697"/>
    <cellStyle name="Calculation 2 2 4 2 2 2 3 3 4" xfId="61698"/>
    <cellStyle name="Calculation 2 2 4 2 2 2 3 4" xfId="61699"/>
    <cellStyle name="Calculation 2 2 4 2 2 2 3 5" xfId="61700"/>
    <cellStyle name="Calculation 2 2 4 2 2 2 3 6" xfId="61701"/>
    <cellStyle name="Calculation 2 2 4 2 2 2 4" xfId="1185"/>
    <cellStyle name="Calculation 2 2 4 2 2 2 4 2" xfId="1186"/>
    <cellStyle name="Calculation 2 2 4 2 2 2 4 2 2" xfId="1187"/>
    <cellStyle name="Calculation 2 2 4 2 2 2 4 2 2 2" xfId="61702"/>
    <cellStyle name="Calculation 2 2 4 2 2 2 4 2 2 3" xfId="61703"/>
    <cellStyle name="Calculation 2 2 4 2 2 2 4 2 2 4" xfId="61704"/>
    <cellStyle name="Calculation 2 2 4 2 2 2 4 2 3" xfId="61705"/>
    <cellStyle name="Calculation 2 2 4 2 2 2 4 2 4" xfId="61706"/>
    <cellStyle name="Calculation 2 2 4 2 2 2 4 2 5" xfId="61707"/>
    <cellStyle name="Calculation 2 2 4 2 2 2 4 3" xfId="1188"/>
    <cellStyle name="Calculation 2 2 4 2 2 2 4 3 2" xfId="61708"/>
    <cellStyle name="Calculation 2 2 4 2 2 2 4 3 3" xfId="61709"/>
    <cellStyle name="Calculation 2 2 4 2 2 2 4 3 4" xfId="61710"/>
    <cellStyle name="Calculation 2 2 4 2 2 2 4 4" xfId="61711"/>
    <cellStyle name="Calculation 2 2 4 2 2 2 4 5" xfId="61712"/>
    <cellStyle name="Calculation 2 2 4 2 2 2 4 6" xfId="61713"/>
    <cellStyle name="Calculation 2 2 4 2 2 2 5" xfId="1189"/>
    <cellStyle name="Calculation 2 2 4 2 2 2 5 2" xfId="1190"/>
    <cellStyle name="Calculation 2 2 4 2 2 2 5 2 2" xfId="61714"/>
    <cellStyle name="Calculation 2 2 4 2 2 2 5 2 3" xfId="61715"/>
    <cellStyle name="Calculation 2 2 4 2 2 2 5 2 4" xfId="61716"/>
    <cellStyle name="Calculation 2 2 4 2 2 2 5 3" xfId="61717"/>
    <cellStyle name="Calculation 2 2 4 2 2 2 5 4" xfId="61718"/>
    <cellStyle name="Calculation 2 2 4 2 2 2 5 5" xfId="61719"/>
    <cellStyle name="Calculation 2 2 4 2 2 2 6" xfId="1191"/>
    <cellStyle name="Calculation 2 2 4 2 2 2 6 2" xfId="61720"/>
    <cellStyle name="Calculation 2 2 4 2 2 2 6 3" xfId="61721"/>
    <cellStyle name="Calculation 2 2 4 2 2 2 6 4" xfId="61722"/>
    <cellStyle name="Calculation 2 2 4 2 2 2 7" xfId="61723"/>
    <cellStyle name="Calculation 2 2 4 2 2 2 8" xfId="61724"/>
    <cellStyle name="Calculation 2 2 4 2 2 2 9" xfId="61725"/>
    <cellStyle name="Calculation 2 2 4 2 2 3" xfId="44157"/>
    <cellStyle name="Calculation 2 2 4 2 2 4" xfId="44158"/>
    <cellStyle name="Calculation 2 2 4 2 2 5" xfId="44159"/>
    <cellStyle name="Calculation 2 2 4 2 2 6" xfId="44160"/>
    <cellStyle name="Calculation 2 2 4 2 2 7" xfId="44161"/>
    <cellStyle name="Calculation 2 2 4 2 3" xfId="1192"/>
    <cellStyle name="Calculation 2 2 4 2 3 2" xfId="1193"/>
    <cellStyle name="Calculation 2 2 4 2 3 2 2" xfId="1194"/>
    <cellStyle name="Calculation 2 2 4 2 3 2 2 2" xfId="1195"/>
    <cellStyle name="Calculation 2 2 4 2 3 2 2 2 2" xfId="1196"/>
    <cellStyle name="Calculation 2 2 4 2 3 2 2 2 2 2" xfId="61726"/>
    <cellStyle name="Calculation 2 2 4 2 3 2 2 2 2 3" xfId="61727"/>
    <cellStyle name="Calculation 2 2 4 2 3 2 2 2 2 4" xfId="61728"/>
    <cellStyle name="Calculation 2 2 4 2 3 2 2 2 3" xfId="61729"/>
    <cellStyle name="Calculation 2 2 4 2 3 2 2 2 4" xfId="61730"/>
    <cellStyle name="Calculation 2 2 4 2 3 2 2 2 5" xfId="61731"/>
    <cellStyle name="Calculation 2 2 4 2 3 2 2 3" xfId="1197"/>
    <cellStyle name="Calculation 2 2 4 2 3 2 2 3 2" xfId="61732"/>
    <cellStyle name="Calculation 2 2 4 2 3 2 2 3 3" xfId="61733"/>
    <cellStyle name="Calculation 2 2 4 2 3 2 2 3 4" xfId="61734"/>
    <cellStyle name="Calculation 2 2 4 2 3 2 2 4" xfId="61735"/>
    <cellStyle name="Calculation 2 2 4 2 3 2 2 5" xfId="61736"/>
    <cellStyle name="Calculation 2 2 4 2 3 2 2 6" xfId="61737"/>
    <cellStyle name="Calculation 2 2 4 2 3 2 3" xfId="1198"/>
    <cellStyle name="Calculation 2 2 4 2 3 2 3 2" xfId="1199"/>
    <cellStyle name="Calculation 2 2 4 2 3 2 3 2 2" xfId="1200"/>
    <cellStyle name="Calculation 2 2 4 2 3 2 3 2 2 2" xfId="61738"/>
    <cellStyle name="Calculation 2 2 4 2 3 2 3 2 2 3" xfId="61739"/>
    <cellStyle name="Calculation 2 2 4 2 3 2 3 2 2 4" xfId="61740"/>
    <cellStyle name="Calculation 2 2 4 2 3 2 3 2 3" xfId="61741"/>
    <cellStyle name="Calculation 2 2 4 2 3 2 3 2 4" xfId="61742"/>
    <cellStyle name="Calculation 2 2 4 2 3 2 3 2 5" xfId="61743"/>
    <cellStyle name="Calculation 2 2 4 2 3 2 3 3" xfId="1201"/>
    <cellStyle name="Calculation 2 2 4 2 3 2 3 3 2" xfId="61744"/>
    <cellStyle name="Calculation 2 2 4 2 3 2 3 3 3" xfId="61745"/>
    <cellStyle name="Calculation 2 2 4 2 3 2 3 3 4" xfId="61746"/>
    <cellStyle name="Calculation 2 2 4 2 3 2 3 4" xfId="61747"/>
    <cellStyle name="Calculation 2 2 4 2 3 2 3 5" xfId="61748"/>
    <cellStyle name="Calculation 2 2 4 2 3 2 3 6" xfId="61749"/>
    <cellStyle name="Calculation 2 2 4 2 3 2 4" xfId="1202"/>
    <cellStyle name="Calculation 2 2 4 2 3 2 4 2" xfId="1203"/>
    <cellStyle name="Calculation 2 2 4 2 3 2 4 2 2" xfId="61750"/>
    <cellStyle name="Calculation 2 2 4 2 3 2 4 2 3" xfId="61751"/>
    <cellStyle name="Calculation 2 2 4 2 3 2 4 2 4" xfId="61752"/>
    <cellStyle name="Calculation 2 2 4 2 3 2 4 3" xfId="61753"/>
    <cellStyle name="Calculation 2 2 4 2 3 2 4 4" xfId="61754"/>
    <cellStyle name="Calculation 2 2 4 2 3 2 4 5" xfId="61755"/>
    <cellStyle name="Calculation 2 2 4 2 3 2 5" xfId="1204"/>
    <cellStyle name="Calculation 2 2 4 2 3 2 5 2" xfId="61756"/>
    <cellStyle name="Calculation 2 2 4 2 3 2 5 3" xfId="61757"/>
    <cellStyle name="Calculation 2 2 4 2 3 2 5 4" xfId="61758"/>
    <cellStyle name="Calculation 2 2 4 2 3 2 6" xfId="61759"/>
    <cellStyle name="Calculation 2 2 4 2 3 2 7" xfId="61760"/>
    <cellStyle name="Calculation 2 2 4 2 3 2 8" xfId="61761"/>
    <cellStyle name="Calculation 2 2 4 2 3 3" xfId="1205"/>
    <cellStyle name="Calculation 2 2 4 2 3 3 2" xfId="1206"/>
    <cellStyle name="Calculation 2 2 4 2 3 3 2 2" xfId="1207"/>
    <cellStyle name="Calculation 2 2 4 2 3 3 2 2 2" xfId="61762"/>
    <cellStyle name="Calculation 2 2 4 2 3 3 2 2 3" xfId="61763"/>
    <cellStyle name="Calculation 2 2 4 2 3 3 2 2 4" xfId="61764"/>
    <cellStyle name="Calculation 2 2 4 2 3 3 2 3" xfId="61765"/>
    <cellStyle name="Calculation 2 2 4 2 3 3 2 4" xfId="61766"/>
    <cellStyle name="Calculation 2 2 4 2 3 3 2 5" xfId="61767"/>
    <cellStyle name="Calculation 2 2 4 2 3 3 3" xfId="1208"/>
    <cellStyle name="Calculation 2 2 4 2 3 3 3 2" xfId="61768"/>
    <cellStyle name="Calculation 2 2 4 2 3 3 3 3" xfId="61769"/>
    <cellStyle name="Calculation 2 2 4 2 3 3 3 4" xfId="61770"/>
    <cellStyle name="Calculation 2 2 4 2 3 3 4" xfId="61771"/>
    <cellStyle name="Calculation 2 2 4 2 3 3 5" xfId="61772"/>
    <cellStyle name="Calculation 2 2 4 2 3 3 6" xfId="61773"/>
    <cellStyle name="Calculation 2 2 4 2 3 4" xfId="1209"/>
    <cellStyle name="Calculation 2 2 4 2 3 4 2" xfId="1210"/>
    <cellStyle name="Calculation 2 2 4 2 3 4 2 2" xfId="1211"/>
    <cellStyle name="Calculation 2 2 4 2 3 4 2 2 2" xfId="61774"/>
    <cellStyle name="Calculation 2 2 4 2 3 4 2 2 3" xfId="61775"/>
    <cellStyle name="Calculation 2 2 4 2 3 4 2 2 4" xfId="61776"/>
    <cellStyle name="Calculation 2 2 4 2 3 4 2 3" xfId="61777"/>
    <cellStyle name="Calculation 2 2 4 2 3 4 2 4" xfId="61778"/>
    <cellStyle name="Calculation 2 2 4 2 3 4 2 5" xfId="61779"/>
    <cellStyle name="Calculation 2 2 4 2 3 4 3" xfId="1212"/>
    <cellStyle name="Calculation 2 2 4 2 3 4 3 2" xfId="61780"/>
    <cellStyle name="Calculation 2 2 4 2 3 4 3 3" xfId="61781"/>
    <cellStyle name="Calculation 2 2 4 2 3 4 3 4" xfId="61782"/>
    <cellStyle name="Calculation 2 2 4 2 3 4 4" xfId="61783"/>
    <cellStyle name="Calculation 2 2 4 2 3 4 5" xfId="61784"/>
    <cellStyle name="Calculation 2 2 4 2 3 4 6" xfId="61785"/>
    <cellStyle name="Calculation 2 2 4 2 3 5" xfId="1213"/>
    <cellStyle name="Calculation 2 2 4 2 3 5 2" xfId="1214"/>
    <cellStyle name="Calculation 2 2 4 2 3 5 2 2" xfId="61786"/>
    <cellStyle name="Calculation 2 2 4 2 3 5 2 3" xfId="61787"/>
    <cellStyle name="Calculation 2 2 4 2 3 5 2 4" xfId="61788"/>
    <cellStyle name="Calculation 2 2 4 2 3 5 3" xfId="61789"/>
    <cellStyle name="Calculation 2 2 4 2 3 5 4" xfId="61790"/>
    <cellStyle name="Calculation 2 2 4 2 3 5 5" xfId="61791"/>
    <cellStyle name="Calculation 2 2 4 2 3 6" xfId="1215"/>
    <cellStyle name="Calculation 2 2 4 2 3 6 2" xfId="61792"/>
    <cellStyle name="Calculation 2 2 4 2 3 6 3" xfId="61793"/>
    <cellStyle name="Calculation 2 2 4 2 3 6 4" xfId="61794"/>
    <cellStyle name="Calculation 2 2 4 2 3 7" xfId="61795"/>
    <cellStyle name="Calculation 2 2 4 2 3 8" xfId="61796"/>
    <cellStyle name="Calculation 2 2 4 2 3 9" xfId="61797"/>
    <cellStyle name="Calculation 2 2 4 2 4" xfId="44162"/>
    <cellStyle name="Calculation 2 2 4 2 5" xfId="44163"/>
    <cellStyle name="Calculation 2 2 4 2 6" xfId="44164"/>
    <cellStyle name="Calculation 2 2 4 2 7" xfId="44165"/>
    <cellStyle name="Calculation 2 2 4 3" xfId="124"/>
    <cellStyle name="Calculation 2 2 4 3 2" xfId="1216"/>
    <cellStyle name="Calculation 2 2 4 3 2 2" xfId="1217"/>
    <cellStyle name="Calculation 2 2 4 3 2 2 2" xfId="1218"/>
    <cellStyle name="Calculation 2 2 4 3 2 2 2 2" xfId="1219"/>
    <cellStyle name="Calculation 2 2 4 3 2 2 2 2 2" xfId="1220"/>
    <cellStyle name="Calculation 2 2 4 3 2 2 2 2 2 2" xfId="61798"/>
    <cellStyle name="Calculation 2 2 4 3 2 2 2 2 2 3" xfId="61799"/>
    <cellStyle name="Calculation 2 2 4 3 2 2 2 2 2 4" xfId="61800"/>
    <cellStyle name="Calculation 2 2 4 3 2 2 2 2 3" xfId="61801"/>
    <cellStyle name="Calculation 2 2 4 3 2 2 2 2 4" xfId="61802"/>
    <cellStyle name="Calculation 2 2 4 3 2 2 2 2 5" xfId="61803"/>
    <cellStyle name="Calculation 2 2 4 3 2 2 2 3" xfId="1221"/>
    <cellStyle name="Calculation 2 2 4 3 2 2 2 3 2" xfId="61804"/>
    <cellStyle name="Calculation 2 2 4 3 2 2 2 3 3" xfId="61805"/>
    <cellStyle name="Calculation 2 2 4 3 2 2 2 3 4" xfId="61806"/>
    <cellStyle name="Calculation 2 2 4 3 2 2 2 4" xfId="61807"/>
    <cellStyle name="Calculation 2 2 4 3 2 2 2 5" xfId="61808"/>
    <cellStyle name="Calculation 2 2 4 3 2 2 2 6" xfId="61809"/>
    <cellStyle name="Calculation 2 2 4 3 2 2 3" xfId="1222"/>
    <cellStyle name="Calculation 2 2 4 3 2 2 3 2" xfId="1223"/>
    <cellStyle name="Calculation 2 2 4 3 2 2 3 2 2" xfId="1224"/>
    <cellStyle name="Calculation 2 2 4 3 2 2 3 2 2 2" xfId="61810"/>
    <cellStyle name="Calculation 2 2 4 3 2 2 3 2 2 3" xfId="61811"/>
    <cellStyle name="Calculation 2 2 4 3 2 2 3 2 2 4" xfId="61812"/>
    <cellStyle name="Calculation 2 2 4 3 2 2 3 2 3" xfId="61813"/>
    <cellStyle name="Calculation 2 2 4 3 2 2 3 2 4" xfId="61814"/>
    <cellStyle name="Calculation 2 2 4 3 2 2 3 2 5" xfId="61815"/>
    <cellStyle name="Calculation 2 2 4 3 2 2 3 3" xfId="1225"/>
    <cellStyle name="Calculation 2 2 4 3 2 2 3 3 2" xfId="61816"/>
    <cellStyle name="Calculation 2 2 4 3 2 2 3 3 3" xfId="61817"/>
    <cellStyle name="Calculation 2 2 4 3 2 2 3 3 4" xfId="61818"/>
    <cellStyle name="Calculation 2 2 4 3 2 2 3 4" xfId="61819"/>
    <cellStyle name="Calculation 2 2 4 3 2 2 3 5" xfId="61820"/>
    <cellStyle name="Calculation 2 2 4 3 2 2 3 6" xfId="61821"/>
    <cellStyle name="Calculation 2 2 4 3 2 2 4" xfId="1226"/>
    <cellStyle name="Calculation 2 2 4 3 2 2 4 2" xfId="1227"/>
    <cellStyle name="Calculation 2 2 4 3 2 2 4 2 2" xfId="61822"/>
    <cellStyle name="Calculation 2 2 4 3 2 2 4 2 3" xfId="61823"/>
    <cellStyle name="Calculation 2 2 4 3 2 2 4 2 4" xfId="61824"/>
    <cellStyle name="Calculation 2 2 4 3 2 2 4 3" xfId="61825"/>
    <cellStyle name="Calculation 2 2 4 3 2 2 4 4" xfId="61826"/>
    <cellStyle name="Calculation 2 2 4 3 2 2 4 5" xfId="61827"/>
    <cellStyle name="Calculation 2 2 4 3 2 2 5" xfId="1228"/>
    <cellStyle name="Calculation 2 2 4 3 2 2 5 2" xfId="61828"/>
    <cellStyle name="Calculation 2 2 4 3 2 2 5 3" xfId="61829"/>
    <cellStyle name="Calculation 2 2 4 3 2 2 5 4" xfId="61830"/>
    <cellStyle name="Calculation 2 2 4 3 2 2 6" xfId="61831"/>
    <cellStyle name="Calculation 2 2 4 3 2 2 7" xfId="61832"/>
    <cellStyle name="Calculation 2 2 4 3 2 2 8" xfId="61833"/>
    <cellStyle name="Calculation 2 2 4 3 2 3" xfId="1229"/>
    <cellStyle name="Calculation 2 2 4 3 2 3 2" xfId="1230"/>
    <cellStyle name="Calculation 2 2 4 3 2 3 2 2" xfId="1231"/>
    <cellStyle name="Calculation 2 2 4 3 2 3 2 2 2" xfId="61834"/>
    <cellStyle name="Calculation 2 2 4 3 2 3 2 2 3" xfId="61835"/>
    <cellStyle name="Calculation 2 2 4 3 2 3 2 2 4" xfId="61836"/>
    <cellStyle name="Calculation 2 2 4 3 2 3 2 3" xfId="61837"/>
    <cellStyle name="Calculation 2 2 4 3 2 3 2 4" xfId="61838"/>
    <cellStyle name="Calculation 2 2 4 3 2 3 2 5" xfId="61839"/>
    <cellStyle name="Calculation 2 2 4 3 2 3 3" xfId="1232"/>
    <cellStyle name="Calculation 2 2 4 3 2 3 3 2" xfId="61840"/>
    <cellStyle name="Calculation 2 2 4 3 2 3 3 3" xfId="61841"/>
    <cellStyle name="Calculation 2 2 4 3 2 3 3 4" xfId="61842"/>
    <cellStyle name="Calculation 2 2 4 3 2 3 4" xfId="61843"/>
    <cellStyle name="Calculation 2 2 4 3 2 3 5" xfId="61844"/>
    <cellStyle name="Calculation 2 2 4 3 2 3 6" xfId="61845"/>
    <cellStyle name="Calculation 2 2 4 3 2 4" xfId="1233"/>
    <cellStyle name="Calculation 2 2 4 3 2 4 2" xfId="1234"/>
    <cellStyle name="Calculation 2 2 4 3 2 4 2 2" xfId="1235"/>
    <cellStyle name="Calculation 2 2 4 3 2 4 2 2 2" xfId="61846"/>
    <cellStyle name="Calculation 2 2 4 3 2 4 2 2 3" xfId="61847"/>
    <cellStyle name="Calculation 2 2 4 3 2 4 2 2 4" xfId="61848"/>
    <cellStyle name="Calculation 2 2 4 3 2 4 2 3" xfId="61849"/>
    <cellStyle name="Calculation 2 2 4 3 2 4 2 4" xfId="61850"/>
    <cellStyle name="Calculation 2 2 4 3 2 4 2 5" xfId="61851"/>
    <cellStyle name="Calculation 2 2 4 3 2 4 3" xfId="1236"/>
    <cellStyle name="Calculation 2 2 4 3 2 4 3 2" xfId="61852"/>
    <cellStyle name="Calculation 2 2 4 3 2 4 3 3" xfId="61853"/>
    <cellStyle name="Calculation 2 2 4 3 2 4 3 4" xfId="61854"/>
    <cellStyle name="Calculation 2 2 4 3 2 4 4" xfId="61855"/>
    <cellStyle name="Calculation 2 2 4 3 2 4 5" xfId="61856"/>
    <cellStyle name="Calculation 2 2 4 3 2 4 6" xfId="61857"/>
    <cellStyle name="Calculation 2 2 4 3 2 5" xfId="1237"/>
    <cellStyle name="Calculation 2 2 4 3 2 5 2" xfId="1238"/>
    <cellStyle name="Calculation 2 2 4 3 2 5 2 2" xfId="61858"/>
    <cellStyle name="Calculation 2 2 4 3 2 5 2 3" xfId="61859"/>
    <cellStyle name="Calculation 2 2 4 3 2 5 2 4" xfId="61860"/>
    <cellStyle name="Calculation 2 2 4 3 2 5 3" xfId="61861"/>
    <cellStyle name="Calculation 2 2 4 3 2 5 4" xfId="61862"/>
    <cellStyle name="Calculation 2 2 4 3 2 5 5" xfId="61863"/>
    <cellStyle name="Calculation 2 2 4 3 2 6" xfId="1239"/>
    <cellStyle name="Calculation 2 2 4 3 2 6 2" xfId="61864"/>
    <cellStyle name="Calculation 2 2 4 3 2 6 3" xfId="61865"/>
    <cellStyle name="Calculation 2 2 4 3 2 6 4" xfId="61866"/>
    <cellStyle name="Calculation 2 2 4 3 2 7" xfId="61867"/>
    <cellStyle name="Calculation 2 2 4 3 2 8" xfId="61868"/>
    <cellStyle name="Calculation 2 2 4 3 2 9" xfId="61869"/>
    <cellStyle name="Calculation 2 2 4 3 3" xfId="44166"/>
    <cellStyle name="Calculation 2 2 4 3 4" xfId="44167"/>
    <cellStyle name="Calculation 2 2 4 3 5" xfId="44168"/>
    <cellStyle name="Calculation 2 2 4 3 6" xfId="44169"/>
    <cellStyle name="Calculation 2 2 4 3 7" xfId="44170"/>
    <cellStyle name="Calculation 2 2 4 3 8" xfId="44171"/>
    <cellStyle name="Calculation 2 2 4 4" xfId="1240"/>
    <cellStyle name="Calculation 2 2 4 4 2" xfId="1241"/>
    <cellStyle name="Calculation 2 2 4 4 2 2" xfId="1242"/>
    <cellStyle name="Calculation 2 2 4 4 2 2 2" xfId="1243"/>
    <cellStyle name="Calculation 2 2 4 4 2 2 2 2" xfId="1244"/>
    <cellStyle name="Calculation 2 2 4 4 2 2 2 2 2" xfId="61870"/>
    <cellStyle name="Calculation 2 2 4 4 2 2 2 2 3" xfId="61871"/>
    <cellStyle name="Calculation 2 2 4 4 2 2 2 2 4" xfId="61872"/>
    <cellStyle name="Calculation 2 2 4 4 2 2 2 3" xfId="61873"/>
    <cellStyle name="Calculation 2 2 4 4 2 2 2 4" xfId="61874"/>
    <cellStyle name="Calculation 2 2 4 4 2 2 2 5" xfId="61875"/>
    <cellStyle name="Calculation 2 2 4 4 2 2 3" xfId="1245"/>
    <cellStyle name="Calculation 2 2 4 4 2 2 3 2" xfId="61876"/>
    <cellStyle name="Calculation 2 2 4 4 2 2 3 3" xfId="61877"/>
    <cellStyle name="Calculation 2 2 4 4 2 2 3 4" xfId="61878"/>
    <cellStyle name="Calculation 2 2 4 4 2 2 4" xfId="61879"/>
    <cellStyle name="Calculation 2 2 4 4 2 2 5" xfId="61880"/>
    <cellStyle name="Calculation 2 2 4 4 2 2 6" xfId="61881"/>
    <cellStyle name="Calculation 2 2 4 4 2 3" xfId="1246"/>
    <cellStyle name="Calculation 2 2 4 4 2 3 2" xfId="1247"/>
    <cellStyle name="Calculation 2 2 4 4 2 3 2 2" xfId="1248"/>
    <cellStyle name="Calculation 2 2 4 4 2 3 2 2 2" xfId="61882"/>
    <cellStyle name="Calculation 2 2 4 4 2 3 2 2 3" xfId="61883"/>
    <cellStyle name="Calculation 2 2 4 4 2 3 2 2 4" xfId="61884"/>
    <cellStyle name="Calculation 2 2 4 4 2 3 2 3" xfId="61885"/>
    <cellStyle name="Calculation 2 2 4 4 2 3 2 4" xfId="61886"/>
    <cellStyle name="Calculation 2 2 4 4 2 3 2 5" xfId="61887"/>
    <cellStyle name="Calculation 2 2 4 4 2 3 3" xfId="1249"/>
    <cellStyle name="Calculation 2 2 4 4 2 3 3 2" xfId="61888"/>
    <cellStyle name="Calculation 2 2 4 4 2 3 3 3" xfId="61889"/>
    <cellStyle name="Calculation 2 2 4 4 2 3 3 4" xfId="61890"/>
    <cellStyle name="Calculation 2 2 4 4 2 3 4" xfId="61891"/>
    <cellStyle name="Calculation 2 2 4 4 2 3 5" xfId="61892"/>
    <cellStyle name="Calculation 2 2 4 4 2 3 6" xfId="61893"/>
    <cellStyle name="Calculation 2 2 4 4 2 4" xfId="1250"/>
    <cellStyle name="Calculation 2 2 4 4 2 4 2" xfId="1251"/>
    <cellStyle name="Calculation 2 2 4 4 2 4 2 2" xfId="61894"/>
    <cellStyle name="Calculation 2 2 4 4 2 4 2 3" xfId="61895"/>
    <cellStyle name="Calculation 2 2 4 4 2 4 2 4" xfId="61896"/>
    <cellStyle name="Calculation 2 2 4 4 2 4 3" xfId="61897"/>
    <cellStyle name="Calculation 2 2 4 4 2 4 4" xfId="61898"/>
    <cellStyle name="Calculation 2 2 4 4 2 4 5" xfId="61899"/>
    <cellStyle name="Calculation 2 2 4 4 2 5" xfId="1252"/>
    <cellStyle name="Calculation 2 2 4 4 2 5 2" xfId="61900"/>
    <cellStyle name="Calculation 2 2 4 4 2 5 3" xfId="61901"/>
    <cellStyle name="Calculation 2 2 4 4 2 5 4" xfId="61902"/>
    <cellStyle name="Calculation 2 2 4 4 2 6" xfId="61903"/>
    <cellStyle name="Calculation 2 2 4 4 2 7" xfId="61904"/>
    <cellStyle name="Calculation 2 2 4 4 2 8" xfId="61905"/>
    <cellStyle name="Calculation 2 2 4 4 3" xfId="1253"/>
    <cellStyle name="Calculation 2 2 4 4 3 2" xfId="1254"/>
    <cellStyle name="Calculation 2 2 4 4 3 2 2" xfId="1255"/>
    <cellStyle name="Calculation 2 2 4 4 3 2 2 2" xfId="61906"/>
    <cellStyle name="Calculation 2 2 4 4 3 2 2 3" xfId="61907"/>
    <cellStyle name="Calculation 2 2 4 4 3 2 2 4" xfId="61908"/>
    <cellStyle name="Calculation 2 2 4 4 3 2 3" xfId="61909"/>
    <cellStyle name="Calculation 2 2 4 4 3 2 4" xfId="61910"/>
    <cellStyle name="Calculation 2 2 4 4 3 2 5" xfId="61911"/>
    <cellStyle name="Calculation 2 2 4 4 3 3" xfId="1256"/>
    <cellStyle name="Calculation 2 2 4 4 3 3 2" xfId="61912"/>
    <cellStyle name="Calculation 2 2 4 4 3 3 3" xfId="61913"/>
    <cellStyle name="Calculation 2 2 4 4 3 3 4" xfId="61914"/>
    <cellStyle name="Calculation 2 2 4 4 3 4" xfId="61915"/>
    <cellStyle name="Calculation 2 2 4 4 3 5" xfId="61916"/>
    <cellStyle name="Calculation 2 2 4 4 3 6" xfId="61917"/>
    <cellStyle name="Calculation 2 2 4 4 4" xfId="1257"/>
    <cellStyle name="Calculation 2 2 4 4 4 2" xfId="1258"/>
    <cellStyle name="Calculation 2 2 4 4 4 2 2" xfId="1259"/>
    <cellStyle name="Calculation 2 2 4 4 4 2 2 2" xfId="61918"/>
    <cellStyle name="Calculation 2 2 4 4 4 2 2 3" xfId="61919"/>
    <cellStyle name="Calculation 2 2 4 4 4 2 2 4" xfId="61920"/>
    <cellStyle name="Calculation 2 2 4 4 4 2 3" xfId="61921"/>
    <cellStyle name="Calculation 2 2 4 4 4 2 4" xfId="61922"/>
    <cellStyle name="Calculation 2 2 4 4 4 2 5" xfId="61923"/>
    <cellStyle name="Calculation 2 2 4 4 4 3" xfId="1260"/>
    <cellStyle name="Calculation 2 2 4 4 4 3 2" xfId="61924"/>
    <cellStyle name="Calculation 2 2 4 4 4 3 3" xfId="61925"/>
    <cellStyle name="Calculation 2 2 4 4 4 3 4" xfId="61926"/>
    <cellStyle name="Calculation 2 2 4 4 4 4" xfId="61927"/>
    <cellStyle name="Calculation 2 2 4 4 4 5" xfId="61928"/>
    <cellStyle name="Calculation 2 2 4 4 4 6" xfId="61929"/>
    <cellStyle name="Calculation 2 2 4 4 5" xfId="1261"/>
    <cellStyle name="Calculation 2 2 4 4 5 2" xfId="1262"/>
    <cellStyle name="Calculation 2 2 4 4 5 2 2" xfId="61930"/>
    <cellStyle name="Calculation 2 2 4 4 5 2 3" xfId="61931"/>
    <cellStyle name="Calculation 2 2 4 4 5 2 4" xfId="61932"/>
    <cellStyle name="Calculation 2 2 4 4 5 3" xfId="61933"/>
    <cellStyle name="Calculation 2 2 4 4 5 4" xfId="61934"/>
    <cellStyle name="Calculation 2 2 4 4 5 5" xfId="61935"/>
    <cellStyle name="Calculation 2 2 4 4 6" xfId="1263"/>
    <cellStyle name="Calculation 2 2 4 4 6 2" xfId="61936"/>
    <cellStyle name="Calculation 2 2 4 4 6 3" xfId="61937"/>
    <cellStyle name="Calculation 2 2 4 4 6 4" xfId="61938"/>
    <cellStyle name="Calculation 2 2 4 4 7" xfId="61939"/>
    <cellStyle name="Calculation 2 2 4 4 8" xfId="61940"/>
    <cellStyle name="Calculation 2 2 4 4 9" xfId="61941"/>
    <cellStyle name="Calculation 2 2 4 5" xfId="44172"/>
    <cellStyle name="Calculation 2 2 4 5 2" xfId="44173"/>
    <cellStyle name="Calculation 2 2 4 5 2 2" xfId="44174"/>
    <cellStyle name="Calculation 2 2 4 5 2 3" xfId="44175"/>
    <cellStyle name="Calculation 2 2 4 5 3" xfId="44176"/>
    <cellStyle name="Calculation 2 2 4 5 4" xfId="44177"/>
    <cellStyle name="Calculation 2 2 4 6" xfId="44178"/>
    <cellStyle name="Calculation 2 2 4 6 2" xfId="44179"/>
    <cellStyle name="Calculation 2 2 4 6 2 2" xfId="44180"/>
    <cellStyle name="Calculation 2 2 4 6 2 3" xfId="44181"/>
    <cellStyle name="Calculation 2 2 4 6 3" xfId="44182"/>
    <cellStyle name="Calculation 2 2 4 6 4" xfId="44183"/>
    <cellStyle name="Calculation 2 2 4 7" xfId="44184"/>
    <cellStyle name="Calculation 2 2 4 7 2" xfId="44185"/>
    <cellStyle name="Calculation 2 2 4 7 2 2" xfId="44186"/>
    <cellStyle name="Calculation 2 2 4 7 2 3" xfId="44187"/>
    <cellStyle name="Calculation 2 2 4 7 3" xfId="44188"/>
    <cellStyle name="Calculation 2 2 4 7 4" xfId="44189"/>
    <cellStyle name="Calculation 2 2 4 8" xfId="44190"/>
    <cellStyle name="Calculation 2 2 4 8 2" xfId="44191"/>
    <cellStyle name="Calculation 2 2 4 8 3" xfId="44192"/>
    <cellStyle name="Calculation 2 2 4 9" xfId="44193"/>
    <cellStyle name="Calculation 2 2 40" xfId="44194"/>
    <cellStyle name="Calculation 2 2 40 10" xfId="44195"/>
    <cellStyle name="Calculation 2 2 40 11" xfId="44196"/>
    <cellStyle name="Calculation 2 2 40 2" xfId="44197"/>
    <cellStyle name="Calculation 2 2 40 2 2" xfId="44198"/>
    <cellStyle name="Calculation 2 2 40 2 2 2" xfId="44199"/>
    <cellStyle name="Calculation 2 2 40 2 2 3" xfId="44200"/>
    <cellStyle name="Calculation 2 2 40 2 3" xfId="44201"/>
    <cellStyle name="Calculation 2 2 40 2 4" xfId="44202"/>
    <cellStyle name="Calculation 2 2 40 3" xfId="44203"/>
    <cellStyle name="Calculation 2 2 40 3 2" xfId="44204"/>
    <cellStyle name="Calculation 2 2 40 3 2 2" xfId="44205"/>
    <cellStyle name="Calculation 2 2 40 3 2 3" xfId="44206"/>
    <cellStyle name="Calculation 2 2 40 3 3" xfId="44207"/>
    <cellStyle name="Calculation 2 2 40 3 4" xfId="44208"/>
    <cellStyle name="Calculation 2 2 40 4" xfId="44209"/>
    <cellStyle name="Calculation 2 2 40 4 2" xfId="44210"/>
    <cellStyle name="Calculation 2 2 40 4 2 2" xfId="44211"/>
    <cellStyle name="Calculation 2 2 40 4 2 3" xfId="44212"/>
    <cellStyle name="Calculation 2 2 40 4 3" xfId="44213"/>
    <cellStyle name="Calculation 2 2 40 4 4" xfId="44214"/>
    <cellStyle name="Calculation 2 2 40 5" xfId="44215"/>
    <cellStyle name="Calculation 2 2 40 5 2" xfId="44216"/>
    <cellStyle name="Calculation 2 2 40 5 2 2" xfId="44217"/>
    <cellStyle name="Calculation 2 2 40 5 2 3" xfId="44218"/>
    <cellStyle name="Calculation 2 2 40 5 3" xfId="44219"/>
    <cellStyle name="Calculation 2 2 40 5 4" xfId="44220"/>
    <cellStyle name="Calculation 2 2 40 6" xfId="44221"/>
    <cellStyle name="Calculation 2 2 40 6 2" xfId="44222"/>
    <cellStyle name="Calculation 2 2 40 6 2 2" xfId="44223"/>
    <cellStyle name="Calculation 2 2 40 6 2 3" xfId="44224"/>
    <cellStyle name="Calculation 2 2 40 6 3" xfId="44225"/>
    <cellStyle name="Calculation 2 2 40 6 4" xfId="44226"/>
    <cellStyle name="Calculation 2 2 40 7" xfId="44227"/>
    <cellStyle name="Calculation 2 2 40 7 2" xfId="44228"/>
    <cellStyle name="Calculation 2 2 40 7 2 2" xfId="44229"/>
    <cellStyle name="Calculation 2 2 40 7 2 3" xfId="44230"/>
    <cellStyle name="Calculation 2 2 40 7 3" xfId="44231"/>
    <cellStyle name="Calculation 2 2 40 7 4" xfId="44232"/>
    <cellStyle name="Calculation 2 2 40 8" xfId="44233"/>
    <cellStyle name="Calculation 2 2 40 8 2" xfId="44234"/>
    <cellStyle name="Calculation 2 2 40 8 2 2" xfId="44235"/>
    <cellStyle name="Calculation 2 2 40 8 2 3" xfId="44236"/>
    <cellStyle name="Calculation 2 2 40 8 3" xfId="44237"/>
    <cellStyle name="Calculation 2 2 40 8 4" xfId="44238"/>
    <cellStyle name="Calculation 2 2 40 9" xfId="44239"/>
    <cellStyle name="Calculation 2 2 40 9 2" xfId="44240"/>
    <cellStyle name="Calculation 2 2 40 9 3" xfId="44241"/>
    <cellStyle name="Calculation 2 2 41" xfId="44242"/>
    <cellStyle name="Calculation 2 2 41 10" xfId="44243"/>
    <cellStyle name="Calculation 2 2 41 11" xfId="44244"/>
    <cellStyle name="Calculation 2 2 41 2" xfId="44245"/>
    <cellStyle name="Calculation 2 2 41 2 2" xfId="44246"/>
    <cellStyle name="Calculation 2 2 41 2 2 2" xfId="44247"/>
    <cellStyle name="Calculation 2 2 41 2 2 3" xfId="44248"/>
    <cellStyle name="Calculation 2 2 41 2 3" xfId="44249"/>
    <cellStyle name="Calculation 2 2 41 2 4" xfId="44250"/>
    <cellStyle name="Calculation 2 2 41 3" xfId="44251"/>
    <cellStyle name="Calculation 2 2 41 3 2" xfId="44252"/>
    <cellStyle name="Calculation 2 2 41 3 2 2" xfId="44253"/>
    <cellStyle name="Calculation 2 2 41 3 2 3" xfId="44254"/>
    <cellStyle name="Calculation 2 2 41 3 3" xfId="44255"/>
    <cellStyle name="Calculation 2 2 41 3 4" xfId="44256"/>
    <cellStyle name="Calculation 2 2 41 4" xfId="44257"/>
    <cellStyle name="Calculation 2 2 41 4 2" xfId="44258"/>
    <cellStyle name="Calculation 2 2 41 4 2 2" xfId="44259"/>
    <cellStyle name="Calculation 2 2 41 4 2 3" xfId="44260"/>
    <cellStyle name="Calculation 2 2 41 4 3" xfId="44261"/>
    <cellStyle name="Calculation 2 2 41 4 4" xfId="44262"/>
    <cellStyle name="Calculation 2 2 41 5" xfId="44263"/>
    <cellStyle name="Calculation 2 2 41 5 2" xfId="44264"/>
    <cellStyle name="Calculation 2 2 41 5 2 2" xfId="44265"/>
    <cellStyle name="Calculation 2 2 41 5 2 3" xfId="44266"/>
    <cellStyle name="Calculation 2 2 41 5 3" xfId="44267"/>
    <cellStyle name="Calculation 2 2 41 5 4" xfId="44268"/>
    <cellStyle name="Calculation 2 2 41 6" xfId="44269"/>
    <cellStyle name="Calculation 2 2 41 6 2" xfId="44270"/>
    <cellStyle name="Calculation 2 2 41 6 2 2" xfId="44271"/>
    <cellStyle name="Calculation 2 2 41 6 2 3" xfId="44272"/>
    <cellStyle name="Calculation 2 2 41 6 3" xfId="44273"/>
    <cellStyle name="Calculation 2 2 41 6 4" xfId="44274"/>
    <cellStyle name="Calculation 2 2 41 7" xfId="44275"/>
    <cellStyle name="Calculation 2 2 41 7 2" xfId="44276"/>
    <cellStyle name="Calculation 2 2 41 7 2 2" xfId="44277"/>
    <cellStyle name="Calculation 2 2 41 7 2 3" xfId="44278"/>
    <cellStyle name="Calculation 2 2 41 7 3" xfId="44279"/>
    <cellStyle name="Calculation 2 2 41 7 4" xfId="44280"/>
    <cellStyle name="Calculation 2 2 41 8" xfId="44281"/>
    <cellStyle name="Calculation 2 2 41 8 2" xfId="44282"/>
    <cellStyle name="Calculation 2 2 41 8 2 2" xfId="44283"/>
    <cellStyle name="Calculation 2 2 41 8 2 3" xfId="44284"/>
    <cellStyle name="Calculation 2 2 41 8 3" xfId="44285"/>
    <cellStyle name="Calculation 2 2 41 8 4" xfId="44286"/>
    <cellStyle name="Calculation 2 2 41 9" xfId="44287"/>
    <cellStyle name="Calculation 2 2 41 9 2" xfId="44288"/>
    <cellStyle name="Calculation 2 2 41 9 3" xfId="44289"/>
    <cellStyle name="Calculation 2 2 42" xfId="44290"/>
    <cellStyle name="Calculation 2 2 42 10" xfId="44291"/>
    <cellStyle name="Calculation 2 2 42 11" xfId="44292"/>
    <cellStyle name="Calculation 2 2 42 2" xfId="44293"/>
    <cellStyle name="Calculation 2 2 42 2 2" xfId="44294"/>
    <cellStyle name="Calculation 2 2 42 2 2 2" xfId="44295"/>
    <cellStyle name="Calculation 2 2 42 2 2 3" xfId="44296"/>
    <cellStyle name="Calculation 2 2 42 2 3" xfId="44297"/>
    <cellStyle name="Calculation 2 2 42 2 4" xfId="44298"/>
    <cellStyle name="Calculation 2 2 42 3" xfId="44299"/>
    <cellStyle name="Calculation 2 2 42 3 2" xfId="44300"/>
    <cellStyle name="Calculation 2 2 42 3 2 2" xfId="44301"/>
    <cellStyle name="Calculation 2 2 42 3 2 3" xfId="44302"/>
    <cellStyle name="Calculation 2 2 42 3 3" xfId="44303"/>
    <cellStyle name="Calculation 2 2 42 3 4" xfId="44304"/>
    <cellStyle name="Calculation 2 2 42 4" xfId="44305"/>
    <cellStyle name="Calculation 2 2 42 4 2" xfId="44306"/>
    <cellStyle name="Calculation 2 2 42 4 2 2" xfId="44307"/>
    <cellStyle name="Calculation 2 2 42 4 2 3" xfId="44308"/>
    <cellStyle name="Calculation 2 2 42 4 3" xfId="44309"/>
    <cellStyle name="Calculation 2 2 42 4 4" xfId="44310"/>
    <cellStyle name="Calculation 2 2 42 5" xfId="44311"/>
    <cellStyle name="Calculation 2 2 42 5 2" xfId="44312"/>
    <cellStyle name="Calculation 2 2 42 5 2 2" xfId="44313"/>
    <cellStyle name="Calculation 2 2 42 5 2 3" xfId="44314"/>
    <cellStyle name="Calculation 2 2 42 5 3" xfId="44315"/>
    <cellStyle name="Calculation 2 2 42 5 4" xfId="44316"/>
    <cellStyle name="Calculation 2 2 42 6" xfId="44317"/>
    <cellStyle name="Calculation 2 2 42 6 2" xfId="44318"/>
    <cellStyle name="Calculation 2 2 42 6 2 2" xfId="44319"/>
    <cellStyle name="Calculation 2 2 42 6 2 3" xfId="44320"/>
    <cellStyle name="Calculation 2 2 42 6 3" xfId="44321"/>
    <cellStyle name="Calculation 2 2 42 6 4" xfId="44322"/>
    <cellStyle name="Calculation 2 2 42 7" xfId="44323"/>
    <cellStyle name="Calculation 2 2 42 7 2" xfId="44324"/>
    <cellStyle name="Calculation 2 2 42 7 2 2" xfId="44325"/>
    <cellStyle name="Calculation 2 2 42 7 2 3" xfId="44326"/>
    <cellStyle name="Calculation 2 2 42 7 3" xfId="44327"/>
    <cellStyle name="Calculation 2 2 42 7 4" xfId="44328"/>
    <cellStyle name="Calculation 2 2 42 8" xfId="44329"/>
    <cellStyle name="Calculation 2 2 42 8 2" xfId="44330"/>
    <cellStyle name="Calculation 2 2 42 8 2 2" xfId="44331"/>
    <cellStyle name="Calculation 2 2 42 8 2 3" xfId="44332"/>
    <cellStyle name="Calculation 2 2 42 8 3" xfId="44333"/>
    <cellStyle name="Calculation 2 2 42 8 4" xfId="44334"/>
    <cellStyle name="Calculation 2 2 42 9" xfId="44335"/>
    <cellStyle name="Calculation 2 2 42 9 2" xfId="44336"/>
    <cellStyle name="Calculation 2 2 42 9 3" xfId="44337"/>
    <cellStyle name="Calculation 2 2 43" xfId="44338"/>
    <cellStyle name="Calculation 2 2 43 2" xfId="44339"/>
    <cellStyle name="Calculation 2 2 43 2 2" xfId="44340"/>
    <cellStyle name="Calculation 2 2 43 2 3" xfId="44341"/>
    <cellStyle name="Calculation 2 2 43 3" xfId="44342"/>
    <cellStyle name="Calculation 2 2 43 4" xfId="44343"/>
    <cellStyle name="Calculation 2 2 44" xfId="44344"/>
    <cellStyle name="Calculation 2 2 44 2" xfId="44345"/>
    <cellStyle name="Calculation 2 2 44 2 2" xfId="44346"/>
    <cellStyle name="Calculation 2 2 44 2 3" xfId="44347"/>
    <cellStyle name="Calculation 2 2 44 3" xfId="44348"/>
    <cellStyle name="Calculation 2 2 44 4" xfId="44349"/>
    <cellStyle name="Calculation 2 2 45" xfId="44350"/>
    <cellStyle name="Calculation 2 2 45 2" xfId="44351"/>
    <cellStyle name="Calculation 2 2 45 2 2" xfId="44352"/>
    <cellStyle name="Calculation 2 2 45 2 3" xfId="44353"/>
    <cellStyle name="Calculation 2 2 45 3" xfId="44354"/>
    <cellStyle name="Calculation 2 2 45 4" xfId="44355"/>
    <cellStyle name="Calculation 2 2 46" xfId="44356"/>
    <cellStyle name="Calculation 2 2 46 2" xfId="44357"/>
    <cellStyle name="Calculation 2 2 46 2 2" xfId="44358"/>
    <cellStyle name="Calculation 2 2 46 2 3" xfId="44359"/>
    <cellStyle name="Calculation 2 2 46 3" xfId="44360"/>
    <cellStyle name="Calculation 2 2 46 4" xfId="44361"/>
    <cellStyle name="Calculation 2 2 47" xfId="44362"/>
    <cellStyle name="Calculation 2 2 47 2" xfId="44363"/>
    <cellStyle name="Calculation 2 2 47 3" xfId="44364"/>
    <cellStyle name="Calculation 2 2 48" xfId="44365"/>
    <cellStyle name="Calculation 2 2 49" xfId="44366"/>
    <cellStyle name="Calculation 2 2 5" xfId="125"/>
    <cellStyle name="Calculation 2 2 5 10" xfId="44367"/>
    <cellStyle name="Calculation 2 2 5 11" xfId="44368"/>
    <cellStyle name="Calculation 2 2 5 12" xfId="44369"/>
    <cellStyle name="Calculation 2 2 5 13" xfId="44370"/>
    <cellStyle name="Calculation 2 2 5 14" xfId="44371"/>
    <cellStyle name="Calculation 2 2 5 2" xfId="126"/>
    <cellStyle name="Calculation 2 2 5 2 2" xfId="1264"/>
    <cellStyle name="Calculation 2 2 5 2 2 2" xfId="1265"/>
    <cellStyle name="Calculation 2 2 5 2 2 2 2" xfId="1266"/>
    <cellStyle name="Calculation 2 2 5 2 2 2 2 2" xfId="1267"/>
    <cellStyle name="Calculation 2 2 5 2 2 2 2 2 2" xfId="1268"/>
    <cellStyle name="Calculation 2 2 5 2 2 2 2 2 2 2" xfId="61942"/>
    <cellStyle name="Calculation 2 2 5 2 2 2 2 2 2 3" xfId="61943"/>
    <cellStyle name="Calculation 2 2 5 2 2 2 2 2 2 4" xfId="61944"/>
    <cellStyle name="Calculation 2 2 5 2 2 2 2 2 3" xfId="61945"/>
    <cellStyle name="Calculation 2 2 5 2 2 2 2 2 4" xfId="61946"/>
    <cellStyle name="Calculation 2 2 5 2 2 2 2 2 5" xfId="61947"/>
    <cellStyle name="Calculation 2 2 5 2 2 2 2 3" xfId="1269"/>
    <cellStyle name="Calculation 2 2 5 2 2 2 2 3 2" xfId="61948"/>
    <cellStyle name="Calculation 2 2 5 2 2 2 2 3 3" xfId="61949"/>
    <cellStyle name="Calculation 2 2 5 2 2 2 2 3 4" xfId="61950"/>
    <cellStyle name="Calculation 2 2 5 2 2 2 2 4" xfId="61951"/>
    <cellStyle name="Calculation 2 2 5 2 2 2 2 5" xfId="61952"/>
    <cellStyle name="Calculation 2 2 5 2 2 2 2 6" xfId="61953"/>
    <cellStyle name="Calculation 2 2 5 2 2 2 3" xfId="1270"/>
    <cellStyle name="Calculation 2 2 5 2 2 2 3 2" xfId="1271"/>
    <cellStyle name="Calculation 2 2 5 2 2 2 3 2 2" xfId="1272"/>
    <cellStyle name="Calculation 2 2 5 2 2 2 3 2 2 2" xfId="61954"/>
    <cellStyle name="Calculation 2 2 5 2 2 2 3 2 2 3" xfId="61955"/>
    <cellStyle name="Calculation 2 2 5 2 2 2 3 2 2 4" xfId="61956"/>
    <cellStyle name="Calculation 2 2 5 2 2 2 3 2 3" xfId="61957"/>
    <cellStyle name="Calculation 2 2 5 2 2 2 3 2 4" xfId="61958"/>
    <cellStyle name="Calculation 2 2 5 2 2 2 3 2 5" xfId="61959"/>
    <cellStyle name="Calculation 2 2 5 2 2 2 3 3" xfId="1273"/>
    <cellStyle name="Calculation 2 2 5 2 2 2 3 3 2" xfId="61960"/>
    <cellStyle name="Calculation 2 2 5 2 2 2 3 3 3" xfId="61961"/>
    <cellStyle name="Calculation 2 2 5 2 2 2 3 3 4" xfId="61962"/>
    <cellStyle name="Calculation 2 2 5 2 2 2 3 4" xfId="61963"/>
    <cellStyle name="Calculation 2 2 5 2 2 2 3 5" xfId="61964"/>
    <cellStyle name="Calculation 2 2 5 2 2 2 3 6" xfId="61965"/>
    <cellStyle name="Calculation 2 2 5 2 2 2 4" xfId="1274"/>
    <cellStyle name="Calculation 2 2 5 2 2 2 4 2" xfId="1275"/>
    <cellStyle name="Calculation 2 2 5 2 2 2 4 2 2" xfId="61966"/>
    <cellStyle name="Calculation 2 2 5 2 2 2 4 2 3" xfId="61967"/>
    <cellStyle name="Calculation 2 2 5 2 2 2 4 2 4" xfId="61968"/>
    <cellStyle name="Calculation 2 2 5 2 2 2 4 3" xfId="61969"/>
    <cellStyle name="Calculation 2 2 5 2 2 2 4 4" xfId="61970"/>
    <cellStyle name="Calculation 2 2 5 2 2 2 4 5" xfId="61971"/>
    <cellStyle name="Calculation 2 2 5 2 2 2 5" xfId="1276"/>
    <cellStyle name="Calculation 2 2 5 2 2 2 5 2" xfId="61972"/>
    <cellStyle name="Calculation 2 2 5 2 2 2 5 3" xfId="61973"/>
    <cellStyle name="Calculation 2 2 5 2 2 2 5 4" xfId="61974"/>
    <cellStyle name="Calculation 2 2 5 2 2 2 6" xfId="61975"/>
    <cellStyle name="Calculation 2 2 5 2 2 2 7" xfId="61976"/>
    <cellStyle name="Calculation 2 2 5 2 2 2 8" xfId="61977"/>
    <cellStyle name="Calculation 2 2 5 2 2 3" xfId="1277"/>
    <cellStyle name="Calculation 2 2 5 2 2 3 2" xfId="1278"/>
    <cellStyle name="Calculation 2 2 5 2 2 3 2 2" xfId="1279"/>
    <cellStyle name="Calculation 2 2 5 2 2 3 2 2 2" xfId="61978"/>
    <cellStyle name="Calculation 2 2 5 2 2 3 2 2 3" xfId="61979"/>
    <cellStyle name="Calculation 2 2 5 2 2 3 2 2 4" xfId="61980"/>
    <cellStyle name="Calculation 2 2 5 2 2 3 2 3" xfId="61981"/>
    <cellStyle name="Calculation 2 2 5 2 2 3 2 4" xfId="61982"/>
    <cellStyle name="Calculation 2 2 5 2 2 3 2 5" xfId="61983"/>
    <cellStyle name="Calculation 2 2 5 2 2 3 3" xfId="1280"/>
    <cellStyle name="Calculation 2 2 5 2 2 3 3 2" xfId="61984"/>
    <cellStyle name="Calculation 2 2 5 2 2 3 3 3" xfId="61985"/>
    <cellStyle name="Calculation 2 2 5 2 2 3 3 4" xfId="61986"/>
    <cellStyle name="Calculation 2 2 5 2 2 3 4" xfId="61987"/>
    <cellStyle name="Calculation 2 2 5 2 2 3 5" xfId="61988"/>
    <cellStyle name="Calculation 2 2 5 2 2 3 6" xfId="61989"/>
    <cellStyle name="Calculation 2 2 5 2 2 4" xfId="1281"/>
    <cellStyle name="Calculation 2 2 5 2 2 4 2" xfId="1282"/>
    <cellStyle name="Calculation 2 2 5 2 2 4 2 2" xfId="1283"/>
    <cellStyle name="Calculation 2 2 5 2 2 4 2 2 2" xfId="61990"/>
    <cellStyle name="Calculation 2 2 5 2 2 4 2 2 3" xfId="61991"/>
    <cellStyle name="Calculation 2 2 5 2 2 4 2 2 4" xfId="61992"/>
    <cellStyle name="Calculation 2 2 5 2 2 4 2 3" xfId="61993"/>
    <cellStyle name="Calculation 2 2 5 2 2 4 2 4" xfId="61994"/>
    <cellStyle name="Calculation 2 2 5 2 2 4 2 5" xfId="61995"/>
    <cellStyle name="Calculation 2 2 5 2 2 4 3" xfId="1284"/>
    <cellStyle name="Calculation 2 2 5 2 2 4 3 2" xfId="61996"/>
    <cellStyle name="Calculation 2 2 5 2 2 4 3 3" xfId="61997"/>
    <cellStyle name="Calculation 2 2 5 2 2 4 3 4" xfId="61998"/>
    <cellStyle name="Calculation 2 2 5 2 2 4 4" xfId="61999"/>
    <cellStyle name="Calculation 2 2 5 2 2 4 5" xfId="62000"/>
    <cellStyle name="Calculation 2 2 5 2 2 4 6" xfId="62001"/>
    <cellStyle name="Calculation 2 2 5 2 2 5" xfId="1285"/>
    <cellStyle name="Calculation 2 2 5 2 2 5 2" xfId="1286"/>
    <cellStyle name="Calculation 2 2 5 2 2 5 2 2" xfId="62002"/>
    <cellStyle name="Calculation 2 2 5 2 2 5 2 3" xfId="62003"/>
    <cellStyle name="Calculation 2 2 5 2 2 5 2 4" xfId="62004"/>
    <cellStyle name="Calculation 2 2 5 2 2 5 3" xfId="62005"/>
    <cellStyle name="Calculation 2 2 5 2 2 5 4" xfId="62006"/>
    <cellStyle name="Calculation 2 2 5 2 2 5 5" xfId="62007"/>
    <cellStyle name="Calculation 2 2 5 2 2 6" xfId="1287"/>
    <cellStyle name="Calculation 2 2 5 2 2 6 2" xfId="62008"/>
    <cellStyle name="Calculation 2 2 5 2 2 6 3" xfId="62009"/>
    <cellStyle name="Calculation 2 2 5 2 2 6 4" xfId="62010"/>
    <cellStyle name="Calculation 2 2 5 2 2 7" xfId="62011"/>
    <cellStyle name="Calculation 2 2 5 2 2 8" xfId="62012"/>
    <cellStyle name="Calculation 2 2 5 2 2 9" xfId="62013"/>
    <cellStyle name="Calculation 2 2 5 2 3" xfId="44372"/>
    <cellStyle name="Calculation 2 2 5 2 4" xfId="44373"/>
    <cellStyle name="Calculation 2 2 5 2 5" xfId="44374"/>
    <cellStyle name="Calculation 2 2 5 2 6" xfId="44375"/>
    <cellStyle name="Calculation 2 2 5 2 7" xfId="44376"/>
    <cellStyle name="Calculation 2 2 5 2 8" xfId="44377"/>
    <cellStyle name="Calculation 2 2 5 3" xfId="1288"/>
    <cellStyle name="Calculation 2 2 5 3 2" xfId="1289"/>
    <cellStyle name="Calculation 2 2 5 3 2 2" xfId="1290"/>
    <cellStyle name="Calculation 2 2 5 3 2 2 2" xfId="1291"/>
    <cellStyle name="Calculation 2 2 5 3 2 2 2 2" xfId="1292"/>
    <cellStyle name="Calculation 2 2 5 3 2 2 2 2 2" xfId="62014"/>
    <cellStyle name="Calculation 2 2 5 3 2 2 2 2 3" xfId="62015"/>
    <cellStyle name="Calculation 2 2 5 3 2 2 2 2 4" xfId="62016"/>
    <cellStyle name="Calculation 2 2 5 3 2 2 2 3" xfId="62017"/>
    <cellStyle name="Calculation 2 2 5 3 2 2 2 4" xfId="62018"/>
    <cellStyle name="Calculation 2 2 5 3 2 2 2 5" xfId="62019"/>
    <cellStyle name="Calculation 2 2 5 3 2 2 3" xfId="1293"/>
    <cellStyle name="Calculation 2 2 5 3 2 2 3 2" xfId="62020"/>
    <cellStyle name="Calculation 2 2 5 3 2 2 3 3" xfId="62021"/>
    <cellStyle name="Calculation 2 2 5 3 2 2 3 4" xfId="62022"/>
    <cellStyle name="Calculation 2 2 5 3 2 2 4" xfId="62023"/>
    <cellStyle name="Calculation 2 2 5 3 2 2 5" xfId="62024"/>
    <cellStyle name="Calculation 2 2 5 3 2 2 6" xfId="62025"/>
    <cellStyle name="Calculation 2 2 5 3 2 3" xfId="1294"/>
    <cellStyle name="Calculation 2 2 5 3 2 3 2" xfId="1295"/>
    <cellStyle name="Calculation 2 2 5 3 2 3 2 2" xfId="1296"/>
    <cellStyle name="Calculation 2 2 5 3 2 3 2 2 2" xfId="62026"/>
    <cellStyle name="Calculation 2 2 5 3 2 3 2 2 3" xfId="62027"/>
    <cellStyle name="Calculation 2 2 5 3 2 3 2 2 4" xfId="62028"/>
    <cellStyle name="Calculation 2 2 5 3 2 3 2 3" xfId="62029"/>
    <cellStyle name="Calculation 2 2 5 3 2 3 2 4" xfId="62030"/>
    <cellStyle name="Calculation 2 2 5 3 2 3 2 5" xfId="62031"/>
    <cellStyle name="Calculation 2 2 5 3 2 3 3" xfId="1297"/>
    <cellStyle name="Calculation 2 2 5 3 2 3 3 2" xfId="62032"/>
    <cellStyle name="Calculation 2 2 5 3 2 3 3 3" xfId="62033"/>
    <cellStyle name="Calculation 2 2 5 3 2 3 3 4" xfId="62034"/>
    <cellStyle name="Calculation 2 2 5 3 2 3 4" xfId="62035"/>
    <cellStyle name="Calculation 2 2 5 3 2 3 5" xfId="62036"/>
    <cellStyle name="Calculation 2 2 5 3 2 3 6" xfId="62037"/>
    <cellStyle name="Calculation 2 2 5 3 2 4" xfId="1298"/>
    <cellStyle name="Calculation 2 2 5 3 2 4 2" xfId="1299"/>
    <cellStyle name="Calculation 2 2 5 3 2 4 2 2" xfId="62038"/>
    <cellStyle name="Calculation 2 2 5 3 2 4 2 3" xfId="62039"/>
    <cellStyle name="Calculation 2 2 5 3 2 4 2 4" xfId="62040"/>
    <cellStyle name="Calculation 2 2 5 3 2 4 3" xfId="62041"/>
    <cellStyle name="Calculation 2 2 5 3 2 4 4" xfId="62042"/>
    <cellStyle name="Calculation 2 2 5 3 2 4 5" xfId="62043"/>
    <cellStyle name="Calculation 2 2 5 3 2 5" xfId="1300"/>
    <cellStyle name="Calculation 2 2 5 3 2 5 2" xfId="62044"/>
    <cellStyle name="Calculation 2 2 5 3 2 5 3" xfId="62045"/>
    <cellStyle name="Calculation 2 2 5 3 2 5 4" xfId="62046"/>
    <cellStyle name="Calculation 2 2 5 3 2 6" xfId="62047"/>
    <cellStyle name="Calculation 2 2 5 3 2 7" xfId="62048"/>
    <cellStyle name="Calculation 2 2 5 3 2 8" xfId="62049"/>
    <cellStyle name="Calculation 2 2 5 3 3" xfId="1301"/>
    <cellStyle name="Calculation 2 2 5 3 3 2" xfId="1302"/>
    <cellStyle name="Calculation 2 2 5 3 3 2 2" xfId="1303"/>
    <cellStyle name="Calculation 2 2 5 3 3 2 2 2" xfId="62050"/>
    <cellStyle name="Calculation 2 2 5 3 3 2 2 3" xfId="62051"/>
    <cellStyle name="Calculation 2 2 5 3 3 2 2 4" xfId="62052"/>
    <cellStyle name="Calculation 2 2 5 3 3 2 3" xfId="62053"/>
    <cellStyle name="Calculation 2 2 5 3 3 2 4" xfId="62054"/>
    <cellStyle name="Calculation 2 2 5 3 3 2 5" xfId="62055"/>
    <cellStyle name="Calculation 2 2 5 3 3 3" xfId="1304"/>
    <cellStyle name="Calculation 2 2 5 3 3 3 2" xfId="62056"/>
    <cellStyle name="Calculation 2 2 5 3 3 3 3" xfId="62057"/>
    <cellStyle name="Calculation 2 2 5 3 3 3 4" xfId="62058"/>
    <cellStyle name="Calculation 2 2 5 3 3 4" xfId="62059"/>
    <cellStyle name="Calculation 2 2 5 3 3 5" xfId="62060"/>
    <cellStyle name="Calculation 2 2 5 3 3 6" xfId="62061"/>
    <cellStyle name="Calculation 2 2 5 3 4" xfId="1305"/>
    <cellStyle name="Calculation 2 2 5 3 4 2" xfId="1306"/>
    <cellStyle name="Calculation 2 2 5 3 4 2 2" xfId="1307"/>
    <cellStyle name="Calculation 2 2 5 3 4 2 2 2" xfId="62062"/>
    <cellStyle name="Calculation 2 2 5 3 4 2 2 3" xfId="62063"/>
    <cellStyle name="Calculation 2 2 5 3 4 2 2 4" xfId="62064"/>
    <cellStyle name="Calculation 2 2 5 3 4 2 3" xfId="62065"/>
    <cellStyle name="Calculation 2 2 5 3 4 2 4" xfId="62066"/>
    <cellStyle name="Calculation 2 2 5 3 4 2 5" xfId="62067"/>
    <cellStyle name="Calculation 2 2 5 3 4 3" xfId="1308"/>
    <cellStyle name="Calculation 2 2 5 3 4 3 2" xfId="62068"/>
    <cellStyle name="Calculation 2 2 5 3 4 3 3" xfId="62069"/>
    <cellStyle name="Calculation 2 2 5 3 4 3 4" xfId="62070"/>
    <cellStyle name="Calculation 2 2 5 3 4 4" xfId="62071"/>
    <cellStyle name="Calculation 2 2 5 3 4 5" xfId="62072"/>
    <cellStyle name="Calculation 2 2 5 3 4 6" xfId="62073"/>
    <cellStyle name="Calculation 2 2 5 3 5" xfId="1309"/>
    <cellStyle name="Calculation 2 2 5 3 5 2" xfId="1310"/>
    <cellStyle name="Calculation 2 2 5 3 5 2 2" xfId="62074"/>
    <cellStyle name="Calculation 2 2 5 3 5 2 3" xfId="62075"/>
    <cellStyle name="Calculation 2 2 5 3 5 2 4" xfId="62076"/>
    <cellStyle name="Calculation 2 2 5 3 5 3" xfId="62077"/>
    <cellStyle name="Calculation 2 2 5 3 5 4" xfId="62078"/>
    <cellStyle name="Calculation 2 2 5 3 5 5" xfId="62079"/>
    <cellStyle name="Calculation 2 2 5 3 6" xfId="1311"/>
    <cellStyle name="Calculation 2 2 5 3 6 2" xfId="62080"/>
    <cellStyle name="Calculation 2 2 5 3 6 3" xfId="62081"/>
    <cellStyle name="Calculation 2 2 5 3 6 4" xfId="62082"/>
    <cellStyle name="Calculation 2 2 5 3 7" xfId="62083"/>
    <cellStyle name="Calculation 2 2 5 3 8" xfId="62084"/>
    <cellStyle name="Calculation 2 2 5 3 9" xfId="62085"/>
    <cellStyle name="Calculation 2 2 5 4" xfId="44378"/>
    <cellStyle name="Calculation 2 2 5 4 2" xfId="44379"/>
    <cellStyle name="Calculation 2 2 5 4 2 2" xfId="44380"/>
    <cellStyle name="Calculation 2 2 5 4 2 3" xfId="44381"/>
    <cellStyle name="Calculation 2 2 5 4 3" xfId="44382"/>
    <cellStyle name="Calculation 2 2 5 4 4" xfId="44383"/>
    <cellStyle name="Calculation 2 2 5 5" xfId="44384"/>
    <cellStyle name="Calculation 2 2 5 5 2" xfId="44385"/>
    <cellStyle name="Calculation 2 2 5 5 2 2" xfId="44386"/>
    <cellStyle name="Calculation 2 2 5 5 2 3" xfId="44387"/>
    <cellStyle name="Calculation 2 2 5 5 3" xfId="44388"/>
    <cellStyle name="Calculation 2 2 5 5 4" xfId="44389"/>
    <cellStyle name="Calculation 2 2 5 6" xfId="44390"/>
    <cellStyle name="Calculation 2 2 5 6 2" xfId="44391"/>
    <cellStyle name="Calculation 2 2 5 6 2 2" xfId="44392"/>
    <cellStyle name="Calculation 2 2 5 6 2 3" xfId="44393"/>
    <cellStyle name="Calculation 2 2 5 6 3" xfId="44394"/>
    <cellStyle name="Calculation 2 2 5 6 4" xfId="44395"/>
    <cellStyle name="Calculation 2 2 5 7" xfId="44396"/>
    <cellStyle name="Calculation 2 2 5 7 2" xfId="44397"/>
    <cellStyle name="Calculation 2 2 5 7 2 2" xfId="44398"/>
    <cellStyle name="Calculation 2 2 5 7 2 3" xfId="44399"/>
    <cellStyle name="Calculation 2 2 5 7 3" xfId="44400"/>
    <cellStyle name="Calculation 2 2 5 7 4" xfId="44401"/>
    <cellStyle name="Calculation 2 2 5 8" xfId="44402"/>
    <cellStyle name="Calculation 2 2 5 8 2" xfId="44403"/>
    <cellStyle name="Calculation 2 2 5 8 2 2" xfId="44404"/>
    <cellStyle name="Calculation 2 2 5 8 2 3" xfId="44405"/>
    <cellStyle name="Calculation 2 2 5 8 3" xfId="44406"/>
    <cellStyle name="Calculation 2 2 5 8 4" xfId="44407"/>
    <cellStyle name="Calculation 2 2 5 9" xfId="44408"/>
    <cellStyle name="Calculation 2 2 5 9 2" xfId="44409"/>
    <cellStyle name="Calculation 2 2 5 9 2 2" xfId="44410"/>
    <cellStyle name="Calculation 2 2 5 9 2 3" xfId="44411"/>
    <cellStyle name="Calculation 2 2 5 9 3" xfId="44412"/>
    <cellStyle name="Calculation 2 2 5 9 4" xfId="44413"/>
    <cellStyle name="Calculation 2 2 50" xfId="44414"/>
    <cellStyle name="Calculation 2 2 51" xfId="44415"/>
    <cellStyle name="Calculation 2 2 6" xfId="127"/>
    <cellStyle name="Calculation 2 2 6 10" xfId="44416"/>
    <cellStyle name="Calculation 2 2 6 11" xfId="44417"/>
    <cellStyle name="Calculation 2 2 6 12" xfId="44418"/>
    <cellStyle name="Calculation 2 2 6 13" xfId="44419"/>
    <cellStyle name="Calculation 2 2 6 14" xfId="44420"/>
    <cellStyle name="Calculation 2 2 6 2" xfId="128"/>
    <cellStyle name="Calculation 2 2 6 2 2" xfId="1312"/>
    <cellStyle name="Calculation 2 2 6 2 2 2" xfId="1313"/>
    <cellStyle name="Calculation 2 2 6 2 2 2 2" xfId="1314"/>
    <cellStyle name="Calculation 2 2 6 2 2 2 2 2" xfId="1315"/>
    <cellStyle name="Calculation 2 2 6 2 2 2 2 2 2" xfId="1316"/>
    <cellStyle name="Calculation 2 2 6 2 2 2 2 2 2 2" xfId="62086"/>
    <cellStyle name="Calculation 2 2 6 2 2 2 2 2 2 3" xfId="62087"/>
    <cellStyle name="Calculation 2 2 6 2 2 2 2 2 2 4" xfId="62088"/>
    <cellStyle name="Calculation 2 2 6 2 2 2 2 2 3" xfId="62089"/>
    <cellStyle name="Calculation 2 2 6 2 2 2 2 2 4" xfId="62090"/>
    <cellStyle name="Calculation 2 2 6 2 2 2 2 2 5" xfId="62091"/>
    <cellStyle name="Calculation 2 2 6 2 2 2 2 3" xfId="1317"/>
    <cellStyle name="Calculation 2 2 6 2 2 2 2 3 2" xfId="62092"/>
    <cellStyle name="Calculation 2 2 6 2 2 2 2 3 3" xfId="62093"/>
    <cellStyle name="Calculation 2 2 6 2 2 2 2 3 4" xfId="62094"/>
    <cellStyle name="Calculation 2 2 6 2 2 2 2 4" xfId="62095"/>
    <cellStyle name="Calculation 2 2 6 2 2 2 2 5" xfId="62096"/>
    <cellStyle name="Calculation 2 2 6 2 2 2 2 6" xfId="62097"/>
    <cellStyle name="Calculation 2 2 6 2 2 2 3" xfId="1318"/>
    <cellStyle name="Calculation 2 2 6 2 2 2 3 2" xfId="1319"/>
    <cellStyle name="Calculation 2 2 6 2 2 2 3 2 2" xfId="1320"/>
    <cellStyle name="Calculation 2 2 6 2 2 2 3 2 2 2" xfId="62098"/>
    <cellStyle name="Calculation 2 2 6 2 2 2 3 2 2 3" xfId="62099"/>
    <cellStyle name="Calculation 2 2 6 2 2 2 3 2 2 4" xfId="62100"/>
    <cellStyle name="Calculation 2 2 6 2 2 2 3 2 3" xfId="62101"/>
    <cellStyle name="Calculation 2 2 6 2 2 2 3 2 4" xfId="62102"/>
    <cellStyle name="Calculation 2 2 6 2 2 2 3 2 5" xfId="62103"/>
    <cellStyle name="Calculation 2 2 6 2 2 2 3 3" xfId="1321"/>
    <cellStyle name="Calculation 2 2 6 2 2 2 3 3 2" xfId="62104"/>
    <cellStyle name="Calculation 2 2 6 2 2 2 3 3 3" xfId="62105"/>
    <cellStyle name="Calculation 2 2 6 2 2 2 3 3 4" xfId="62106"/>
    <cellStyle name="Calculation 2 2 6 2 2 2 3 4" xfId="62107"/>
    <cellStyle name="Calculation 2 2 6 2 2 2 3 5" xfId="62108"/>
    <cellStyle name="Calculation 2 2 6 2 2 2 3 6" xfId="62109"/>
    <cellStyle name="Calculation 2 2 6 2 2 2 4" xfId="1322"/>
    <cellStyle name="Calculation 2 2 6 2 2 2 4 2" xfId="1323"/>
    <cellStyle name="Calculation 2 2 6 2 2 2 4 2 2" xfId="62110"/>
    <cellStyle name="Calculation 2 2 6 2 2 2 4 2 3" xfId="62111"/>
    <cellStyle name="Calculation 2 2 6 2 2 2 4 2 4" xfId="62112"/>
    <cellStyle name="Calculation 2 2 6 2 2 2 4 3" xfId="62113"/>
    <cellStyle name="Calculation 2 2 6 2 2 2 4 4" xfId="62114"/>
    <cellStyle name="Calculation 2 2 6 2 2 2 4 5" xfId="62115"/>
    <cellStyle name="Calculation 2 2 6 2 2 2 5" xfId="1324"/>
    <cellStyle name="Calculation 2 2 6 2 2 2 5 2" xfId="62116"/>
    <cellStyle name="Calculation 2 2 6 2 2 2 5 3" xfId="62117"/>
    <cellStyle name="Calculation 2 2 6 2 2 2 5 4" xfId="62118"/>
    <cellStyle name="Calculation 2 2 6 2 2 2 6" xfId="62119"/>
    <cellStyle name="Calculation 2 2 6 2 2 2 7" xfId="62120"/>
    <cellStyle name="Calculation 2 2 6 2 2 2 8" xfId="62121"/>
    <cellStyle name="Calculation 2 2 6 2 2 3" xfId="1325"/>
    <cellStyle name="Calculation 2 2 6 2 2 3 2" xfId="1326"/>
    <cellStyle name="Calculation 2 2 6 2 2 3 2 2" xfId="1327"/>
    <cellStyle name="Calculation 2 2 6 2 2 3 2 2 2" xfId="62122"/>
    <cellStyle name="Calculation 2 2 6 2 2 3 2 2 3" xfId="62123"/>
    <cellStyle name="Calculation 2 2 6 2 2 3 2 2 4" xfId="62124"/>
    <cellStyle name="Calculation 2 2 6 2 2 3 2 3" xfId="62125"/>
    <cellStyle name="Calculation 2 2 6 2 2 3 2 4" xfId="62126"/>
    <cellStyle name="Calculation 2 2 6 2 2 3 2 5" xfId="62127"/>
    <cellStyle name="Calculation 2 2 6 2 2 3 3" xfId="1328"/>
    <cellStyle name="Calculation 2 2 6 2 2 3 3 2" xfId="62128"/>
    <cellStyle name="Calculation 2 2 6 2 2 3 3 3" xfId="62129"/>
    <cellStyle name="Calculation 2 2 6 2 2 3 3 4" xfId="62130"/>
    <cellStyle name="Calculation 2 2 6 2 2 3 4" xfId="62131"/>
    <cellStyle name="Calculation 2 2 6 2 2 3 5" xfId="62132"/>
    <cellStyle name="Calculation 2 2 6 2 2 3 6" xfId="62133"/>
    <cellStyle name="Calculation 2 2 6 2 2 4" xfId="1329"/>
    <cellStyle name="Calculation 2 2 6 2 2 4 2" xfId="1330"/>
    <cellStyle name="Calculation 2 2 6 2 2 4 2 2" xfId="1331"/>
    <cellStyle name="Calculation 2 2 6 2 2 4 2 2 2" xfId="62134"/>
    <cellStyle name="Calculation 2 2 6 2 2 4 2 2 3" xfId="62135"/>
    <cellStyle name="Calculation 2 2 6 2 2 4 2 2 4" xfId="62136"/>
    <cellStyle name="Calculation 2 2 6 2 2 4 2 3" xfId="62137"/>
    <cellStyle name="Calculation 2 2 6 2 2 4 2 4" xfId="62138"/>
    <cellStyle name="Calculation 2 2 6 2 2 4 2 5" xfId="62139"/>
    <cellStyle name="Calculation 2 2 6 2 2 4 3" xfId="1332"/>
    <cellStyle name="Calculation 2 2 6 2 2 4 3 2" xfId="62140"/>
    <cellStyle name="Calculation 2 2 6 2 2 4 3 3" xfId="62141"/>
    <cellStyle name="Calculation 2 2 6 2 2 4 3 4" xfId="62142"/>
    <cellStyle name="Calculation 2 2 6 2 2 4 4" xfId="62143"/>
    <cellStyle name="Calculation 2 2 6 2 2 4 5" xfId="62144"/>
    <cellStyle name="Calculation 2 2 6 2 2 4 6" xfId="62145"/>
    <cellStyle name="Calculation 2 2 6 2 2 5" xfId="1333"/>
    <cellStyle name="Calculation 2 2 6 2 2 5 2" xfId="1334"/>
    <cellStyle name="Calculation 2 2 6 2 2 5 2 2" xfId="62146"/>
    <cellStyle name="Calculation 2 2 6 2 2 5 2 3" xfId="62147"/>
    <cellStyle name="Calculation 2 2 6 2 2 5 2 4" xfId="62148"/>
    <cellStyle name="Calculation 2 2 6 2 2 5 3" xfId="62149"/>
    <cellStyle name="Calculation 2 2 6 2 2 5 4" xfId="62150"/>
    <cellStyle name="Calculation 2 2 6 2 2 5 5" xfId="62151"/>
    <cellStyle name="Calculation 2 2 6 2 2 6" xfId="1335"/>
    <cellStyle name="Calculation 2 2 6 2 2 6 2" xfId="62152"/>
    <cellStyle name="Calculation 2 2 6 2 2 6 3" xfId="62153"/>
    <cellStyle name="Calculation 2 2 6 2 2 6 4" xfId="62154"/>
    <cellStyle name="Calculation 2 2 6 2 2 7" xfId="62155"/>
    <cellStyle name="Calculation 2 2 6 2 2 8" xfId="62156"/>
    <cellStyle name="Calculation 2 2 6 2 2 9" xfId="62157"/>
    <cellStyle name="Calculation 2 2 6 2 3" xfId="44421"/>
    <cellStyle name="Calculation 2 2 6 2 4" xfId="44422"/>
    <cellStyle name="Calculation 2 2 6 2 5" xfId="44423"/>
    <cellStyle name="Calculation 2 2 6 2 6" xfId="44424"/>
    <cellStyle name="Calculation 2 2 6 2 7" xfId="44425"/>
    <cellStyle name="Calculation 2 2 6 2 8" xfId="44426"/>
    <cellStyle name="Calculation 2 2 6 3" xfId="1336"/>
    <cellStyle name="Calculation 2 2 6 3 2" xfId="1337"/>
    <cellStyle name="Calculation 2 2 6 3 2 2" xfId="1338"/>
    <cellStyle name="Calculation 2 2 6 3 2 2 2" xfId="1339"/>
    <cellStyle name="Calculation 2 2 6 3 2 2 2 2" xfId="1340"/>
    <cellStyle name="Calculation 2 2 6 3 2 2 2 2 2" xfId="62158"/>
    <cellStyle name="Calculation 2 2 6 3 2 2 2 2 3" xfId="62159"/>
    <cellStyle name="Calculation 2 2 6 3 2 2 2 2 4" xfId="62160"/>
    <cellStyle name="Calculation 2 2 6 3 2 2 2 3" xfId="62161"/>
    <cellStyle name="Calculation 2 2 6 3 2 2 2 4" xfId="62162"/>
    <cellStyle name="Calculation 2 2 6 3 2 2 2 5" xfId="62163"/>
    <cellStyle name="Calculation 2 2 6 3 2 2 3" xfId="1341"/>
    <cellStyle name="Calculation 2 2 6 3 2 2 3 2" xfId="62164"/>
    <cellStyle name="Calculation 2 2 6 3 2 2 3 3" xfId="62165"/>
    <cellStyle name="Calculation 2 2 6 3 2 2 3 4" xfId="62166"/>
    <cellStyle name="Calculation 2 2 6 3 2 2 4" xfId="62167"/>
    <cellStyle name="Calculation 2 2 6 3 2 2 5" xfId="62168"/>
    <cellStyle name="Calculation 2 2 6 3 2 2 6" xfId="62169"/>
    <cellStyle name="Calculation 2 2 6 3 2 3" xfId="1342"/>
    <cellStyle name="Calculation 2 2 6 3 2 3 2" xfId="1343"/>
    <cellStyle name="Calculation 2 2 6 3 2 3 2 2" xfId="1344"/>
    <cellStyle name="Calculation 2 2 6 3 2 3 2 2 2" xfId="62170"/>
    <cellStyle name="Calculation 2 2 6 3 2 3 2 2 3" xfId="62171"/>
    <cellStyle name="Calculation 2 2 6 3 2 3 2 2 4" xfId="62172"/>
    <cellStyle name="Calculation 2 2 6 3 2 3 2 3" xfId="62173"/>
    <cellStyle name="Calculation 2 2 6 3 2 3 2 4" xfId="62174"/>
    <cellStyle name="Calculation 2 2 6 3 2 3 2 5" xfId="62175"/>
    <cellStyle name="Calculation 2 2 6 3 2 3 3" xfId="1345"/>
    <cellStyle name="Calculation 2 2 6 3 2 3 3 2" xfId="62176"/>
    <cellStyle name="Calculation 2 2 6 3 2 3 3 3" xfId="62177"/>
    <cellStyle name="Calculation 2 2 6 3 2 3 3 4" xfId="62178"/>
    <cellStyle name="Calculation 2 2 6 3 2 3 4" xfId="62179"/>
    <cellStyle name="Calculation 2 2 6 3 2 3 5" xfId="62180"/>
    <cellStyle name="Calculation 2 2 6 3 2 3 6" xfId="62181"/>
    <cellStyle name="Calculation 2 2 6 3 2 4" xfId="1346"/>
    <cellStyle name="Calculation 2 2 6 3 2 4 2" xfId="1347"/>
    <cellStyle name="Calculation 2 2 6 3 2 4 2 2" xfId="62182"/>
    <cellStyle name="Calculation 2 2 6 3 2 4 2 3" xfId="62183"/>
    <cellStyle name="Calculation 2 2 6 3 2 4 2 4" xfId="62184"/>
    <cellStyle name="Calculation 2 2 6 3 2 4 3" xfId="62185"/>
    <cellStyle name="Calculation 2 2 6 3 2 4 4" xfId="62186"/>
    <cellStyle name="Calculation 2 2 6 3 2 4 5" xfId="62187"/>
    <cellStyle name="Calculation 2 2 6 3 2 5" xfId="1348"/>
    <cellStyle name="Calculation 2 2 6 3 2 5 2" xfId="62188"/>
    <cellStyle name="Calculation 2 2 6 3 2 5 3" xfId="62189"/>
    <cellStyle name="Calculation 2 2 6 3 2 5 4" xfId="62190"/>
    <cellStyle name="Calculation 2 2 6 3 2 6" xfId="62191"/>
    <cellStyle name="Calculation 2 2 6 3 2 7" xfId="62192"/>
    <cellStyle name="Calculation 2 2 6 3 2 8" xfId="62193"/>
    <cellStyle name="Calculation 2 2 6 3 3" xfId="1349"/>
    <cellStyle name="Calculation 2 2 6 3 3 2" xfId="1350"/>
    <cellStyle name="Calculation 2 2 6 3 3 2 2" xfId="1351"/>
    <cellStyle name="Calculation 2 2 6 3 3 2 2 2" xfId="62194"/>
    <cellStyle name="Calculation 2 2 6 3 3 2 2 3" xfId="62195"/>
    <cellStyle name="Calculation 2 2 6 3 3 2 2 4" xfId="62196"/>
    <cellStyle name="Calculation 2 2 6 3 3 2 3" xfId="62197"/>
    <cellStyle name="Calculation 2 2 6 3 3 2 4" xfId="62198"/>
    <cellStyle name="Calculation 2 2 6 3 3 2 5" xfId="62199"/>
    <cellStyle name="Calculation 2 2 6 3 3 3" xfId="1352"/>
    <cellStyle name="Calculation 2 2 6 3 3 3 2" xfId="62200"/>
    <cellStyle name="Calculation 2 2 6 3 3 3 3" xfId="62201"/>
    <cellStyle name="Calculation 2 2 6 3 3 3 4" xfId="62202"/>
    <cellStyle name="Calculation 2 2 6 3 3 4" xfId="62203"/>
    <cellStyle name="Calculation 2 2 6 3 3 5" xfId="62204"/>
    <cellStyle name="Calculation 2 2 6 3 3 6" xfId="62205"/>
    <cellStyle name="Calculation 2 2 6 3 4" xfId="1353"/>
    <cellStyle name="Calculation 2 2 6 3 4 2" xfId="1354"/>
    <cellStyle name="Calculation 2 2 6 3 4 2 2" xfId="1355"/>
    <cellStyle name="Calculation 2 2 6 3 4 2 2 2" xfId="62206"/>
    <cellStyle name="Calculation 2 2 6 3 4 2 2 3" xfId="62207"/>
    <cellStyle name="Calculation 2 2 6 3 4 2 2 4" xfId="62208"/>
    <cellStyle name="Calculation 2 2 6 3 4 2 3" xfId="62209"/>
    <cellStyle name="Calculation 2 2 6 3 4 2 4" xfId="62210"/>
    <cellStyle name="Calculation 2 2 6 3 4 2 5" xfId="62211"/>
    <cellStyle name="Calculation 2 2 6 3 4 3" xfId="1356"/>
    <cellStyle name="Calculation 2 2 6 3 4 3 2" xfId="62212"/>
    <cellStyle name="Calculation 2 2 6 3 4 3 3" xfId="62213"/>
    <cellStyle name="Calculation 2 2 6 3 4 3 4" xfId="62214"/>
    <cellStyle name="Calculation 2 2 6 3 4 4" xfId="62215"/>
    <cellStyle name="Calculation 2 2 6 3 4 5" xfId="62216"/>
    <cellStyle name="Calculation 2 2 6 3 4 6" xfId="62217"/>
    <cellStyle name="Calculation 2 2 6 3 5" xfId="1357"/>
    <cellStyle name="Calculation 2 2 6 3 5 2" xfId="1358"/>
    <cellStyle name="Calculation 2 2 6 3 5 2 2" xfId="62218"/>
    <cellStyle name="Calculation 2 2 6 3 5 2 3" xfId="62219"/>
    <cellStyle name="Calculation 2 2 6 3 5 2 4" xfId="62220"/>
    <cellStyle name="Calculation 2 2 6 3 5 3" xfId="62221"/>
    <cellStyle name="Calculation 2 2 6 3 5 4" xfId="62222"/>
    <cellStyle name="Calculation 2 2 6 3 5 5" xfId="62223"/>
    <cellStyle name="Calculation 2 2 6 3 6" xfId="1359"/>
    <cellStyle name="Calculation 2 2 6 3 6 2" xfId="62224"/>
    <cellStyle name="Calculation 2 2 6 3 6 3" xfId="62225"/>
    <cellStyle name="Calculation 2 2 6 3 6 4" xfId="62226"/>
    <cellStyle name="Calculation 2 2 6 3 7" xfId="62227"/>
    <cellStyle name="Calculation 2 2 6 3 8" xfId="62228"/>
    <cellStyle name="Calculation 2 2 6 3 9" xfId="62229"/>
    <cellStyle name="Calculation 2 2 6 4" xfId="44427"/>
    <cellStyle name="Calculation 2 2 6 4 2" xfId="44428"/>
    <cellStyle name="Calculation 2 2 6 4 2 2" xfId="44429"/>
    <cellStyle name="Calculation 2 2 6 4 2 3" xfId="44430"/>
    <cellStyle name="Calculation 2 2 6 4 3" xfId="44431"/>
    <cellStyle name="Calculation 2 2 6 4 4" xfId="44432"/>
    <cellStyle name="Calculation 2 2 6 5" xfId="44433"/>
    <cellStyle name="Calculation 2 2 6 5 2" xfId="44434"/>
    <cellStyle name="Calculation 2 2 6 5 2 2" xfId="44435"/>
    <cellStyle name="Calculation 2 2 6 5 2 3" xfId="44436"/>
    <cellStyle name="Calculation 2 2 6 5 3" xfId="44437"/>
    <cellStyle name="Calculation 2 2 6 5 4" xfId="44438"/>
    <cellStyle name="Calculation 2 2 6 6" xfId="44439"/>
    <cellStyle name="Calculation 2 2 6 6 2" xfId="44440"/>
    <cellStyle name="Calculation 2 2 6 6 2 2" xfId="44441"/>
    <cellStyle name="Calculation 2 2 6 6 2 3" xfId="44442"/>
    <cellStyle name="Calculation 2 2 6 6 3" xfId="44443"/>
    <cellStyle name="Calculation 2 2 6 6 4" xfId="44444"/>
    <cellStyle name="Calculation 2 2 6 7" xfId="44445"/>
    <cellStyle name="Calculation 2 2 6 7 2" xfId="44446"/>
    <cellStyle name="Calculation 2 2 6 7 2 2" xfId="44447"/>
    <cellStyle name="Calculation 2 2 6 7 2 3" xfId="44448"/>
    <cellStyle name="Calculation 2 2 6 7 3" xfId="44449"/>
    <cellStyle name="Calculation 2 2 6 7 4" xfId="44450"/>
    <cellStyle name="Calculation 2 2 6 8" xfId="44451"/>
    <cellStyle name="Calculation 2 2 6 8 2" xfId="44452"/>
    <cellStyle name="Calculation 2 2 6 8 2 2" xfId="44453"/>
    <cellStyle name="Calculation 2 2 6 8 2 3" xfId="44454"/>
    <cellStyle name="Calculation 2 2 6 8 3" xfId="44455"/>
    <cellStyle name="Calculation 2 2 6 8 4" xfId="44456"/>
    <cellStyle name="Calculation 2 2 6 9" xfId="44457"/>
    <cellStyle name="Calculation 2 2 6 9 2" xfId="44458"/>
    <cellStyle name="Calculation 2 2 6 9 2 2" xfId="44459"/>
    <cellStyle name="Calculation 2 2 6 9 2 3" xfId="44460"/>
    <cellStyle name="Calculation 2 2 6 9 3" xfId="44461"/>
    <cellStyle name="Calculation 2 2 6 9 4" xfId="44462"/>
    <cellStyle name="Calculation 2 2 7" xfId="129"/>
    <cellStyle name="Calculation 2 2 7 10" xfId="44463"/>
    <cellStyle name="Calculation 2 2 7 11" xfId="44464"/>
    <cellStyle name="Calculation 2 2 7 12" xfId="44465"/>
    <cellStyle name="Calculation 2 2 7 13" xfId="44466"/>
    <cellStyle name="Calculation 2 2 7 14" xfId="44467"/>
    <cellStyle name="Calculation 2 2 7 2" xfId="130"/>
    <cellStyle name="Calculation 2 2 7 2 2" xfId="1360"/>
    <cellStyle name="Calculation 2 2 7 2 2 2" xfId="1361"/>
    <cellStyle name="Calculation 2 2 7 2 2 2 2" xfId="1362"/>
    <cellStyle name="Calculation 2 2 7 2 2 2 2 2" xfId="1363"/>
    <cellStyle name="Calculation 2 2 7 2 2 2 2 2 2" xfId="1364"/>
    <cellStyle name="Calculation 2 2 7 2 2 2 2 2 2 2" xfId="62230"/>
    <cellStyle name="Calculation 2 2 7 2 2 2 2 2 2 3" xfId="62231"/>
    <cellStyle name="Calculation 2 2 7 2 2 2 2 2 2 4" xfId="62232"/>
    <cellStyle name="Calculation 2 2 7 2 2 2 2 2 3" xfId="62233"/>
    <cellStyle name="Calculation 2 2 7 2 2 2 2 2 4" xfId="62234"/>
    <cellStyle name="Calculation 2 2 7 2 2 2 2 2 5" xfId="62235"/>
    <cellStyle name="Calculation 2 2 7 2 2 2 2 3" xfId="1365"/>
    <cellStyle name="Calculation 2 2 7 2 2 2 2 3 2" xfId="62236"/>
    <cellStyle name="Calculation 2 2 7 2 2 2 2 3 3" xfId="62237"/>
    <cellStyle name="Calculation 2 2 7 2 2 2 2 3 4" xfId="62238"/>
    <cellStyle name="Calculation 2 2 7 2 2 2 2 4" xfId="62239"/>
    <cellStyle name="Calculation 2 2 7 2 2 2 2 5" xfId="62240"/>
    <cellStyle name="Calculation 2 2 7 2 2 2 2 6" xfId="62241"/>
    <cellStyle name="Calculation 2 2 7 2 2 2 3" xfId="1366"/>
    <cellStyle name="Calculation 2 2 7 2 2 2 3 2" xfId="1367"/>
    <cellStyle name="Calculation 2 2 7 2 2 2 3 2 2" xfId="1368"/>
    <cellStyle name="Calculation 2 2 7 2 2 2 3 2 2 2" xfId="62242"/>
    <cellStyle name="Calculation 2 2 7 2 2 2 3 2 2 3" xfId="62243"/>
    <cellStyle name="Calculation 2 2 7 2 2 2 3 2 2 4" xfId="62244"/>
    <cellStyle name="Calculation 2 2 7 2 2 2 3 2 3" xfId="62245"/>
    <cellStyle name="Calculation 2 2 7 2 2 2 3 2 4" xfId="62246"/>
    <cellStyle name="Calculation 2 2 7 2 2 2 3 2 5" xfId="62247"/>
    <cellStyle name="Calculation 2 2 7 2 2 2 3 3" xfId="1369"/>
    <cellStyle name="Calculation 2 2 7 2 2 2 3 3 2" xfId="62248"/>
    <cellStyle name="Calculation 2 2 7 2 2 2 3 3 3" xfId="62249"/>
    <cellStyle name="Calculation 2 2 7 2 2 2 3 3 4" xfId="62250"/>
    <cellStyle name="Calculation 2 2 7 2 2 2 3 4" xfId="62251"/>
    <cellStyle name="Calculation 2 2 7 2 2 2 3 5" xfId="62252"/>
    <cellStyle name="Calculation 2 2 7 2 2 2 3 6" xfId="62253"/>
    <cellStyle name="Calculation 2 2 7 2 2 2 4" xfId="1370"/>
    <cellStyle name="Calculation 2 2 7 2 2 2 4 2" xfId="1371"/>
    <cellStyle name="Calculation 2 2 7 2 2 2 4 2 2" xfId="62254"/>
    <cellStyle name="Calculation 2 2 7 2 2 2 4 2 3" xfId="62255"/>
    <cellStyle name="Calculation 2 2 7 2 2 2 4 2 4" xfId="62256"/>
    <cellStyle name="Calculation 2 2 7 2 2 2 4 3" xfId="62257"/>
    <cellStyle name="Calculation 2 2 7 2 2 2 4 4" xfId="62258"/>
    <cellStyle name="Calculation 2 2 7 2 2 2 4 5" xfId="62259"/>
    <cellStyle name="Calculation 2 2 7 2 2 2 5" xfId="1372"/>
    <cellStyle name="Calculation 2 2 7 2 2 2 5 2" xfId="62260"/>
    <cellStyle name="Calculation 2 2 7 2 2 2 5 3" xfId="62261"/>
    <cellStyle name="Calculation 2 2 7 2 2 2 5 4" xfId="62262"/>
    <cellStyle name="Calculation 2 2 7 2 2 2 6" xfId="62263"/>
    <cellStyle name="Calculation 2 2 7 2 2 2 7" xfId="62264"/>
    <cellStyle name="Calculation 2 2 7 2 2 2 8" xfId="62265"/>
    <cellStyle name="Calculation 2 2 7 2 2 3" xfId="1373"/>
    <cellStyle name="Calculation 2 2 7 2 2 3 2" xfId="1374"/>
    <cellStyle name="Calculation 2 2 7 2 2 3 2 2" xfId="1375"/>
    <cellStyle name="Calculation 2 2 7 2 2 3 2 2 2" xfId="62266"/>
    <cellStyle name="Calculation 2 2 7 2 2 3 2 2 3" xfId="62267"/>
    <cellStyle name="Calculation 2 2 7 2 2 3 2 2 4" xfId="62268"/>
    <cellStyle name="Calculation 2 2 7 2 2 3 2 3" xfId="62269"/>
    <cellStyle name="Calculation 2 2 7 2 2 3 2 4" xfId="62270"/>
    <cellStyle name="Calculation 2 2 7 2 2 3 2 5" xfId="62271"/>
    <cellStyle name="Calculation 2 2 7 2 2 3 3" xfId="1376"/>
    <cellStyle name="Calculation 2 2 7 2 2 3 3 2" xfId="62272"/>
    <cellStyle name="Calculation 2 2 7 2 2 3 3 3" xfId="62273"/>
    <cellStyle name="Calculation 2 2 7 2 2 3 3 4" xfId="62274"/>
    <cellStyle name="Calculation 2 2 7 2 2 3 4" xfId="62275"/>
    <cellStyle name="Calculation 2 2 7 2 2 3 5" xfId="62276"/>
    <cellStyle name="Calculation 2 2 7 2 2 3 6" xfId="62277"/>
    <cellStyle name="Calculation 2 2 7 2 2 4" xfId="1377"/>
    <cellStyle name="Calculation 2 2 7 2 2 4 2" xfId="1378"/>
    <cellStyle name="Calculation 2 2 7 2 2 4 2 2" xfId="1379"/>
    <cellStyle name="Calculation 2 2 7 2 2 4 2 2 2" xfId="62278"/>
    <cellStyle name="Calculation 2 2 7 2 2 4 2 2 3" xfId="62279"/>
    <cellStyle name="Calculation 2 2 7 2 2 4 2 2 4" xfId="62280"/>
    <cellStyle name="Calculation 2 2 7 2 2 4 2 3" xfId="62281"/>
    <cellStyle name="Calculation 2 2 7 2 2 4 2 4" xfId="62282"/>
    <cellStyle name="Calculation 2 2 7 2 2 4 2 5" xfId="62283"/>
    <cellStyle name="Calculation 2 2 7 2 2 4 3" xfId="1380"/>
    <cellStyle name="Calculation 2 2 7 2 2 4 3 2" xfId="62284"/>
    <cellStyle name="Calculation 2 2 7 2 2 4 3 3" xfId="62285"/>
    <cellStyle name="Calculation 2 2 7 2 2 4 3 4" xfId="62286"/>
    <cellStyle name="Calculation 2 2 7 2 2 4 4" xfId="62287"/>
    <cellStyle name="Calculation 2 2 7 2 2 4 5" xfId="62288"/>
    <cellStyle name="Calculation 2 2 7 2 2 4 6" xfId="62289"/>
    <cellStyle name="Calculation 2 2 7 2 2 5" xfId="1381"/>
    <cellStyle name="Calculation 2 2 7 2 2 5 2" xfId="1382"/>
    <cellStyle name="Calculation 2 2 7 2 2 5 2 2" xfId="62290"/>
    <cellStyle name="Calculation 2 2 7 2 2 5 2 3" xfId="62291"/>
    <cellStyle name="Calculation 2 2 7 2 2 5 2 4" xfId="62292"/>
    <cellStyle name="Calculation 2 2 7 2 2 5 3" xfId="62293"/>
    <cellStyle name="Calculation 2 2 7 2 2 5 4" xfId="62294"/>
    <cellStyle name="Calculation 2 2 7 2 2 5 5" xfId="62295"/>
    <cellStyle name="Calculation 2 2 7 2 2 6" xfId="1383"/>
    <cellStyle name="Calculation 2 2 7 2 2 6 2" xfId="62296"/>
    <cellStyle name="Calculation 2 2 7 2 2 6 3" xfId="62297"/>
    <cellStyle name="Calculation 2 2 7 2 2 6 4" xfId="62298"/>
    <cellStyle name="Calculation 2 2 7 2 2 7" xfId="62299"/>
    <cellStyle name="Calculation 2 2 7 2 2 8" xfId="62300"/>
    <cellStyle name="Calculation 2 2 7 2 2 9" xfId="62301"/>
    <cellStyle name="Calculation 2 2 7 2 3" xfId="44468"/>
    <cellStyle name="Calculation 2 2 7 2 4" xfId="44469"/>
    <cellStyle name="Calculation 2 2 7 2 5" xfId="44470"/>
    <cellStyle name="Calculation 2 2 7 2 6" xfId="44471"/>
    <cellStyle name="Calculation 2 2 7 2 7" xfId="44472"/>
    <cellStyle name="Calculation 2 2 7 2 8" xfId="44473"/>
    <cellStyle name="Calculation 2 2 7 3" xfId="1384"/>
    <cellStyle name="Calculation 2 2 7 3 2" xfId="1385"/>
    <cellStyle name="Calculation 2 2 7 3 2 2" xfId="1386"/>
    <cellStyle name="Calculation 2 2 7 3 2 2 2" xfId="1387"/>
    <cellStyle name="Calculation 2 2 7 3 2 2 2 2" xfId="1388"/>
    <cellStyle name="Calculation 2 2 7 3 2 2 2 2 2" xfId="62302"/>
    <cellStyle name="Calculation 2 2 7 3 2 2 2 2 3" xfId="62303"/>
    <cellStyle name="Calculation 2 2 7 3 2 2 2 2 4" xfId="62304"/>
    <cellStyle name="Calculation 2 2 7 3 2 2 2 3" xfId="62305"/>
    <cellStyle name="Calculation 2 2 7 3 2 2 2 4" xfId="62306"/>
    <cellStyle name="Calculation 2 2 7 3 2 2 2 5" xfId="62307"/>
    <cellStyle name="Calculation 2 2 7 3 2 2 3" xfId="1389"/>
    <cellStyle name="Calculation 2 2 7 3 2 2 3 2" xfId="62308"/>
    <cellStyle name="Calculation 2 2 7 3 2 2 3 3" xfId="62309"/>
    <cellStyle name="Calculation 2 2 7 3 2 2 3 4" xfId="62310"/>
    <cellStyle name="Calculation 2 2 7 3 2 2 4" xfId="62311"/>
    <cellStyle name="Calculation 2 2 7 3 2 2 5" xfId="62312"/>
    <cellStyle name="Calculation 2 2 7 3 2 2 6" xfId="62313"/>
    <cellStyle name="Calculation 2 2 7 3 2 3" xfId="1390"/>
    <cellStyle name="Calculation 2 2 7 3 2 3 2" xfId="1391"/>
    <cellStyle name="Calculation 2 2 7 3 2 3 2 2" xfId="1392"/>
    <cellStyle name="Calculation 2 2 7 3 2 3 2 2 2" xfId="62314"/>
    <cellStyle name="Calculation 2 2 7 3 2 3 2 2 3" xfId="62315"/>
    <cellStyle name="Calculation 2 2 7 3 2 3 2 2 4" xfId="62316"/>
    <cellStyle name="Calculation 2 2 7 3 2 3 2 3" xfId="62317"/>
    <cellStyle name="Calculation 2 2 7 3 2 3 2 4" xfId="62318"/>
    <cellStyle name="Calculation 2 2 7 3 2 3 2 5" xfId="62319"/>
    <cellStyle name="Calculation 2 2 7 3 2 3 3" xfId="1393"/>
    <cellStyle name="Calculation 2 2 7 3 2 3 3 2" xfId="62320"/>
    <cellStyle name="Calculation 2 2 7 3 2 3 3 3" xfId="62321"/>
    <cellStyle name="Calculation 2 2 7 3 2 3 3 4" xfId="62322"/>
    <cellStyle name="Calculation 2 2 7 3 2 3 4" xfId="62323"/>
    <cellStyle name="Calculation 2 2 7 3 2 3 5" xfId="62324"/>
    <cellStyle name="Calculation 2 2 7 3 2 3 6" xfId="62325"/>
    <cellStyle name="Calculation 2 2 7 3 2 4" xfId="1394"/>
    <cellStyle name="Calculation 2 2 7 3 2 4 2" xfId="1395"/>
    <cellStyle name="Calculation 2 2 7 3 2 4 2 2" xfId="62326"/>
    <cellStyle name="Calculation 2 2 7 3 2 4 2 3" xfId="62327"/>
    <cellStyle name="Calculation 2 2 7 3 2 4 2 4" xfId="62328"/>
    <cellStyle name="Calculation 2 2 7 3 2 4 3" xfId="62329"/>
    <cellStyle name="Calculation 2 2 7 3 2 4 4" xfId="62330"/>
    <cellStyle name="Calculation 2 2 7 3 2 4 5" xfId="62331"/>
    <cellStyle name="Calculation 2 2 7 3 2 5" xfId="1396"/>
    <cellStyle name="Calculation 2 2 7 3 2 5 2" xfId="62332"/>
    <cellStyle name="Calculation 2 2 7 3 2 5 3" xfId="62333"/>
    <cellStyle name="Calculation 2 2 7 3 2 5 4" xfId="62334"/>
    <cellStyle name="Calculation 2 2 7 3 2 6" xfId="62335"/>
    <cellStyle name="Calculation 2 2 7 3 2 7" xfId="62336"/>
    <cellStyle name="Calculation 2 2 7 3 2 8" xfId="62337"/>
    <cellStyle name="Calculation 2 2 7 3 3" xfId="1397"/>
    <cellStyle name="Calculation 2 2 7 3 3 2" xfId="1398"/>
    <cellStyle name="Calculation 2 2 7 3 3 2 2" xfId="1399"/>
    <cellStyle name="Calculation 2 2 7 3 3 2 2 2" xfId="62338"/>
    <cellStyle name="Calculation 2 2 7 3 3 2 2 3" xfId="62339"/>
    <cellStyle name="Calculation 2 2 7 3 3 2 2 4" xfId="62340"/>
    <cellStyle name="Calculation 2 2 7 3 3 2 3" xfId="62341"/>
    <cellStyle name="Calculation 2 2 7 3 3 2 4" xfId="62342"/>
    <cellStyle name="Calculation 2 2 7 3 3 2 5" xfId="62343"/>
    <cellStyle name="Calculation 2 2 7 3 3 3" xfId="1400"/>
    <cellStyle name="Calculation 2 2 7 3 3 3 2" xfId="62344"/>
    <cellStyle name="Calculation 2 2 7 3 3 3 3" xfId="62345"/>
    <cellStyle name="Calculation 2 2 7 3 3 3 4" xfId="62346"/>
    <cellStyle name="Calculation 2 2 7 3 3 4" xfId="62347"/>
    <cellStyle name="Calculation 2 2 7 3 3 5" xfId="62348"/>
    <cellStyle name="Calculation 2 2 7 3 3 6" xfId="62349"/>
    <cellStyle name="Calculation 2 2 7 3 4" xfId="1401"/>
    <cellStyle name="Calculation 2 2 7 3 4 2" xfId="1402"/>
    <cellStyle name="Calculation 2 2 7 3 4 2 2" xfId="1403"/>
    <cellStyle name="Calculation 2 2 7 3 4 2 2 2" xfId="62350"/>
    <cellStyle name="Calculation 2 2 7 3 4 2 2 3" xfId="62351"/>
    <cellStyle name="Calculation 2 2 7 3 4 2 2 4" xfId="62352"/>
    <cellStyle name="Calculation 2 2 7 3 4 2 3" xfId="62353"/>
    <cellStyle name="Calculation 2 2 7 3 4 2 4" xfId="62354"/>
    <cellStyle name="Calculation 2 2 7 3 4 2 5" xfId="62355"/>
    <cellStyle name="Calculation 2 2 7 3 4 3" xfId="1404"/>
    <cellStyle name="Calculation 2 2 7 3 4 3 2" xfId="62356"/>
    <cellStyle name="Calculation 2 2 7 3 4 3 3" xfId="62357"/>
    <cellStyle name="Calculation 2 2 7 3 4 3 4" xfId="62358"/>
    <cellStyle name="Calculation 2 2 7 3 4 4" xfId="62359"/>
    <cellStyle name="Calculation 2 2 7 3 4 5" xfId="62360"/>
    <cellStyle name="Calculation 2 2 7 3 4 6" xfId="62361"/>
    <cellStyle name="Calculation 2 2 7 3 5" xfId="1405"/>
    <cellStyle name="Calculation 2 2 7 3 5 2" xfId="1406"/>
    <cellStyle name="Calculation 2 2 7 3 5 2 2" xfId="62362"/>
    <cellStyle name="Calculation 2 2 7 3 5 2 3" xfId="62363"/>
    <cellStyle name="Calculation 2 2 7 3 5 2 4" xfId="62364"/>
    <cellStyle name="Calculation 2 2 7 3 5 3" xfId="62365"/>
    <cellStyle name="Calculation 2 2 7 3 5 4" xfId="62366"/>
    <cellStyle name="Calculation 2 2 7 3 5 5" xfId="62367"/>
    <cellStyle name="Calculation 2 2 7 3 6" xfId="1407"/>
    <cellStyle name="Calculation 2 2 7 3 6 2" xfId="62368"/>
    <cellStyle name="Calculation 2 2 7 3 6 3" xfId="62369"/>
    <cellStyle name="Calculation 2 2 7 3 6 4" xfId="62370"/>
    <cellStyle name="Calculation 2 2 7 3 7" xfId="62371"/>
    <cellStyle name="Calculation 2 2 7 3 8" xfId="62372"/>
    <cellStyle name="Calculation 2 2 7 3 9" xfId="62373"/>
    <cellStyle name="Calculation 2 2 7 4" xfId="44474"/>
    <cellStyle name="Calculation 2 2 7 4 2" xfId="44475"/>
    <cellStyle name="Calculation 2 2 7 4 2 2" xfId="44476"/>
    <cellStyle name="Calculation 2 2 7 4 2 3" xfId="44477"/>
    <cellStyle name="Calculation 2 2 7 4 3" xfId="44478"/>
    <cellStyle name="Calculation 2 2 7 4 4" xfId="44479"/>
    <cellStyle name="Calculation 2 2 7 5" xfId="44480"/>
    <cellStyle name="Calculation 2 2 7 5 2" xfId="44481"/>
    <cellStyle name="Calculation 2 2 7 5 2 2" xfId="44482"/>
    <cellStyle name="Calculation 2 2 7 5 2 3" xfId="44483"/>
    <cellStyle name="Calculation 2 2 7 5 3" xfId="44484"/>
    <cellStyle name="Calculation 2 2 7 5 4" xfId="44485"/>
    <cellStyle name="Calculation 2 2 7 6" xfId="44486"/>
    <cellStyle name="Calculation 2 2 7 6 2" xfId="44487"/>
    <cellStyle name="Calculation 2 2 7 6 2 2" xfId="44488"/>
    <cellStyle name="Calculation 2 2 7 6 2 3" xfId="44489"/>
    <cellStyle name="Calculation 2 2 7 6 3" xfId="44490"/>
    <cellStyle name="Calculation 2 2 7 6 4" xfId="44491"/>
    <cellStyle name="Calculation 2 2 7 7" xfId="44492"/>
    <cellStyle name="Calculation 2 2 7 7 2" xfId="44493"/>
    <cellStyle name="Calculation 2 2 7 7 2 2" xfId="44494"/>
    <cellStyle name="Calculation 2 2 7 7 2 3" xfId="44495"/>
    <cellStyle name="Calculation 2 2 7 7 3" xfId="44496"/>
    <cellStyle name="Calculation 2 2 7 7 4" xfId="44497"/>
    <cellStyle name="Calculation 2 2 7 8" xfId="44498"/>
    <cellStyle name="Calculation 2 2 7 8 2" xfId="44499"/>
    <cellStyle name="Calculation 2 2 7 8 2 2" xfId="44500"/>
    <cellStyle name="Calculation 2 2 7 8 2 3" xfId="44501"/>
    <cellStyle name="Calculation 2 2 7 8 3" xfId="44502"/>
    <cellStyle name="Calculation 2 2 7 8 4" xfId="44503"/>
    <cellStyle name="Calculation 2 2 7 9" xfId="44504"/>
    <cellStyle name="Calculation 2 2 7 9 2" xfId="44505"/>
    <cellStyle name="Calculation 2 2 7 9 2 2" xfId="44506"/>
    <cellStyle name="Calculation 2 2 7 9 2 3" xfId="44507"/>
    <cellStyle name="Calculation 2 2 7 9 3" xfId="44508"/>
    <cellStyle name="Calculation 2 2 7 9 4" xfId="44509"/>
    <cellStyle name="Calculation 2 2 8" xfId="131"/>
    <cellStyle name="Calculation 2 2 8 10" xfId="44510"/>
    <cellStyle name="Calculation 2 2 8 11" xfId="44511"/>
    <cellStyle name="Calculation 2 2 8 12" xfId="44512"/>
    <cellStyle name="Calculation 2 2 8 13" xfId="44513"/>
    <cellStyle name="Calculation 2 2 8 14" xfId="44514"/>
    <cellStyle name="Calculation 2 2 8 2" xfId="132"/>
    <cellStyle name="Calculation 2 2 8 2 2" xfId="1408"/>
    <cellStyle name="Calculation 2 2 8 2 2 2" xfId="1409"/>
    <cellStyle name="Calculation 2 2 8 2 2 2 2" xfId="1410"/>
    <cellStyle name="Calculation 2 2 8 2 2 2 2 2" xfId="1411"/>
    <cellStyle name="Calculation 2 2 8 2 2 2 2 2 2" xfId="1412"/>
    <cellStyle name="Calculation 2 2 8 2 2 2 2 2 2 2" xfId="62374"/>
    <cellStyle name="Calculation 2 2 8 2 2 2 2 2 2 3" xfId="62375"/>
    <cellStyle name="Calculation 2 2 8 2 2 2 2 2 2 4" xfId="62376"/>
    <cellStyle name="Calculation 2 2 8 2 2 2 2 2 3" xfId="62377"/>
    <cellStyle name="Calculation 2 2 8 2 2 2 2 2 4" xfId="62378"/>
    <cellStyle name="Calculation 2 2 8 2 2 2 2 2 5" xfId="62379"/>
    <cellStyle name="Calculation 2 2 8 2 2 2 2 3" xfId="1413"/>
    <cellStyle name="Calculation 2 2 8 2 2 2 2 3 2" xfId="62380"/>
    <cellStyle name="Calculation 2 2 8 2 2 2 2 3 3" xfId="62381"/>
    <cellStyle name="Calculation 2 2 8 2 2 2 2 3 4" xfId="62382"/>
    <cellStyle name="Calculation 2 2 8 2 2 2 2 4" xfId="62383"/>
    <cellStyle name="Calculation 2 2 8 2 2 2 2 5" xfId="62384"/>
    <cellStyle name="Calculation 2 2 8 2 2 2 2 6" xfId="62385"/>
    <cellStyle name="Calculation 2 2 8 2 2 2 3" xfId="1414"/>
    <cellStyle name="Calculation 2 2 8 2 2 2 3 2" xfId="1415"/>
    <cellStyle name="Calculation 2 2 8 2 2 2 3 2 2" xfId="1416"/>
    <cellStyle name="Calculation 2 2 8 2 2 2 3 2 2 2" xfId="62386"/>
    <cellStyle name="Calculation 2 2 8 2 2 2 3 2 2 3" xfId="62387"/>
    <cellStyle name="Calculation 2 2 8 2 2 2 3 2 2 4" xfId="62388"/>
    <cellStyle name="Calculation 2 2 8 2 2 2 3 2 3" xfId="62389"/>
    <cellStyle name="Calculation 2 2 8 2 2 2 3 2 4" xfId="62390"/>
    <cellStyle name="Calculation 2 2 8 2 2 2 3 2 5" xfId="62391"/>
    <cellStyle name="Calculation 2 2 8 2 2 2 3 3" xfId="1417"/>
    <cellStyle name="Calculation 2 2 8 2 2 2 3 3 2" xfId="62392"/>
    <cellStyle name="Calculation 2 2 8 2 2 2 3 3 3" xfId="62393"/>
    <cellStyle name="Calculation 2 2 8 2 2 2 3 3 4" xfId="62394"/>
    <cellStyle name="Calculation 2 2 8 2 2 2 3 4" xfId="62395"/>
    <cellStyle name="Calculation 2 2 8 2 2 2 3 5" xfId="62396"/>
    <cellStyle name="Calculation 2 2 8 2 2 2 3 6" xfId="62397"/>
    <cellStyle name="Calculation 2 2 8 2 2 2 4" xfId="1418"/>
    <cellStyle name="Calculation 2 2 8 2 2 2 4 2" xfId="1419"/>
    <cellStyle name="Calculation 2 2 8 2 2 2 4 2 2" xfId="62398"/>
    <cellStyle name="Calculation 2 2 8 2 2 2 4 2 3" xfId="62399"/>
    <cellStyle name="Calculation 2 2 8 2 2 2 4 2 4" xfId="62400"/>
    <cellStyle name="Calculation 2 2 8 2 2 2 4 3" xfId="62401"/>
    <cellStyle name="Calculation 2 2 8 2 2 2 4 4" xfId="62402"/>
    <cellStyle name="Calculation 2 2 8 2 2 2 4 5" xfId="62403"/>
    <cellStyle name="Calculation 2 2 8 2 2 2 5" xfId="1420"/>
    <cellStyle name="Calculation 2 2 8 2 2 2 5 2" xfId="62404"/>
    <cellStyle name="Calculation 2 2 8 2 2 2 5 3" xfId="62405"/>
    <cellStyle name="Calculation 2 2 8 2 2 2 5 4" xfId="62406"/>
    <cellStyle name="Calculation 2 2 8 2 2 2 6" xfId="62407"/>
    <cellStyle name="Calculation 2 2 8 2 2 2 7" xfId="62408"/>
    <cellStyle name="Calculation 2 2 8 2 2 2 8" xfId="62409"/>
    <cellStyle name="Calculation 2 2 8 2 2 3" xfId="1421"/>
    <cellStyle name="Calculation 2 2 8 2 2 3 2" xfId="1422"/>
    <cellStyle name="Calculation 2 2 8 2 2 3 2 2" xfId="1423"/>
    <cellStyle name="Calculation 2 2 8 2 2 3 2 2 2" xfId="62410"/>
    <cellStyle name="Calculation 2 2 8 2 2 3 2 2 3" xfId="62411"/>
    <cellStyle name="Calculation 2 2 8 2 2 3 2 2 4" xfId="62412"/>
    <cellStyle name="Calculation 2 2 8 2 2 3 2 3" xfId="62413"/>
    <cellStyle name="Calculation 2 2 8 2 2 3 2 4" xfId="62414"/>
    <cellStyle name="Calculation 2 2 8 2 2 3 2 5" xfId="62415"/>
    <cellStyle name="Calculation 2 2 8 2 2 3 3" xfId="1424"/>
    <cellStyle name="Calculation 2 2 8 2 2 3 3 2" xfId="62416"/>
    <cellStyle name="Calculation 2 2 8 2 2 3 3 3" xfId="62417"/>
    <cellStyle name="Calculation 2 2 8 2 2 3 3 4" xfId="62418"/>
    <cellStyle name="Calculation 2 2 8 2 2 3 4" xfId="62419"/>
    <cellStyle name="Calculation 2 2 8 2 2 3 5" xfId="62420"/>
    <cellStyle name="Calculation 2 2 8 2 2 3 6" xfId="62421"/>
    <cellStyle name="Calculation 2 2 8 2 2 4" xfId="1425"/>
    <cellStyle name="Calculation 2 2 8 2 2 4 2" xfId="1426"/>
    <cellStyle name="Calculation 2 2 8 2 2 4 2 2" xfId="1427"/>
    <cellStyle name="Calculation 2 2 8 2 2 4 2 2 2" xfId="62422"/>
    <cellStyle name="Calculation 2 2 8 2 2 4 2 2 3" xfId="62423"/>
    <cellStyle name="Calculation 2 2 8 2 2 4 2 2 4" xfId="62424"/>
    <cellStyle name="Calculation 2 2 8 2 2 4 2 3" xfId="62425"/>
    <cellStyle name="Calculation 2 2 8 2 2 4 2 4" xfId="62426"/>
    <cellStyle name="Calculation 2 2 8 2 2 4 2 5" xfId="62427"/>
    <cellStyle name="Calculation 2 2 8 2 2 4 3" xfId="1428"/>
    <cellStyle name="Calculation 2 2 8 2 2 4 3 2" xfId="62428"/>
    <cellStyle name="Calculation 2 2 8 2 2 4 3 3" xfId="62429"/>
    <cellStyle name="Calculation 2 2 8 2 2 4 3 4" xfId="62430"/>
    <cellStyle name="Calculation 2 2 8 2 2 4 4" xfId="62431"/>
    <cellStyle name="Calculation 2 2 8 2 2 4 5" xfId="62432"/>
    <cellStyle name="Calculation 2 2 8 2 2 4 6" xfId="62433"/>
    <cellStyle name="Calculation 2 2 8 2 2 5" xfId="1429"/>
    <cellStyle name="Calculation 2 2 8 2 2 5 2" xfId="1430"/>
    <cellStyle name="Calculation 2 2 8 2 2 5 2 2" xfId="62434"/>
    <cellStyle name="Calculation 2 2 8 2 2 5 2 3" xfId="62435"/>
    <cellStyle name="Calculation 2 2 8 2 2 5 2 4" xfId="62436"/>
    <cellStyle name="Calculation 2 2 8 2 2 5 3" xfId="62437"/>
    <cellStyle name="Calculation 2 2 8 2 2 5 4" xfId="62438"/>
    <cellStyle name="Calculation 2 2 8 2 2 5 5" xfId="62439"/>
    <cellStyle name="Calculation 2 2 8 2 2 6" xfId="1431"/>
    <cellStyle name="Calculation 2 2 8 2 2 6 2" xfId="62440"/>
    <cellStyle name="Calculation 2 2 8 2 2 6 3" xfId="62441"/>
    <cellStyle name="Calculation 2 2 8 2 2 6 4" xfId="62442"/>
    <cellStyle name="Calculation 2 2 8 2 2 7" xfId="62443"/>
    <cellStyle name="Calculation 2 2 8 2 2 8" xfId="62444"/>
    <cellStyle name="Calculation 2 2 8 2 2 9" xfId="62445"/>
    <cellStyle name="Calculation 2 2 8 2 3" xfId="44515"/>
    <cellStyle name="Calculation 2 2 8 2 4" xfId="44516"/>
    <cellStyle name="Calculation 2 2 8 2 5" xfId="44517"/>
    <cellStyle name="Calculation 2 2 8 2 6" xfId="44518"/>
    <cellStyle name="Calculation 2 2 8 2 7" xfId="44519"/>
    <cellStyle name="Calculation 2 2 8 2 8" xfId="44520"/>
    <cellStyle name="Calculation 2 2 8 3" xfId="1432"/>
    <cellStyle name="Calculation 2 2 8 3 2" xfId="1433"/>
    <cellStyle name="Calculation 2 2 8 3 2 2" xfId="1434"/>
    <cellStyle name="Calculation 2 2 8 3 2 2 2" xfId="1435"/>
    <cellStyle name="Calculation 2 2 8 3 2 2 2 2" xfId="1436"/>
    <cellStyle name="Calculation 2 2 8 3 2 2 2 2 2" xfId="62446"/>
    <cellStyle name="Calculation 2 2 8 3 2 2 2 2 3" xfId="62447"/>
    <cellStyle name="Calculation 2 2 8 3 2 2 2 2 4" xfId="62448"/>
    <cellStyle name="Calculation 2 2 8 3 2 2 2 3" xfId="62449"/>
    <cellStyle name="Calculation 2 2 8 3 2 2 2 4" xfId="62450"/>
    <cellStyle name="Calculation 2 2 8 3 2 2 2 5" xfId="62451"/>
    <cellStyle name="Calculation 2 2 8 3 2 2 3" xfId="1437"/>
    <cellStyle name="Calculation 2 2 8 3 2 2 3 2" xfId="62452"/>
    <cellStyle name="Calculation 2 2 8 3 2 2 3 3" xfId="62453"/>
    <cellStyle name="Calculation 2 2 8 3 2 2 3 4" xfId="62454"/>
    <cellStyle name="Calculation 2 2 8 3 2 2 4" xfId="62455"/>
    <cellStyle name="Calculation 2 2 8 3 2 2 5" xfId="62456"/>
    <cellStyle name="Calculation 2 2 8 3 2 2 6" xfId="62457"/>
    <cellStyle name="Calculation 2 2 8 3 2 3" xfId="1438"/>
    <cellStyle name="Calculation 2 2 8 3 2 3 2" xfId="1439"/>
    <cellStyle name="Calculation 2 2 8 3 2 3 2 2" xfId="1440"/>
    <cellStyle name="Calculation 2 2 8 3 2 3 2 2 2" xfId="62458"/>
    <cellStyle name="Calculation 2 2 8 3 2 3 2 2 3" xfId="62459"/>
    <cellStyle name="Calculation 2 2 8 3 2 3 2 2 4" xfId="62460"/>
    <cellStyle name="Calculation 2 2 8 3 2 3 2 3" xfId="62461"/>
    <cellStyle name="Calculation 2 2 8 3 2 3 2 4" xfId="62462"/>
    <cellStyle name="Calculation 2 2 8 3 2 3 2 5" xfId="62463"/>
    <cellStyle name="Calculation 2 2 8 3 2 3 3" xfId="1441"/>
    <cellStyle name="Calculation 2 2 8 3 2 3 3 2" xfId="62464"/>
    <cellStyle name="Calculation 2 2 8 3 2 3 3 3" xfId="62465"/>
    <cellStyle name="Calculation 2 2 8 3 2 3 3 4" xfId="62466"/>
    <cellStyle name="Calculation 2 2 8 3 2 3 4" xfId="62467"/>
    <cellStyle name="Calculation 2 2 8 3 2 3 5" xfId="62468"/>
    <cellStyle name="Calculation 2 2 8 3 2 3 6" xfId="62469"/>
    <cellStyle name="Calculation 2 2 8 3 2 4" xfId="1442"/>
    <cellStyle name="Calculation 2 2 8 3 2 4 2" xfId="1443"/>
    <cellStyle name="Calculation 2 2 8 3 2 4 2 2" xfId="62470"/>
    <cellStyle name="Calculation 2 2 8 3 2 4 2 3" xfId="62471"/>
    <cellStyle name="Calculation 2 2 8 3 2 4 2 4" xfId="62472"/>
    <cellStyle name="Calculation 2 2 8 3 2 4 3" xfId="62473"/>
    <cellStyle name="Calculation 2 2 8 3 2 4 4" xfId="62474"/>
    <cellStyle name="Calculation 2 2 8 3 2 4 5" xfId="62475"/>
    <cellStyle name="Calculation 2 2 8 3 2 5" xfId="1444"/>
    <cellStyle name="Calculation 2 2 8 3 2 5 2" xfId="62476"/>
    <cellStyle name="Calculation 2 2 8 3 2 5 3" xfId="62477"/>
    <cellStyle name="Calculation 2 2 8 3 2 5 4" xfId="62478"/>
    <cellStyle name="Calculation 2 2 8 3 2 6" xfId="62479"/>
    <cellStyle name="Calculation 2 2 8 3 2 7" xfId="62480"/>
    <cellStyle name="Calculation 2 2 8 3 2 8" xfId="62481"/>
    <cellStyle name="Calculation 2 2 8 3 3" xfId="1445"/>
    <cellStyle name="Calculation 2 2 8 3 3 2" xfId="1446"/>
    <cellStyle name="Calculation 2 2 8 3 3 2 2" xfId="1447"/>
    <cellStyle name="Calculation 2 2 8 3 3 2 2 2" xfId="62482"/>
    <cellStyle name="Calculation 2 2 8 3 3 2 2 3" xfId="62483"/>
    <cellStyle name="Calculation 2 2 8 3 3 2 2 4" xfId="62484"/>
    <cellStyle name="Calculation 2 2 8 3 3 2 3" xfId="62485"/>
    <cellStyle name="Calculation 2 2 8 3 3 2 4" xfId="62486"/>
    <cellStyle name="Calculation 2 2 8 3 3 2 5" xfId="62487"/>
    <cellStyle name="Calculation 2 2 8 3 3 3" xfId="1448"/>
    <cellStyle name="Calculation 2 2 8 3 3 3 2" xfId="62488"/>
    <cellStyle name="Calculation 2 2 8 3 3 3 3" xfId="62489"/>
    <cellStyle name="Calculation 2 2 8 3 3 3 4" xfId="62490"/>
    <cellStyle name="Calculation 2 2 8 3 3 4" xfId="62491"/>
    <cellStyle name="Calculation 2 2 8 3 3 5" xfId="62492"/>
    <cellStyle name="Calculation 2 2 8 3 3 6" xfId="62493"/>
    <cellStyle name="Calculation 2 2 8 3 4" xfId="1449"/>
    <cellStyle name="Calculation 2 2 8 3 4 2" xfId="1450"/>
    <cellStyle name="Calculation 2 2 8 3 4 2 2" xfId="1451"/>
    <cellStyle name="Calculation 2 2 8 3 4 2 2 2" xfId="62494"/>
    <cellStyle name="Calculation 2 2 8 3 4 2 2 3" xfId="62495"/>
    <cellStyle name="Calculation 2 2 8 3 4 2 2 4" xfId="62496"/>
    <cellStyle name="Calculation 2 2 8 3 4 2 3" xfId="62497"/>
    <cellStyle name="Calculation 2 2 8 3 4 2 4" xfId="62498"/>
    <cellStyle name="Calculation 2 2 8 3 4 2 5" xfId="62499"/>
    <cellStyle name="Calculation 2 2 8 3 4 3" xfId="1452"/>
    <cellStyle name="Calculation 2 2 8 3 4 3 2" xfId="62500"/>
    <cellStyle name="Calculation 2 2 8 3 4 3 3" xfId="62501"/>
    <cellStyle name="Calculation 2 2 8 3 4 3 4" xfId="62502"/>
    <cellStyle name="Calculation 2 2 8 3 4 4" xfId="62503"/>
    <cellStyle name="Calculation 2 2 8 3 4 5" xfId="62504"/>
    <cellStyle name="Calculation 2 2 8 3 4 6" xfId="62505"/>
    <cellStyle name="Calculation 2 2 8 3 5" xfId="1453"/>
    <cellStyle name="Calculation 2 2 8 3 5 2" xfId="1454"/>
    <cellStyle name="Calculation 2 2 8 3 5 2 2" xfId="62506"/>
    <cellStyle name="Calculation 2 2 8 3 5 2 3" xfId="62507"/>
    <cellStyle name="Calculation 2 2 8 3 5 2 4" xfId="62508"/>
    <cellStyle name="Calculation 2 2 8 3 5 3" xfId="62509"/>
    <cellStyle name="Calculation 2 2 8 3 5 4" xfId="62510"/>
    <cellStyle name="Calculation 2 2 8 3 5 5" xfId="62511"/>
    <cellStyle name="Calculation 2 2 8 3 6" xfId="1455"/>
    <cellStyle name="Calculation 2 2 8 3 6 2" xfId="62512"/>
    <cellStyle name="Calculation 2 2 8 3 6 3" xfId="62513"/>
    <cellStyle name="Calculation 2 2 8 3 6 4" xfId="62514"/>
    <cellStyle name="Calculation 2 2 8 3 7" xfId="62515"/>
    <cellStyle name="Calculation 2 2 8 3 8" xfId="62516"/>
    <cellStyle name="Calculation 2 2 8 3 9" xfId="62517"/>
    <cellStyle name="Calculation 2 2 8 4" xfId="44521"/>
    <cellStyle name="Calculation 2 2 8 4 2" xfId="44522"/>
    <cellStyle name="Calculation 2 2 8 4 2 2" xfId="44523"/>
    <cellStyle name="Calculation 2 2 8 4 2 3" xfId="44524"/>
    <cellStyle name="Calculation 2 2 8 4 3" xfId="44525"/>
    <cellStyle name="Calculation 2 2 8 4 4" xfId="44526"/>
    <cellStyle name="Calculation 2 2 8 5" xfId="44527"/>
    <cellStyle name="Calculation 2 2 8 5 2" xfId="44528"/>
    <cellStyle name="Calculation 2 2 8 5 2 2" xfId="44529"/>
    <cellStyle name="Calculation 2 2 8 5 2 3" xfId="44530"/>
    <cellStyle name="Calculation 2 2 8 5 3" xfId="44531"/>
    <cellStyle name="Calculation 2 2 8 5 4" xfId="44532"/>
    <cellStyle name="Calculation 2 2 8 6" xfId="44533"/>
    <cellStyle name="Calculation 2 2 8 6 2" xfId="44534"/>
    <cellStyle name="Calculation 2 2 8 6 2 2" xfId="44535"/>
    <cellStyle name="Calculation 2 2 8 6 2 3" xfId="44536"/>
    <cellStyle name="Calculation 2 2 8 6 3" xfId="44537"/>
    <cellStyle name="Calculation 2 2 8 6 4" xfId="44538"/>
    <cellStyle name="Calculation 2 2 8 7" xfId="44539"/>
    <cellStyle name="Calculation 2 2 8 7 2" xfId="44540"/>
    <cellStyle name="Calculation 2 2 8 7 2 2" xfId="44541"/>
    <cellStyle name="Calculation 2 2 8 7 2 3" xfId="44542"/>
    <cellStyle name="Calculation 2 2 8 7 3" xfId="44543"/>
    <cellStyle name="Calculation 2 2 8 7 4" xfId="44544"/>
    <cellStyle name="Calculation 2 2 8 8" xfId="44545"/>
    <cellStyle name="Calculation 2 2 8 8 2" xfId="44546"/>
    <cellStyle name="Calculation 2 2 8 8 2 2" xfId="44547"/>
    <cellStyle name="Calculation 2 2 8 8 2 3" xfId="44548"/>
    <cellStyle name="Calculation 2 2 8 8 3" xfId="44549"/>
    <cellStyle name="Calculation 2 2 8 8 4" xfId="44550"/>
    <cellStyle name="Calculation 2 2 8 9" xfId="44551"/>
    <cellStyle name="Calculation 2 2 8 9 2" xfId="44552"/>
    <cellStyle name="Calculation 2 2 8 9 2 2" xfId="44553"/>
    <cellStyle name="Calculation 2 2 8 9 2 3" xfId="44554"/>
    <cellStyle name="Calculation 2 2 8 9 3" xfId="44555"/>
    <cellStyle name="Calculation 2 2 8 9 4" xfId="44556"/>
    <cellStyle name="Calculation 2 2 9" xfId="1456"/>
    <cellStyle name="Calculation 2 2 9 10" xfId="44557"/>
    <cellStyle name="Calculation 2 2 9 2" xfId="1457"/>
    <cellStyle name="Calculation 2 2 9 2 2" xfId="1458"/>
    <cellStyle name="Calculation 2 2 9 2 2 2" xfId="1459"/>
    <cellStyle name="Calculation 2 2 9 2 2 2 2" xfId="1460"/>
    <cellStyle name="Calculation 2 2 9 2 2 2 2 2" xfId="62518"/>
    <cellStyle name="Calculation 2 2 9 2 2 2 2 3" xfId="62519"/>
    <cellStyle name="Calculation 2 2 9 2 2 2 2 4" xfId="62520"/>
    <cellStyle name="Calculation 2 2 9 2 2 2 3" xfId="62521"/>
    <cellStyle name="Calculation 2 2 9 2 2 2 4" xfId="62522"/>
    <cellStyle name="Calculation 2 2 9 2 2 2 5" xfId="62523"/>
    <cellStyle name="Calculation 2 2 9 2 2 3" xfId="1461"/>
    <cellStyle name="Calculation 2 2 9 2 2 3 2" xfId="62524"/>
    <cellStyle name="Calculation 2 2 9 2 2 3 3" xfId="62525"/>
    <cellStyle name="Calculation 2 2 9 2 2 3 4" xfId="62526"/>
    <cellStyle name="Calculation 2 2 9 2 2 4" xfId="62527"/>
    <cellStyle name="Calculation 2 2 9 2 2 5" xfId="62528"/>
    <cellStyle name="Calculation 2 2 9 2 2 6" xfId="62529"/>
    <cellStyle name="Calculation 2 2 9 2 3" xfId="1462"/>
    <cellStyle name="Calculation 2 2 9 2 3 2" xfId="1463"/>
    <cellStyle name="Calculation 2 2 9 2 3 2 2" xfId="1464"/>
    <cellStyle name="Calculation 2 2 9 2 3 2 2 2" xfId="62530"/>
    <cellStyle name="Calculation 2 2 9 2 3 2 2 3" xfId="62531"/>
    <cellStyle name="Calculation 2 2 9 2 3 2 2 4" xfId="62532"/>
    <cellStyle name="Calculation 2 2 9 2 3 2 3" xfId="62533"/>
    <cellStyle name="Calculation 2 2 9 2 3 2 4" xfId="62534"/>
    <cellStyle name="Calculation 2 2 9 2 3 2 5" xfId="62535"/>
    <cellStyle name="Calculation 2 2 9 2 3 3" xfId="1465"/>
    <cellStyle name="Calculation 2 2 9 2 3 3 2" xfId="62536"/>
    <cellStyle name="Calculation 2 2 9 2 3 3 3" xfId="62537"/>
    <cellStyle name="Calculation 2 2 9 2 3 3 4" xfId="62538"/>
    <cellStyle name="Calculation 2 2 9 2 3 4" xfId="62539"/>
    <cellStyle name="Calculation 2 2 9 2 3 5" xfId="62540"/>
    <cellStyle name="Calculation 2 2 9 2 3 6" xfId="62541"/>
    <cellStyle name="Calculation 2 2 9 2 4" xfId="1466"/>
    <cellStyle name="Calculation 2 2 9 2 4 2" xfId="1467"/>
    <cellStyle name="Calculation 2 2 9 2 4 2 2" xfId="62542"/>
    <cellStyle name="Calculation 2 2 9 2 4 2 3" xfId="62543"/>
    <cellStyle name="Calculation 2 2 9 2 4 2 4" xfId="62544"/>
    <cellStyle name="Calculation 2 2 9 2 4 3" xfId="62545"/>
    <cellStyle name="Calculation 2 2 9 2 4 4" xfId="62546"/>
    <cellStyle name="Calculation 2 2 9 2 4 5" xfId="62547"/>
    <cellStyle name="Calculation 2 2 9 2 5" xfId="1468"/>
    <cellStyle name="Calculation 2 2 9 2 5 2" xfId="62548"/>
    <cellStyle name="Calculation 2 2 9 2 5 3" xfId="62549"/>
    <cellStyle name="Calculation 2 2 9 2 5 4" xfId="62550"/>
    <cellStyle name="Calculation 2 2 9 2 6" xfId="62551"/>
    <cellStyle name="Calculation 2 2 9 2 7" xfId="62552"/>
    <cellStyle name="Calculation 2 2 9 2 8" xfId="62553"/>
    <cellStyle name="Calculation 2 2 9 3" xfId="1469"/>
    <cellStyle name="Calculation 2 2 9 3 2" xfId="1470"/>
    <cellStyle name="Calculation 2 2 9 3 2 2" xfId="1471"/>
    <cellStyle name="Calculation 2 2 9 3 2 2 2" xfId="62554"/>
    <cellStyle name="Calculation 2 2 9 3 2 2 3" xfId="62555"/>
    <cellStyle name="Calculation 2 2 9 3 2 2 4" xfId="62556"/>
    <cellStyle name="Calculation 2 2 9 3 2 3" xfId="44558"/>
    <cellStyle name="Calculation 2 2 9 3 2 4" xfId="62557"/>
    <cellStyle name="Calculation 2 2 9 3 2 5" xfId="62558"/>
    <cellStyle name="Calculation 2 2 9 3 3" xfId="1472"/>
    <cellStyle name="Calculation 2 2 9 3 3 2" xfId="62559"/>
    <cellStyle name="Calculation 2 2 9 3 3 3" xfId="62560"/>
    <cellStyle name="Calculation 2 2 9 3 3 4" xfId="62561"/>
    <cellStyle name="Calculation 2 2 9 3 4" xfId="44559"/>
    <cellStyle name="Calculation 2 2 9 3 5" xfId="62562"/>
    <cellStyle name="Calculation 2 2 9 3 6" xfId="62563"/>
    <cellStyle name="Calculation 2 2 9 4" xfId="1473"/>
    <cellStyle name="Calculation 2 2 9 4 2" xfId="1474"/>
    <cellStyle name="Calculation 2 2 9 4 2 2" xfId="1475"/>
    <cellStyle name="Calculation 2 2 9 4 2 2 2" xfId="62564"/>
    <cellStyle name="Calculation 2 2 9 4 2 2 3" xfId="62565"/>
    <cellStyle name="Calculation 2 2 9 4 2 2 4" xfId="62566"/>
    <cellStyle name="Calculation 2 2 9 4 2 3" xfId="44560"/>
    <cellStyle name="Calculation 2 2 9 4 2 4" xfId="62567"/>
    <cellStyle name="Calculation 2 2 9 4 2 5" xfId="62568"/>
    <cellStyle name="Calculation 2 2 9 4 3" xfId="1476"/>
    <cellStyle name="Calculation 2 2 9 4 3 2" xfId="62569"/>
    <cellStyle name="Calculation 2 2 9 4 3 3" xfId="62570"/>
    <cellStyle name="Calculation 2 2 9 4 3 4" xfId="62571"/>
    <cellStyle name="Calculation 2 2 9 4 4" xfId="44561"/>
    <cellStyle name="Calculation 2 2 9 4 5" xfId="62572"/>
    <cellStyle name="Calculation 2 2 9 4 6" xfId="62573"/>
    <cellStyle name="Calculation 2 2 9 5" xfId="1477"/>
    <cellStyle name="Calculation 2 2 9 5 2" xfId="1478"/>
    <cellStyle name="Calculation 2 2 9 5 2 2" xfId="44562"/>
    <cellStyle name="Calculation 2 2 9 5 2 3" xfId="44563"/>
    <cellStyle name="Calculation 2 2 9 5 2 4" xfId="62574"/>
    <cellStyle name="Calculation 2 2 9 5 3" xfId="44564"/>
    <cellStyle name="Calculation 2 2 9 5 4" xfId="44565"/>
    <cellStyle name="Calculation 2 2 9 5 5" xfId="62575"/>
    <cellStyle name="Calculation 2 2 9 6" xfId="1479"/>
    <cellStyle name="Calculation 2 2 9 6 2" xfId="44566"/>
    <cellStyle name="Calculation 2 2 9 6 2 2" xfId="44567"/>
    <cellStyle name="Calculation 2 2 9 6 2 3" xfId="44568"/>
    <cellStyle name="Calculation 2 2 9 6 3" xfId="44569"/>
    <cellStyle name="Calculation 2 2 9 6 4" xfId="44570"/>
    <cellStyle name="Calculation 2 2 9 7" xfId="44571"/>
    <cellStyle name="Calculation 2 2 9 7 2" xfId="44572"/>
    <cellStyle name="Calculation 2 2 9 7 2 2" xfId="44573"/>
    <cellStyle name="Calculation 2 2 9 7 2 3" xfId="44574"/>
    <cellStyle name="Calculation 2 2 9 7 3" xfId="44575"/>
    <cellStyle name="Calculation 2 2 9 7 4" xfId="44576"/>
    <cellStyle name="Calculation 2 2 9 8" xfId="44577"/>
    <cellStyle name="Calculation 2 2 9 8 2" xfId="44578"/>
    <cellStyle name="Calculation 2 2 9 8 2 2" xfId="44579"/>
    <cellStyle name="Calculation 2 2 9 8 2 3" xfId="44580"/>
    <cellStyle name="Calculation 2 2 9 8 3" xfId="44581"/>
    <cellStyle name="Calculation 2 2 9 8 4" xfId="44582"/>
    <cellStyle name="Calculation 2 2 9 9" xfId="44583"/>
    <cellStyle name="Calculation 2 2 9 9 2" xfId="44584"/>
    <cellStyle name="Calculation 2 2 9 9 2 2" xfId="44585"/>
    <cellStyle name="Calculation 2 2 9 9 2 3" xfId="44586"/>
    <cellStyle name="Calculation 2 2 9 9 3" xfId="44587"/>
    <cellStyle name="Calculation 2 2 9 9 4" xfId="44588"/>
    <cellStyle name="Calculation 2 20" xfId="44589"/>
    <cellStyle name="Calculation 2 20 10" xfId="44590"/>
    <cellStyle name="Calculation 2 20 11" xfId="44591"/>
    <cellStyle name="Calculation 2 20 2" xfId="44592"/>
    <cellStyle name="Calculation 2 20 2 2" xfId="44593"/>
    <cellStyle name="Calculation 2 20 2 2 2" xfId="44594"/>
    <cellStyle name="Calculation 2 20 2 2 3" xfId="44595"/>
    <cellStyle name="Calculation 2 20 2 3" xfId="44596"/>
    <cellStyle name="Calculation 2 20 2 4" xfId="44597"/>
    <cellStyle name="Calculation 2 20 3" xfId="44598"/>
    <cellStyle name="Calculation 2 20 3 2" xfId="44599"/>
    <cellStyle name="Calculation 2 20 3 2 2" xfId="44600"/>
    <cellStyle name="Calculation 2 20 3 2 3" xfId="44601"/>
    <cellStyle name="Calculation 2 20 3 3" xfId="44602"/>
    <cellStyle name="Calculation 2 20 3 4" xfId="44603"/>
    <cellStyle name="Calculation 2 20 4" xfId="44604"/>
    <cellStyle name="Calculation 2 20 4 2" xfId="44605"/>
    <cellStyle name="Calculation 2 20 4 2 2" xfId="44606"/>
    <cellStyle name="Calculation 2 20 4 2 3" xfId="44607"/>
    <cellStyle name="Calculation 2 20 4 3" xfId="44608"/>
    <cellStyle name="Calculation 2 20 4 4" xfId="44609"/>
    <cellStyle name="Calculation 2 20 5" xfId="44610"/>
    <cellStyle name="Calculation 2 20 5 2" xfId="44611"/>
    <cellStyle name="Calculation 2 20 5 2 2" xfId="44612"/>
    <cellStyle name="Calculation 2 20 5 2 3" xfId="44613"/>
    <cellStyle name="Calculation 2 20 5 3" xfId="44614"/>
    <cellStyle name="Calculation 2 20 5 4" xfId="44615"/>
    <cellStyle name="Calculation 2 20 6" xfId="44616"/>
    <cellStyle name="Calculation 2 20 6 2" xfId="44617"/>
    <cellStyle name="Calculation 2 20 6 2 2" xfId="44618"/>
    <cellStyle name="Calculation 2 20 6 2 3" xfId="44619"/>
    <cellStyle name="Calculation 2 20 6 3" xfId="44620"/>
    <cellStyle name="Calculation 2 20 6 4" xfId="44621"/>
    <cellStyle name="Calculation 2 20 7" xfId="44622"/>
    <cellStyle name="Calculation 2 20 7 2" xfId="44623"/>
    <cellStyle name="Calculation 2 20 7 2 2" xfId="44624"/>
    <cellStyle name="Calculation 2 20 7 2 3" xfId="44625"/>
    <cellStyle name="Calculation 2 20 7 3" xfId="44626"/>
    <cellStyle name="Calculation 2 20 7 4" xfId="44627"/>
    <cellStyle name="Calculation 2 20 8" xfId="44628"/>
    <cellStyle name="Calculation 2 20 8 2" xfId="44629"/>
    <cellStyle name="Calculation 2 20 8 2 2" xfId="44630"/>
    <cellStyle name="Calculation 2 20 8 2 3" xfId="44631"/>
    <cellStyle name="Calculation 2 20 8 3" xfId="44632"/>
    <cellStyle name="Calculation 2 20 8 4" xfId="44633"/>
    <cellStyle name="Calculation 2 20 9" xfId="44634"/>
    <cellStyle name="Calculation 2 20 9 2" xfId="44635"/>
    <cellStyle name="Calculation 2 20 9 3" xfId="44636"/>
    <cellStyle name="Calculation 2 21" xfId="44637"/>
    <cellStyle name="Calculation 2 21 2" xfId="44638"/>
    <cellStyle name="Calculation 2 21 2 2" xfId="44639"/>
    <cellStyle name="Calculation 2 21 2 3" xfId="44640"/>
    <cellStyle name="Calculation 2 21 3" xfId="44641"/>
    <cellStyle name="Calculation 2 21 4" xfId="44642"/>
    <cellStyle name="Calculation 2 22" xfId="44643"/>
    <cellStyle name="Calculation 2 22 2" xfId="44644"/>
    <cellStyle name="Calculation 2 22 2 2" xfId="44645"/>
    <cellStyle name="Calculation 2 22 2 3" xfId="44646"/>
    <cellStyle name="Calculation 2 22 3" xfId="44647"/>
    <cellStyle name="Calculation 2 22 4" xfId="44648"/>
    <cellStyle name="Calculation 2 23" xfId="44649"/>
    <cellStyle name="Calculation 2 23 2" xfId="44650"/>
    <cellStyle name="Calculation 2 23 2 2" xfId="44651"/>
    <cellStyle name="Calculation 2 23 2 3" xfId="44652"/>
    <cellStyle name="Calculation 2 23 3" xfId="44653"/>
    <cellStyle name="Calculation 2 23 4" xfId="44654"/>
    <cellStyle name="Calculation 2 24" xfId="44655"/>
    <cellStyle name="Calculation 2 24 2" xfId="44656"/>
    <cellStyle name="Calculation 2 24 2 2" xfId="44657"/>
    <cellStyle name="Calculation 2 24 2 3" xfId="44658"/>
    <cellStyle name="Calculation 2 24 3" xfId="44659"/>
    <cellStyle name="Calculation 2 24 4" xfId="44660"/>
    <cellStyle name="Calculation 2 25" xfId="44661"/>
    <cellStyle name="Calculation 2 25 2" xfId="44662"/>
    <cellStyle name="Calculation 2 25 3" xfId="44663"/>
    <cellStyle name="Calculation 2 26" xfId="44664"/>
    <cellStyle name="Calculation 2 27" xfId="44665"/>
    <cellStyle name="Calculation 2 28" xfId="44666"/>
    <cellStyle name="Calculation 2 29" xfId="44667"/>
    <cellStyle name="Calculation 2 3" xfId="133"/>
    <cellStyle name="Calculation 2 3 10" xfId="44668"/>
    <cellStyle name="Calculation 2 3 11" xfId="44669"/>
    <cellStyle name="Calculation 2 3 12" xfId="44670"/>
    <cellStyle name="Calculation 2 3 2" xfId="134"/>
    <cellStyle name="Calculation 2 3 2 2" xfId="135"/>
    <cellStyle name="Calculation 2 3 2 2 2" xfId="136"/>
    <cellStyle name="Calculation 2 3 2 2 2 2" xfId="1480"/>
    <cellStyle name="Calculation 2 3 2 2 2 2 2" xfId="1481"/>
    <cellStyle name="Calculation 2 3 2 2 2 2 2 2" xfId="1482"/>
    <cellStyle name="Calculation 2 3 2 2 2 2 2 2 2" xfId="1483"/>
    <cellStyle name="Calculation 2 3 2 2 2 2 2 2 2 2" xfId="1484"/>
    <cellStyle name="Calculation 2 3 2 2 2 2 2 2 2 2 2" xfId="62576"/>
    <cellStyle name="Calculation 2 3 2 2 2 2 2 2 2 2 3" xfId="62577"/>
    <cellStyle name="Calculation 2 3 2 2 2 2 2 2 2 2 4" xfId="62578"/>
    <cellStyle name="Calculation 2 3 2 2 2 2 2 2 2 3" xfId="62579"/>
    <cellStyle name="Calculation 2 3 2 2 2 2 2 2 2 4" xfId="62580"/>
    <cellStyle name="Calculation 2 3 2 2 2 2 2 2 2 5" xfId="62581"/>
    <cellStyle name="Calculation 2 3 2 2 2 2 2 2 3" xfId="1485"/>
    <cellStyle name="Calculation 2 3 2 2 2 2 2 2 3 2" xfId="62582"/>
    <cellStyle name="Calculation 2 3 2 2 2 2 2 2 3 3" xfId="62583"/>
    <cellStyle name="Calculation 2 3 2 2 2 2 2 2 3 4" xfId="62584"/>
    <cellStyle name="Calculation 2 3 2 2 2 2 2 2 4" xfId="62585"/>
    <cellStyle name="Calculation 2 3 2 2 2 2 2 2 5" xfId="62586"/>
    <cellStyle name="Calculation 2 3 2 2 2 2 2 2 6" xfId="62587"/>
    <cellStyle name="Calculation 2 3 2 2 2 2 2 3" xfId="1486"/>
    <cellStyle name="Calculation 2 3 2 2 2 2 2 3 2" xfId="1487"/>
    <cellStyle name="Calculation 2 3 2 2 2 2 2 3 2 2" xfId="1488"/>
    <cellStyle name="Calculation 2 3 2 2 2 2 2 3 2 2 2" xfId="62588"/>
    <cellStyle name="Calculation 2 3 2 2 2 2 2 3 2 2 3" xfId="62589"/>
    <cellStyle name="Calculation 2 3 2 2 2 2 2 3 2 2 4" xfId="62590"/>
    <cellStyle name="Calculation 2 3 2 2 2 2 2 3 2 3" xfId="62591"/>
    <cellStyle name="Calculation 2 3 2 2 2 2 2 3 2 4" xfId="62592"/>
    <cellStyle name="Calculation 2 3 2 2 2 2 2 3 2 5" xfId="62593"/>
    <cellStyle name="Calculation 2 3 2 2 2 2 2 3 3" xfId="1489"/>
    <cellStyle name="Calculation 2 3 2 2 2 2 2 3 3 2" xfId="62594"/>
    <cellStyle name="Calculation 2 3 2 2 2 2 2 3 3 3" xfId="62595"/>
    <cellStyle name="Calculation 2 3 2 2 2 2 2 3 3 4" xfId="62596"/>
    <cellStyle name="Calculation 2 3 2 2 2 2 2 3 4" xfId="62597"/>
    <cellStyle name="Calculation 2 3 2 2 2 2 2 3 5" xfId="62598"/>
    <cellStyle name="Calculation 2 3 2 2 2 2 2 3 6" xfId="62599"/>
    <cellStyle name="Calculation 2 3 2 2 2 2 2 4" xfId="1490"/>
    <cellStyle name="Calculation 2 3 2 2 2 2 2 4 2" xfId="1491"/>
    <cellStyle name="Calculation 2 3 2 2 2 2 2 4 2 2" xfId="62600"/>
    <cellStyle name="Calculation 2 3 2 2 2 2 2 4 2 3" xfId="62601"/>
    <cellStyle name="Calculation 2 3 2 2 2 2 2 4 2 4" xfId="62602"/>
    <cellStyle name="Calculation 2 3 2 2 2 2 2 4 3" xfId="62603"/>
    <cellStyle name="Calculation 2 3 2 2 2 2 2 4 4" xfId="62604"/>
    <cellStyle name="Calculation 2 3 2 2 2 2 2 4 5" xfId="62605"/>
    <cellStyle name="Calculation 2 3 2 2 2 2 2 5" xfId="1492"/>
    <cellStyle name="Calculation 2 3 2 2 2 2 2 5 2" xfId="62606"/>
    <cellStyle name="Calculation 2 3 2 2 2 2 2 5 3" xfId="62607"/>
    <cellStyle name="Calculation 2 3 2 2 2 2 2 5 4" xfId="62608"/>
    <cellStyle name="Calculation 2 3 2 2 2 2 2 6" xfId="62609"/>
    <cellStyle name="Calculation 2 3 2 2 2 2 2 7" xfId="62610"/>
    <cellStyle name="Calculation 2 3 2 2 2 2 2 8" xfId="62611"/>
    <cellStyle name="Calculation 2 3 2 2 2 2 3" xfId="1493"/>
    <cellStyle name="Calculation 2 3 2 2 2 2 3 2" xfId="1494"/>
    <cellStyle name="Calculation 2 3 2 2 2 2 3 2 2" xfId="1495"/>
    <cellStyle name="Calculation 2 3 2 2 2 2 3 2 2 2" xfId="62612"/>
    <cellStyle name="Calculation 2 3 2 2 2 2 3 2 2 3" xfId="62613"/>
    <cellStyle name="Calculation 2 3 2 2 2 2 3 2 2 4" xfId="62614"/>
    <cellStyle name="Calculation 2 3 2 2 2 2 3 2 3" xfId="62615"/>
    <cellStyle name="Calculation 2 3 2 2 2 2 3 2 4" xfId="62616"/>
    <cellStyle name="Calculation 2 3 2 2 2 2 3 2 5" xfId="62617"/>
    <cellStyle name="Calculation 2 3 2 2 2 2 3 3" xfId="1496"/>
    <cellStyle name="Calculation 2 3 2 2 2 2 3 3 2" xfId="62618"/>
    <cellStyle name="Calculation 2 3 2 2 2 2 3 3 3" xfId="62619"/>
    <cellStyle name="Calculation 2 3 2 2 2 2 3 3 4" xfId="62620"/>
    <cellStyle name="Calculation 2 3 2 2 2 2 3 4" xfId="62621"/>
    <cellStyle name="Calculation 2 3 2 2 2 2 3 5" xfId="62622"/>
    <cellStyle name="Calculation 2 3 2 2 2 2 3 6" xfId="62623"/>
    <cellStyle name="Calculation 2 3 2 2 2 2 4" xfId="1497"/>
    <cellStyle name="Calculation 2 3 2 2 2 2 4 2" xfId="1498"/>
    <cellStyle name="Calculation 2 3 2 2 2 2 4 2 2" xfId="1499"/>
    <cellStyle name="Calculation 2 3 2 2 2 2 4 2 2 2" xfId="62624"/>
    <cellStyle name="Calculation 2 3 2 2 2 2 4 2 2 3" xfId="62625"/>
    <cellStyle name="Calculation 2 3 2 2 2 2 4 2 2 4" xfId="62626"/>
    <cellStyle name="Calculation 2 3 2 2 2 2 4 2 3" xfId="62627"/>
    <cellStyle name="Calculation 2 3 2 2 2 2 4 2 4" xfId="62628"/>
    <cellStyle name="Calculation 2 3 2 2 2 2 4 2 5" xfId="62629"/>
    <cellStyle name="Calculation 2 3 2 2 2 2 4 3" xfId="1500"/>
    <cellStyle name="Calculation 2 3 2 2 2 2 4 3 2" xfId="62630"/>
    <cellStyle name="Calculation 2 3 2 2 2 2 4 3 3" xfId="62631"/>
    <cellStyle name="Calculation 2 3 2 2 2 2 4 3 4" xfId="62632"/>
    <cellStyle name="Calculation 2 3 2 2 2 2 4 4" xfId="62633"/>
    <cellStyle name="Calculation 2 3 2 2 2 2 4 5" xfId="62634"/>
    <cellStyle name="Calculation 2 3 2 2 2 2 4 6" xfId="62635"/>
    <cellStyle name="Calculation 2 3 2 2 2 2 5" xfId="1501"/>
    <cellStyle name="Calculation 2 3 2 2 2 2 5 2" xfId="1502"/>
    <cellStyle name="Calculation 2 3 2 2 2 2 5 2 2" xfId="62636"/>
    <cellStyle name="Calculation 2 3 2 2 2 2 5 2 3" xfId="62637"/>
    <cellStyle name="Calculation 2 3 2 2 2 2 5 2 4" xfId="62638"/>
    <cellStyle name="Calculation 2 3 2 2 2 2 5 3" xfId="62639"/>
    <cellStyle name="Calculation 2 3 2 2 2 2 5 4" xfId="62640"/>
    <cellStyle name="Calculation 2 3 2 2 2 2 5 5" xfId="62641"/>
    <cellStyle name="Calculation 2 3 2 2 2 2 6" xfId="1503"/>
    <cellStyle name="Calculation 2 3 2 2 2 2 6 2" xfId="62642"/>
    <cellStyle name="Calculation 2 3 2 2 2 2 6 3" xfId="62643"/>
    <cellStyle name="Calculation 2 3 2 2 2 2 6 4" xfId="62644"/>
    <cellStyle name="Calculation 2 3 2 2 2 2 7" xfId="62645"/>
    <cellStyle name="Calculation 2 3 2 2 2 2 8" xfId="62646"/>
    <cellStyle name="Calculation 2 3 2 2 2 2 9" xfId="62647"/>
    <cellStyle name="Calculation 2 3 2 2 2 3" xfId="44671"/>
    <cellStyle name="Calculation 2 3 2 2 2 4" xfId="44672"/>
    <cellStyle name="Calculation 2 3 2 2 2 5" xfId="44673"/>
    <cellStyle name="Calculation 2 3 2 2 2 6" xfId="44674"/>
    <cellStyle name="Calculation 2 3 2 2 3" xfId="1504"/>
    <cellStyle name="Calculation 2 3 2 2 3 2" xfId="1505"/>
    <cellStyle name="Calculation 2 3 2 2 3 2 2" xfId="1506"/>
    <cellStyle name="Calculation 2 3 2 2 3 2 2 2" xfId="1507"/>
    <cellStyle name="Calculation 2 3 2 2 3 2 2 2 2" xfId="1508"/>
    <cellStyle name="Calculation 2 3 2 2 3 2 2 2 2 2" xfId="62648"/>
    <cellStyle name="Calculation 2 3 2 2 3 2 2 2 2 3" xfId="62649"/>
    <cellStyle name="Calculation 2 3 2 2 3 2 2 2 2 4" xfId="62650"/>
    <cellStyle name="Calculation 2 3 2 2 3 2 2 2 3" xfId="62651"/>
    <cellStyle name="Calculation 2 3 2 2 3 2 2 2 4" xfId="62652"/>
    <cellStyle name="Calculation 2 3 2 2 3 2 2 2 5" xfId="62653"/>
    <cellStyle name="Calculation 2 3 2 2 3 2 2 3" xfId="1509"/>
    <cellStyle name="Calculation 2 3 2 2 3 2 2 3 2" xfId="62654"/>
    <cellStyle name="Calculation 2 3 2 2 3 2 2 3 3" xfId="62655"/>
    <cellStyle name="Calculation 2 3 2 2 3 2 2 3 4" xfId="62656"/>
    <cellStyle name="Calculation 2 3 2 2 3 2 2 4" xfId="62657"/>
    <cellStyle name="Calculation 2 3 2 2 3 2 2 5" xfId="62658"/>
    <cellStyle name="Calculation 2 3 2 2 3 2 2 6" xfId="62659"/>
    <cellStyle name="Calculation 2 3 2 2 3 2 3" xfId="1510"/>
    <cellStyle name="Calculation 2 3 2 2 3 2 3 2" xfId="1511"/>
    <cellStyle name="Calculation 2 3 2 2 3 2 3 2 2" xfId="1512"/>
    <cellStyle name="Calculation 2 3 2 2 3 2 3 2 2 2" xfId="62660"/>
    <cellStyle name="Calculation 2 3 2 2 3 2 3 2 2 3" xfId="62661"/>
    <cellStyle name="Calculation 2 3 2 2 3 2 3 2 2 4" xfId="62662"/>
    <cellStyle name="Calculation 2 3 2 2 3 2 3 2 3" xfId="62663"/>
    <cellStyle name="Calculation 2 3 2 2 3 2 3 2 4" xfId="62664"/>
    <cellStyle name="Calculation 2 3 2 2 3 2 3 2 5" xfId="62665"/>
    <cellStyle name="Calculation 2 3 2 2 3 2 3 3" xfId="1513"/>
    <cellStyle name="Calculation 2 3 2 2 3 2 3 3 2" xfId="62666"/>
    <cellStyle name="Calculation 2 3 2 2 3 2 3 3 3" xfId="62667"/>
    <cellStyle name="Calculation 2 3 2 2 3 2 3 3 4" xfId="62668"/>
    <cellStyle name="Calculation 2 3 2 2 3 2 3 4" xfId="62669"/>
    <cellStyle name="Calculation 2 3 2 2 3 2 3 5" xfId="62670"/>
    <cellStyle name="Calculation 2 3 2 2 3 2 3 6" xfId="62671"/>
    <cellStyle name="Calculation 2 3 2 2 3 2 4" xfId="1514"/>
    <cellStyle name="Calculation 2 3 2 2 3 2 4 2" xfId="1515"/>
    <cellStyle name="Calculation 2 3 2 2 3 2 4 2 2" xfId="62672"/>
    <cellStyle name="Calculation 2 3 2 2 3 2 4 2 3" xfId="62673"/>
    <cellStyle name="Calculation 2 3 2 2 3 2 4 2 4" xfId="62674"/>
    <cellStyle name="Calculation 2 3 2 2 3 2 4 3" xfId="62675"/>
    <cellStyle name="Calculation 2 3 2 2 3 2 4 4" xfId="62676"/>
    <cellStyle name="Calculation 2 3 2 2 3 2 4 5" xfId="62677"/>
    <cellStyle name="Calculation 2 3 2 2 3 2 5" xfId="1516"/>
    <cellStyle name="Calculation 2 3 2 2 3 2 5 2" xfId="62678"/>
    <cellStyle name="Calculation 2 3 2 2 3 2 5 3" xfId="62679"/>
    <cellStyle name="Calculation 2 3 2 2 3 2 5 4" xfId="62680"/>
    <cellStyle name="Calculation 2 3 2 2 3 2 6" xfId="62681"/>
    <cellStyle name="Calculation 2 3 2 2 3 2 7" xfId="62682"/>
    <cellStyle name="Calculation 2 3 2 2 3 2 8" xfId="62683"/>
    <cellStyle name="Calculation 2 3 2 2 3 3" xfId="1517"/>
    <cellStyle name="Calculation 2 3 2 2 3 3 2" xfId="1518"/>
    <cellStyle name="Calculation 2 3 2 2 3 3 2 2" xfId="1519"/>
    <cellStyle name="Calculation 2 3 2 2 3 3 2 2 2" xfId="62684"/>
    <cellStyle name="Calculation 2 3 2 2 3 3 2 2 3" xfId="62685"/>
    <cellStyle name="Calculation 2 3 2 2 3 3 2 2 4" xfId="62686"/>
    <cellStyle name="Calculation 2 3 2 2 3 3 2 3" xfId="62687"/>
    <cellStyle name="Calculation 2 3 2 2 3 3 2 4" xfId="62688"/>
    <cellStyle name="Calculation 2 3 2 2 3 3 2 5" xfId="62689"/>
    <cellStyle name="Calculation 2 3 2 2 3 3 3" xfId="1520"/>
    <cellStyle name="Calculation 2 3 2 2 3 3 3 2" xfId="62690"/>
    <cellStyle name="Calculation 2 3 2 2 3 3 3 3" xfId="62691"/>
    <cellStyle name="Calculation 2 3 2 2 3 3 3 4" xfId="62692"/>
    <cellStyle name="Calculation 2 3 2 2 3 3 4" xfId="62693"/>
    <cellStyle name="Calculation 2 3 2 2 3 3 5" xfId="62694"/>
    <cellStyle name="Calculation 2 3 2 2 3 3 6" xfId="62695"/>
    <cellStyle name="Calculation 2 3 2 2 3 4" xfId="1521"/>
    <cellStyle name="Calculation 2 3 2 2 3 4 2" xfId="1522"/>
    <cellStyle name="Calculation 2 3 2 2 3 4 2 2" xfId="1523"/>
    <cellStyle name="Calculation 2 3 2 2 3 4 2 2 2" xfId="62696"/>
    <cellStyle name="Calculation 2 3 2 2 3 4 2 2 3" xfId="62697"/>
    <cellStyle name="Calculation 2 3 2 2 3 4 2 2 4" xfId="62698"/>
    <cellStyle name="Calculation 2 3 2 2 3 4 2 3" xfId="62699"/>
    <cellStyle name="Calculation 2 3 2 2 3 4 2 4" xfId="62700"/>
    <cellStyle name="Calculation 2 3 2 2 3 4 2 5" xfId="62701"/>
    <cellStyle name="Calculation 2 3 2 2 3 4 3" xfId="1524"/>
    <cellStyle name="Calculation 2 3 2 2 3 4 3 2" xfId="62702"/>
    <cellStyle name="Calculation 2 3 2 2 3 4 3 3" xfId="62703"/>
    <cellStyle name="Calculation 2 3 2 2 3 4 3 4" xfId="62704"/>
    <cellStyle name="Calculation 2 3 2 2 3 4 4" xfId="62705"/>
    <cellStyle name="Calculation 2 3 2 2 3 4 5" xfId="62706"/>
    <cellStyle name="Calculation 2 3 2 2 3 4 6" xfId="62707"/>
    <cellStyle name="Calculation 2 3 2 2 3 5" xfId="1525"/>
    <cellStyle name="Calculation 2 3 2 2 3 5 2" xfId="1526"/>
    <cellStyle name="Calculation 2 3 2 2 3 5 2 2" xfId="62708"/>
    <cellStyle name="Calculation 2 3 2 2 3 5 2 3" xfId="62709"/>
    <cellStyle name="Calculation 2 3 2 2 3 5 2 4" xfId="62710"/>
    <cellStyle name="Calculation 2 3 2 2 3 5 3" xfId="62711"/>
    <cellStyle name="Calculation 2 3 2 2 3 5 4" xfId="62712"/>
    <cellStyle name="Calculation 2 3 2 2 3 5 5" xfId="62713"/>
    <cellStyle name="Calculation 2 3 2 2 3 6" xfId="1527"/>
    <cellStyle name="Calculation 2 3 2 2 3 6 2" xfId="62714"/>
    <cellStyle name="Calculation 2 3 2 2 3 6 3" xfId="62715"/>
    <cellStyle name="Calculation 2 3 2 2 3 6 4" xfId="62716"/>
    <cellStyle name="Calculation 2 3 2 2 3 7" xfId="62717"/>
    <cellStyle name="Calculation 2 3 2 2 3 8" xfId="62718"/>
    <cellStyle name="Calculation 2 3 2 2 3 9" xfId="62719"/>
    <cellStyle name="Calculation 2 3 2 2 4" xfId="44675"/>
    <cellStyle name="Calculation 2 3 2 2 5" xfId="44676"/>
    <cellStyle name="Calculation 2 3 2 2 6" xfId="44677"/>
    <cellStyle name="Calculation 2 3 2 2 7" xfId="44678"/>
    <cellStyle name="Calculation 2 3 2 2 8" xfId="44679"/>
    <cellStyle name="Calculation 2 3 2 3" xfId="137"/>
    <cellStyle name="Calculation 2 3 2 3 2" xfId="1528"/>
    <cellStyle name="Calculation 2 3 2 3 2 2" xfId="1529"/>
    <cellStyle name="Calculation 2 3 2 3 2 2 2" xfId="1530"/>
    <cellStyle name="Calculation 2 3 2 3 2 2 2 2" xfId="1531"/>
    <cellStyle name="Calculation 2 3 2 3 2 2 2 2 2" xfId="1532"/>
    <cellStyle name="Calculation 2 3 2 3 2 2 2 2 2 2" xfId="62720"/>
    <cellStyle name="Calculation 2 3 2 3 2 2 2 2 2 3" xfId="62721"/>
    <cellStyle name="Calculation 2 3 2 3 2 2 2 2 2 4" xfId="62722"/>
    <cellStyle name="Calculation 2 3 2 3 2 2 2 2 3" xfId="62723"/>
    <cellStyle name="Calculation 2 3 2 3 2 2 2 2 4" xfId="62724"/>
    <cellStyle name="Calculation 2 3 2 3 2 2 2 2 5" xfId="62725"/>
    <cellStyle name="Calculation 2 3 2 3 2 2 2 3" xfId="1533"/>
    <cellStyle name="Calculation 2 3 2 3 2 2 2 3 2" xfId="62726"/>
    <cellStyle name="Calculation 2 3 2 3 2 2 2 3 3" xfId="62727"/>
    <cellStyle name="Calculation 2 3 2 3 2 2 2 3 4" xfId="62728"/>
    <cellStyle name="Calculation 2 3 2 3 2 2 2 4" xfId="62729"/>
    <cellStyle name="Calculation 2 3 2 3 2 2 2 5" xfId="62730"/>
    <cellStyle name="Calculation 2 3 2 3 2 2 2 6" xfId="62731"/>
    <cellStyle name="Calculation 2 3 2 3 2 2 3" xfId="1534"/>
    <cellStyle name="Calculation 2 3 2 3 2 2 3 2" xfId="1535"/>
    <cellStyle name="Calculation 2 3 2 3 2 2 3 2 2" xfId="1536"/>
    <cellStyle name="Calculation 2 3 2 3 2 2 3 2 2 2" xfId="62732"/>
    <cellStyle name="Calculation 2 3 2 3 2 2 3 2 2 3" xfId="62733"/>
    <cellStyle name="Calculation 2 3 2 3 2 2 3 2 2 4" xfId="62734"/>
    <cellStyle name="Calculation 2 3 2 3 2 2 3 2 3" xfId="62735"/>
    <cellStyle name="Calculation 2 3 2 3 2 2 3 2 4" xfId="62736"/>
    <cellStyle name="Calculation 2 3 2 3 2 2 3 2 5" xfId="62737"/>
    <cellStyle name="Calculation 2 3 2 3 2 2 3 3" xfId="1537"/>
    <cellStyle name="Calculation 2 3 2 3 2 2 3 3 2" xfId="62738"/>
    <cellStyle name="Calculation 2 3 2 3 2 2 3 3 3" xfId="62739"/>
    <cellStyle name="Calculation 2 3 2 3 2 2 3 3 4" xfId="62740"/>
    <cellStyle name="Calculation 2 3 2 3 2 2 3 4" xfId="62741"/>
    <cellStyle name="Calculation 2 3 2 3 2 2 3 5" xfId="62742"/>
    <cellStyle name="Calculation 2 3 2 3 2 2 3 6" xfId="62743"/>
    <cellStyle name="Calculation 2 3 2 3 2 2 4" xfId="1538"/>
    <cellStyle name="Calculation 2 3 2 3 2 2 4 2" xfId="1539"/>
    <cellStyle name="Calculation 2 3 2 3 2 2 4 2 2" xfId="62744"/>
    <cellStyle name="Calculation 2 3 2 3 2 2 4 2 3" xfId="62745"/>
    <cellStyle name="Calculation 2 3 2 3 2 2 4 2 4" xfId="62746"/>
    <cellStyle name="Calculation 2 3 2 3 2 2 4 3" xfId="62747"/>
    <cellStyle name="Calculation 2 3 2 3 2 2 4 4" xfId="62748"/>
    <cellStyle name="Calculation 2 3 2 3 2 2 4 5" xfId="62749"/>
    <cellStyle name="Calculation 2 3 2 3 2 2 5" xfId="1540"/>
    <cellStyle name="Calculation 2 3 2 3 2 2 5 2" xfId="62750"/>
    <cellStyle name="Calculation 2 3 2 3 2 2 5 3" xfId="62751"/>
    <cellStyle name="Calculation 2 3 2 3 2 2 5 4" xfId="62752"/>
    <cellStyle name="Calculation 2 3 2 3 2 2 6" xfId="62753"/>
    <cellStyle name="Calculation 2 3 2 3 2 2 7" xfId="62754"/>
    <cellStyle name="Calculation 2 3 2 3 2 2 8" xfId="62755"/>
    <cellStyle name="Calculation 2 3 2 3 2 3" xfId="1541"/>
    <cellStyle name="Calculation 2 3 2 3 2 3 2" xfId="1542"/>
    <cellStyle name="Calculation 2 3 2 3 2 3 2 2" xfId="1543"/>
    <cellStyle name="Calculation 2 3 2 3 2 3 2 2 2" xfId="62756"/>
    <cellStyle name="Calculation 2 3 2 3 2 3 2 2 3" xfId="62757"/>
    <cellStyle name="Calculation 2 3 2 3 2 3 2 2 4" xfId="62758"/>
    <cellStyle name="Calculation 2 3 2 3 2 3 2 3" xfId="62759"/>
    <cellStyle name="Calculation 2 3 2 3 2 3 2 4" xfId="62760"/>
    <cellStyle name="Calculation 2 3 2 3 2 3 2 5" xfId="62761"/>
    <cellStyle name="Calculation 2 3 2 3 2 3 3" xfId="1544"/>
    <cellStyle name="Calculation 2 3 2 3 2 3 3 2" xfId="62762"/>
    <cellStyle name="Calculation 2 3 2 3 2 3 3 3" xfId="62763"/>
    <cellStyle name="Calculation 2 3 2 3 2 3 3 4" xfId="62764"/>
    <cellStyle name="Calculation 2 3 2 3 2 3 4" xfId="62765"/>
    <cellStyle name="Calculation 2 3 2 3 2 3 5" xfId="62766"/>
    <cellStyle name="Calculation 2 3 2 3 2 3 6" xfId="62767"/>
    <cellStyle name="Calculation 2 3 2 3 2 4" xfId="1545"/>
    <cellStyle name="Calculation 2 3 2 3 2 4 2" xfId="1546"/>
    <cellStyle name="Calculation 2 3 2 3 2 4 2 2" xfId="1547"/>
    <cellStyle name="Calculation 2 3 2 3 2 4 2 2 2" xfId="62768"/>
    <cellStyle name="Calculation 2 3 2 3 2 4 2 2 3" xfId="62769"/>
    <cellStyle name="Calculation 2 3 2 3 2 4 2 2 4" xfId="62770"/>
    <cellStyle name="Calculation 2 3 2 3 2 4 2 3" xfId="62771"/>
    <cellStyle name="Calculation 2 3 2 3 2 4 2 4" xfId="62772"/>
    <cellStyle name="Calculation 2 3 2 3 2 4 2 5" xfId="62773"/>
    <cellStyle name="Calculation 2 3 2 3 2 4 3" xfId="1548"/>
    <cellStyle name="Calculation 2 3 2 3 2 4 3 2" xfId="62774"/>
    <cellStyle name="Calculation 2 3 2 3 2 4 3 3" xfId="62775"/>
    <cellStyle name="Calculation 2 3 2 3 2 4 3 4" xfId="62776"/>
    <cellStyle name="Calculation 2 3 2 3 2 4 4" xfId="62777"/>
    <cellStyle name="Calculation 2 3 2 3 2 4 5" xfId="62778"/>
    <cellStyle name="Calculation 2 3 2 3 2 4 6" xfId="62779"/>
    <cellStyle name="Calculation 2 3 2 3 2 5" xfId="1549"/>
    <cellStyle name="Calculation 2 3 2 3 2 5 2" xfId="1550"/>
    <cellStyle name="Calculation 2 3 2 3 2 5 2 2" xfId="62780"/>
    <cellStyle name="Calculation 2 3 2 3 2 5 2 3" xfId="62781"/>
    <cellStyle name="Calculation 2 3 2 3 2 5 2 4" xfId="62782"/>
    <cellStyle name="Calculation 2 3 2 3 2 5 3" xfId="62783"/>
    <cellStyle name="Calculation 2 3 2 3 2 5 4" xfId="62784"/>
    <cellStyle name="Calculation 2 3 2 3 2 5 5" xfId="62785"/>
    <cellStyle name="Calculation 2 3 2 3 2 6" xfId="1551"/>
    <cellStyle name="Calculation 2 3 2 3 2 6 2" xfId="62786"/>
    <cellStyle name="Calculation 2 3 2 3 2 6 3" xfId="62787"/>
    <cellStyle name="Calculation 2 3 2 3 2 6 4" xfId="62788"/>
    <cellStyle name="Calculation 2 3 2 3 2 7" xfId="62789"/>
    <cellStyle name="Calculation 2 3 2 3 2 8" xfId="62790"/>
    <cellStyle name="Calculation 2 3 2 3 2 9" xfId="62791"/>
    <cellStyle name="Calculation 2 3 2 3 3" xfId="44680"/>
    <cellStyle name="Calculation 2 3 2 3 4" xfId="44681"/>
    <cellStyle name="Calculation 2 3 2 3 5" xfId="44682"/>
    <cellStyle name="Calculation 2 3 2 3 6" xfId="44683"/>
    <cellStyle name="Calculation 2 3 2 4" xfId="1552"/>
    <cellStyle name="Calculation 2 3 2 4 2" xfId="1553"/>
    <cellStyle name="Calculation 2 3 2 4 2 2" xfId="1554"/>
    <cellStyle name="Calculation 2 3 2 4 2 2 2" xfId="1555"/>
    <cellStyle name="Calculation 2 3 2 4 2 2 2 2" xfId="1556"/>
    <cellStyle name="Calculation 2 3 2 4 2 2 2 2 2" xfId="62792"/>
    <cellStyle name="Calculation 2 3 2 4 2 2 2 2 3" xfId="62793"/>
    <cellStyle name="Calculation 2 3 2 4 2 2 2 2 4" xfId="62794"/>
    <cellStyle name="Calculation 2 3 2 4 2 2 2 3" xfId="62795"/>
    <cellStyle name="Calculation 2 3 2 4 2 2 2 4" xfId="62796"/>
    <cellStyle name="Calculation 2 3 2 4 2 2 2 5" xfId="62797"/>
    <cellStyle name="Calculation 2 3 2 4 2 2 3" xfId="1557"/>
    <cellStyle name="Calculation 2 3 2 4 2 2 3 2" xfId="62798"/>
    <cellStyle name="Calculation 2 3 2 4 2 2 3 3" xfId="62799"/>
    <cellStyle name="Calculation 2 3 2 4 2 2 3 4" xfId="62800"/>
    <cellStyle name="Calculation 2 3 2 4 2 2 4" xfId="62801"/>
    <cellStyle name="Calculation 2 3 2 4 2 2 5" xfId="62802"/>
    <cellStyle name="Calculation 2 3 2 4 2 2 6" xfId="62803"/>
    <cellStyle name="Calculation 2 3 2 4 2 3" xfId="1558"/>
    <cellStyle name="Calculation 2 3 2 4 2 3 2" xfId="1559"/>
    <cellStyle name="Calculation 2 3 2 4 2 3 2 2" xfId="1560"/>
    <cellStyle name="Calculation 2 3 2 4 2 3 2 2 2" xfId="62804"/>
    <cellStyle name="Calculation 2 3 2 4 2 3 2 2 3" xfId="62805"/>
    <cellStyle name="Calculation 2 3 2 4 2 3 2 2 4" xfId="62806"/>
    <cellStyle name="Calculation 2 3 2 4 2 3 2 3" xfId="62807"/>
    <cellStyle name="Calculation 2 3 2 4 2 3 2 4" xfId="62808"/>
    <cellStyle name="Calculation 2 3 2 4 2 3 2 5" xfId="62809"/>
    <cellStyle name="Calculation 2 3 2 4 2 3 3" xfId="1561"/>
    <cellStyle name="Calculation 2 3 2 4 2 3 3 2" xfId="62810"/>
    <cellStyle name="Calculation 2 3 2 4 2 3 3 3" xfId="62811"/>
    <cellStyle name="Calculation 2 3 2 4 2 3 3 4" xfId="62812"/>
    <cellStyle name="Calculation 2 3 2 4 2 3 4" xfId="62813"/>
    <cellStyle name="Calculation 2 3 2 4 2 3 5" xfId="62814"/>
    <cellStyle name="Calculation 2 3 2 4 2 3 6" xfId="62815"/>
    <cellStyle name="Calculation 2 3 2 4 2 4" xfId="1562"/>
    <cellStyle name="Calculation 2 3 2 4 2 4 2" xfId="1563"/>
    <cellStyle name="Calculation 2 3 2 4 2 4 2 2" xfId="62816"/>
    <cellStyle name="Calculation 2 3 2 4 2 4 2 3" xfId="62817"/>
    <cellStyle name="Calculation 2 3 2 4 2 4 2 4" xfId="62818"/>
    <cellStyle name="Calculation 2 3 2 4 2 4 3" xfId="62819"/>
    <cellStyle name="Calculation 2 3 2 4 2 4 4" xfId="62820"/>
    <cellStyle name="Calculation 2 3 2 4 2 4 5" xfId="62821"/>
    <cellStyle name="Calculation 2 3 2 4 2 5" xfId="1564"/>
    <cellStyle name="Calculation 2 3 2 4 2 5 2" xfId="62822"/>
    <cellStyle name="Calculation 2 3 2 4 2 5 3" xfId="62823"/>
    <cellStyle name="Calculation 2 3 2 4 2 5 4" xfId="62824"/>
    <cellStyle name="Calculation 2 3 2 4 2 6" xfId="62825"/>
    <cellStyle name="Calculation 2 3 2 4 2 7" xfId="62826"/>
    <cellStyle name="Calculation 2 3 2 4 2 8" xfId="62827"/>
    <cellStyle name="Calculation 2 3 2 4 3" xfId="1565"/>
    <cellStyle name="Calculation 2 3 2 4 3 2" xfId="1566"/>
    <cellStyle name="Calculation 2 3 2 4 3 2 2" xfId="1567"/>
    <cellStyle name="Calculation 2 3 2 4 3 2 2 2" xfId="62828"/>
    <cellStyle name="Calculation 2 3 2 4 3 2 2 3" xfId="62829"/>
    <cellStyle name="Calculation 2 3 2 4 3 2 2 4" xfId="62830"/>
    <cellStyle name="Calculation 2 3 2 4 3 2 3" xfId="62831"/>
    <cellStyle name="Calculation 2 3 2 4 3 2 4" xfId="62832"/>
    <cellStyle name="Calculation 2 3 2 4 3 2 5" xfId="62833"/>
    <cellStyle name="Calculation 2 3 2 4 3 3" xfId="1568"/>
    <cellStyle name="Calculation 2 3 2 4 3 3 2" xfId="62834"/>
    <cellStyle name="Calculation 2 3 2 4 3 3 3" xfId="62835"/>
    <cellStyle name="Calculation 2 3 2 4 3 3 4" xfId="62836"/>
    <cellStyle name="Calculation 2 3 2 4 3 4" xfId="62837"/>
    <cellStyle name="Calculation 2 3 2 4 3 5" xfId="62838"/>
    <cellStyle name="Calculation 2 3 2 4 3 6" xfId="62839"/>
    <cellStyle name="Calculation 2 3 2 4 4" xfId="1569"/>
    <cellStyle name="Calculation 2 3 2 4 4 2" xfId="1570"/>
    <cellStyle name="Calculation 2 3 2 4 4 2 2" xfId="1571"/>
    <cellStyle name="Calculation 2 3 2 4 4 2 2 2" xfId="62840"/>
    <cellStyle name="Calculation 2 3 2 4 4 2 2 3" xfId="62841"/>
    <cellStyle name="Calculation 2 3 2 4 4 2 2 4" xfId="62842"/>
    <cellStyle name="Calculation 2 3 2 4 4 2 3" xfId="62843"/>
    <cellStyle name="Calculation 2 3 2 4 4 2 4" xfId="62844"/>
    <cellStyle name="Calculation 2 3 2 4 4 2 5" xfId="62845"/>
    <cellStyle name="Calculation 2 3 2 4 4 3" xfId="1572"/>
    <cellStyle name="Calculation 2 3 2 4 4 3 2" xfId="62846"/>
    <cellStyle name="Calculation 2 3 2 4 4 3 3" xfId="62847"/>
    <cellStyle name="Calculation 2 3 2 4 4 3 4" xfId="62848"/>
    <cellStyle name="Calculation 2 3 2 4 4 4" xfId="62849"/>
    <cellStyle name="Calculation 2 3 2 4 4 5" xfId="62850"/>
    <cellStyle name="Calculation 2 3 2 4 4 6" xfId="62851"/>
    <cellStyle name="Calculation 2 3 2 4 5" xfId="1573"/>
    <cellStyle name="Calculation 2 3 2 4 5 2" xfId="1574"/>
    <cellStyle name="Calculation 2 3 2 4 5 2 2" xfId="62852"/>
    <cellStyle name="Calculation 2 3 2 4 5 2 3" xfId="62853"/>
    <cellStyle name="Calculation 2 3 2 4 5 2 4" xfId="62854"/>
    <cellStyle name="Calculation 2 3 2 4 5 3" xfId="62855"/>
    <cellStyle name="Calculation 2 3 2 4 5 4" xfId="62856"/>
    <cellStyle name="Calculation 2 3 2 4 5 5" xfId="62857"/>
    <cellStyle name="Calculation 2 3 2 4 6" xfId="1575"/>
    <cellStyle name="Calculation 2 3 2 4 6 2" xfId="62858"/>
    <cellStyle name="Calculation 2 3 2 4 6 3" xfId="62859"/>
    <cellStyle name="Calculation 2 3 2 4 6 4" xfId="62860"/>
    <cellStyle name="Calculation 2 3 2 4 7" xfId="62861"/>
    <cellStyle name="Calculation 2 3 2 4 8" xfId="62862"/>
    <cellStyle name="Calculation 2 3 2 4 9" xfId="62863"/>
    <cellStyle name="Calculation 2 3 2 5" xfId="44684"/>
    <cellStyle name="Calculation 2 3 2 6" xfId="44685"/>
    <cellStyle name="Calculation 2 3 2 7" xfId="44686"/>
    <cellStyle name="Calculation 2 3 2 8" xfId="44687"/>
    <cellStyle name="Calculation 2 3 3" xfId="138"/>
    <cellStyle name="Calculation 2 3 3 2" xfId="139"/>
    <cellStyle name="Calculation 2 3 3 2 2" xfId="1576"/>
    <cellStyle name="Calculation 2 3 3 2 2 2" xfId="1577"/>
    <cellStyle name="Calculation 2 3 3 2 2 2 2" xfId="1578"/>
    <cellStyle name="Calculation 2 3 3 2 2 2 2 2" xfId="1579"/>
    <cellStyle name="Calculation 2 3 3 2 2 2 2 2 2" xfId="1580"/>
    <cellStyle name="Calculation 2 3 3 2 2 2 2 2 2 2" xfId="62864"/>
    <cellStyle name="Calculation 2 3 3 2 2 2 2 2 2 3" xfId="62865"/>
    <cellStyle name="Calculation 2 3 3 2 2 2 2 2 2 4" xfId="62866"/>
    <cellStyle name="Calculation 2 3 3 2 2 2 2 2 3" xfId="62867"/>
    <cellStyle name="Calculation 2 3 3 2 2 2 2 2 4" xfId="62868"/>
    <cellStyle name="Calculation 2 3 3 2 2 2 2 2 5" xfId="62869"/>
    <cellStyle name="Calculation 2 3 3 2 2 2 2 3" xfId="1581"/>
    <cellStyle name="Calculation 2 3 3 2 2 2 2 3 2" xfId="62870"/>
    <cellStyle name="Calculation 2 3 3 2 2 2 2 3 3" xfId="62871"/>
    <cellStyle name="Calculation 2 3 3 2 2 2 2 3 4" xfId="62872"/>
    <cellStyle name="Calculation 2 3 3 2 2 2 2 4" xfId="62873"/>
    <cellStyle name="Calculation 2 3 3 2 2 2 2 5" xfId="62874"/>
    <cellStyle name="Calculation 2 3 3 2 2 2 2 6" xfId="62875"/>
    <cellStyle name="Calculation 2 3 3 2 2 2 3" xfId="1582"/>
    <cellStyle name="Calculation 2 3 3 2 2 2 3 2" xfId="1583"/>
    <cellStyle name="Calculation 2 3 3 2 2 2 3 2 2" xfId="1584"/>
    <cellStyle name="Calculation 2 3 3 2 2 2 3 2 2 2" xfId="62876"/>
    <cellStyle name="Calculation 2 3 3 2 2 2 3 2 2 3" xfId="62877"/>
    <cellStyle name="Calculation 2 3 3 2 2 2 3 2 2 4" xfId="62878"/>
    <cellStyle name="Calculation 2 3 3 2 2 2 3 2 3" xfId="62879"/>
    <cellStyle name="Calculation 2 3 3 2 2 2 3 2 4" xfId="62880"/>
    <cellStyle name="Calculation 2 3 3 2 2 2 3 2 5" xfId="62881"/>
    <cellStyle name="Calculation 2 3 3 2 2 2 3 3" xfId="1585"/>
    <cellStyle name="Calculation 2 3 3 2 2 2 3 3 2" xfId="62882"/>
    <cellStyle name="Calculation 2 3 3 2 2 2 3 3 3" xfId="62883"/>
    <cellStyle name="Calculation 2 3 3 2 2 2 3 3 4" xfId="62884"/>
    <cellStyle name="Calculation 2 3 3 2 2 2 3 4" xfId="62885"/>
    <cellStyle name="Calculation 2 3 3 2 2 2 3 5" xfId="62886"/>
    <cellStyle name="Calculation 2 3 3 2 2 2 3 6" xfId="62887"/>
    <cellStyle name="Calculation 2 3 3 2 2 2 4" xfId="1586"/>
    <cellStyle name="Calculation 2 3 3 2 2 2 4 2" xfId="1587"/>
    <cellStyle name="Calculation 2 3 3 2 2 2 4 2 2" xfId="62888"/>
    <cellStyle name="Calculation 2 3 3 2 2 2 4 2 3" xfId="62889"/>
    <cellStyle name="Calculation 2 3 3 2 2 2 4 2 4" xfId="62890"/>
    <cellStyle name="Calculation 2 3 3 2 2 2 4 3" xfId="62891"/>
    <cellStyle name="Calculation 2 3 3 2 2 2 4 4" xfId="62892"/>
    <cellStyle name="Calculation 2 3 3 2 2 2 4 5" xfId="62893"/>
    <cellStyle name="Calculation 2 3 3 2 2 2 5" xfId="1588"/>
    <cellStyle name="Calculation 2 3 3 2 2 2 5 2" xfId="62894"/>
    <cellStyle name="Calculation 2 3 3 2 2 2 5 3" xfId="62895"/>
    <cellStyle name="Calculation 2 3 3 2 2 2 5 4" xfId="62896"/>
    <cellStyle name="Calculation 2 3 3 2 2 2 6" xfId="62897"/>
    <cellStyle name="Calculation 2 3 3 2 2 2 7" xfId="62898"/>
    <cellStyle name="Calculation 2 3 3 2 2 2 8" xfId="62899"/>
    <cellStyle name="Calculation 2 3 3 2 2 3" xfId="1589"/>
    <cellStyle name="Calculation 2 3 3 2 2 3 2" xfId="1590"/>
    <cellStyle name="Calculation 2 3 3 2 2 3 2 2" xfId="1591"/>
    <cellStyle name="Calculation 2 3 3 2 2 3 2 2 2" xfId="62900"/>
    <cellStyle name="Calculation 2 3 3 2 2 3 2 2 3" xfId="62901"/>
    <cellStyle name="Calculation 2 3 3 2 2 3 2 2 4" xfId="62902"/>
    <cellStyle name="Calculation 2 3 3 2 2 3 2 3" xfId="62903"/>
    <cellStyle name="Calculation 2 3 3 2 2 3 2 4" xfId="62904"/>
    <cellStyle name="Calculation 2 3 3 2 2 3 2 5" xfId="62905"/>
    <cellStyle name="Calculation 2 3 3 2 2 3 3" xfId="1592"/>
    <cellStyle name="Calculation 2 3 3 2 2 3 3 2" xfId="62906"/>
    <cellStyle name="Calculation 2 3 3 2 2 3 3 3" xfId="62907"/>
    <cellStyle name="Calculation 2 3 3 2 2 3 3 4" xfId="62908"/>
    <cellStyle name="Calculation 2 3 3 2 2 3 4" xfId="62909"/>
    <cellStyle name="Calculation 2 3 3 2 2 3 5" xfId="62910"/>
    <cellStyle name="Calculation 2 3 3 2 2 3 6" xfId="62911"/>
    <cellStyle name="Calculation 2 3 3 2 2 4" xfId="1593"/>
    <cellStyle name="Calculation 2 3 3 2 2 4 2" xfId="1594"/>
    <cellStyle name="Calculation 2 3 3 2 2 4 2 2" xfId="1595"/>
    <cellStyle name="Calculation 2 3 3 2 2 4 2 2 2" xfId="62912"/>
    <cellStyle name="Calculation 2 3 3 2 2 4 2 2 3" xfId="62913"/>
    <cellStyle name="Calculation 2 3 3 2 2 4 2 2 4" xfId="62914"/>
    <cellStyle name="Calculation 2 3 3 2 2 4 2 3" xfId="62915"/>
    <cellStyle name="Calculation 2 3 3 2 2 4 2 4" xfId="62916"/>
    <cellStyle name="Calculation 2 3 3 2 2 4 2 5" xfId="62917"/>
    <cellStyle name="Calculation 2 3 3 2 2 4 3" xfId="1596"/>
    <cellStyle name="Calculation 2 3 3 2 2 4 3 2" xfId="62918"/>
    <cellStyle name="Calculation 2 3 3 2 2 4 3 3" xfId="62919"/>
    <cellStyle name="Calculation 2 3 3 2 2 4 3 4" xfId="62920"/>
    <cellStyle name="Calculation 2 3 3 2 2 4 4" xfId="62921"/>
    <cellStyle name="Calculation 2 3 3 2 2 4 5" xfId="62922"/>
    <cellStyle name="Calculation 2 3 3 2 2 4 6" xfId="62923"/>
    <cellStyle name="Calculation 2 3 3 2 2 5" xfId="1597"/>
    <cellStyle name="Calculation 2 3 3 2 2 5 2" xfId="1598"/>
    <cellStyle name="Calculation 2 3 3 2 2 5 2 2" xfId="62924"/>
    <cellStyle name="Calculation 2 3 3 2 2 5 2 3" xfId="62925"/>
    <cellStyle name="Calculation 2 3 3 2 2 5 2 4" xfId="62926"/>
    <cellStyle name="Calculation 2 3 3 2 2 5 3" xfId="62927"/>
    <cellStyle name="Calculation 2 3 3 2 2 5 4" xfId="62928"/>
    <cellStyle name="Calculation 2 3 3 2 2 5 5" xfId="62929"/>
    <cellStyle name="Calculation 2 3 3 2 2 6" xfId="1599"/>
    <cellStyle name="Calculation 2 3 3 2 2 6 2" xfId="62930"/>
    <cellStyle name="Calculation 2 3 3 2 2 6 3" xfId="62931"/>
    <cellStyle name="Calculation 2 3 3 2 2 6 4" xfId="62932"/>
    <cellStyle name="Calculation 2 3 3 2 2 7" xfId="62933"/>
    <cellStyle name="Calculation 2 3 3 2 2 8" xfId="62934"/>
    <cellStyle name="Calculation 2 3 3 2 2 9" xfId="62935"/>
    <cellStyle name="Calculation 2 3 3 2 3" xfId="44688"/>
    <cellStyle name="Calculation 2 3 3 2 4" xfId="44689"/>
    <cellStyle name="Calculation 2 3 3 2 5" xfId="44690"/>
    <cellStyle name="Calculation 2 3 3 2 6" xfId="44691"/>
    <cellStyle name="Calculation 2 3 3 2 7" xfId="44692"/>
    <cellStyle name="Calculation 2 3 3 3" xfId="1600"/>
    <cellStyle name="Calculation 2 3 3 3 2" xfId="1601"/>
    <cellStyle name="Calculation 2 3 3 3 2 2" xfId="1602"/>
    <cellStyle name="Calculation 2 3 3 3 2 2 2" xfId="1603"/>
    <cellStyle name="Calculation 2 3 3 3 2 2 2 2" xfId="1604"/>
    <cellStyle name="Calculation 2 3 3 3 2 2 2 2 2" xfId="62936"/>
    <cellStyle name="Calculation 2 3 3 3 2 2 2 2 3" xfId="62937"/>
    <cellStyle name="Calculation 2 3 3 3 2 2 2 2 4" xfId="62938"/>
    <cellStyle name="Calculation 2 3 3 3 2 2 2 3" xfId="62939"/>
    <cellStyle name="Calculation 2 3 3 3 2 2 2 4" xfId="62940"/>
    <cellStyle name="Calculation 2 3 3 3 2 2 2 5" xfId="62941"/>
    <cellStyle name="Calculation 2 3 3 3 2 2 3" xfId="1605"/>
    <cellStyle name="Calculation 2 3 3 3 2 2 3 2" xfId="62942"/>
    <cellStyle name="Calculation 2 3 3 3 2 2 3 3" xfId="62943"/>
    <cellStyle name="Calculation 2 3 3 3 2 2 3 4" xfId="62944"/>
    <cellStyle name="Calculation 2 3 3 3 2 2 4" xfId="62945"/>
    <cellStyle name="Calculation 2 3 3 3 2 2 5" xfId="62946"/>
    <cellStyle name="Calculation 2 3 3 3 2 2 6" xfId="62947"/>
    <cellStyle name="Calculation 2 3 3 3 2 3" xfId="1606"/>
    <cellStyle name="Calculation 2 3 3 3 2 3 2" xfId="1607"/>
    <cellStyle name="Calculation 2 3 3 3 2 3 2 2" xfId="1608"/>
    <cellStyle name="Calculation 2 3 3 3 2 3 2 2 2" xfId="62948"/>
    <cellStyle name="Calculation 2 3 3 3 2 3 2 2 3" xfId="62949"/>
    <cellStyle name="Calculation 2 3 3 3 2 3 2 2 4" xfId="62950"/>
    <cellStyle name="Calculation 2 3 3 3 2 3 2 3" xfId="62951"/>
    <cellStyle name="Calculation 2 3 3 3 2 3 2 4" xfId="62952"/>
    <cellStyle name="Calculation 2 3 3 3 2 3 2 5" xfId="62953"/>
    <cellStyle name="Calculation 2 3 3 3 2 3 3" xfId="1609"/>
    <cellStyle name="Calculation 2 3 3 3 2 3 3 2" xfId="62954"/>
    <cellStyle name="Calculation 2 3 3 3 2 3 3 3" xfId="62955"/>
    <cellStyle name="Calculation 2 3 3 3 2 3 3 4" xfId="62956"/>
    <cellStyle name="Calculation 2 3 3 3 2 3 4" xfId="62957"/>
    <cellStyle name="Calculation 2 3 3 3 2 3 5" xfId="62958"/>
    <cellStyle name="Calculation 2 3 3 3 2 3 6" xfId="62959"/>
    <cellStyle name="Calculation 2 3 3 3 2 4" xfId="1610"/>
    <cellStyle name="Calculation 2 3 3 3 2 4 2" xfId="1611"/>
    <cellStyle name="Calculation 2 3 3 3 2 4 2 2" xfId="62960"/>
    <cellStyle name="Calculation 2 3 3 3 2 4 2 3" xfId="62961"/>
    <cellStyle name="Calculation 2 3 3 3 2 4 2 4" xfId="62962"/>
    <cellStyle name="Calculation 2 3 3 3 2 4 3" xfId="62963"/>
    <cellStyle name="Calculation 2 3 3 3 2 4 4" xfId="62964"/>
    <cellStyle name="Calculation 2 3 3 3 2 4 5" xfId="62965"/>
    <cellStyle name="Calculation 2 3 3 3 2 5" xfId="1612"/>
    <cellStyle name="Calculation 2 3 3 3 2 5 2" xfId="62966"/>
    <cellStyle name="Calculation 2 3 3 3 2 5 3" xfId="62967"/>
    <cellStyle name="Calculation 2 3 3 3 2 5 4" xfId="62968"/>
    <cellStyle name="Calculation 2 3 3 3 2 6" xfId="62969"/>
    <cellStyle name="Calculation 2 3 3 3 2 7" xfId="62970"/>
    <cellStyle name="Calculation 2 3 3 3 2 8" xfId="62971"/>
    <cellStyle name="Calculation 2 3 3 3 3" xfId="1613"/>
    <cellStyle name="Calculation 2 3 3 3 3 2" xfId="1614"/>
    <cellStyle name="Calculation 2 3 3 3 3 2 2" xfId="1615"/>
    <cellStyle name="Calculation 2 3 3 3 3 2 2 2" xfId="62972"/>
    <cellStyle name="Calculation 2 3 3 3 3 2 2 3" xfId="62973"/>
    <cellStyle name="Calculation 2 3 3 3 3 2 2 4" xfId="62974"/>
    <cellStyle name="Calculation 2 3 3 3 3 2 3" xfId="62975"/>
    <cellStyle name="Calculation 2 3 3 3 3 2 4" xfId="62976"/>
    <cellStyle name="Calculation 2 3 3 3 3 2 5" xfId="62977"/>
    <cellStyle name="Calculation 2 3 3 3 3 3" xfId="1616"/>
    <cellStyle name="Calculation 2 3 3 3 3 3 2" xfId="62978"/>
    <cellStyle name="Calculation 2 3 3 3 3 3 3" xfId="62979"/>
    <cellStyle name="Calculation 2 3 3 3 3 3 4" xfId="62980"/>
    <cellStyle name="Calculation 2 3 3 3 3 4" xfId="62981"/>
    <cellStyle name="Calculation 2 3 3 3 3 5" xfId="62982"/>
    <cellStyle name="Calculation 2 3 3 3 3 6" xfId="62983"/>
    <cellStyle name="Calculation 2 3 3 3 4" xfId="1617"/>
    <cellStyle name="Calculation 2 3 3 3 4 2" xfId="1618"/>
    <cellStyle name="Calculation 2 3 3 3 4 2 2" xfId="1619"/>
    <cellStyle name="Calculation 2 3 3 3 4 2 2 2" xfId="62984"/>
    <cellStyle name="Calculation 2 3 3 3 4 2 2 3" xfId="62985"/>
    <cellStyle name="Calculation 2 3 3 3 4 2 2 4" xfId="62986"/>
    <cellStyle name="Calculation 2 3 3 3 4 2 3" xfId="62987"/>
    <cellStyle name="Calculation 2 3 3 3 4 2 4" xfId="62988"/>
    <cellStyle name="Calculation 2 3 3 3 4 2 5" xfId="62989"/>
    <cellStyle name="Calculation 2 3 3 3 4 3" xfId="1620"/>
    <cellStyle name="Calculation 2 3 3 3 4 3 2" xfId="62990"/>
    <cellStyle name="Calculation 2 3 3 3 4 3 3" xfId="62991"/>
    <cellStyle name="Calculation 2 3 3 3 4 3 4" xfId="62992"/>
    <cellStyle name="Calculation 2 3 3 3 4 4" xfId="62993"/>
    <cellStyle name="Calculation 2 3 3 3 4 5" xfId="62994"/>
    <cellStyle name="Calculation 2 3 3 3 4 6" xfId="62995"/>
    <cellStyle name="Calculation 2 3 3 3 5" xfId="1621"/>
    <cellStyle name="Calculation 2 3 3 3 5 2" xfId="1622"/>
    <cellStyle name="Calculation 2 3 3 3 5 2 2" xfId="62996"/>
    <cellStyle name="Calculation 2 3 3 3 5 2 3" xfId="62997"/>
    <cellStyle name="Calculation 2 3 3 3 5 2 4" xfId="62998"/>
    <cellStyle name="Calculation 2 3 3 3 5 3" xfId="62999"/>
    <cellStyle name="Calculation 2 3 3 3 5 4" xfId="63000"/>
    <cellStyle name="Calculation 2 3 3 3 5 5" xfId="63001"/>
    <cellStyle name="Calculation 2 3 3 3 6" xfId="1623"/>
    <cellStyle name="Calculation 2 3 3 3 6 2" xfId="63002"/>
    <cellStyle name="Calculation 2 3 3 3 6 3" xfId="63003"/>
    <cellStyle name="Calculation 2 3 3 3 6 4" xfId="63004"/>
    <cellStyle name="Calculation 2 3 3 3 7" xfId="63005"/>
    <cellStyle name="Calculation 2 3 3 3 8" xfId="63006"/>
    <cellStyle name="Calculation 2 3 3 3 9" xfId="63007"/>
    <cellStyle name="Calculation 2 3 3 4" xfId="44693"/>
    <cellStyle name="Calculation 2 3 3 5" xfId="44694"/>
    <cellStyle name="Calculation 2 3 3 6" xfId="44695"/>
    <cellStyle name="Calculation 2 3 3 7" xfId="44696"/>
    <cellStyle name="Calculation 2 3 3 8" xfId="44697"/>
    <cellStyle name="Calculation 2 3 4" xfId="140"/>
    <cellStyle name="Calculation 2 3 4 2" xfId="141"/>
    <cellStyle name="Calculation 2 3 4 2 2" xfId="1624"/>
    <cellStyle name="Calculation 2 3 4 2 2 2" xfId="1625"/>
    <cellStyle name="Calculation 2 3 4 2 2 2 2" xfId="1626"/>
    <cellStyle name="Calculation 2 3 4 2 2 2 2 2" xfId="1627"/>
    <cellStyle name="Calculation 2 3 4 2 2 2 2 2 2" xfId="1628"/>
    <cellStyle name="Calculation 2 3 4 2 2 2 2 2 2 2" xfId="63008"/>
    <cellStyle name="Calculation 2 3 4 2 2 2 2 2 2 3" xfId="63009"/>
    <cellStyle name="Calculation 2 3 4 2 2 2 2 2 2 4" xfId="63010"/>
    <cellStyle name="Calculation 2 3 4 2 2 2 2 2 3" xfId="63011"/>
    <cellStyle name="Calculation 2 3 4 2 2 2 2 2 4" xfId="63012"/>
    <cellStyle name="Calculation 2 3 4 2 2 2 2 2 5" xfId="63013"/>
    <cellStyle name="Calculation 2 3 4 2 2 2 2 3" xfId="1629"/>
    <cellStyle name="Calculation 2 3 4 2 2 2 2 3 2" xfId="63014"/>
    <cellStyle name="Calculation 2 3 4 2 2 2 2 3 3" xfId="63015"/>
    <cellStyle name="Calculation 2 3 4 2 2 2 2 3 4" xfId="63016"/>
    <cellStyle name="Calculation 2 3 4 2 2 2 2 4" xfId="63017"/>
    <cellStyle name="Calculation 2 3 4 2 2 2 2 5" xfId="63018"/>
    <cellStyle name="Calculation 2 3 4 2 2 2 2 6" xfId="63019"/>
    <cellStyle name="Calculation 2 3 4 2 2 2 3" xfId="1630"/>
    <cellStyle name="Calculation 2 3 4 2 2 2 3 2" xfId="1631"/>
    <cellStyle name="Calculation 2 3 4 2 2 2 3 2 2" xfId="1632"/>
    <cellStyle name="Calculation 2 3 4 2 2 2 3 2 2 2" xfId="63020"/>
    <cellStyle name="Calculation 2 3 4 2 2 2 3 2 2 3" xfId="63021"/>
    <cellStyle name="Calculation 2 3 4 2 2 2 3 2 2 4" xfId="63022"/>
    <cellStyle name="Calculation 2 3 4 2 2 2 3 2 3" xfId="63023"/>
    <cellStyle name="Calculation 2 3 4 2 2 2 3 2 4" xfId="63024"/>
    <cellStyle name="Calculation 2 3 4 2 2 2 3 2 5" xfId="63025"/>
    <cellStyle name="Calculation 2 3 4 2 2 2 3 3" xfId="1633"/>
    <cellStyle name="Calculation 2 3 4 2 2 2 3 3 2" xfId="63026"/>
    <cellStyle name="Calculation 2 3 4 2 2 2 3 3 3" xfId="63027"/>
    <cellStyle name="Calculation 2 3 4 2 2 2 3 3 4" xfId="63028"/>
    <cellStyle name="Calculation 2 3 4 2 2 2 3 4" xfId="63029"/>
    <cellStyle name="Calculation 2 3 4 2 2 2 3 5" xfId="63030"/>
    <cellStyle name="Calculation 2 3 4 2 2 2 3 6" xfId="63031"/>
    <cellStyle name="Calculation 2 3 4 2 2 2 4" xfId="1634"/>
    <cellStyle name="Calculation 2 3 4 2 2 2 4 2" xfId="1635"/>
    <cellStyle name="Calculation 2 3 4 2 2 2 4 2 2" xfId="63032"/>
    <cellStyle name="Calculation 2 3 4 2 2 2 4 2 3" xfId="63033"/>
    <cellStyle name="Calculation 2 3 4 2 2 2 4 2 4" xfId="63034"/>
    <cellStyle name="Calculation 2 3 4 2 2 2 4 3" xfId="63035"/>
    <cellStyle name="Calculation 2 3 4 2 2 2 4 4" xfId="63036"/>
    <cellStyle name="Calculation 2 3 4 2 2 2 4 5" xfId="63037"/>
    <cellStyle name="Calculation 2 3 4 2 2 2 5" xfId="1636"/>
    <cellStyle name="Calculation 2 3 4 2 2 2 5 2" xfId="63038"/>
    <cellStyle name="Calculation 2 3 4 2 2 2 5 3" xfId="63039"/>
    <cellStyle name="Calculation 2 3 4 2 2 2 5 4" xfId="63040"/>
    <cellStyle name="Calculation 2 3 4 2 2 2 6" xfId="63041"/>
    <cellStyle name="Calculation 2 3 4 2 2 2 7" xfId="63042"/>
    <cellStyle name="Calculation 2 3 4 2 2 2 8" xfId="63043"/>
    <cellStyle name="Calculation 2 3 4 2 2 3" xfId="1637"/>
    <cellStyle name="Calculation 2 3 4 2 2 3 2" xfId="1638"/>
    <cellStyle name="Calculation 2 3 4 2 2 3 2 2" xfId="1639"/>
    <cellStyle name="Calculation 2 3 4 2 2 3 2 2 2" xfId="63044"/>
    <cellStyle name="Calculation 2 3 4 2 2 3 2 2 3" xfId="63045"/>
    <cellStyle name="Calculation 2 3 4 2 2 3 2 2 4" xfId="63046"/>
    <cellStyle name="Calculation 2 3 4 2 2 3 2 3" xfId="63047"/>
    <cellStyle name="Calculation 2 3 4 2 2 3 2 4" xfId="63048"/>
    <cellStyle name="Calculation 2 3 4 2 2 3 2 5" xfId="63049"/>
    <cellStyle name="Calculation 2 3 4 2 2 3 3" xfId="1640"/>
    <cellStyle name="Calculation 2 3 4 2 2 3 3 2" xfId="63050"/>
    <cellStyle name="Calculation 2 3 4 2 2 3 3 3" xfId="63051"/>
    <cellStyle name="Calculation 2 3 4 2 2 3 3 4" xfId="63052"/>
    <cellStyle name="Calculation 2 3 4 2 2 3 4" xfId="63053"/>
    <cellStyle name="Calculation 2 3 4 2 2 3 5" xfId="63054"/>
    <cellStyle name="Calculation 2 3 4 2 2 3 6" xfId="63055"/>
    <cellStyle name="Calculation 2 3 4 2 2 4" xfId="1641"/>
    <cellStyle name="Calculation 2 3 4 2 2 4 2" xfId="1642"/>
    <cellStyle name="Calculation 2 3 4 2 2 4 2 2" xfId="1643"/>
    <cellStyle name="Calculation 2 3 4 2 2 4 2 2 2" xfId="63056"/>
    <cellStyle name="Calculation 2 3 4 2 2 4 2 2 3" xfId="63057"/>
    <cellStyle name="Calculation 2 3 4 2 2 4 2 2 4" xfId="63058"/>
    <cellStyle name="Calculation 2 3 4 2 2 4 2 3" xfId="63059"/>
    <cellStyle name="Calculation 2 3 4 2 2 4 2 4" xfId="63060"/>
    <cellStyle name="Calculation 2 3 4 2 2 4 2 5" xfId="63061"/>
    <cellStyle name="Calculation 2 3 4 2 2 4 3" xfId="1644"/>
    <cellStyle name="Calculation 2 3 4 2 2 4 3 2" xfId="63062"/>
    <cellStyle name="Calculation 2 3 4 2 2 4 3 3" xfId="63063"/>
    <cellStyle name="Calculation 2 3 4 2 2 4 3 4" xfId="63064"/>
    <cellStyle name="Calculation 2 3 4 2 2 4 4" xfId="63065"/>
    <cellStyle name="Calculation 2 3 4 2 2 4 5" xfId="63066"/>
    <cellStyle name="Calculation 2 3 4 2 2 4 6" xfId="63067"/>
    <cellStyle name="Calculation 2 3 4 2 2 5" xfId="1645"/>
    <cellStyle name="Calculation 2 3 4 2 2 5 2" xfId="1646"/>
    <cellStyle name="Calculation 2 3 4 2 2 5 2 2" xfId="63068"/>
    <cellStyle name="Calculation 2 3 4 2 2 5 2 3" xfId="63069"/>
    <cellStyle name="Calculation 2 3 4 2 2 5 2 4" xfId="63070"/>
    <cellStyle name="Calculation 2 3 4 2 2 5 3" xfId="63071"/>
    <cellStyle name="Calculation 2 3 4 2 2 5 4" xfId="63072"/>
    <cellStyle name="Calculation 2 3 4 2 2 5 5" xfId="63073"/>
    <cellStyle name="Calculation 2 3 4 2 2 6" xfId="1647"/>
    <cellStyle name="Calculation 2 3 4 2 2 6 2" xfId="63074"/>
    <cellStyle name="Calculation 2 3 4 2 2 6 3" xfId="63075"/>
    <cellStyle name="Calculation 2 3 4 2 2 6 4" xfId="63076"/>
    <cellStyle name="Calculation 2 3 4 2 2 7" xfId="63077"/>
    <cellStyle name="Calculation 2 3 4 2 2 8" xfId="63078"/>
    <cellStyle name="Calculation 2 3 4 2 2 9" xfId="63079"/>
    <cellStyle name="Calculation 2 3 4 2 3" xfId="44698"/>
    <cellStyle name="Calculation 2 3 4 2 4" xfId="44699"/>
    <cellStyle name="Calculation 2 3 4 2 5" xfId="44700"/>
    <cellStyle name="Calculation 2 3 4 2 6" xfId="44701"/>
    <cellStyle name="Calculation 2 3 4 2 7" xfId="44702"/>
    <cellStyle name="Calculation 2 3 4 3" xfId="1648"/>
    <cellStyle name="Calculation 2 3 4 3 2" xfId="1649"/>
    <cellStyle name="Calculation 2 3 4 3 2 2" xfId="1650"/>
    <cellStyle name="Calculation 2 3 4 3 2 2 2" xfId="1651"/>
    <cellStyle name="Calculation 2 3 4 3 2 2 2 2" xfId="1652"/>
    <cellStyle name="Calculation 2 3 4 3 2 2 2 2 2" xfId="63080"/>
    <cellStyle name="Calculation 2 3 4 3 2 2 2 2 3" xfId="63081"/>
    <cellStyle name="Calculation 2 3 4 3 2 2 2 2 4" xfId="63082"/>
    <cellStyle name="Calculation 2 3 4 3 2 2 2 3" xfId="63083"/>
    <cellStyle name="Calculation 2 3 4 3 2 2 2 4" xfId="63084"/>
    <cellStyle name="Calculation 2 3 4 3 2 2 2 5" xfId="63085"/>
    <cellStyle name="Calculation 2 3 4 3 2 2 3" xfId="1653"/>
    <cellStyle name="Calculation 2 3 4 3 2 2 3 2" xfId="63086"/>
    <cellStyle name="Calculation 2 3 4 3 2 2 3 3" xfId="63087"/>
    <cellStyle name="Calculation 2 3 4 3 2 2 3 4" xfId="63088"/>
    <cellStyle name="Calculation 2 3 4 3 2 2 4" xfId="63089"/>
    <cellStyle name="Calculation 2 3 4 3 2 2 5" xfId="63090"/>
    <cellStyle name="Calculation 2 3 4 3 2 2 6" xfId="63091"/>
    <cellStyle name="Calculation 2 3 4 3 2 3" xfId="1654"/>
    <cellStyle name="Calculation 2 3 4 3 2 3 2" xfId="1655"/>
    <cellStyle name="Calculation 2 3 4 3 2 3 2 2" xfId="1656"/>
    <cellStyle name="Calculation 2 3 4 3 2 3 2 2 2" xfId="63092"/>
    <cellStyle name="Calculation 2 3 4 3 2 3 2 2 3" xfId="63093"/>
    <cellStyle name="Calculation 2 3 4 3 2 3 2 2 4" xfId="63094"/>
    <cellStyle name="Calculation 2 3 4 3 2 3 2 3" xfId="63095"/>
    <cellStyle name="Calculation 2 3 4 3 2 3 2 4" xfId="63096"/>
    <cellStyle name="Calculation 2 3 4 3 2 3 2 5" xfId="63097"/>
    <cellStyle name="Calculation 2 3 4 3 2 3 3" xfId="1657"/>
    <cellStyle name="Calculation 2 3 4 3 2 3 3 2" xfId="63098"/>
    <cellStyle name="Calculation 2 3 4 3 2 3 3 3" xfId="63099"/>
    <cellStyle name="Calculation 2 3 4 3 2 3 3 4" xfId="63100"/>
    <cellStyle name="Calculation 2 3 4 3 2 3 4" xfId="63101"/>
    <cellStyle name="Calculation 2 3 4 3 2 3 5" xfId="63102"/>
    <cellStyle name="Calculation 2 3 4 3 2 3 6" xfId="63103"/>
    <cellStyle name="Calculation 2 3 4 3 2 4" xfId="1658"/>
    <cellStyle name="Calculation 2 3 4 3 2 4 2" xfId="1659"/>
    <cellStyle name="Calculation 2 3 4 3 2 4 2 2" xfId="63104"/>
    <cellStyle name="Calculation 2 3 4 3 2 4 2 3" xfId="63105"/>
    <cellStyle name="Calculation 2 3 4 3 2 4 2 4" xfId="63106"/>
    <cellStyle name="Calculation 2 3 4 3 2 4 3" xfId="63107"/>
    <cellStyle name="Calculation 2 3 4 3 2 4 4" xfId="63108"/>
    <cellStyle name="Calculation 2 3 4 3 2 4 5" xfId="63109"/>
    <cellStyle name="Calculation 2 3 4 3 2 5" xfId="1660"/>
    <cellStyle name="Calculation 2 3 4 3 2 5 2" xfId="63110"/>
    <cellStyle name="Calculation 2 3 4 3 2 5 3" xfId="63111"/>
    <cellStyle name="Calculation 2 3 4 3 2 5 4" xfId="63112"/>
    <cellStyle name="Calculation 2 3 4 3 2 6" xfId="63113"/>
    <cellStyle name="Calculation 2 3 4 3 2 7" xfId="63114"/>
    <cellStyle name="Calculation 2 3 4 3 2 8" xfId="63115"/>
    <cellStyle name="Calculation 2 3 4 3 3" xfId="1661"/>
    <cellStyle name="Calculation 2 3 4 3 3 2" xfId="1662"/>
    <cellStyle name="Calculation 2 3 4 3 3 2 2" xfId="1663"/>
    <cellStyle name="Calculation 2 3 4 3 3 2 2 2" xfId="63116"/>
    <cellStyle name="Calculation 2 3 4 3 3 2 2 3" xfId="63117"/>
    <cellStyle name="Calculation 2 3 4 3 3 2 2 4" xfId="63118"/>
    <cellStyle name="Calculation 2 3 4 3 3 2 3" xfId="63119"/>
    <cellStyle name="Calculation 2 3 4 3 3 2 4" xfId="63120"/>
    <cellStyle name="Calculation 2 3 4 3 3 2 5" xfId="63121"/>
    <cellStyle name="Calculation 2 3 4 3 3 3" xfId="1664"/>
    <cellStyle name="Calculation 2 3 4 3 3 3 2" xfId="63122"/>
    <cellStyle name="Calculation 2 3 4 3 3 3 3" xfId="63123"/>
    <cellStyle name="Calculation 2 3 4 3 3 3 4" xfId="63124"/>
    <cellStyle name="Calculation 2 3 4 3 3 4" xfId="63125"/>
    <cellStyle name="Calculation 2 3 4 3 3 5" xfId="63126"/>
    <cellStyle name="Calculation 2 3 4 3 3 6" xfId="63127"/>
    <cellStyle name="Calculation 2 3 4 3 4" xfId="1665"/>
    <cellStyle name="Calculation 2 3 4 3 4 2" xfId="1666"/>
    <cellStyle name="Calculation 2 3 4 3 4 2 2" xfId="1667"/>
    <cellStyle name="Calculation 2 3 4 3 4 2 2 2" xfId="63128"/>
    <cellStyle name="Calculation 2 3 4 3 4 2 2 3" xfId="63129"/>
    <cellStyle name="Calculation 2 3 4 3 4 2 2 4" xfId="63130"/>
    <cellStyle name="Calculation 2 3 4 3 4 2 3" xfId="63131"/>
    <cellStyle name="Calculation 2 3 4 3 4 2 4" xfId="63132"/>
    <cellStyle name="Calculation 2 3 4 3 4 2 5" xfId="63133"/>
    <cellStyle name="Calculation 2 3 4 3 4 3" xfId="1668"/>
    <cellStyle name="Calculation 2 3 4 3 4 3 2" xfId="63134"/>
    <cellStyle name="Calculation 2 3 4 3 4 3 3" xfId="63135"/>
    <cellStyle name="Calculation 2 3 4 3 4 3 4" xfId="63136"/>
    <cellStyle name="Calculation 2 3 4 3 4 4" xfId="63137"/>
    <cellStyle name="Calculation 2 3 4 3 4 5" xfId="63138"/>
    <cellStyle name="Calculation 2 3 4 3 4 6" xfId="63139"/>
    <cellStyle name="Calculation 2 3 4 3 5" xfId="1669"/>
    <cellStyle name="Calculation 2 3 4 3 5 2" xfId="1670"/>
    <cellStyle name="Calculation 2 3 4 3 5 2 2" xfId="63140"/>
    <cellStyle name="Calculation 2 3 4 3 5 2 3" xfId="63141"/>
    <cellStyle name="Calculation 2 3 4 3 5 2 4" xfId="63142"/>
    <cellStyle name="Calculation 2 3 4 3 5 3" xfId="63143"/>
    <cellStyle name="Calculation 2 3 4 3 5 4" xfId="63144"/>
    <cellStyle name="Calculation 2 3 4 3 5 5" xfId="63145"/>
    <cellStyle name="Calculation 2 3 4 3 6" xfId="1671"/>
    <cellStyle name="Calculation 2 3 4 3 6 2" xfId="63146"/>
    <cellStyle name="Calculation 2 3 4 3 6 3" xfId="63147"/>
    <cellStyle name="Calculation 2 3 4 3 6 4" xfId="63148"/>
    <cellStyle name="Calculation 2 3 4 3 7" xfId="63149"/>
    <cellStyle name="Calculation 2 3 4 3 8" xfId="63150"/>
    <cellStyle name="Calculation 2 3 4 3 9" xfId="63151"/>
    <cellStyle name="Calculation 2 3 4 4" xfId="44703"/>
    <cellStyle name="Calculation 2 3 4 5" xfId="44704"/>
    <cellStyle name="Calculation 2 3 4 6" xfId="44705"/>
    <cellStyle name="Calculation 2 3 4 7" xfId="44706"/>
    <cellStyle name="Calculation 2 3 4 8" xfId="44707"/>
    <cellStyle name="Calculation 2 3 5" xfId="142"/>
    <cellStyle name="Calculation 2 3 5 2" xfId="143"/>
    <cellStyle name="Calculation 2 3 5 2 2" xfId="1672"/>
    <cellStyle name="Calculation 2 3 5 2 2 2" xfId="1673"/>
    <cellStyle name="Calculation 2 3 5 2 2 2 2" xfId="1674"/>
    <cellStyle name="Calculation 2 3 5 2 2 2 2 2" xfId="1675"/>
    <cellStyle name="Calculation 2 3 5 2 2 2 2 2 2" xfId="1676"/>
    <cellStyle name="Calculation 2 3 5 2 2 2 2 2 2 2" xfId="63152"/>
    <cellStyle name="Calculation 2 3 5 2 2 2 2 2 2 3" xfId="63153"/>
    <cellStyle name="Calculation 2 3 5 2 2 2 2 2 2 4" xfId="63154"/>
    <cellStyle name="Calculation 2 3 5 2 2 2 2 2 3" xfId="63155"/>
    <cellStyle name="Calculation 2 3 5 2 2 2 2 2 4" xfId="63156"/>
    <cellStyle name="Calculation 2 3 5 2 2 2 2 2 5" xfId="63157"/>
    <cellStyle name="Calculation 2 3 5 2 2 2 2 3" xfId="1677"/>
    <cellStyle name="Calculation 2 3 5 2 2 2 2 3 2" xfId="63158"/>
    <cellStyle name="Calculation 2 3 5 2 2 2 2 3 3" xfId="63159"/>
    <cellStyle name="Calculation 2 3 5 2 2 2 2 3 4" xfId="63160"/>
    <cellStyle name="Calculation 2 3 5 2 2 2 2 4" xfId="63161"/>
    <cellStyle name="Calculation 2 3 5 2 2 2 2 5" xfId="63162"/>
    <cellStyle name="Calculation 2 3 5 2 2 2 2 6" xfId="63163"/>
    <cellStyle name="Calculation 2 3 5 2 2 2 3" xfId="1678"/>
    <cellStyle name="Calculation 2 3 5 2 2 2 3 2" xfId="1679"/>
    <cellStyle name="Calculation 2 3 5 2 2 2 3 2 2" xfId="1680"/>
    <cellStyle name="Calculation 2 3 5 2 2 2 3 2 2 2" xfId="63164"/>
    <cellStyle name="Calculation 2 3 5 2 2 2 3 2 2 3" xfId="63165"/>
    <cellStyle name="Calculation 2 3 5 2 2 2 3 2 2 4" xfId="63166"/>
    <cellStyle name="Calculation 2 3 5 2 2 2 3 2 3" xfId="63167"/>
    <cellStyle name="Calculation 2 3 5 2 2 2 3 2 4" xfId="63168"/>
    <cellStyle name="Calculation 2 3 5 2 2 2 3 2 5" xfId="63169"/>
    <cellStyle name="Calculation 2 3 5 2 2 2 3 3" xfId="1681"/>
    <cellStyle name="Calculation 2 3 5 2 2 2 3 3 2" xfId="63170"/>
    <cellStyle name="Calculation 2 3 5 2 2 2 3 3 3" xfId="63171"/>
    <cellStyle name="Calculation 2 3 5 2 2 2 3 3 4" xfId="63172"/>
    <cellStyle name="Calculation 2 3 5 2 2 2 3 4" xfId="63173"/>
    <cellStyle name="Calculation 2 3 5 2 2 2 3 5" xfId="63174"/>
    <cellStyle name="Calculation 2 3 5 2 2 2 3 6" xfId="63175"/>
    <cellStyle name="Calculation 2 3 5 2 2 2 4" xfId="1682"/>
    <cellStyle name="Calculation 2 3 5 2 2 2 4 2" xfId="1683"/>
    <cellStyle name="Calculation 2 3 5 2 2 2 4 2 2" xfId="63176"/>
    <cellStyle name="Calculation 2 3 5 2 2 2 4 2 3" xfId="63177"/>
    <cellStyle name="Calculation 2 3 5 2 2 2 4 2 4" xfId="63178"/>
    <cellStyle name="Calculation 2 3 5 2 2 2 4 3" xfId="63179"/>
    <cellStyle name="Calculation 2 3 5 2 2 2 4 4" xfId="63180"/>
    <cellStyle name="Calculation 2 3 5 2 2 2 4 5" xfId="63181"/>
    <cellStyle name="Calculation 2 3 5 2 2 2 5" xfId="1684"/>
    <cellStyle name="Calculation 2 3 5 2 2 2 5 2" xfId="63182"/>
    <cellStyle name="Calculation 2 3 5 2 2 2 5 3" xfId="63183"/>
    <cellStyle name="Calculation 2 3 5 2 2 2 5 4" xfId="63184"/>
    <cellStyle name="Calculation 2 3 5 2 2 2 6" xfId="63185"/>
    <cellStyle name="Calculation 2 3 5 2 2 2 7" xfId="63186"/>
    <cellStyle name="Calculation 2 3 5 2 2 2 8" xfId="63187"/>
    <cellStyle name="Calculation 2 3 5 2 2 3" xfId="1685"/>
    <cellStyle name="Calculation 2 3 5 2 2 3 2" xfId="1686"/>
    <cellStyle name="Calculation 2 3 5 2 2 3 2 2" xfId="1687"/>
    <cellStyle name="Calculation 2 3 5 2 2 3 2 2 2" xfId="63188"/>
    <cellStyle name="Calculation 2 3 5 2 2 3 2 2 3" xfId="63189"/>
    <cellStyle name="Calculation 2 3 5 2 2 3 2 2 4" xfId="63190"/>
    <cellStyle name="Calculation 2 3 5 2 2 3 2 3" xfId="63191"/>
    <cellStyle name="Calculation 2 3 5 2 2 3 2 4" xfId="63192"/>
    <cellStyle name="Calculation 2 3 5 2 2 3 2 5" xfId="63193"/>
    <cellStyle name="Calculation 2 3 5 2 2 3 3" xfId="1688"/>
    <cellStyle name="Calculation 2 3 5 2 2 3 3 2" xfId="63194"/>
    <cellStyle name="Calculation 2 3 5 2 2 3 3 3" xfId="63195"/>
    <cellStyle name="Calculation 2 3 5 2 2 3 3 4" xfId="63196"/>
    <cellStyle name="Calculation 2 3 5 2 2 3 4" xfId="63197"/>
    <cellStyle name="Calculation 2 3 5 2 2 3 5" xfId="63198"/>
    <cellStyle name="Calculation 2 3 5 2 2 3 6" xfId="63199"/>
    <cellStyle name="Calculation 2 3 5 2 2 4" xfId="1689"/>
    <cellStyle name="Calculation 2 3 5 2 2 4 2" xfId="1690"/>
    <cellStyle name="Calculation 2 3 5 2 2 4 2 2" xfId="1691"/>
    <cellStyle name="Calculation 2 3 5 2 2 4 2 2 2" xfId="63200"/>
    <cellStyle name="Calculation 2 3 5 2 2 4 2 2 3" xfId="63201"/>
    <cellStyle name="Calculation 2 3 5 2 2 4 2 2 4" xfId="63202"/>
    <cellStyle name="Calculation 2 3 5 2 2 4 2 3" xfId="63203"/>
    <cellStyle name="Calculation 2 3 5 2 2 4 2 4" xfId="63204"/>
    <cellStyle name="Calculation 2 3 5 2 2 4 2 5" xfId="63205"/>
    <cellStyle name="Calculation 2 3 5 2 2 4 3" xfId="1692"/>
    <cellStyle name="Calculation 2 3 5 2 2 4 3 2" xfId="63206"/>
    <cellStyle name="Calculation 2 3 5 2 2 4 3 3" xfId="63207"/>
    <cellStyle name="Calculation 2 3 5 2 2 4 3 4" xfId="63208"/>
    <cellStyle name="Calculation 2 3 5 2 2 4 4" xfId="63209"/>
    <cellStyle name="Calculation 2 3 5 2 2 4 5" xfId="63210"/>
    <cellStyle name="Calculation 2 3 5 2 2 4 6" xfId="63211"/>
    <cellStyle name="Calculation 2 3 5 2 2 5" xfId="1693"/>
    <cellStyle name="Calculation 2 3 5 2 2 5 2" xfId="1694"/>
    <cellStyle name="Calculation 2 3 5 2 2 5 2 2" xfId="63212"/>
    <cellStyle name="Calculation 2 3 5 2 2 5 2 3" xfId="63213"/>
    <cellStyle name="Calculation 2 3 5 2 2 5 2 4" xfId="63214"/>
    <cellStyle name="Calculation 2 3 5 2 2 5 3" xfId="63215"/>
    <cellStyle name="Calculation 2 3 5 2 2 5 4" xfId="63216"/>
    <cellStyle name="Calculation 2 3 5 2 2 5 5" xfId="63217"/>
    <cellStyle name="Calculation 2 3 5 2 2 6" xfId="1695"/>
    <cellStyle name="Calculation 2 3 5 2 2 6 2" xfId="63218"/>
    <cellStyle name="Calculation 2 3 5 2 2 6 3" xfId="63219"/>
    <cellStyle name="Calculation 2 3 5 2 2 6 4" xfId="63220"/>
    <cellStyle name="Calculation 2 3 5 2 2 7" xfId="63221"/>
    <cellStyle name="Calculation 2 3 5 2 2 8" xfId="63222"/>
    <cellStyle name="Calculation 2 3 5 2 2 9" xfId="63223"/>
    <cellStyle name="Calculation 2 3 5 2 3" xfId="44708"/>
    <cellStyle name="Calculation 2 3 5 2 4" xfId="44709"/>
    <cellStyle name="Calculation 2 3 5 2 5" xfId="44710"/>
    <cellStyle name="Calculation 2 3 5 2 6" xfId="44711"/>
    <cellStyle name="Calculation 2 3 5 2 7" xfId="44712"/>
    <cellStyle name="Calculation 2 3 5 3" xfId="1696"/>
    <cellStyle name="Calculation 2 3 5 3 2" xfId="1697"/>
    <cellStyle name="Calculation 2 3 5 3 2 2" xfId="1698"/>
    <cellStyle name="Calculation 2 3 5 3 2 2 2" xfId="1699"/>
    <cellStyle name="Calculation 2 3 5 3 2 2 2 2" xfId="1700"/>
    <cellStyle name="Calculation 2 3 5 3 2 2 2 2 2" xfId="63224"/>
    <cellStyle name="Calculation 2 3 5 3 2 2 2 2 3" xfId="63225"/>
    <cellStyle name="Calculation 2 3 5 3 2 2 2 2 4" xfId="63226"/>
    <cellStyle name="Calculation 2 3 5 3 2 2 2 3" xfId="63227"/>
    <cellStyle name="Calculation 2 3 5 3 2 2 2 4" xfId="63228"/>
    <cellStyle name="Calculation 2 3 5 3 2 2 2 5" xfId="63229"/>
    <cellStyle name="Calculation 2 3 5 3 2 2 3" xfId="1701"/>
    <cellStyle name="Calculation 2 3 5 3 2 2 3 2" xfId="63230"/>
    <cellStyle name="Calculation 2 3 5 3 2 2 3 3" xfId="63231"/>
    <cellStyle name="Calculation 2 3 5 3 2 2 3 4" xfId="63232"/>
    <cellStyle name="Calculation 2 3 5 3 2 2 4" xfId="63233"/>
    <cellStyle name="Calculation 2 3 5 3 2 2 5" xfId="63234"/>
    <cellStyle name="Calculation 2 3 5 3 2 2 6" xfId="63235"/>
    <cellStyle name="Calculation 2 3 5 3 2 3" xfId="1702"/>
    <cellStyle name="Calculation 2 3 5 3 2 3 2" xfId="1703"/>
    <cellStyle name="Calculation 2 3 5 3 2 3 2 2" xfId="1704"/>
    <cellStyle name="Calculation 2 3 5 3 2 3 2 2 2" xfId="63236"/>
    <cellStyle name="Calculation 2 3 5 3 2 3 2 2 3" xfId="63237"/>
    <cellStyle name="Calculation 2 3 5 3 2 3 2 2 4" xfId="63238"/>
    <cellStyle name="Calculation 2 3 5 3 2 3 2 3" xfId="63239"/>
    <cellStyle name="Calculation 2 3 5 3 2 3 2 4" xfId="63240"/>
    <cellStyle name="Calculation 2 3 5 3 2 3 2 5" xfId="63241"/>
    <cellStyle name="Calculation 2 3 5 3 2 3 3" xfId="1705"/>
    <cellStyle name="Calculation 2 3 5 3 2 3 3 2" xfId="63242"/>
    <cellStyle name="Calculation 2 3 5 3 2 3 3 3" xfId="63243"/>
    <cellStyle name="Calculation 2 3 5 3 2 3 3 4" xfId="63244"/>
    <cellStyle name="Calculation 2 3 5 3 2 3 4" xfId="63245"/>
    <cellStyle name="Calculation 2 3 5 3 2 3 5" xfId="63246"/>
    <cellStyle name="Calculation 2 3 5 3 2 3 6" xfId="63247"/>
    <cellStyle name="Calculation 2 3 5 3 2 4" xfId="1706"/>
    <cellStyle name="Calculation 2 3 5 3 2 4 2" xfId="1707"/>
    <cellStyle name="Calculation 2 3 5 3 2 4 2 2" xfId="63248"/>
    <cellStyle name="Calculation 2 3 5 3 2 4 2 3" xfId="63249"/>
    <cellStyle name="Calculation 2 3 5 3 2 4 2 4" xfId="63250"/>
    <cellStyle name="Calculation 2 3 5 3 2 4 3" xfId="63251"/>
    <cellStyle name="Calculation 2 3 5 3 2 4 4" xfId="63252"/>
    <cellStyle name="Calculation 2 3 5 3 2 4 5" xfId="63253"/>
    <cellStyle name="Calculation 2 3 5 3 2 5" xfId="1708"/>
    <cellStyle name="Calculation 2 3 5 3 2 5 2" xfId="63254"/>
    <cellStyle name="Calculation 2 3 5 3 2 5 3" xfId="63255"/>
    <cellStyle name="Calculation 2 3 5 3 2 5 4" xfId="63256"/>
    <cellStyle name="Calculation 2 3 5 3 2 6" xfId="63257"/>
    <cellStyle name="Calculation 2 3 5 3 2 7" xfId="63258"/>
    <cellStyle name="Calculation 2 3 5 3 2 8" xfId="63259"/>
    <cellStyle name="Calculation 2 3 5 3 3" xfId="1709"/>
    <cellStyle name="Calculation 2 3 5 3 3 2" xfId="1710"/>
    <cellStyle name="Calculation 2 3 5 3 3 2 2" xfId="1711"/>
    <cellStyle name="Calculation 2 3 5 3 3 2 2 2" xfId="63260"/>
    <cellStyle name="Calculation 2 3 5 3 3 2 2 3" xfId="63261"/>
    <cellStyle name="Calculation 2 3 5 3 3 2 2 4" xfId="63262"/>
    <cellStyle name="Calculation 2 3 5 3 3 2 3" xfId="63263"/>
    <cellStyle name="Calculation 2 3 5 3 3 2 4" xfId="63264"/>
    <cellStyle name="Calculation 2 3 5 3 3 2 5" xfId="63265"/>
    <cellStyle name="Calculation 2 3 5 3 3 3" xfId="1712"/>
    <cellStyle name="Calculation 2 3 5 3 3 3 2" xfId="63266"/>
    <cellStyle name="Calculation 2 3 5 3 3 3 3" xfId="63267"/>
    <cellStyle name="Calculation 2 3 5 3 3 3 4" xfId="63268"/>
    <cellStyle name="Calculation 2 3 5 3 3 4" xfId="63269"/>
    <cellStyle name="Calculation 2 3 5 3 3 5" xfId="63270"/>
    <cellStyle name="Calculation 2 3 5 3 3 6" xfId="63271"/>
    <cellStyle name="Calculation 2 3 5 3 4" xfId="1713"/>
    <cellStyle name="Calculation 2 3 5 3 4 2" xfId="1714"/>
    <cellStyle name="Calculation 2 3 5 3 4 2 2" xfId="1715"/>
    <cellStyle name="Calculation 2 3 5 3 4 2 2 2" xfId="63272"/>
    <cellStyle name="Calculation 2 3 5 3 4 2 2 3" xfId="63273"/>
    <cellStyle name="Calculation 2 3 5 3 4 2 2 4" xfId="63274"/>
    <cellStyle name="Calculation 2 3 5 3 4 2 3" xfId="63275"/>
    <cellStyle name="Calculation 2 3 5 3 4 2 4" xfId="63276"/>
    <cellStyle name="Calculation 2 3 5 3 4 2 5" xfId="63277"/>
    <cellStyle name="Calculation 2 3 5 3 4 3" xfId="1716"/>
    <cellStyle name="Calculation 2 3 5 3 4 3 2" xfId="63278"/>
    <cellStyle name="Calculation 2 3 5 3 4 3 3" xfId="63279"/>
    <cellStyle name="Calculation 2 3 5 3 4 3 4" xfId="63280"/>
    <cellStyle name="Calculation 2 3 5 3 4 4" xfId="63281"/>
    <cellStyle name="Calculation 2 3 5 3 4 5" xfId="63282"/>
    <cellStyle name="Calculation 2 3 5 3 4 6" xfId="63283"/>
    <cellStyle name="Calculation 2 3 5 3 5" xfId="1717"/>
    <cellStyle name="Calculation 2 3 5 3 5 2" xfId="1718"/>
    <cellStyle name="Calculation 2 3 5 3 5 2 2" xfId="63284"/>
    <cellStyle name="Calculation 2 3 5 3 5 2 3" xfId="63285"/>
    <cellStyle name="Calculation 2 3 5 3 5 2 4" xfId="63286"/>
    <cellStyle name="Calculation 2 3 5 3 5 3" xfId="63287"/>
    <cellStyle name="Calculation 2 3 5 3 5 4" xfId="63288"/>
    <cellStyle name="Calculation 2 3 5 3 5 5" xfId="63289"/>
    <cellStyle name="Calculation 2 3 5 3 6" xfId="1719"/>
    <cellStyle name="Calculation 2 3 5 3 6 2" xfId="63290"/>
    <cellStyle name="Calculation 2 3 5 3 6 3" xfId="63291"/>
    <cellStyle name="Calculation 2 3 5 3 6 4" xfId="63292"/>
    <cellStyle name="Calculation 2 3 5 3 7" xfId="63293"/>
    <cellStyle name="Calculation 2 3 5 3 8" xfId="63294"/>
    <cellStyle name="Calculation 2 3 5 3 9" xfId="63295"/>
    <cellStyle name="Calculation 2 3 5 4" xfId="44713"/>
    <cellStyle name="Calculation 2 3 5 5" xfId="44714"/>
    <cellStyle name="Calculation 2 3 5 6" xfId="44715"/>
    <cellStyle name="Calculation 2 3 5 7" xfId="44716"/>
    <cellStyle name="Calculation 2 3 5 8" xfId="44717"/>
    <cellStyle name="Calculation 2 3 6" xfId="144"/>
    <cellStyle name="Calculation 2 3 6 2" xfId="145"/>
    <cellStyle name="Calculation 2 3 6 2 2" xfId="1720"/>
    <cellStyle name="Calculation 2 3 6 2 2 2" xfId="1721"/>
    <cellStyle name="Calculation 2 3 6 2 2 2 2" xfId="1722"/>
    <cellStyle name="Calculation 2 3 6 2 2 2 2 2" xfId="1723"/>
    <cellStyle name="Calculation 2 3 6 2 2 2 2 2 2" xfId="1724"/>
    <cellStyle name="Calculation 2 3 6 2 2 2 2 2 2 2" xfId="63296"/>
    <cellStyle name="Calculation 2 3 6 2 2 2 2 2 2 3" xfId="63297"/>
    <cellStyle name="Calculation 2 3 6 2 2 2 2 2 2 4" xfId="63298"/>
    <cellStyle name="Calculation 2 3 6 2 2 2 2 2 3" xfId="63299"/>
    <cellStyle name="Calculation 2 3 6 2 2 2 2 2 4" xfId="63300"/>
    <cellStyle name="Calculation 2 3 6 2 2 2 2 2 5" xfId="63301"/>
    <cellStyle name="Calculation 2 3 6 2 2 2 2 3" xfId="1725"/>
    <cellStyle name="Calculation 2 3 6 2 2 2 2 3 2" xfId="63302"/>
    <cellStyle name="Calculation 2 3 6 2 2 2 2 3 3" xfId="63303"/>
    <cellStyle name="Calculation 2 3 6 2 2 2 2 3 4" xfId="63304"/>
    <cellStyle name="Calculation 2 3 6 2 2 2 2 4" xfId="63305"/>
    <cellStyle name="Calculation 2 3 6 2 2 2 2 5" xfId="63306"/>
    <cellStyle name="Calculation 2 3 6 2 2 2 2 6" xfId="63307"/>
    <cellStyle name="Calculation 2 3 6 2 2 2 3" xfId="1726"/>
    <cellStyle name="Calculation 2 3 6 2 2 2 3 2" xfId="1727"/>
    <cellStyle name="Calculation 2 3 6 2 2 2 3 2 2" xfId="1728"/>
    <cellStyle name="Calculation 2 3 6 2 2 2 3 2 2 2" xfId="63308"/>
    <cellStyle name="Calculation 2 3 6 2 2 2 3 2 2 3" xfId="63309"/>
    <cellStyle name="Calculation 2 3 6 2 2 2 3 2 2 4" xfId="63310"/>
    <cellStyle name="Calculation 2 3 6 2 2 2 3 2 3" xfId="63311"/>
    <cellStyle name="Calculation 2 3 6 2 2 2 3 2 4" xfId="63312"/>
    <cellStyle name="Calculation 2 3 6 2 2 2 3 2 5" xfId="63313"/>
    <cellStyle name="Calculation 2 3 6 2 2 2 3 3" xfId="1729"/>
    <cellStyle name="Calculation 2 3 6 2 2 2 3 3 2" xfId="63314"/>
    <cellStyle name="Calculation 2 3 6 2 2 2 3 3 3" xfId="63315"/>
    <cellStyle name="Calculation 2 3 6 2 2 2 3 3 4" xfId="63316"/>
    <cellStyle name="Calculation 2 3 6 2 2 2 3 4" xfId="63317"/>
    <cellStyle name="Calculation 2 3 6 2 2 2 3 5" xfId="63318"/>
    <cellStyle name="Calculation 2 3 6 2 2 2 3 6" xfId="63319"/>
    <cellStyle name="Calculation 2 3 6 2 2 2 4" xfId="1730"/>
    <cellStyle name="Calculation 2 3 6 2 2 2 4 2" xfId="1731"/>
    <cellStyle name="Calculation 2 3 6 2 2 2 4 2 2" xfId="63320"/>
    <cellStyle name="Calculation 2 3 6 2 2 2 4 2 3" xfId="63321"/>
    <cellStyle name="Calculation 2 3 6 2 2 2 4 2 4" xfId="63322"/>
    <cellStyle name="Calculation 2 3 6 2 2 2 4 3" xfId="63323"/>
    <cellStyle name="Calculation 2 3 6 2 2 2 4 4" xfId="63324"/>
    <cellStyle name="Calculation 2 3 6 2 2 2 4 5" xfId="63325"/>
    <cellStyle name="Calculation 2 3 6 2 2 2 5" xfId="1732"/>
    <cellStyle name="Calculation 2 3 6 2 2 2 5 2" xfId="63326"/>
    <cellStyle name="Calculation 2 3 6 2 2 2 5 3" xfId="63327"/>
    <cellStyle name="Calculation 2 3 6 2 2 2 5 4" xfId="63328"/>
    <cellStyle name="Calculation 2 3 6 2 2 2 6" xfId="63329"/>
    <cellStyle name="Calculation 2 3 6 2 2 2 7" xfId="63330"/>
    <cellStyle name="Calculation 2 3 6 2 2 2 8" xfId="63331"/>
    <cellStyle name="Calculation 2 3 6 2 2 3" xfId="1733"/>
    <cellStyle name="Calculation 2 3 6 2 2 3 2" xfId="1734"/>
    <cellStyle name="Calculation 2 3 6 2 2 3 2 2" xfId="1735"/>
    <cellStyle name="Calculation 2 3 6 2 2 3 2 2 2" xfId="63332"/>
    <cellStyle name="Calculation 2 3 6 2 2 3 2 2 3" xfId="63333"/>
    <cellStyle name="Calculation 2 3 6 2 2 3 2 2 4" xfId="63334"/>
    <cellStyle name="Calculation 2 3 6 2 2 3 2 3" xfId="63335"/>
    <cellStyle name="Calculation 2 3 6 2 2 3 2 4" xfId="63336"/>
    <cellStyle name="Calculation 2 3 6 2 2 3 2 5" xfId="63337"/>
    <cellStyle name="Calculation 2 3 6 2 2 3 3" xfId="1736"/>
    <cellStyle name="Calculation 2 3 6 2 2 3 3 2" xfId="63338"/>
    <cellStyle name="Calculation 2 3 6 2 2 3 3 3" xfId="63339"/>
    <cellStyle name="Calculation 2 3 6 2 2 3 3 4" xfId="63340"/>
    <cellStyle name="Calculation 2 3 6 2 2 3 4" xfId="63341"/>
    <cellStyle name="Calculation 2 3 6 2 2 3 5" xfId="63342"/>
    <cellStyle name="Calculation 2 3 6 2 2 3 6" xfId="63343"/>
    <cellStyle name="Calculation 2 3 6 2 2 4" xfId="1737"/>
    <cellStyle name="Calculation 2 3 6 2 2 4 2" xfId="1738"/>
    <cellStyle name="Calculation 2 3 6 2 2 4 2 2" xfId="1739"/>
    <cellStyle name="Calculation 2 3 6 2 2 4 2 2 2" xfId="63344"/>
    <cellStyle name="Calculation 2 3 6 2 2 4 2 2 3" xfId="63345"/>
    <cellStyle name="Calculation 2 3 6 2 2 4 2 2 4" xfId="63346"/>
    <cellStyle name="Calculation 2 3 6 2 2 4 2 3" xfId="63347"/>
    <cellStyle name="Calculation 2 3 6 2 2 4 2 4" xfId="63348"/>
    <cellStyle name="Calculation 2 3 6 2 2 4 2 5" xfId="63349"/>
    <cellStyle name="Calculation 2 3 6 2 2 4 3" xfId="1740"/>
    <cellStyle name="Calculation 2 3 6 2 2 4 3 2" xfId="63350"/>
    <cellStyle name="Calculation 2 3 6 2 2 4 3 3" xfId="63351"/>
    <cellStyle name="Calculation 2 3 6 2 2 4 3 4" xfId="63352"/>
    <cellStyle name="Calculation 2 3 6 2 2 4 4" xfId="63353"/>
    <cellStyle name="Calculation 2 3 6 2 2 4 5" xfId="63354"/>
    <cellStyle name="Calculation 2 3 6 2 2 4 6" xfId="63355"/>
    <cellStyle name="Calculation 2 3 6 2 2 5" xfId="1741"/>
    <cellStyle name="Calculation 2 3 6 2 2 5 2" xfId="1742"/>
    <cellStyle name="Calculation 2 3 6 2 2 5 2 2" xfId="63356"/>
    <cellStyle name="Calculation 2 3 6 2 2 5 2 3" xfId="63357"/>
    <cellStyle name="Calculation 2 3 6 2 2 5 2 4" xfId="63358"/>
    <cellStyle name="Calculation 2 3 6 2 2 5 3" xfId="63359"/>
    <cellStyle name="Calculation 2 3 6 2 2 5 4" xfId="63360"/>
    <cellStyle name="Calculation 2 3 6 2 2 5 5" xfId="63361"/>
    <cellStyle name="Calculation 2 3 6 2 2 6" xfId="1743"/>
    <cellStyle name="Calculation 2 3 6 2 2 6 2" xfId="63362"/>
    <cellStyle name="Calculation 2 3 6 2 2 6 3" xfId="63363"/>
    <cellStyle name="Calculation 2 3 6 2 2 6 4" xfId="63364"/>
    <cellStyle name="Calculation 2 3 6 2 2 7" xfId="63365"/>
    <cellStyle name="Calculation 2 3 6 2 2 8" xfId="63366"/>
    <cellStyle name="Calculation 2 3 6 2 2 9" xfId="63367"/>
    <cellStyle name="Calculation 2 3 6 2 3" xfId="44718"/>
    <cellStyle name="Calculation 2 3 6 2 4" xfId="44719"/>
    <cellStyle name="Calculation 2 3 6 2 5" xfId="44720"/>
    <cellStyle name="Calculation 2 3 6 2 6" xfId="44721"/>
    <cellStyle name="Calculation 2 3 6 2 7" xfId="44722"/>
    <cellStyle name="Calculation 2 3 6 3" xfId="1744"/>
    <cellStyle name="Calculation 2 3 6 3 2" xfId="1745"/>
    <cellStyle name="Calculation 2 3 6 3 2 2" xfId="1746"/>
    <cellStyle name="Calculation 2 3 6 3 2 2 2" xfId="1747"/>
    <cellStyle name="Calculation 2 3 6 3 2 2 2 2" xfId="1748"/>
    <cellStyle name="Calculation 2 3 6 3 2 2 2 2 2" xfId="63368"/>
    <cellStyle name="Calculation 2 3 6 3 2 2 2 2 3" xfId="63369"/>
    <cellStyle name="Calculation 2 3 6 3 2 2 2 2 4" xfId="63370"/>
    <cellStyle name="Calculation 2 3 6 3 2 2 2 3" xfId="63371"/>
    <cellStyle name="Calculation 2 3 6 3 2 2 2 4" xfId="63372"/>
    <cellStyle name="Calculation 2 3 6 3 2 2 2 5" xfId="63373"/>
    <cellStyle name="Calculation 2 3 6 3 2 2 3" xfId="1749"/>
    <cellStyle name="Calculation 2 3 6 3 2 2 3 2" xfId="63374"/>
    <cellStyle name="Calculation 2 3 6 3 2 2 3 3" xfId="63375"/>
    <cellStyle name="Calculation 2 3 6 3 2 2 3 4" xfId="63376"/>
    <cellStyle name="Calculation 2 3 6 3 2 2 4" xfId="63377"/>
    <cellStyle name="Calculation 2 3 6 3 2 2 5" xfId="63378"/>
    <cellStyle name="Calculation 2 3 6 3 2 2 6" xfId="63379"/>
    <cellStyle name="Calculation 2 3 6 3 2 3" xfId="1750"/>
    <cellStyle name="Calculation 2 3 6 3 2 3 2" xfId="1751"/>
    <cellStyle name="Calculation 2 3 6 3 2 3 2 2" xfId="1752"/>
    <cellStyle name="Calculation 2 3 6 3 2 3 2 2 2" xfId="63380"/>
    <cellStyle name="Calculation 2 3 6 3 2 3 2 2 3" xfId="63381"/>
    <cellStyle name="Calculation 2 3 6 3 2 3 2 2 4" xfId="63382"/>
    <cellStyle name="Calculation 2 3 6 3 2 3 2 3" xfId="63383"/>
    <cellStyle name="Calculation 2 3 6 3 2 3 2 4" xfId="63384"/>
    <cellStyle name="Calculation 2 3 6 3 2 3 2 5" xfId="63385"/>
    <cellStyle name="Calculation 2 3 6 3 2 3 3" xfId="1753"/>
    <cellStyle name="Calculation 2 3 6 3 2 3 3 2" xfId="63386"/>
    <cellStyle name="Calculation 2 3 6 3 2 3 3 3" xfId="63387"/>
    <cellStyle name="Calculation 2 3 6 3 2 3 3 4" xfId="63388"/>
    <cellStyle name="Calculation 2 3 6 3 2 3 4" xfId="63389"/>
    <cellStyle name="Calculation 2 3 6 3 2 3 5" xfId="63390"/>
    <cellStyle name="Calculation 2 3 6 3 2 3 6" xfId="63391"/>
    <cellStyle name="Calculation 2 3 6 3 2 4" xfId="1754"/>
    <cellStyle name="Calculation 2 3 6 3 2 4 2" xfId="1755"/>
    <cellStyle name="Calculation 2 3 6 3 2 4 2 2" xfId="63392"/>
    <cellStyle name="Calculation 2 3 6 3 2 4 2 3" xfId="63393"/>
    <cellStyle name="Calculation 2 3 6 3 2 4 2 4" xfId="63394"/>
    <cellStyle name="Calculation 2 3 6 3 2 4 3" xfId="63395"/>
    <cellStyle name="Calculation 2 3 6 3 2 4 4" xfId="63396"/>
    <cellStyle name="Calculation 2 3 6 3 2 4 5" xfId="63397"/>
    <cellStyle name="Calculation 2 3 6 3 2 5" xfId="1756"/>
    <cellStyle name="Calculation 2 3 6 3 2 5 2" xfId="63398"/>
    <cellStyle name="Calculation 2 3 6 3 2 5 3" xfId="63399"/>
    <cellStyle name="Calculation 2 3 6 3 2 5 4" xfId="63400"/>
    <cellStyle name="Calculation 2 3 6 3 2 6" xfId="63401"/>
    <cellStyle name="Calculation 2 3 6 3 2 7" xfId="63402"/>
    <cellStyle name="Calculation 2 3 6 3 2 8" xfId="63403"/>
    <cellStyle name="Calculation 2 3 6 3 3" xfId="1757"/>
    <cellStyle name="Calculation 2 3 6 3 3 2" xfId="1758"/>
    <cellStyle name="Calculation 2 3 6 3 3 2 2" xfId="1759"/>
    <cellStyle name="Calculation 2 3 6 3 3 2 2 2" xfId="63404"/>
    <cellStyle name="Calculation 2 3 6 3 3 2 2 3" xfId="63405"/>
    <cellStyle name="Calculation 2 3 6 3 3 2 2 4" xfId="63406"/>
    <cellStyle name="Calculation 2 3 6 3 3 2 3" xfId="63407"/>
    <cellStyle name="Calculation 2 3 6 3 3 2 4" xfId="63408"/>
    <cellStyle name="Calculation 2 3 6 3 3 2 5" xfId="63409"/>
    <cellStyle name="Calculation 2 3 6 3 3 3" xfId="1760"/>
    <cellStyle name="Calculation 2 3 6 3 3 3 2" xfId="63410"/>
    <cellStyle name="Calculation 2 3 6 3 3 3 3" xfId="63411"/>
    <cellStyle name="Calculation 2 3 6 3 3 3 4" xfId="63412"/>
    <cellStyle name="Calculation 2 3 6 3 3 4" xfId="63413"/>
    <cellStyle name="Calculation 2 3 6 3 3 5" xfId="63414"/>
    <cellStyle name="Calculation 2 3 6 3 3 6" xfId="63415"/>
    <cellStyle name="Calculation 2 3 6 3 4" xfId="1761"/>
    <cellStyle name="Calculation 2 3 6 3 4 2" xfId="1762"/>
    <cellStyle name="Calculation 2 3 6 3 4 2 2" xfId="1763"/>
    <cellStyle name="Calculation 2 3 6 3 4 2 2 2" xfId="63416"/>
    <cellStyle name="Calculation 2 3 6 3 4 2 2 3" xfId="63417"/>
    <cellStyle name="Calculation 2 3 6 3 4 2 2 4" xfId="63418"/>
    <cellStyle name="Calculation 2 3 6 3 4 2 3" xfId="63419"/>
    <cellStyle name="Calculation 2 3 6 3 4 2 4" xfId="63420"/>
    <cellStyle name="Calculation 2 3 6 3 4 2 5" xfId="63421"/>
    <cellStyle name="Calculation 2 3 6 3 4 3" xfId="1764"/>
    <cellStyle name="Calculation 2 3 6 3 4 3 2" xfId="63422"/>
    <cellStyle name="Calculation 2 3 6 3 4 3 3" xfId="63423"/>
    <cellStyle name="Calculation 2 3 6 3 4 3 4" xfId="63424"/>
    <cellStyle name="Calculation 2 3 6 3 4 4" xfId="63425"/>
    <cellStyle name="Calculation 2 3 6 3 4 5" xfId="63426"/>
    <cellStyle name="Calculation 2 3 6 3 4 6" xfId="63427"/>
    <cellStyle name="Calculation 2 3 6 3 5" xfId="1765"/>
    <cellStyle name="Calculation 2 3 6 3 5 2" xfId="1766"/>
    <cellStyle name="Calculation 2 3 6 3 5 2 2" xfId="63428"/>
    <cellStyle name="Calculation 2 3 6 3 5 2 3" xfId="63429"/>
    <cellStyle name="Calculation 2 3 6 3 5 2 4" xfId="63430"/>
    <cellStyle name="Calculation 2 3 6 3 5 3" xfId="63431"/>
    <cellStyle name="Calculation 2 3 6 3 5 4" xfId="63432"/>
    <cellStyle name="Calculation 2 3 6 3 5 5" xfId="63433"/>
    <cellStyle name="Calculation 2 3 6 3 6" xfId="1767"/>
    <cellStyle name="Calculation 2 3 6 3 6 2" xfId="63434"/>
    <cellStyle name="Calculation 2 3 6 3 6 3" xfId="63435"/>
    <cellStyle name="Calculation 2 3 6 3 6 4" xfId="63436"/>
    <cellStyle name="Calculation 2 3 6 3 7" xfId="63437"/>
    <cellStyle name="Calculation 2 3 6 3 8" xfId="63438"/>
    <cellStyle name="Calculation 2 3 6 3 9" xfId="63439"/>
    <cellStyle name="Calculation 2 3 6 4" xfId="44723"/>
    <cellStyle name="Calculation 2 3 6 5" xfId="44724"/>
    <cellStyle name="Calculation 2 3 6 6" xfId="44725"/>
    <cellStyle name="Calculation 2 3 6 7" xfId="44726"/>
    <cellStyle name="Calculation 2 3 6 8" xfId="44727"/>
    <cellStyle name="Calculation 2 3 7" xfId="1768"/>
    <cellStyle name="Calculation 2 3 7 2" xfId="1769"/>
    <cellStyle name="Calculation 2 3 7 2 2" xfId="1770"/>
    <cellStyle name="Calculation 2 3 7 2 2 2" xfId="1771"/>
    <cellStyle name="Calculation 2 3 7 2 2 2 2" xfId="1772"/>
    <cellStyle name="Calculation 2 3 7 2 2 2 2 2" xfId="63440"/>
    <cellStyle name="Calculation 2 3 7 2 2 2 2 3" xfId="63441"/>
    <cellStyle name="Calculation 2 3 7 2 2 2 2 4" xfId="63442"/>
    <cellStyle name="Calculation 2 3 7 2 2 2 3" xfId="63443"/>
    <cellStyle name="Calculation 2 3 7 2 2 2 4" xfId="63444"/>
    <cellStyle name="Calculation 2 3 7 2 2 2 5" xfId="63445"/>
    <cellStyle name="Calculation 2 3 7 2 2 3" xfId="1773"/>
    <cellStyle name="Calculation 2 3 7 2 2 3 2" xfId="63446"/>
    <cellStyle name="Calculation 2 3 7 2 2 3 3" xfId="63447"/>
    <cellStyle name="Calculation 2 3 7 2 2 3 4" xfId="63448"/>
    <cellStyle name="Calculation 2 3 7 2 2 4" xfId="63449"/>
    <cellStyle name="Calculation 2 3 7 2 2 5" xfId="63450"/>
    <cellStyle name="Calculation 2 3 7 2 2 6" xfId="63451"/>
    <cellStyle name="Calculation 2 3 7 2 3" xfId="1774"/>
    <cellStyle name="Calculation 2 3 7 2 3 2" xfId="1775"/>
    <cellStyle name="Calculation 2 3 7 2 3 2 2" xfId="1776"/>
    <cellStyle name="Calculation 2 3 7 2 3 2 2 2" xfId="63452"/>
    <cellStyle name="Calculation 2 3 7 2 3 2 2 3" xfId="63453"/>
    <cellStyle name="Calculation 2 3 7 2 3 2 2 4" xfId="63454"/>
    <cellStyle name="Calculation 2 3 7 2 3 2 3" xfId="63455"/>
    <cellStyle name="Calculation 2 3 7 2 3 2 4" xfId="63456"/>
    <cellStyle name="Calculation 2 3 7 2 3 2 5" xfId="63457"/>
    <cellStyle name="Calculation 2 3 7 2 3 3" xfId="1777"/>
    <cellStyle name="Calculation 2 3 7 2 3 3 2" xfId="63458"/>
    <cellStyle name="Calculation 2 3 7 2 3 3 3" xfId="63459"/>
    <cellStyle name="Calculation 2 3 7 2 3 3 4" xfId="63460"/>
    <cellStyle name="Calculation 2 3 7 2 3 4" xfId="63461"/>
    <cellStyle name="Calculation 2 3 7 2 3 5" xfId="63462"/>
    <cellStyle name="Calculation 2 3 7 2 3 6" xfId="63463"/>
    <cellStyle name="Calculation 2 3 7 2 4" xfId="1778"/>
    <cellStyle name="Calculation 2 3 7 2 4 2" xfId="1779"/>
    <cellStyle name="Calculation 2 3 7 2 4 2 2" xfId="63464"/>
    <cellStyle name="Calculation 2 3 7 2 4 2 3" xfId="63465"/>
    <cellStyle name="Calculation 2 3 7 2 4 2 4" xfId="63466"/>
    <cellStyle name="Calculation 2 3 7 2 4 3" xfId="63467"/>
    <cellStyle name="Calculation 2 3 7 2 4 4" xfId="63468"/>
    <cellStyle name="Calculation 2 3 7 2 4 5" xfId="63469"/>
    <cellStyle name="Calculation 2 3 7 2 5" xfId="1780"/>
    <cellStyle name="Calculation 2 3 7 2 5 2" xfId="63470"/>
    <cellStyle name="Calculation 2 3 7 2 5 3" xfId="63471"/>
    <cellStyle name="Calculation 2 3 7 2 5 4" xfId="63472"/>
    <cellStyle name="Calculation 2 3 7 2 6" xfId="63473"/>
    <cellStyle name="Calculation 2 3 7 2 7" xfId="63474"/>
    <cellStyle name="Calculation 2 3 7 2 8" xfId="63475"/>
    <cellStyle name="Calculation 2 3 7 3" xfId="1781"/>
    <cellStyle name="Calculation 2 3 7 3 2" xfId="1782"/>
    <cellStyle name="Calculation 2 3 7 3 2 2" xfId="1783"/>
    <cellStyle name="Calculation 2 3 7 3 2 2 2" xfId="63476"/>
    <cellStyle name="Calculation 2 3 7 3 2 2 3" xfId="63477"/>
    <cellStyle name="Calculation 2 3 7 3 2 2 4" xfId="63478"/>
    <cellStyle name="Calculation 2 3 7 3 2 3" xfId="63479"/>
    <cellStyle name="Calculation 2 3 7 3 2 4" xfId="63480"/>
    <cellStyle name="Calculation 2 3 7 3 2 5" xfId="63481"/>
    <cellStyle name="Calculation 2 3 7 3 3" xfId="1784"/>
    <cellStyle name="Calculation 2 3 7 3 3 2" xfId="63482"/>
    <cellStyle name="Calculation 2 3 7 3 3 3" xfId="63483"/>
    <cellStyle name="Calculation 2 3 7 3 3 4" xfId="63484"/>
    <cellStyle name="Calculation 2 3 7 3 4" xfId="63485"/>
    <cellStyle name="Calculation 2 3 7 3 5" xfId="63486"/>
    <cellStyle name="Calculation 2 3 7 3 6" xfId="63487"/>
    <cellStyle name="Calculation 2 3 7 4" xfId="1785"/>
    <cellStyle name="Calculation 2 3 7 4 2" xfId="1786"/>
    <cellStyle name="Calculation 2 3 7 4 2 2" xfId="1787"/>
    <cellStyle name="Calculation 2 3 7 4 2 2 2" xfId="63488"/>
    <cellStyle name="Calculation 2 3 7 4 2 2 3" xfId="63489"/>
    <cellStyle name="Calculation 2 3 7 4 2 2 4" xfId="63490"/>
    <cellStyle name="Calculation 2 3 7 4 2 3" xfId="63491"/>
    <cellStyle name="Calculation 2 3 7 4 2 4" xfId="63492"/>
    <cellStyle name="Calculation 2 3 7 4 2 5" xfId="63493"/>
    <cellStyle name="Calculation 2 3 7 4 3" xfId="1788"/>
    <cellStyle name="Calculation 2 3 7 4 3 2" xfId="63494"/>
    <cellStyle name="Calculation 2 3 7 4 3 3" xfId="63495"/>
    <cellStyle name="Calculation 2 3 7 4 3 4" xfId="63496"/>
    <cellStyle name="Calculation 2 3 7 4 4" xfId="63497"/>
    <cellStyle name="Calculation 2 3 7 4 5" xfId="63498"/>
    <cellStyle name="Calculation 2 3 7 4 6" xfId="63499"/>
    <cellStyle name="Calculation 2 3 7 5" xfId="1789"/>
    <cellStyle name="Calculation 2 3 7 5 2" xfId="1790"/>
    <cellStyle name="Calculation 2 3 7 5 2 2" xfId="63500"/>
    <cellStyle name="Calculation 2 3 7 5 2 3" xfId="63501"/>
    <cellStyle name="Calculation 2 3 7 5 2 4" xfId="63502"/>
    <cellStyle name="Calculation 2 3 7 5 3" xfId="63503"/>
    <cellStyle name="Calculation 2 3 7 5 4" xfId="63504"/>
    <cellStyle name="Calculation 2 3 7 5 5" xfId="63505"/>
    <cellStyle name="Calculation 2 3 7 6" xfId="1791"/>
    <cellStyle name="Calculation 2 3 7 6 2" xfId="63506"/>
    <cellStyle name="Calculation 2 3 7 6 3" xfId="63507"/>
    <cellStyle name="Calculation 2 3 7 6 4" xfId="63508"/>
    <cellStyle name="Calculation 2 3 7 7" xfId="63509"/>
    <cellStyle name="Calculation 2 3 7 8" xfId="63510"/>
    <cellStyle name="Calculation 2 3 7 9" xfId="63511"/>
    <cellStyle name="Calculation 2 3 8" xfId="14453"/>
    <cellStyle name="Calculation 2 3 8 2" xfId="44728"/>
    <cellStyle name="Calculation 2 3 8 3" xfId="44729"/>
    <cellStyle name="Calculation 2 3 9" xfId="44730"/>
    <cellStyle name="Calculation 2 4" xfId="146"/>
    <cellStyle name="Calculation 2 4 10" xfId="44731"/>
    <cellStyle name="Calculation 2 4 11" xfId="44732"/>
    <cellStyle name="Calculation 2 4 12" xfId="44733"/>
    <cellStyle name="Calculation 2 4 13" xfId="44734"/>
    <cellStyle name="Calculation 2 4 14" xfId="44735"/>
    <cellStyle name="Calculation 2 4 2" xfId="147"/>
    <cellStyle name="Calculation 2 4 2 2" xfId="148"/>
    <cellStyle name="Calculation 2 4 2 2 2" xfId="149"/>
    <cellStyle name="Calculation 2 4 2 2 2 2" xfId="1792"/>
    <cellStyle name="Calculation 2 4 2 2 2 2 2" xfId="1793"/>
    <cellStyle name="Calculation 2 4 2 2 2 2 2 2" xfId="1794"/>
    <cellStyle name="Calculation 2 4 2 2 2 2 2 2 2" xfId="1795"/>
    <cellStyle name="Calculation 2 4 2 2 2 2 2 2 2 2" xfId="1796"/>
    <cellStyle name="Calculation 2 4 2 2 2 2 2 2 2 2 2" xfId="63512"/>
    <cellStyle name="Calculation 2 4 2 2 2 2 2 2 2 2 3" xfId="63513"/>
    <cellStyle name="Calculation 2 4 2 2 2 2 2 2 2 2 4" xfId="63514"/>
    <cellStyle name="Calculation 2 4 2 2 2 2 2 2 2 3" xfId="63515"/>
    <cellStyle name="Calculation 2 4 2 2 2 2 2 2 2 4" xfId="63516"/>
    <cellStyle name="Calculation 2 4 2 2 2 2 2 2 2 5" xfId="63517"/>
    <cellStyle name="Calculation 2 4 2 2 2 2 2 2 3" xfId="1797"/>
    <cellStyle name="Calculation 2 4 2 2 2 2 2 2 3 2" xfId="63518"/>
    <cellStyle name="Calculation 2 4 2 2 2 2 2 2 3 3" xfId="63519"/>
    <cellStyle name="Calculation 2 4 2 2 2 2 2 2 3 4" xfId="63520"/>
    <cellStyle name="Calculation 2 4 2 2 2 2 2 2 4" xfId="63521"/>
    <cellStyle name="Calculation 2 4 2 2 2 2 2 2 5" xfId="63522"/>
    <cellStyle name="Calculation 2 4 2 2 2 2 2 2 6" xfId="63523"/>
    <cellStyle name="Calculation 2 4 2 2 2 2 2 3" xfId="1798"/>
    <cellStyle name="Calculation 2 4 2 2 2 2 2 3 2" xfId="1799"/>
    <cellStyle name="Calculation 2 4 2 2 2 2 2 3 2 2" xfId="1800"/>
    <cellStyle name="Calculation 2 4 2 2 2 2 2 3 2 2 2" xfId="63524"/>
    <cellStyle name="Calculation 2 4 2 2 2 2 2 3 2 2 3" xfId="63525"/>
    <cellStyle name="Calculation 2 4 2 2 2 2 2 3 2 2 4" xfId="63526"/>
    <cellStyle name="Calculation 2 4 2 2 2 2 2 3 2 3" xfId="63527"/>
    <cellStyle name="Calculation 2 4 2 2 2 2 2 3 2 4" xfId="63528"/>
    <cellStyle name="Calculation 2 4 2 2 2 2 2 3 2 5" xfId="63529"/>
    <cellStyle name="Calculation 2 4 2 2 2 2 2 3 3" xfId="1801"/>
    <cellStyle name="Calculation 2 4 2 2 2 2 2 3 3 2" xfId="63530"/>
    <cellStyle name="Calculation 2 4 2 2 2 2 2 3 3 3" xfId="63531"/>
    <cellStyle name="Calculation 2 4 2 2 2 2 2 3 3 4" xfId="63532"/>
    <cellStyle name="Calculation 2 4 2 2 2 2 2 3 4" xfId="63533"/>
    <cellStyle name="Calculation 2 4 2 2 2 2 2 3 5" xfId="63534"/>
    <cellStyle name="Calculation 2 4 2 2 2 2 2 3 6" xfId="63535"/>
    <cellStyle name="Calculation 2 4 2 2 2 2 2 4" xfId="1802"/>
    <cellStyle name="Calculation 2 4 2 2 2 2 2 4 2" xfId="1803"/>
    <cellStyle name="Calculation 2 4 2 2 2 2 2 4 2 2" xfId="63536"/>
    <cellStyle name="Calculation 2 4 2 2 2 2 2 4 2 3" xfId="63537"/>
    <cellStyle name="Calculation 2 4 2 2 2 2 2 4 2 4" xfId="63538"/>
    <cellStyle name="Calculation 2 4 2 2 2 2 2 4 3" xfId="63539"/>
    <cellStyle name="Calculation 2 4 2 2 2 2 2 4 4" xfId="63540"/>
    <cellStyle name="Calculation 2 4 2 2 2 2 2 4 5" xfId="63541"/>
    <cellStyle name="Calculation 2 4 2 2 2 2 2 5" xfId="1804"/>
    <cellStyle name="Calculation 2 4 2 2 2 2 2 5 2" xfId="63542"/>
    <cellStyle name="Calculation 2 4 2 2 2 2 2 5 3" xfId="63543"/>
    <cellStyle name="Calculation 2 4 2 2 2 2 2 5 4" xfId="63544"/>
    <cellStyle name="Calculation 2 4 2 2 2 2 2 6" xfId="63545"/>
    <cellStyle name="Calculation 2 4 2 2 2 2 2 7" xfId="63546"/>
    <cellStyle name="Calculation 2 4 2 2 2 2 2 8" xfId="63547"/>
    <cellStyle name="Calculation 2 4 2 2 2 2 3" xfId="1805"/>
    <cellStyle name="Calculation 2 4 2 2 2 2 3 2" xfId="1806"/>
    <cellStyle name="Calculation 2 4 2 2 2 2 3 2 2" xfId="1807"/>
    <cellStyle name="Calculation 2 4 2 2 2 2 3 2 2 2" xfId="63548"/>
    <cellStyle name="Calculation 2 4 2 2 2 2 3 2 2 3" xfId="63549"/>
    <cellStyle name="Calculation 2 4 2 2 2 2 3 2 2 4" xfId="63550"/>
    <cellStyle name="Calculation 2 4 2 2 2 2 3 2 3" xfId="63551"/>
    <cellStyle name="Calculation 2 4 2 2 2 2 3 2 4" xfId="63552"/>
    <cellStyle name="Calculation 2 4 2 2 2 2 3 2 5" xfId="63553"/>
    <cellStyle name="Calculation 2 4 2 2 2 2 3 3" xfId="1808"/>
    <cellStyle name="Calculation 2 4 2 2 2 2 3 3 2" xfId="63554"/>
    <cellStyle name="Calculation 2 4 2 2 2 2 3 3 3" xfId="63555"/>
    <cellStyle name="Calculation 2 4 2 2 2 2 3 3 4" xfId="63556"/>
    <cellStyle name="Calculation 2 4 2 2 2 2 3 4" xfId="63557"/>
    <cellStyle name="Calculation 2 4 2 2 2 2 3 5" xfId="63558"/>
    <cellStyle name="Calculation 2 4 2 2 2 2 3 6" xfId="63559"/>
    <cellStyle name="Calculation 2 4 2 2 2 2 4" xfId="1809"/>
    <cellStyle name="Calculation 2 4 2 2 2 2 4 2" xfId="1810"/>
    <cellStyle name="Calculation 2 4 2 2 2 2 4 2 2" xfId="1811"/>
    <cellStyle name="Calculation 2 4 2 2 2 2 4 2 2 2" xfId="63560"/>
    <cellStyle name="Calculation 2 4 2 2 2 2 4 2 2 3" xfId="63561"/>
    <cellStyle name="Calculation 2 4 2 2 2 2 4 2 2 4" xfId="63562"/>
    <cellStyle name="Calculation 2 4 2 2 2 2 4 2 3" xfId="63563"/>
    <cellStyle name="Calculation 2 4 2 2 2 2 4 2 4" xfId="63564"/>
    <cellStyle name="Calculation 2 4 2 2 2 2 4 2 5" xfId="63565"/>
    <cellStyle name="Calculation 2 4 2 2 2 2 4 3" xfId="1812"/>
    <cellStyle name="Calculation 2 4 2 2 2 2 4 3 2" xfId="63566"/>
    <cellStyle name="Calculation 2 4 2 2 2 2 4 3 3" xfId="63567"/>
    <cellStyle name="Calculation 2 4 2 2 2 2 4 3 4" xfId="63568"/>
    <cellStyle name="Calculation 2 4 2 2 2 2 4 4" xfId="63569"/>
    <cellStyle name="Calculation 2 4 2 2 2 2 4 5" xfId="63570"/>
    <cellStyle name="Calculation 2 4 2 2 2 2 4 6" xfId="63571"/>
    <cellStyle name="Calculation 2 4 2 2 2 2 5" xfId="1813"/>
    <cellStyle name="Calculation 2 4 2 2 2 2 5 2" xfId="1814"/>
    <cellStyle name="Calculation 2 4 2 2 2 2 5 2 2" xfId="63572"/>
    <cellStyle name="Calculation 2 4 2 2 2 2 5 2 3" xfId="63573"/>
    <cellStyle name="Calculation 2 4 2 2 2 2 5 2 4" xfId="63574"/>
    <cellStyle name="Calculation 2 4 2 2 2 2 5 3" xfId="63575"/>
    <cellStyle name="Calculation 2 4 2 2 2 2 5 4" xfId="63576"/>
    <cellStyle name="Calculation 2 4 2 2 2 2 5 5" xfId="63577"/>
    <cellStyle name="Calculation 2 4 2 2 2 2 6" xfId="1815"/>
    <cellStyle name="Calculation 2 4 2 2 2 2 6 2" xfId="63578"/>
    <cellStyle name="Calculation 2 4 2 2 2 2 6 3" xfId="63579"/>
    <cellStyle name="Calculation 2 4 2 2 2 2 6 4" xfId="63580"/>
    <cellStyle name="Calculation 2 4 2 2 2 2 7" xfId="63581"/>
    <cellStyle name="Calculation 2 4 2 2 2 2 8" xfId="63582"/>
    <cellStyle name="Calculation 2 4 2 2 2 2 9" xfId="63583"/>
    <cellStyle name="Calculation 2 4 2 2 2 3" xfId="44736"/>
    <cellStyle name="Calculation 2 4 2 2 2 4" xfId="44737"/>
    <cellStyle name="Calculation 2 4 2 2 2 5" xfId="44738"/>
    <cellStyle name="Calculation 2 4 2 2 2 6" xfId="44739"/>
    <cellStyle name="Calculation 2 4 2 2 3" xfId="1816"/>
    <cellStyle name="Calculation 2 4 2 2 3 2" xfId="1817"/>
    <cellStyle name="Calculation 2 4 2 2 3 2 2" xfId="1818"/>
    <cellStyle name="Calculation 2 4 2 2 3 2 2 2" xfId="1819"/>
    <cellStyle name="Calculation 2 4 2 2 3 2 2 2 2" xfId="1820"/>
    <cellStyle name="Calculation 2 4 2 2 3 2 2 2 2 2" xfId="63584"/>
    <cellStyle name="Calculation 2 4 2 2 3 2 2 2 2 3" xfId="63585"/>
    <cellStyle name="Calculation 2 4 2 2 3 2 2 2 2 4" xfId="63586"/>
    <cellStyle name="Calculation 2 4 2 2 3 2 2 2 3" xfId="63587"/>
    <cellStyle name="Calculation 2 4 2 2 3 2 2 2 4" xfId="63588"/>
    <cellStyle name="Calculation 2 4 2 2 3 2 2 2 5" xfId="63589"/>
    <cellStyle name="Calculation 2 4 2 2 3 2 2 3" xfId="1821"/>
    <cellStyle name="Calculation 2 4 2 2 3 2 2 3 2" xfId="63590"/>
    <cellStyle name="Calculation 2 4 2 2 3 2 2 3 3" xfId="63591"/>
    <cellStyle name="Calculation 2 4 2 2 3 2 2 3 4" xfId="63592"/>
    <cellStyle name="Calculation 2 4 2 2 3 2 2 4" xfId="63593"/>
    <cellStyle name="Calculation 2 4 2 2 3 2 2 5" xfId="63594"/>
    <cellStyle name="Calculation 2 4 2 2 3 2 2 6" xfId="63595"/>
    <cellStyle name="Calculation 2 4 2 2 3 2 3" xfId="1822"/>
    <cellStyle name="Calculation 2 4 2 2 3 2 3 2" xfId="1823"/>
    <cellStyle name="Calculation 2 4 2 2 3 2 3 2 2" xfId="1824"/>
    <cellStyle name="Calculation 2 4 2 2 3 2 3 2 2 2" xfId="63596"/>
    <cellStyle name="Calculation 2 4 2 2 3 2 3 2 2 3" xfId="63597"/>
    <cellStyle name="Calculation 2 4 2 2 3 2 3 2 2 4" xfId="63598"/>
    <cellStyle name="Calculation 2 4 2 2 3 2 3 2 3" xfId="63599"/>
    <cellStyle name="Calculation 2 4 2 2 3 2 3 2 4" xfId="63600"/>
    <cellStyle name="Calculation 2 4 2 2 3 2 3 2 5" xfId="63601"/>
    <cellStyle name="Calculation 2 4 2 2 3 2 3 3" xfId="1825"/>
    <cellStyle name="Calculation 2 4 2 2 3 2 3 3 2" xfId="63602"/>
    <cellStyle name="Calculation 2 4 2 2 3 2 3 3 3" xfId="63603"/>
    <cellStyle name="Calculation 2 4 2 2 3 2 3 3 4" xfId="63604"/>
    <cellStyle name="Calculation 2 4 2 2 3 2 3 4" xfId="63605"/>
    <cellStyle name="Calculation 2 4 2 2 3 2 3 5" xfId="63606"/>
    <cellStyle name="Calculation 2 4 2 2 3 2 3 6" xfId="63607"/>
    <cellStyle name="Calculation 2 4 2 2 3 2 4" xfId="1826"/>
    <cellStyle name="Calculation 2 4 2 2 3 2 4 2" xfId="1827"/>
    <cellStyle name="Calculation 2 4 2 2 3 2 4 2 2" xfId="63608"/>
    <cellStyle name="Calculation 2 4 2 2 3 2 4 2 3" xfId="63609"/>
    <cellStyle name="Calculation 2 4 2 2 3 2 4 2 4" xfId="63610"/>
    <cellStyle name="Calculation 2 4 2 2 3 2 4 3" xfId="63611"/>
    <cellStyle name="Calculation 2 4 2 2 3 2 4 4" xfId="63612"/>
    <cellStyle name="Calculation 2 4 2 2 3 2 4 5" xfId="63613"/>
    <cellStyle name="Calculation 2 4 2 2 3 2 5" xfId="1828"/>
    <cellStyle name="Calculation 2 4 2 2 3 2 5 2" xfId="63614"/>
    <cellStyle name="Calculation 2 4 2 2 3 2 5 3" xfId="63615"/>
    <cellStyle name="Calculation 2 4 2 2 3 2 5 4" xfId="63616"/>
    <cellStyle name="Calculation 2 4 2 2 3 2 6" xfId="63617"/>
    <cellStyle name="Calculation 2 4 2 2 3 2 7" xfId="63618"/>
    <cellStyle name="Calculation 2 4 2 2 3 2 8" xfId="63619"/>
    <cellStyle name="Calculation 2 4 2 2 3 3" xfId="1829"/>
    <cellStyle name="Calculation 2 4 2 2 3 3 2" xfId="1830"/>
    <cellStyle name="Calculation 2 4 2 2 3 3 2 2" xfId="1831"/>
    <cellStyle name="Calculation 2 4 2 2 3 3 2 2 2" xfId="63620"/>
    <cellStyle name="Calculation 2 4 2 2 3 3 2 2 3" xfId="63621"/>
    <cellStyle name="Calculation 2 4 2 2 3 3 2 2 4" xfId="63622"/>
    <cellStyle name="Calculation 2 4 2 2 3 3 2 3" xfId="63623"/>
    <cellStyle name="Calculation 2 4 2 2 3 3 2 4" xfId="63624"/>
    <cellStyle name="Calculation 2 4 2 2 3 3 2 5" xfId="63625"/>
    <cellStyle name="Calculation 2 4 2 2 3 3 3" xfId="1832"/>
    <cellStyle name="Calculation 2 4 2 2 3 3 3 2" xfId="63626"/>
    <cellStyle name="Calculation 2 4 2 2 3 3 3 3" xfId="63627"/>
    <cellStyle name="Calculation 2 4 2 2 3 3 3 4" xfId="63628"/>
    <cellStyle name="Calculation 2 4 2 2 3 3 4" xfId="63629"/>
    <cellStyle name="Calculation 2 4 2 2 3 3 5" xfId="63630"/>
    <cellStyle name="Calculation 2 4 2 2 3 3 6" xfId="63631"/>
    <cellStyle name="Calculation 2 4 2 2 3 4" xfId="1833"/>
    <cellStyle name="Calculation 2 4 2 2 3 4 2" xfId="1834"/>
    <cellStyle name="Calculation 2 4 2 2 3 4 2 2" xfId="1835"/>
    <cellStyle name="Calculation 2 4 2 2 3 4 2 2 2" xfId="63632"/>
    <cellStyle name="Calculation 2 4 2 2 3 4 2 2 3" xfId="63633"/>
    <cellStyle name="Calculation 2 4 2 2 3 4 2 2 4" xfId="63634"/>
    <cellStyle name="Calculation 2 4 2 2 3 4 2 3" xfId="63635"/>
    <cellStyle name="Calculation 2 4 2 2 3 4 2 4" xfId="63636"/>
    <cellStyle name="Calculation 2 4 2 2 3 4 2 5" xfId="63637"/>
    <cellStyle name="Calculation 2 4 2 2 3 4 3" xfId="1836"/>
    <cellStyle name="Calculation 2 4 2 2 3 4 3 2" xfId="63638"/>
    <cellStyle name="Calculation 2 4 2 2 3 4 3 3" xfId="63639"/>
    <cellStyle name="Calculation 2 4 2 2 3 4 3 4" xfId="63640"/>
    <cellStyle name="Calculation 2 4 2 2 3 4 4" xfId="63641"/>
    <cellStyle name="Calculation 2 4 2 2 3 4 5" xfId="63642"/>
    <cellStyle name="Calculation 2 4 2 2 3 4 6" xfId="63643"/>
    <cellStyle name="Calculation 2 4 2 2 3 5" xfId="1837"/>
    <cellStyle name="Calculation 2 4 2 2 3 5 2" xfId="1838"/>
    <cellStyle name="Calculation 2 4 2 2 3 5 2 2" xfId="63644"/>
    <cellStyle name="Calculation 2 4 2 2 3 5 2 3" xfId="63645"/>
    <cellStyle name="Calculation 2 4 2 2 3 5 2 4" xfId="63646"/>
    <cellStyle name="Calculation 2 4 2 2 3 5 3" xfId="63647"/>
    <cellStyle name="Calculation 2 4 2 2 3 5 4" xfId="63648"/>
    <cellStyle name="Calculation 2 4 2 2 3 5 5" xfId="63649"/>
    <cellStyle name="Calculation 2 4 2 2 3 6" xfId="1839"/>
    <cellStyle name="Calculation 2 4 2 2 3 6 2" xfId="63650"/>
    <cellStyle name="Calculation 2 4 2 2 3 6 3" xfId="63651"/>
    <cellStyle name="Calculation 2 4 2 2 3 6 4" xfId="63652"/>
    <cellStyle name="Calculation 2 4 2 2 3 7" xfId="63653"/>
    <cellStyle name="Calculation 2 4 2 2 3 8" xfId="63654"/>
    <cellStyle name="Calculation 2 4 2 2 3 9" xfId="63655"/>
    <cellStyle name="Calculation 2 4 2 2 4" xfId="44740"/>
    <cellStyle name="Calculation 2 4 2 2 5" xfId="44741"/>
    <cellStyle name="Calculation 2 4 2 2 6" xfId="44742"/>
    <cellStyle name="Calculation 2 4 2 2 7" xfId="44743"/>
    <cellStyle name="Calculation 2 4 2 2 8" xfId="44744"/>
    <cellStyle name="Calculation 2 4 2 3" xfId="150"/>
    <cellStyle name="Calculation 2 4 2 3 2" xfId="1840"/>
    <cellStyle name="Calculation 2 4 2 3 2 2" xfId="1841"/>
    <cellStyle name="Calculation 2 4 2 3 2 2 2" xfId="1842"/>
    <cellStyle name="Calculation 2 4 2 3 2 2 2 2" xfId="1843"/>
    <cellStyle name="Calculation 2 4 2 3 2 2 2 2 2" xfId="1844"/>
    <cellStyle name="Calculation 2 4 2 3 2 2 2 2 2 2" xfId="63656"/>
    <cellStyle name="Calculation 2 4 2 3 2 2 2 2 2 3" xfId="63657"/>
    <cellStyle name="Calculation 2 4 2 3 2 2 2 2 2 4" xfId="63658"/>
    <cellStyle name="Calculation 2 4 2 3 2 2 2 2 3" xfId="63659"/>
    <cellStyle name="Calculation 2 4 2 3 2 2 2 2 4" xfId="63660"/>
    <cellStyle name="Calculation 2 4 2 3 2 2 2 2 5" xfId="63661"/>
    <cellStyle name="Calculation 2 4 2 3 2 2 2 3" xfId="1845"/>
    <cellStyle name="Calculation 2 4 2 3 2 2 2 3 2" xfId="63662"/>
    <cellStyle name="Calculation 2 4 2 3 2 2 2 3 3" xfId="63663"/>
    <cellStyle name="Calculation 2 4 2 3 2 2 2 3 4" xfId="63664"/>
    <cellStyle name="Calculation 2 4 2 3 2 2 2 4" xfId="63665"/>
    <cellStyle name="Calculation 2 4 2 3 2 2 2 5" xfId="63666"/>
    <cellStyle name="Calculation 2 4 2 3 2 2 2 6" xfId="63667"/>
    <cellStyle name="Calculation 2 4 2 3 2 2 3" xfId="1846"/>
    <cellStyle name="Calculation 2 4 2 3 2 2 3 2" xfId="1847"/>
    <cellStyle name="Calculation 2 4 2 3 2 2 3 2 2" xfId="1848"/>
    <cellStyle name="Calculation 2 4 2 3 2 2 3 2 2 2" xfId="63668"/>
    <cellStyle name="Calculation 2 4 2 3 2 2 3 2 2 3" xfId="63669"/>
    <cellStyle name="Calculation 2 4 2 3 2 2 3 2 2 4" xfId="63670"/>
    <cellStyle name="Calculation 2 4 2 3 2 2 3 2 3" xfId="63671"/>
    <cellStyle name="Calculation 2 4 2 3 2 2 3 2 4" xfId="63672"/>
    <cellStyle name="Calculation 2 4 2 3 2 2 3 2 5" xfId="63673"/>
    <cellStyle name="Calculation 2 4 2 3 2 2 3 3" xfId="1849"/>
    <cellStyle name="Calculation 2 4 2 3 2 2 3 3 2" xfId="63674"/>
    <cellStyle name="Calculation 2 4 2 3 2 2 3 3 3" xfId="63675"/>
    <cellStyle name="Calculation 2 4 2 3 2 2 3 3 4" xfId="63676"/>
    <cellStyle name="Calculation 2 4 2 3 2 2 3 4" xfId="63677"/>
    <cellStyle name="Calculation 2 4 2 3 2 2 3 5" xfId="63678"/>
    <cellStyle name="Calculation 2 4 2 3 2 2 3 6" xfId="63679"/>
    <cellStyle name="Calculation 2 4 2 3 2 2 4" xfId="1850"/>
    <cellStyle name="Calculation 2 4 2 3 2 2 4 2" xfId="1851"/>
    <cellStyle name="Calculation 2 4 2 3 2 2 4 2 2" xfId="63680"/>
    <cellStyle name="Calculation 2 4 2 3 2 2 4 2 3" xfId="63681"/>
    <cellStyle name="Calculation 2 4 2 3 2 2 4 2 4" xfId="63682"/>
    <cellStyle name="Calculation 2 4 2 3 2 2 4 3" xfId="63683"/>
    <cellStyle name="Calculation 2 4 2 3 2 2 4 4" xfId="63684"/>
    <cellStyle name="Calculation 2 4 2 3 2 2 4 5" xfId="63685"/>
    <cellStyle name="Calculation 2 4 2 3 2 2 5" xfId="1852"/>
    <cellStyle name="Calculation 2 4 2 3 2 2 5 2" xfId="63686"/>
    <cellStyle name="Calculation 2 4 2 3 2 2 5 3" xfId="63687"/>
    <cellStyle name="Calculation 2 4 2 3 2 2 5 4" xfId="63688"/>
    <cellStyle name="Calculation 2 4 2 3 2 2 6" xfId="63689"/>
    <cellStyle name="Calculation 2 4 2 3 2 2 7" xfId="63690"/>
    <cellStyle name="Calculation 2 4 2 3 2 2 8" xfId="63691"/>
    <cellStyle name="Calculation 2 4 2 3 2 3" xfId="1853"/>
    <cellStyle name="Calculation 2 4 2 3 2 3 2" xfId="1854"/>
    <cellStyle name="Calculation 2 4 2 3 2 3 2 2" xfId="1855"/>
    <cellStyle name="Calculation 2 4 2 3 2 3 2 2 2" xfId="63692"/>
    <cellStyle name="Calculation 2 4 2 3 2 3 2 2 3" xfId="63693"/>
    <cellStyle name="Calculation 2 4 2 3 2 3 2 2 4" xfId="63694"/>
    <cellStyle name="Calculation 2 4 2 3 2 3 2 3" xfId="63695"/>
    <cellStyle name="Calculation 2 4 2 3 2 3 2 4" xfId="63696"/>
    <cellStyle name="Calculation 2 4 2 3 2 3 2 5" xfId="63697"/>
    <cellStyle name="Calculation 2 4 2 3 2 3 3" xfId="1856"/>
    <cellStyle name="Calculation 2 4 2 3 2 3 3 2" xfId="63698"/>
    <cellStyle name="Calculation 2 4 2 3 2 3 3 3" xfId="63699"/>
    <cellStyle name="Calculation 2 4 2 3 2 3 3 4" xfId="63700"/>
    <cellStyle name="Calculation 2 4 2 3 2 3 4" xfId="63701"/>
    <cellStyle name="Calculation 2 4 2 3 2 3 5" xfId="63702"/>
    <cellStyle name="Calculation 2 4 2 3 2 3 6" xfId="63703"/>
    <cellStyle name="Calculation 2 4 2 3 2 4" xfId="1857"/>
    <cellStyle name="Calculation 2 4 2 3 2 4 2" xfId="1858"/>
    <cellStyle name="Calculation 2 4 2 3 2 4 2 2" xfId="1859"/>
    <cellStyle name="Calculation 2 4 2 3 2 4 2 2 2" xfId="63704"/>
    <cellStyle name="Calculation 2 4 2 3 2 4 2 2 3" xfId="63705"/>
    <cellStyle name="Calculation 2 4 2 3 2 4 2 2 4" xfId="63706"/>
    <cellStyle name="Calculation 2 4 2 3 2 4 2 3" xfId="63707"/>
    <cellStyle name="Calculation 2 4 2 3 2 4 2 4" xfId="63708"/>
    <cellStyle name="Calculation 2 4 2 3 2 4 2 5" xfId="63709"/>
    <cellStyle name="Calculation 2 4 2 3 2 4 3" xfId="1860"/>
    <cellStyle name="Calculation 2 4 2 3 2 4 3 2" xfId="63710"/>
    <cellStyle name="Calculation 2 4 2 3 2 4 3 3" xfId="63711"/>
    <cellStyle name="Calculation 2 4 2 3 2 4 3 4" xfId="63712"/>
    <cellStyle name="Calculation 2 4 2 3 2 4 4" xfId="63713"/>
    <cellStyle name="Calculation 2 4 2 3 2 4 5" xfId="63714"/>
    <cellStyle name="Calculation 2 4 2 3 2 4 6" xfId="63715"/>
    <cellStyle name="Calculation 2 4 2 3 2 5" xfId="1861"/>
    <cellStyle name="Calculation 2 4 2 3 2 5 2" xfId="1862"/>
    <cellStyle name="Calculation 2 4 2 3 2 5 2 2" xfId="63716"/>
    <cellStyle name="Calculation 2 4 2 3 2 5 2 3" xfId="63717"/>
    <cellStyle name="Calculation 2 4 2 3 2 5 2 4" xfId="63718"/>
    <cellStyle name="Calculation 2 4 2 3 2 5 3" xfId="63719"/>
    <cellStyle name="Calculation 2 4 2 3 2 5 4" xfId="63720"/>
    <cellStyle name="Calculation 2 4 2 3 2 5 5" xfId="63721"/>
    <cellStyle name="Calculation 2 4 2 3 2 6" xfId="1863"/>
    <cellStyle name="Calculation 2 4 2 3 2 6 2" xfId="63722"/>
    <cellStyle name="Calculation 2 4 2 3 2 6 3" xfId="63723"/>
    <cellStyle name="Calculation 2 4 2 3 2 6 4" xfId="63724"/>
    <cellStyle name="Calculation 2 4 2 3 2 7" xfId="63725"/>
    <cellStyle name="Calculation 2 4 2 3 2 8" xfId="63726"/>
    <cellStyle name="Calculation 2 4 2 3 2 9" xfId="63727"/>
    <cellStyle name="Calculation 2 4 2 3 3" xfId="44745"/>
    <cellStyle name="Calculation 2 4 2 3 4" xfId="44746"/>
    <cellStyle name="Calculation 2 4 2 3 5" xfId="44747"/>
    <cellStyle name="Calculation 2 4 2 3 6" xfId="44748"/>
    <cellStyle name="Calculation 2 4 2 4" xfId="1864"/>
    <cellStyle name="Calculation 2 4 2 4 2" xfId="1865"/>
    <cellStyle name="Calculation 2 4 2 4 2 2" xfId="1866"/>
    <cellStyle name="Calculation 2 4 2 4 2 2 2" xfId="1867"/>
    <cellStyle name="Calculation 2 4 2 4 2 2 2 2" xfId="1868"/>
    <cellStyle name="Calculation 2 4 2 4 2 2 2 2 2" xfId="63728"/>
    <cellStyle name="Calculation 2 4 2 4 2 2 2 2 3" xfId="63729"/>
    <cellStyle name="Calculation 2 4 2 4 2 2 2 2 4" xfId="63730"/>
    <cellStyle name="Calculation 2 4 2 4 2 2 2 3" xfId="63731"/>
    <cellStyle name="Calculation 2 4 2 4 2 2 2 4" xfId="63732"/>
    <cellStyle name="Calculation 2 4 2 4 2 2 2 5" xfId="63733"/>
    <cellStyle name="Calculation 2 4 2 4 2 2 3" xfId="1869"/>
    <cellStyle name="Calculation 2 4 2 4 2 2 3 2" xfId="63734"/>
    <cellStyle name="Calculation 2 4 2 4 2 2 3 3" xfId="63735"/>
    <cellStyle name="Calculation 2 4 2 4 2 2 3 4" xfId="63736"/>
    <cellStyle name="Calculation 2 4 2 4 2 2 4" xfId="63737"/>
    <cellStyle name="Calculation 2 4 2 4 2 2 5" xfId="63738"/>
    <cellStyle name="Calculation 2 4 2 4 2 2 6" xfId="63739"/>
    <cellStyle name="Calculation 2 4 2 4 2 3" xfId="1870"/>
    <cellStyle name="Calculation 2 4 2 4 2 3 2" xfId="1871"/>
    <cellStyle name="Calculation 2 4 2 4 2 3 2 2" xfId="1872"/>
    <cellStyle name="Calculation 2 4 2 4 2 3 2 2 2" xfId="63740"/>
    <cellStyle name="Calculation 2 4 2 4 2 3 2 2 3" xfId="63741"/>
    <cellStyle name="Calculation 2 4 2 4 2 3 2 2 4" xfId="63742"/>
    <cellStyle name="Calculation 2 4 2 4 2 3 2 3" xfId="63743"/>
    <cellStyle name="Calculation 2 4 2 4 2 3 2 4" xfId="63744"/>
    <cellStyle name="Calculation 2 4 2 4 2 3 2 5" xfId="63745"/>
    <cellStyle name="Calculation 2 4 2 4 2 3 3" xfId="1873"/>
    <cellStyle name="Calculation 2 4 2 4 2 3 3 2" xfId="63746"/>
    <cellStyle name="Calculation 2 4 2 4 2 3 3 3" xfId="63747"/>
    <cellStyle name="Calculation 2 4 2 4 2 3 3 4" xfId="63748"/>
    <cellStyle name="Calculation 2 4 2 4 2 3 4" xfId="63749"/>
    <cellStyle name="Calculation 2 4 2 4 2 3 5" xfId="63750"/>
    <cellStyle name="Calculation 2 4 2 4 2 3 6" xfId="63751"/>
    <cellStyle name="Calculation 2 4 2 4 2 4" xfId="1874"/>
    <cellStyle name="Calculation 2 4 2 4 2 4 2" xfId="1875"/>
    <cellStyle name="Calculation 2 4 2 4 2 4 2 2" xfId="63752"/>
    <cellStyle name="Calculation 2 4 2 4 2 4 2 3" xfId="63753"/>
    <cellStyle name="Calculation 2 4 2 4 2 4 2 4" xfId="63754"/>
    <cellStyle name="Calculation 2 4 2 4 2 4 3" xfId="63755"/>
    <cellStyle name="Calculation 2 4 2 4 2 4 4" xfId="63756"/>
    <cellStyle name="Calculation 2 4 2 4 2 4 5" xfId="63757"/>
    <cellStyle name="Calculation 2 4 2 4 2 5" xfId="1876"/>
    <cellStyle name="Calculation 2 4 2 4 2 5 2" xfId="63758"/>
    <cellStyle name="Calculation 2 4 2 4 2 5 3" xfId="63759"/>
    <cellStyle name="Calculation 2 4 2 4 2 5 4" xfId="63760"/>
    <cellStyle name="Calculation 2 4 2 4 2 6" xfId="63761"/>
    <cellStyle name="Calculation 2 4 2 4 2 7" xfId="63762"/>
    <cellStyle name="Calculation 2 4 2 4 2 8" xfId="63763"/>
    <cellStyle name="Calculation 2 4 2 4 3" xfId="1877"/>
    <cellStyle name="Calculation 2 4 2 4 3 2" xfId="1878"/>
    <cellStyle name="Calculation 2 4 2 4 3 2 2" xfId="1879"/>
    <cellStyle name="Calculation 2 4 2 4 3 2 2 2" xfId="63764"/>
    <cellStyle name="Calculation 2 4 2 4 3 2 2 3" xfId="63765"/>
    <cellStyle name="Calculation 2 4 2 4 3 2 2 4" xfId="63766"/>
    <cellStyle name="Calculation 2 4 2 4 3 2 3" xfId="63767"/>
    <cellStyle name="Calculation 2 4 2 4 3 2 4" xfId="63768"/>
    <cellStyle name="Calculation 2 4 2 4 3 2 5" xfId="63769"/>
    <cellStyle name="Calculation 2 4 2 4 3 3" xfId="1880"/>
    <cellStyle name="Calculation 2 4 2 4 3 3 2" xfId="63770"/>
    <cellStyle name="Calculation 2 4 2 4 3 3 3" xfId="63771"/>
    <cellStyle name="Calculation 2 4 2 4 3 3 4" xfId="63772"/>
    <cellStyle name="Calculation 2 4 2 4 3 4" xfId="63773"/>
    <cellStyle name="Calculation 2 4 2 4 3 5" xfId="63774"/>
    <cellStyle name="Calculation 2 4 2 4 3 6" xfId="63775"/>
    <cellStyle name="Calculation 2 4 2 4 4" xfId="1881"/>
    <cellStyle name="Calculation 2 4 2 4 4 2" xfId="1882"/>
    <cellStyle name="Calculation 2 4 2 4 4 2 2" xfId="1883"/>
    <cellStyle name="Calculation 2 4 2 4 4 2 2 2" xfId="63776"/>
    <cellStyle name="Calculation 2 4 2 4 4 2 2 3" xfId="63777"/>
    <cellStyle name="Calculation 2 4 2 4 4 2 2 4" xfId="63778"/>
    <cellStyle name="Calculation 2 4 2 4 4 2 3" xfId="63779"/>
    <cellStyle name="Calculation 2 4 2 4 4 2 4" xfId="63780"/>
    <cellStyle name="Calculation 2 4 2 4 4 2 5" xfId="63781"/>
    <cellStyle name="Calculation 2 4 2 4 4 3" xfId="1884"/>
    <cellStyle name="Calculation 2 4 2 4 4 3 2" xfId="63782"/>
    <cellStyle name="Calculation 2 4 2 4 4 3 3" xfId="63783"/>
    <cellStyle name="Calculation 2 4 2 4 4 3 4" xfId="63784"/>
    <cellStyle name="Calculation 2 4 2 4 4 4" xfId="63785"/>
    <cellStyle name="Calculation 2 4 2 4 4 5" xfId="63786"/>
    <cellStyle name="Calculation 2 4 2 4 4 6" xfId="63787"/>
    <cellStyle name="Calculation 2 4 2 4 5" xfId="1885"/>
    <cellStyle name="Calculation 2 4 2 4 5 2" xfId="1886"/>
    <cellStyle name="Calculation 2 4 2 4 5 2 2" xfId="63788"/>
    <cellStyle name="Calculation 2 4 2 4 5 2 3" xfId="63789"/>
    <cellStyle name="Calculation 2 4 2 4 5 2 4" xfId="63790"/>
    <cellStyle name="Calculation 2 4 2 4 5 3" xfId="63791"/>
    <cellStyle name="Calculation 2 4 2 4 5 4" xfId="63792"/>
    <cellStyle name="Calculation 2 4 2 4 5 5" xfId="63793"/>
    <cellStyle name="Calculation 2 4 2 4 6" xfId="1887"/>
    <cellStyle name="Calculation 2 4 2 4 6 2" xfId="63794"/>
    <cellStyle name="Calculation 2 4 2 4 6 3" xfId="63795"/>
    <cellStyle name="Calculation 2 4 2 4 6 4" xfId="63796"/>
    <cellStyle name="Calculation 2 4 2 4 7" xfId="63797"/>
    <cellStyle name="Calculation 2 4 2 4 8" xfId="63798"/>
    <cellStyle name="Calculation 2 4 2 4 9" xfId="63799"/>
    <cellStyle name="Calculation 2 4 2 5" xfId="44749"/>
    <cellStyle name="Calculation 2 4 2 6" xfId="44750"/>
    <cellStyle name="Calculation 2 4 2 7" xfId="44751"/>
    <cellStyle name="Calculation 2 4 2 8" xfId="44752"/>
    <cellStyle name="Calculation 2 4 2 9" xfId="44753"/>
    <cellStyle name="Calculation 2 4 3" xfId="151"/>
    <cellStyle name="Calculation 2 4 3 2" xfId="152"/>
    <cellStyle name="Calculation 2 4 3 2 2" xfId="1888"/>
    <cellStyle name="Calculation 2 4 3 2 2 2" xfId="1889"/>
    <cellStyle name="Calculation 2 4 3 2 2 2 2" xfId="1890"/>
    <cellStyle name="Calculation 2 4 3 2 2 2 2 2" xfId="1891"/>
    <cellStyle name="Calculation 2 4 3 2 2 2 2 2 2" xfId="1892"/>
    <cellStyle name="Calculation 2 4 3 2 2 2 2 2 2 2" xfId="63800"/>
    <cellStyle name="Calculation 2 4 3 2 2 2 2 2 2 3" xfId="63801"/>
    <cellStyle name="Calculation 2 4 3 2 2 2 2 2 2 4" xfId="63802"/>
    <cellStyle name="Calculation 2 4 3 2 2 2 2 2 3" xfId="63803"/>
    <cellStyle name="Calculation 2 4 3 2 2 2 2 2 4" xfId="63804"/>
    <cellStyle name="Calculation 2 4 3 2 2 2 2 2 5" xfId="63805"/>
    <cellStyle name="Calculation 2 4 3 2 2 2 2 3" xfId="1893"/>
    <cellStyle name="Calculation 2 4 3 2 2 2 2 3 2" xfId="63806"/>
    <cellStyle name="Calculation 2 4 3 2 2 2 2 3 3" xfId="63807"/>
    <cellStyle name="Calculation 2 4 3 2 2 2 2 3 4" xfId="63808"/>
    <cellStyle name="Calculation 2 4 3 2 2 2 2 4" xfId="63809"/>
    <cellStyle name="Calculation 2 4 3 2 2 2 2 5" xfId="63810"/>
    <cellStyle name="Calculation 2 4 3 2 2 2 2 6" xfId="63811"/>
    <cellStyle name="Calculation 2 4 3 2 2 2 3" xfId="1894"/>
    <cellStyle name="Calculation 2 4 3 2 2 2 3 2" xfId="1895"/>
    <cellStyle name="Calculation 2 4 3 2 2 2 3 2 2" xfId="1896"/>
    <cellStyle name="Calculation 2 4 3 2 2 2 3 2 2 2" xfId="63812"/>
    <cellStyle name="Calculation 2 4 3 2 2 2 3 2 2 3" xfId="63813"/>
    <cellStyle name="Calculation 2 4 3 2 2 2 3 2 2 4" xfId="63814"/>
    <cellStyle name="Calculation 2 4 3 2 2 2 3 2 3" xfId="63815"/>
    <cellStyle name="Calculation 2 4 3 2 2 2 3 2 4" xfId="63816"/>
    <cellStyle name="Calculation 2 4 3 2 2 2 3 2 5" xfId="63817"/>
    <cellStyle name="Calculation 2 4 3 2 2 2 3 3" xfId="1897"/>
    <cellStyle name="Calculation 2 4 3 2 2 2 3 3 2" xfId="63818"/>
    <cellStyle name="Calculation 2 4 3 2 2 2 3 3 3" xfId="63819"/>
    <cellStyle name="Calculation 2 4 3 2 2 2 3 3 4" xfId="63820"/>
    <cellStyle name="Calculation 2 4 3 2 2 2 3 4" xfId="63821"/>
    <cellStyle name="Calculation 2 4 3 2 2 2 3 5" xfId="63822"/>
    <cellStyle name="Calculation 2 4 3 2 2 2 3 6" xfId="63823"/>
    <cellStyle name="Calculation 2 4 3 2 2 2 4" xfId="1898"/>
    <cellStyle name="Calculation 2 4 3 2 2 2 4 2" xfId="1899"/>
    <cellStyle name="Calculation 2 4 3 2 2 2 4 2 2" xfId="63824"/>
    <cellStyle name="Calculation 2 4 3 2 2 2 4 2 3" xfId="63825"/>
    <cellStyle name="Calculation 2 4 3 2 2 2 4 2 4" xfId="63826"/>
    <cellStyle name="Calculation 2 4 3 2 2 2 4 3" xfId="63827"/>
    <cellStyle name="Calculation 2 4 3 2 2 2 4 4" xfId="63828"/>
    <cellStyle name="Calculation 2 4 3 2 2 2 4 5" xfId="63829"/>
    <cellStyle name="Calculation 2 4 3 2 2 2 5" xfId="1900"/>
    <cellStyle name="Calculation 2 4 3 2 2 2 5 2" xfId="63830"/>
    <cellStyle name="Calculation 2 4 3 2 2 2 5 3" xfId="63831"/>
    <cellStyle name="Calculation 2 4 3 2 2 2 5 4" xfId="63832"/>
    <cellStyle name="Calculation 2 4 3 2 2 2 6" xfId="63833"/>
    <cellStyle name="Calculation 2 4 3 2 2 2 7" xfId="63834"/>
    <cellStyle name="Calculation 2 4 3 2 2 2 8" xfId="63835"/>
    <cellStyle name="Calculation 2 4 3 2 2 3" xfId="1901"/>
    <cellStyle name="Calculation 2 4 3 2 2 3 2" xfId="1902"/>
    <cellStyle name="Calculation 2 4 3 2 2 3 2 2" xfId="1903"/>
    <cellStyle name="Calculation 2 4 3 2 2 3 2 2 2" xfId="63836"/>
    <cellStyle name="Calculation 2 4 3 2 2 3 2 2 3" xfId="63837"/>
    <cellStyle name="Calculation 2 4 3 2 2 3 2 2 4" xfId="63838"/>
    <cellStyle name="Calculation 2 4 3 2 2 3 2 3" xfId="63839"/>
    <cellStyle name="Calculation 2 4 3 2 2 3 2 4" xfId="63840"/>
    <cellStyle name="Calculation 2 4 3 2 2 3 2 5" xfId="63841"/>
    <cellStyle name="Calculation 2 4 3 2 2 3 3" xfId="1904"/>
    <cellStyle name="Calculation 2 4 3 2 2 3 3 2" xfId="63842"/>
    <cellStyle name="Calculation 2 4 3 2 2 3 3 3" xfId="63843"/>
    <cellStyle name="Calculation 2 4 3 2 2 3 3 4" xfId="63844"/>
    <cellStyle name="Calculation 2 4 3 2 2 3 4" xfId="63845"/>
    <cellStyle name="Calculation 2 4 3 2 2 3 5" xfId="63846"/>
    <cellStyle name="Calculation 2 4 3 2 2 3 6" xfId="63847"/>
    <cellStyle name="Calculation 2 4 3 2 2 4" xfId="1905"/>
    <cellStyle name="Calculation 2 4 3 2 2 4 2" xfId="1906"/>
    <cellStyle name="Calculation 2 4 3 2 2 4 2 2" xfId="1907"/>
    <cellStyle name="Calculation 2 4 3 2 2 4 2 2 2" xfId="63848"/>
    <cellStyle name="Calculation 2 4 3 2 2 4 2 2 3" xfId="63849"/>
    <cellStyle name="Calculation 2 4 3 2 2 4 2 2 4" xfId="63850"/>
    <cellStyle name="Calculation 2 4 3 2 2 4 2 3" xfId="63851"/>
    <cellStyle name="Calculation 2 4 3 2 2 4 2 4" xfId="63852"/>
    <cellStyle name="Calculation 2 4 3 2 2 4 2 5" xfId="63853"/>
    <cellStyle name="Calculation 2 4 3 2 2 4 3" xfId="1908"/>
    <cellStyle name="Calculation 2 4 3 2 2 4 3 2" xfId="63854"/>
    <cellStyle name="Calculation 2 4 3 2 2 4 3 3" xfId="63855"/>
    <cellStyle name="Calculation 2 4 3 2 2 4 3 4" xfId="63856"/>
    <cellStyle name="Calculation 2 4 3 2 2 4 4" xfId="63857"/>
    <cellStyle name="Calculation 2 4 3 2 2 4 5" xfId="63858"/>
    <cellStyle name="Calculation 2 4 3 2 2 4 6" xfId="63859"/>
    <cellStyle name="Calculation 2 4 3 2 2 5" xfId="1909"/>
    <cellStyle name="Calculation 2 4 3 2 2 5 2" xfId="1910"/>
    <cellStyle name="Calculation 2 4 3 2 2 5 2 2" xfId="63860"/>
    <cellStyle name="Calculation 2 4 3 2 2 5 2 3" xfId="63861"/>
    <cellStyle name="Calculation 2 4 3 2 2 5 2 4" xfId="63862"/>
    <cellStyle name="Calculation 2 4 3 2 2 5 3" xfId="63863"/>
    <cellStyle name="Calculation 2 4 3 2 2 5 4" xfId="63864"/>
    <cellStyle name="Calculation 2 4 3 2 2 5 5" xfId="63865"/>
    <cellStyle name="Calculation 2 4 3 2 2 6" xfId="1911"/>
    <cellStyle name="Calculation 2 4 3 2 2 6 2" xfId="63866"/>
    <cellStyle name="Calculation 2 4 3 2 2 6 3" xfId="63867"/>
    <cellStyle name="Calculation 2 4 3 2 2 6 4" xfId="63868"/>
    <cellStyle name="Calculation 2 4 3 2 2 7" xfId="63869"/>
    <cellStyle name="Calculation 2 4 3 2 2 8" xfId="63870"/>
    <cellStyle name="Calculation 2 4 3 2 2 9" xfId="63871"/>
    <cellStyle name="Calculation 2 4 3 2 3" xfId="44754"/>
    <cellStyle name="Calculation 2 4 3 2 4" xfId="44755"/>
    <cellStyle name="Calculation 2 4 3 2 5" xfId="44756"/>
    <cellStyle name="Calculation 2 4 3 2 6" xfId="44757"/>
    <cellStyle name="Calculation 2 4 3 2 7" xfId="44758"/>
    <cellStyle name="Calculation 2 4 3 3" xfId="1912"/>
    <cellStyle name="Calculation 2 4 3 3 2" xfId="1913"/>
    <cellStyle name="Calculation 2 4 3 3 2 2" xfId="1914"/>
    <cellStyle name="Calculation 2 4 3 3 2 2 2" xfId="1915"/>
    <cellStyle name="Calculation 2 4 3 3 2 2 2 2" xfId="1916"/>
    <cellStyle name="Calculation 2 4 3 3 2 2 2 2 2" xfId="63872"/>
    <cellStyle name="Calculation 2 4 3 3 2 2 2 2 3" xfId="63873"/>
    <cellStyle name="Calculation 2 4 3 3 2 2 2 2 4" xfId="63874"/>
    <cellStyle name="Calculation 2 4 3 3 2 2 2 3" xfId="63875"/>
    <cellStyle name="Calculation 2 4 3 3 2 2 2 4" xfId="63876"/>
    <cellStyle name="Calculation 2 4 3 3 2 2 2 5" xfId="63877"/>
    <cellStyle name="Calculation 2 4 3 3 2 2 3" xfId="1917"/>
    <cellStyle name="Calculation 2 4 3 3 2 2 3 2" xfId="63878"/>
    <cellStyle name="Calculation 2 4 3 3 2 2 3 3" xfId="63879"/>
    <cellStyle name="Calculation 2 4 3 3 2 2 3 4" xfId="63880"/>
    <cellStyle name="Calculation 2 4 3 3 2 2 4" xfId="63881"/>
    <cellStyle name="Calculation 2 4 3 3 2 2 5" xfId="63882"/>
    <cellStyle name="Calculation 2 4 3 3 2 2 6" xfId="63883"/>
    <cellStyle name="Calculation 2 4 3 3 2 3" xfId="1918"/>
    <cellStyle name="Calculation 2 4 3 3 2 3 2" xfId="1919"/>
    <cellStyle name="Calculation 2 4 3 3 2 3 2 2" xfId="1920"/>
    <cellStyle name="Calculation 2 4 3 3 2 3 2 2 2" xfId="63884"/>
    <cellStyle name="Calculation 2 4 3 3 2 3 2 2 3" xfId="63885"/>
    <cellStyle name="Calculation 2 4 3 3 2 3 2 2 4" xfId="63886"/>
    <cellStyle name="Calculation 2 4 3 3 2 3 2 3" xfId="63887"/>
    <cellStyle name="Calculation 2 4 3 3 2 3 2 4" xfId="63888"/>
    <cellStyle name="Calculation 2 4 3 3 2 3 2 5" xfId="63889"/>
    <cellStyle name="Calculation 2 4 3 3 2 3 3" xfId="1921"/>
    <cellStyle name="Calculation 2 4 3 3 2 3 3 2" xfId="63890"/>
    <cellStyle name="Calculation 2 4 3 3 2 3 3 3" xfId="63891"/>
    <cellStyle name="Calculation 2 4 3 3 2 3 3 4" xfId="63892"/>
    <cellStyle name="Calculation 2 4 3 3 2 3 4" xfId="63893"/>
    <cellStyle name="Calculation 2 4 3 3 2 3 5" xfId="63894"/>
    <cellStyle name="Calculation 2 4 3 3 2 3 6" xfId="63895"/>
    <cellStyle name="Calculation 2 4 3 3 2 4" xfId="1922"/>
    <cellStyle name="Calculation 2 4 3 3 2 4 2" xfId="1923"/>
    <cellStyle name="Calculation 2 4 3 3 2 4 2 2" xfId="63896"/>
    <cellStyle name="Calculation 2 4 3 3 2 4 2 3" xfId="63897"/>
    <cellStyle name="Calculation 2 4 3 3 2 4 2 4" xfId="63898"/>
    <cellStyle name="Calculation 2 4 3 3 2 4 3" xfId="63899"/>
    <cellStyle name="Calculation 2 4 3 3 2 4 4" xfId="63900"/>
    <cellStyle name="Calculation 2 4 3 3 2 4 5" xfId="63901"/>
    <cellStyle name="Calculation 2 4 3 3 2 5" xfId="1924"/>
    <cellStyle name="Calculation 2 4 3 3 2 5 2" xfId="63902"/>
    <cellStyle name="Calculation 2 4 3 3 2 5 3" xfId="63903"/>
    <cellStyle name="Calculation 2 4 3 3 2 5 4" xfId="63904"/>
    <cellStyle name="Calculation 2 4 3 3 2 6" xfId="63905"/>
    <cellStyle name="Calculation 2 4 3 3 2 7" xfId="63906"/>
    <cellStyle name="Calculation 2 4 3 3 2 8" xfId="63907"/>
    <cellStyle name="Calculation 2 4 3 3 3" xfId="1925"/>
    <cellStyle name="Calculation 2 4 3 3 3 2" xfId="1926"/>
    <cellStyle name="Calculation 2 4 3 3 3 2 2" xfId="1927"/>
    <cellStyle name="Calculation 2 4 3 3 3 2 2 2" xfId="63908"/>
    <cellStyle name="Calculation 2 4 3 3 3 2 2 3" xfId="63909"/>
    <cellStyle name="Calculation 2 4 3 3 3 2 2 4" xfId="63910"/>
    <cellStyle name="Calculation 2 4 3 3 3 2 3" xfId="63911"/>
    <cellStyle name="Calculation 2 4 3 3 3 2 4" xfId="63912"/>
    <cellStyle name="Calculation 2 4 3 3 3 2 5" xfId="63913"/>
    <cellStyle name="Calculation 2 4 3 3 3 3" xfId="1928"/>
    <cellStyle name="Calculation 2 4 3 3 3 3 2" xfId="63914"/>
    <cellStyle name="Calculation 2 4 3 3 3 3 3" xfId="63915"/>
    <cellStyle name="Calculation 2 4 3 3 3 3 4" xfId="63916"/>
    <cellStyle name="Calculation 2 4 3 3 3 4" xfId="63917"/>
    <cellStyle name="Calculation 2 4 3 3 3 5" xfId="63918"/>
    <cellStyle name="Calculation 2 4 3 3 3 6" xfId="63919"/>
    <cellStyle name="Calculation 2 4 3 3 4" xfId="1929"/>
    <cellStyle name="Calculation 2 4 3 3 4 2" xfId="1930"/>
    <cellStyle name="Calculation 2 4 3 3 4 2 2" xfId="1931"/>
    <cellStyle name="Calculation 2 4 3 3 4 2 2 2" xfId="63920"/>
    <cellStyle name="Calculation 2 4 3 3 4 2 2 3" xfId="63921"/>
    <cellStyle name="Calculation 2 4 3 3 4 2 2 4" xfId="63922"/>
    <cellStyle name="Calculation 2 4 3 3 4 2 3" xfId="63923"/>
    <cellStyle name="Calculation 2 4 3 3 4 2 4" xfId="63924"/>
    <cellStyle name="Calculation 2 4 3 3 4 2 5" xfId="63925"/>
    <cellStyle name="Calculation 2 4 3 3 4 3" xfId="1932"/>
    <cellStyle name="Calculation 2 4 3 3 4 3 2" xfId="63926"/>
    <cellStyle name="Calculation 2 4 3 3 4 3 3" xfId="63927"/>
    <cellStyle name="Calculation 2 4 3 3 4 3 4" xfId="63928"/>
    <cellStyle name="Calculation 2 4 3 3 4 4" xfId="63929"/>
    <cellStyle name="Calculation 2 4 3 3 4 5" xfId="63930"/>
    <cellStyle name="Calculation 2 4 3 3 4 6" xfId="63931"/>
    <cellStyle name="Calculation 2 4 3 3 5" xfId="1933"/>
    <cellStyle name="Calculation 2 4 3 3 5 2" xfId="1934"/>
    <cellStyle name="Calculation 2 4 3 3 5 2 2" xfId="63932"/>
    <cellStyle name="Calculation 2 4 3 3 5 2 3" xfId="63933"/>
    <cellStyle name="Calculation 2 4 3 3 5 2 4" xfId="63934"/>
    <cellStyle name="Calculation 2 4 3 3 5 3" xfId="63935"/>
    <cellStyle name="Calculation 2 4 3 3 5 4" xfId="63936"/>
    <cellStyle name="Calculation 2 4 3 3 5 5" xfId="63937"/>
    <cellStyle name="Calculation 2 4 3 3 6" xfId="1935"/>
    <cellStyle name="Calculation 2 4 3 3 6 2" xfId="63938"/>
    <cellStyle name="Calculation 2 4 3 3 6 3" xfId="63939"/>
    <cellStyle name="Calculation 2 4 3 3 6 4" xfId="63940"/>
    <cellStyle name="Calculation 2 4 3 3 7" xfId="63941"/>
    <cellStyle name="Calculation 2 4 3 3 8" xfId="63942"/>
    <cellStyle name="Calculation 2 4 3 3 9" xfId="63943"/>
    <cellStyle name="Calculation 2 4 3 4" xfId="44759"/>
    <cellStyle name="Calculation 2 4 3 5" xfId="44760"/>
    <cellStyle name="Calculation 2 4 3 6" xfId="44761"/>
    <cellStyle name="Calculation 2 4 3 7" xfId="44762"/>
    <cellStyle name="Calculation 2 4 3 8" xfId="44763"/>
    <cellStyle name="Calculation 2 4 4" xfId="153"/>
    <cellStyle name="Calculation 2 4 4 2" xfId="154"/>
    <cellStyle name="Calculation 2 4 4 2 2" xfId="1936"/>
    <cellStyle name="Calculation 2 4 4 2 2 2" xfId="1937"/>
    <cellStyle name="Calculation 2 4 4 2 2 2 2" xfId="1938"/>
    <cellStyle name="Calculation 2 4 4 2 2 2 2 2" xfId="1939"/>
    <cellStyle name="Calculation 2 4 4 2 2 2 2 2 2" xfId="1940"/>
    <cellStyle name="Calculation 2 4 4 2 2 2 2 2 2 2" xfId="63944"/>
    <cellStyle name="Calculation 2 4 4 2 2 2 2 2 2 3" xfId="63945"/>
    <cellStyle name="Calculation 2 4 4 2 2 2 2 2 2 4" xfId="63946"/>
    <cellStyle name="Calculation 2 4 4 2 2 2 2 2 3" xfId="63947"/>
    <cellStyle name="Calculation 2 4 4 2 2 2 2 2 4" xfId="63948"/>
    <cellStyle name="Calculation 2 4 4 2 2 2 2 2 5" xfId="63949"/>
    <cellStyle name="Calculation 2 4 4 2 2 2 2 3" xfId="1941"/>
    <cellStyle name="Calculation 2 4 4 2 2 2 2 3 2" xfId="63950"/>
    <cellStyle name="Calculation 2 4 4 2 2 2 2 3 3" xfId="63951"/>
    <cellStyle name="Calculation 2 4 4 2 2 2 2 3 4" xfId="63952"/>
    <cellStyle name="Calculation 2 4 4 2 2 2 2 4" xfId="63953"/>
    <cellStyle name="Calculation 2 4 4 2 2 2 2 5" xfId="63954"/>
    <cellStyle name="Calculation 2 4 4 2 2 2 2 6" xfId="63955"/>
    <cellStyle name="Calculation 2 4 4 2 2 2 3" xfId="1942"/>
    <cellStyle name="Calculation 2 4 4 2 2 2 3 2" xfId="1943"/>
    <cellStyle name="Calculation 2 4 4 2 2 2 3 2 2" xfId="1944"/>
    <cellStyle name="Calculation 2 4 4 2 2 2 3 2 2 2" xfId="63956"/>
    <cellStyle name="Calculation 2 4 4 2 2 2 3 2 2 3" xfId="63957"/>
    <cellStyle name="Calculation 2 4 4 2 2 2 3 2 2 4" xfId="63958"/>
    <cellStyle name="Calculation 2 4 4 2 2 2 3 2 3" xfId="63959"/>
    <cellStyle name="Calculation 2 4 4 2 2 2 3 2 4" xfId="63960"/>
    <cellStyle name="Calculation 2 4 4 2 2 2 3 2 5" xfId="63961"/>
    <cellStyle name="Calculation 2 4 4 2 2 2 3 3" xfId="1945"/>
    <cellStyle name="Calculation 2 4 4 2 2 2 3 3 2" xfId="63962"/>
    <cellStyle name="Calculation 2 4 4 2 2 2 3 3 3" xfId="63963"/>
    <cellStyle name="Calculation 2 4 4 2 2 2 3 3 4" xfId="63964"/>
    <cellStyle name="Calculation 2 4 4 2 2 2 3 4" xfId="63965"/>
    <cellStyle name="Calculation 2 4 4 2 2 2 3 5" xfId="63966"/>
    <cellStyle name="Calculation 2 4 4 2 2 2 3 6" xfId="63967"/>
    <cellStyle name="Calculation 2 4 4 2 2 2 4" xfId="1946"/>
    <cellStyle name="Calculation 2 4 4 2 2 2 4 2" xfId="1947"/>
    <cellStyle name="Calculation 2 4 4 2 2 2 4 2 2" xfId="63968"/>
    <cellStyle name="Calculation 2 4 4 2 2 2 4 2 3" xfId="63969"/>
    <cellStyle name="Calculation 2 4 4 2 2 2 4 2 4" xfId="63970"/>
    <cellStyle name="Calculation 2 4 4 2 2 2 4 3" xfId="63971"/>
    <cellStyle name="Calculation 2 4 4 2 2 2 4 4" xfId="63972"/>
    <cellStyle name="Calculation 2 4 4 2 2 2 4 5" xfId="63973"/>
    <cellStyle name="Calculation 2 4 4 2 2 2 5" xfId="1948"/>
    <cellStyle name="Calculation 2 4 4 2 2 2 5 2" xfId="63974"/>
    <cellStyle name="Calculation 2 4 4 2 2 2 5 3" xfId="63975"/>
    <cellStyle name="Calculation 2 4 4 2 2 2 5 4" xfId="63976"/>
    <cellStyle name="Calculation 2 4 4 2 2 2 6" xfId="63977"/>
    <cellStyle name="Calculation 2 4 4 2 2 2 7" xfId="63978"/>
    <cellStyle name="Calculation 2 4 4 2 2 2 8" xfId="63979"/>
    <cellStyle name="Calculation 2 4 4 2 2 3" xfId="1949"/>
    <cellStyle name="Calculation 2 4 4 2 2 3 2" xfId="1950"/>
    <cellStyle name="Calculation 2 4 4 2 2 3 2 2" xfId="1951"/>
    <cellStyle name="Calculation 2 4 4 2 2 3 2 2 2" xfId="63980"/>
    <cellStyle name="Calculation 2 4 4 2 2 3 2 2 3" xfId="63981"/>
    <cellStyle name="Calculation 2 4 4 2 2 3 2 2 4" xfId="63982"/>
    <cellStyle name="Calculation 2 4 4 2 2 3 3" xfId="1952"/>
    <cellStyle name="Calculation 2 4 4 2 2 4" xfId="1953"/>
    <cellStyle name="Calculation 2 4 4 2 2 4 2" xfId="1954"/>
    <cellStyle name="Calculation 2 4 4 2 2 4 2 2" xfId="1955"/>
    <cellStyle name="Calculation 2 4 4 2 2 4 3" xfId="1956"/>
    <cellStyle name="Calculation 2 4 4 2 2 5" xfId="1957"/>
    <cellStyle name="Calculation 2 4 4 2 2 5 2" xfId="1958"/>
    <cellStyle name="Calculation 2 4 4 2 2 6" xfId="1959"/>
    <cellStyle name="Calculation 2 4 4 2 3" xfId="44764"/>
    <cellStyle name="Calculation 2 4 4 2 4" xfId="44765"/>
    <cellStyle name="Calculation 2 4 4 2 5" xfId="44766"/>
    <cellStyle name="Calculation 2 4 4 2 6" xfId="44767"/>
    <cellStyle name="Calculation 2 4 4 2 7" xfId="44768"/>
    <cellStyle name="Calculation 2 4 4 3" xfId="1960"/>
    <cellStyle name="Calculation 2 4 4 3 2" xfId="1961"/>
    <cellStyle name="Calculation 2 4 4 3 2 2" xfId="1962"/>
    <cellStyle name="Calculation 2 4 4 3 2 2 2" xfId="1963"/>
    <cellStyle name="Calculation 2 4 4 3 2 2 2 2" xfId="1964"/>
    <cellStyle name="Calculation 2 4 4 3 2 2 3" xfId="1965"/>
    <cellStyle name="Calculation 2 4 4 3 2 3" xfId="1966"/>
    <cellStyle name="Calculation 2 4 4 3 2 3 2" xfId="1967"/>
    <cellStyle name="Calculation 2 4 4 3 2 3 2 2" xfId="1968"/>
    <cellStyle name="Calculation 2 4 4 3 2 3 3" xfId="1969"/>
    <cellStyle name="Calculation 2 4 4 3 2 4" xfId="1970"/>
    <cellStyle name="Calculation 2 4 4 3 2 4 2" xfId="1971"/>
    <cellStyle name="Calculation 2 4 4 3 2 5" xfId="1972"/>
    <cellStyle name="Calculation 2 4 4 3 3" xfId="1973"/>
    <cellStyle name="Calculation 2 4 4 3 3 2" xfId="1974"/>
    <cellStyle name="Calculation 2 4 4 3 3 2 2" xfId="1975"/>
    <cellStyle name="Calculation 2 4 4 3 3 3" xfId="1976"/>
    <cellStyle name="Calculation 2 4 4 3 4" xfId="1977"/>
    <cellStyle name="Calculation 2 4 4 3 4 2" xfId="1978"/>
    <cellStyle name="Calculation 2 4 4 3 4 2 2" xfId="1979"/>
    <cellStyle name="Calculation 2 4 4 3 4 3" xfId="1980"/>
    <cellStyle name="Calculation 2 4 4 3 5" xfId="1981"/>
    <cellStyle name="Calculation 2 4 4 3 5 2" xfId="1982"/>
    <cellStyle name="Calculation 2 4 4 3 6" xfId="1983"/>
    <cellStyle name="Calculation 2 4 4 4" xfId="44769"/>
    <cellStyle name="Calculation 2 4 4 5" xfId="44770"/>
    <cellStyle name="Calculation 2 4 4 6" xfId="44771"/>
    <cellStyle name="Calculation 2 4 4 7" xfId="44772"/>
    <cellStyle name="Calculation 2 4 4 8" xfId="44773"/>
    <cellStyle name="Calculation 2 4 5" xfId="155"/>
    <cellStyle name="Calculation 2 4 5 2" xfId="156"/>
    <cellStyle name="Calculation 2 4 5 2 2" xfId="1984"/>
    <cellStyle name="Calculation 2 4 5 2 2 2" xfId="1985"/>
    <cellStyle name="Calculation 2 4 5 2 2 2 2" xfId="1986"/>
    <cellStyle name="Calculation 2 4 5 2 2 2 2 2" xfId="1987"/>
    <cellStyle name="Calculation 2 4 5 2 2 2 2 2 2" xfId="1988"/>
    <cellStyle name="Calculation 2 4 5 2 2 2 2 3" xfId="1989"/>
    <cellStyle name="Calculation 2 4 5 2 2 2 3" xfId="1990"/>
    <cellStyle name="Calculation 2 4 5 2 2 2 3 2" xfId="1991"/>
    <cellStyle name="Calculation 2 4 5 2 2 2 3 2 2" xfId="1992"/>
    <cellStyle name="Calculation 2 4 5 2 2 2 3 3" xfId="1993"/>
    <cellStyle name="Calculation 2 4 5 2 2 2 4" xfId="1994"/>
    <cellStyle name="Calculation 2 4 5 2 2 2 4 2" xfId="1995"/>
    <cellStyle name="Calculation 2 4 5 2 2 2 5" xfId="1996"/>
    <cellStyle name="Calculation 2 4 5 2 2 3" xfId="1997"/>
    <cellStyle name="Calculation 2 4 5 2 2 3 2" xfId="1998"/>
    <cellStyle name="Calculation 2 4 5 2 2 3 2 2" xfId="1999"/>
    <cellStyle name="Calculation 2 4 5 2 2 3 3" xfId="2000"/>
    <cellStyle name="Calculation 2 4 5 2 2 4" xfId="2001"/>
    <cellStyle name="Calculation 2 4 5 2 2 4 2" xfId="2002"/>
    <cellStyle name="Calculation 2 4 5 2 2 4 2 2" xfId="2003"/>
    <cellStyle name="Calculation 2 4 5 2 2 4 3" xfId="2004"/>
    <cellStyle name="Calculation 2 4 5 2 2 5" xfId="2005"/>
    <cellStyle name="Calculation 2 4 5 2 2 5 2" xfId="2006"/>
    <cellStyle name="Calculation 2 4 5 2 2 6" xfId="2007"/>
    <cellStyle name="Calculation 2 4 5 2 3" xfId="44774"/>
    <cellStyle name="Calculation 2 4 5 2 4" xfId="44775"/>
    <cellStyle name="Calculation 2 4 5 2 5" xfId="44776"/>
    <cellStyle name="Calculation 2 4 5 2 6" xfId="44777"/>
    <cellStyle name="Calculation 2 4 5 2 7" xfId="44778"/>
    <cellStyle name="Calculation 2 4 5 3" xfId="2008"/>
    <cellStyle name="Calculation 2 4 5 3 2" xfId="2009"/>
    <cellStyle name="Calculation 2 4 5 3 2 2" xfId="2010"/>
    <cellStyle name="Calculation 2 4 5 3 2 2 2" xfId="2011"/>
    <cellStyle name="Calculation 2 4 5 3 2 2 2 2" xfId="2012"/>
    <cellStyle name="Calculation 2 4 5 3 2 2 3" xfId="2013"/>
    <cellStyle name="Calculation 2 4 5 3 2 3" xfId="2014"/>
    <cellStyle name="Calculation 2 4 5 3 2 3 2" xfId="2015"/>
    <cellStyle name="Calculation 2 4 5 3 2 3 2 2" xfId="2016"/>
    <cellStyle name="Calculation 2 4 5 3 2 3 3" xfId="2017"/>
    <cellStyle name="Calculation 2 4 5 3 2 4" xfId="2018"/>
    <cellStyle name="Calculation 2 4 5 3 2 4 2" xfId="2019"/>
    <cellStyle name="Calculation 2 4 5 3 2 5" xfId="2020"/>
    <cellStyle name="Calculation 2 4 5 3 3" xfId="2021"/>
    <cellStyle name="Calculation 2 4 5 3 3 2" xfId="2022"/>
    <cellStyle name="Calculation 2 4 5 3 3 2 2" xfId="2023"/>
    <cellStyle name="Calculation 2 4 5 3 3 3" xfId="2024"/>
    <cellStyle name="Calculation 2 4 5 3 4" xfId="2025"/>
    <cellStyle name="Calculation 2 4 5 3 4 2" xfId="2026"/>
    <cellStyle name="Calculation 2 4 5 3 4 2 2" xfId="2027"/>
    <cellStyle name="Calculation 2 4 5 3 4 3" xfId="2028"/>
    <cellStyle name="Calculation 2 4 5 3 5" xfId="2029"/>
    <cellStyle name="Calculation 2 4 5 3 5 2" xfId="2030"/>
    <cellStyle name="Calculation 2 4 5 3 6" xfId="2031"/>
    <cellStyle name="Calculation 2 4 5 4" xfId="44779"/>
    <cellStyle name="Calculation 2 4 5 5" xfId="44780"/>
    <cellStyle name="Calculation 2 4 5 6" xfId="44781"/>
    <cellStyle name="Calculation 2 4 5 7" xfId="44782"/>
    <cellStyle name="Calculation 2 4 5 8" xfId="44783"/>
    <cellStyle name="Calculation 2 4 6" xfId="157"/>
    <cellStyle name="Calculation 2 4 6 2" xfId="158"/>
    <cellStyle name="Calculation 2 4 6 2 2" xfId="2032"/>
    <cellStyle name="Calculation 2 4 6 2 2 2" xfId="2033"/>
    <cellStyle name="Calculation 2 4 6 2 2 2 2" xfId="2034"/>
    <cellStyle name="Calculation 2 4 6 2 2 2 2 2" xfId="2035"/>
    <cellStyle name="Calculation 2 4 6 2 2 2 2 2 2" xfId="2036"/>
    <cellStyle name="Calculation 2 4 6 2 2 2 2 3" xfId="2037"/>
    <cellStyle name="Calculation 2 4 6 2 2 2 3" xfId="2038"/>
    <cellStyle name="Calculation 2 4 6 2 2 2 3 2" xfId="2039"/>
    <cellStyle name="Calculation 2 4 6 2 2 2 3 2 2" xfId="2040"/>
    <cellStyle name="Calculation 2 4 6 2 2 2 3 3" xfId="2041"/>
    <cellStyle name="Calculation 2 4 6 2 2 2 4" xfId="2042"/>
    <cellStyle name="Calculation 2 4 6 2 2 2 4 2" xfId="2043"/>
    <cellStyle name="Calculation 2 4 6 2 2 2 5" xfId="2044"/>
    <cellStyle name="Calculation 2 4 6 2 2 3" xfId="2045"/>
    <cellStyle name="Calculation 2 4 6 2 2 3 2" xfId="2046"/>
    <cellStyle name="Calculation 2 4 6 2 2 3 2 2" xfId="2047"/>
    <cellStyle name="Calculation 2 4 6 2 2 3 3" xfId="2048"/>
    <cellStyle name="Calculation 2 4 6 2 2 4" xfId="2049"/>
    <cellStyle name="Calculation 2 4 6 2 2 4 2" xfId="2050"/>
    <cellStyle name="Calculation 2 4 6 2 2 4 2 2" xfId="2051"/>
    <cellStyle name="Calculation 2 4 6 2 2 4 3" xfId="2052"/>
    <cellStyle name="Calculation 2 4 6 2 2 5" xfId="2053"/>
    <cellStyle name="Calculation 2 4 6 2 2 5 2" xfId="2054"/>
    <cellStyle name="Calculation 2 4 6 2 2 6" xfId="2055"/>
    <cellStyle name="Calculation 2 4 6 2 3" xfId="44784"/>
    <cellStyle name="Calculation 2 4 6 2 4" xfId="44785"/>
    <cellStyle name="Calculation 2 4 6 2 5" xfId="44786"/>
    <cellStyle name="Calculation 2 4 6 2 6" xfId="44787"/>
    <cellStyle name="Calculation 2 4 6 2 7" xfId="44788"/>
    <cellStyle name="Calculation 2 4 6 3" xfId="2056"/>
    <cellStyle name="Calculation 2 4 6 3 2" xfId="2057"/>
    <cellStyle name="Calculation 2 4 6 3 2 2" xfId="2058"/>
    <cellStyle name="Calculation 2 4 6 3 2 2 2" xfId="2059"/>
    <cellStyle name="Calculation 2 4 6 3 2 2 2 2" xfId="2060"/>
    <cellStyle name="Calculation 2 4 6 3 2 2 3" xfId="2061"/>
    <cellStyle name="Calculation 2 4 6 3 2 3" xfId="2062"/>
    <cellStyle name="Calculation 2 4 6 3 2 3 2" xfId="2063"/>
    <cellStyle name="Calculation 2 4 6 3 2 3 2 2" xfId="2064"/>
    <cellStyle name="Calculation 2 4 6 3 2 3 3" xfId="2065"/>
    <cellStyle name="Calculation 2 4 6 3 2 4" xfId="2066"/>
    <cellStyle name="Calculation 2 4 6 3 2 4 2" xfId="2067"/>
    <cellStyle name="Calculation 2 4 6 3 2 5" xfId="2068"/>
    <cellStyle name="Calculation 2 4 6 3 3" xfId="2069"/>
    <cellStyle name="Calculation 2 4 6 3 3 2" xfId="2070"/>
    <cellStyle name="Calculation 2 4 6 3 3 2 2" xfId="2071"/>
    <cellStyle name="Calculation 2 4 6 3 3 3" xfId="2072"/>
    <cellStyle name="Calculation 2 4 6 3 4" xfId="2073"/>
    <cellStyle name="Calculation 2 4 6 3 4 2" xfId="2074"/>
    <cellStyle name="Calculation 2 4 6 3 4 2 2" xfId="2075"/>
    <cellStyle name="Calculation 2 4 6 3 4 3" xfId="2076"/>
    <cellStyle name="Calculation 2 4 6 3 5" xfId="2077"/>
    <cellStyle name="Calculation 2 4 6 3 5 2" xfId="2078"/>
    <cellStyle name="Calculation 2 4 6 3 6" xfId="2079"/>
    <cellStyle name="Calculation 2 4 6 4" xfId="44789"/>
    <cellStyle name="Calculation 2 4 6 5" xfId="44790"/>
    <cellStyle name="Calculation 2 4 6 6" xfId="44791"/>
    <cellStyle name="Calculation 2 4 6 7" xfId="44792"/>
    <cellStyle name="Calculation 2 4 6 8" xfId="44793"/>
    <cellStyle name="Calculation 2 4 7" xfId="2080"/>
    <cellStyle name="Calculation 2 4 7 2" xfId="2081"/>
    <cellStyle name="Calculation 2 4 7 2 2" xfId="2082"/>
    <cellStyle name="Calculation 2 4 7 2 2 2" xfId="2083"/>
    <cellStyle name="Calculation 2 4 7 2 2 2 2" xfId="2084"/>
    <cellStyle name="Calculation 2 4 7 2 2 3" xfId="2085"/>
    <cellStyle name="Calculation 2 4 7 2 3" xfId="2086"/>
    <cellStyle name="Calculation 2 4 7 2 3 2" xfId="2087"/>
    <cellStyle name="Calculation 2 4 7 2 3 2 2" xfId="2088"/>
    <cellStyle name="Calculation 2 4 7 2 3 3" xfId="2089"/>
    <cellStyle name="Calculation 2 4 7 2 4" xfId="2090"/>
    <cellStyle name="Calculation 2 4 7 2 4 2" xfId="2091"/>
    <cellStyle name="Calculation 2 4 7 2 5" xfId="2092"/>
    <cellStyle name="Calculation 2 4 7 3" xfId="2093"/>
    <cellStyle name="Calculation 2 4 7 3 2" xfId="2094"/>
    <cellStyle name="Calculation 2 4 7 3 2 2" xfId="2095"/>
    <cellStyle name="Calculation 2 4 7 3 3" xfId="2096"/>
    <cellStyle name="Calculation 2 4 7 4" xfId="2097"/>
    <cellStyle name="Calculation 2 4 7 4 2" xfId="2098"/>
    <cellStyle name="Calculation 2 4 7 4 2 2" xfId="2099"/>
    <cellStyle name="Calculation 2 4 7 4 3" xfId="2100"/>
    <cellStyle name="Calculation 2 4 7 5" xfId="2101"/>
    <cellStyle name="Calculation 2 4 7 5 2" xfId="2102"/>
    <cellStyle name="Calculation 2 4 7 6" xfId="2103"/>
    <cellStyle name="Calculation 2 4 8" xfId="44794"/>
    <cellStyle name="Calculation 2 4 8 2" xfId="44795"/>
    <cellStyle name="Calculation 2 4 8 2 2" xfId="44796"/>
    <cellStyle name="Calculation 2 4 8 2 3" xfId="44797"/>
    <cellStyle name="Calculation 2 4 8 3" xfId="44798"/>
    <cellStyle name="Calculation 2 4 8 4" xfId="44799"/>
    <cellStyle name="Calculation 2 4 9" xfId="44800"/>
    <cellStyle name="Calculation 2 4 9 2" xfId="44801"/>
    <cellStyle name="Calculation 2 4 9 2 2" xfId="44802"/>
    <cellStyle name="Calculation 2 4 9 2 3" xfId="44803"/>
    <cellStyle name="Calculation 2 4 9 3" xfId="44804"/>
    <cellStyle name="Calculation 2 4 9 4" xfId="44805"/>
    <cellStyle name="Calculation 2 5" xfId="159"/>
    <cellStyle name="Calculation 2 5 10" xfId="44806"/>
    <cellStyle name="Calculation 2 5 11" xfId="44807"/>
    <cellStyle name="Calculation 2 5 12" xfId="44808"/>
    <cellStyle name="Calculation 2 5 13" xfId="44809"/>
    <cellStyle name="Calculation 2 5 14" xfId="44810"/>
    <cellStyle name="Calculation 2 5 2" xfId="160"/>
    <cellStyle name="Calculation 2 5 2 2" xfId="161"/>
    <cellStyle name="Calculation 2 5 2 2 2" xfId="2104"/>
    <cellStyle name="Calculation 2 5 2 2 2 2" xfId="2105"/>
    <cellStyle name="Calculation 2 5 2 2 2 2 2" xfId="2106"/>
    <cellStyle name="Calculation 2 5 2 2 2 2 2 2" xfId="2107"/>
    <cellStyle name="Calculation 2 5 2 2 2 2 2 2 2" xfId="2108"/>
    <cellStyle name="Calculation 2 5 2 2 2 2 2 3" xfId="2109"/>
    <cellStyle name="Calculation 2 5 2 2 2 2 3" xfId="2110"/>
    <cellStyle name="Calculation 2 5 2 2 2 2 3 2" xfId="2111"/>
    <cellStyle name="Calculation 2 5 2 2 2 2 3 2 2" xfId="2112"/>
    <cellStyle name="Calculation 2 5 2 2 2 2 3 3" xfId="2113"/>
    <cellStyle name="Calculation 2 5 2 2 2 2 4" xfId="2114"/>
    <cellStyle name="Calculation 2 5 2 2 2 2 4 2" xfId="2115"/>
    <cellStyle name="Calculation 2 5 2 2 2 2 5" xfId="2116"/>
    <cellStyle name="Calculation 2 5 2 2 2 3" xfId="2117"/>
    <cellStyle name="Calculation 2 5 2 2 2 3 2" xfId="2118"/>
    <cellStyle name="Calculation 2 5 2 2 2 3 2 2" xfId="2119"/>
    <cellStyle name="Calculation 2 5 2 2 2 3 3" xfId="2120"/>
    <cellStyle name="Calculation 2 5 2 2 2 4" xfId="2121"/>
    <cellStyle name="Calculation 2 5 2 2 2 4 2" xfId="2122"/>
    <cellStyle name="Calculation 2 5 2 2 2 4 2 2" xfId="2123"/>
    <cellStyle name="Calculation 2 5 2 2 2 4 3" xfId="2124"/>
    <cellStyle name="Calculation 2 5 2 2 2 5" xfId="2125"/>
    <cellStyle name="Calculation 2 5 2 2 2 5 2" xfId="2126"/>
    <cellStyle name="Calculation 2 5 2 2 2 6" xfId="2127"/>
    <cellStyle name="Calculation 2 5 2 2 3" xfId="44811"/>
    <cellStyle name="Calculation 2 5 2 2 4" xfId="44812"/>
    <cellStyle name="Calculation 2 5 2 2 5" xfId="44813"/>
    <cellStyle name="Calculation 2 5 2 2 6" xfId="44814"/>
    <cellStyle name="Calculation 2 5 2 2 7" xfId="44815"/>
    <cellStyle name="Calculation 2 5 2 3" xfId="2128"/>
    <cellStyle name="Calculation 2 5 2 3 2" xfId="2129"/>
    <cellStyle name="Calculation 2 5 2 3 2 2" xfId="2130"/>
    <cellStyle name="Calculation 2 5 2 3 2 2 2" xfId="2131"/>
    <cellStyle name="Calculation 2 5 2 3 2 2 2 2" xfId="2132"/>
    <cellStyle name="Calculation 2 5 2 3 2 2 3" xfId="2133"/>
    <cellStyle name="Calculation 2 5 2 3 2 3" xfId="2134"/>
    <cellStyle name="Calculation 2 5 2 3 2 3 2" xfId="2135"/>
    <cellStyle name="Calculation 2 5 2 3 2 3 2 2" xfId="2136"/>
    <cellStyle name="Calculation 2 5 2 3 2 3 3" xfId="2137"/>
    <cellStyle name="Calculation 2 5 2 3 2 4" xfId="2138"/>
    <cellStyle name="Calculation 2 5 2 3 2 4 2" xfId="2139"/>
    <cellStyle name="Calculation 2 5 2 3 2 5" xfId="2140"/>
    <cellStyle name="Calculation 2 5 2 3 3" xfId="2141"/>
    <cellStyle name="Calculation 2 5 2 3 3 2" xfId="2142"/>
    <cellStyle name="Calculation 2 5 2 3 3 2 2" xfId="2143"/>
    <cellStyle name="Calculation 2 5 2 3 3 3" xfId="2144"/>
    <cellStyle name="Calculation 2 5 2 3 4" xfId="2145"/>
    <cellStyle name="Calculation 2 5 2 3 4 2" xfId="2146"/>
    <cellStyle name="Calculation 2 5 2 3 4 2 2" xfId="2147"/>
    <cellStyle name="Calculation 2 5 2 3 4 3" xfId="2148"/>
    <cellStyle name="Calculation 2 5 2 3 5" xfId="2149"/>
    <cellStyle name="Calculation 2 5 2 3 5 2" xfId="2150"/>
    <cellStyle name="Calculation 2 5 2 3 6" xfId="2151"/>
    <cellStyle name="Calculation 2 5 2 4" xfId="44816"/>
    <cellStyle name="Calculation 2 5 2 5" xfId="44817"/>
    <cellStyle name="Calculation 2 5 2 6" xfId="44818"/>
    <cellStyle name="Calculation 2 5 2 7" xfId="44819"/>
    <cellStyle name="Calculation 2 5 2 8" xfId="44820"/>
    <cellStyle name="Calculation 2 5 3" xfId="162"/>
    <cellStyle name="Calculation 2 5 3 2" xfId="2152"/>
    <cellStyle name="Calculation 2 5 3 2 2" xfId="2153"/>
    <cellStyle name="Calculation 2 5 3 2 2 2" xfId="2154"/>
    <cellStyle name="Calculation 2 5 3 2 2 2 2" xfId="2155"/>
    <cellStyle name="Calculation 2 5 3 2 2 2 2 2" xfId="2156"/>
    <cellStyle name="Calculation 2 5 3 2 2 2 3" xfId="2157"/>
    <cellStyle name="Calculation 2 5 3 2 2 3" xfId="2158"/>
    <cellStyle name="Calculation 2 5 3 2 2 3 2" xfId="2159"/>
    <cellStyle name="Calculation 2 5 3 2 2 3 2 2" xfId="2160"/>
    <cellStyle name="Calculation 2 5 3 2 2 3 3" xfId="2161"/>
    <cellStyle name="Calculation 2 5 3 2 2 4" xfId="2162"/>
    <cellStyle name="Calculation 2 5 3 2 2 4 2" xfId="2163"/>
    <cellStyle name="Calculation 2 5 3 2 2 5" xfId="2164"/>
    <cellStyle name="Calculation 2 5 3 2 3" xfId="2165"/>
    <cellStyle name="Calculation 2 5 3 2 3 2" xfId="2166"/>
    <cellStyle name="Calculation 2 5 3 2 3 2 2" xfId="2167"/>
    <cellStyle name="Calculation 2 5 3 2 3 3" xfId="2168"/>
    <cellStyle name="Calculation 2 5 3 2 4" xfId="2169"/>
    <cellStyle name="Calculation 2 5 3 2 4 2" xfId="2170"/>
    <cellStyle name="Calculation 2 5 3 2 4 2 2" xfId="2171"/>
    <cellStyle name="Calculation 2 5 3 2 4 3" xfId="2172"/>
    <cellStyle name="Calculation 2 5 3 2 5" xfId="2173"/>
    <cellStyle name="Calculation 2 5 3 2 5 2" xfId="2174"/>
    <cellStyle name="Calculation 2 5 3 2 6" xfId="2175"/>
    <cellStyle name="Calculation 2 5 3 3" xfId="44821"/>
    <cellStyle name="Calculation 2 5 3 4" xfId="44822"/>
    <cellStyle name="Calculation 2 5 3 5" xfId="44823"/>
    <cellStyle name="Calculation 2 5 3 6" xfId="44824"/>
    <cellStyle name="Calculation 2 5 3 7" xfId="44825"/>
    <cellStyle name="Calculation 2 5 3 8" xfId="44826"/>
    <cellStyle name="Calculation 2 5 4" xfId="2176"/>
    <cellStyle name="Calculation 2 5 4 2" xfId="2177"/>
    <cellStyle name="Calculation 2 5 4 2 2" xfId="2178"/>
    <cellStyle name="Calculation 2 5 4 2 2 2" xfId="2179"/>
    <cellStyle name="Calculation 2 5 4 2 2 2 2" xfId="2180"/>
    <cellStyle name="Calculation 2 5 4 2 2 3" xfId="2181"/>
    <cellStyle name="Calculation 2 5 4 2 3" xfId="2182"/>
    <cellStyle name="Calculation 2 5 4 2 3 2" xfId="2183"/>
    <cellStyle name="Calculation 2 5 4 2 3 2 2" xfId="2184"/>
    <cellStyle name="Calculation 2 5 4 2 3 3" xfId="2185"/>
    <cellStyle name="Calculation 2 5 4 2 4" xfId="2186"/>
    <cellStyle name="Calculation 2 5 4 2 4 2" xfId="2187"/>
    <cellStyle name="Calculation 2 5 4 2 5" xfId="2188"/>
    <cellStyle name="Calculation 2 5 4 3" xfId="2189"/>
    <cellStyle name="Calculation 2 5 4 3 2" xfId="2190"/>
    <cellStyle name="Calculation 2 5 4 3 2 2" xfId="2191"/>
    <cellStyle name="Calculation 2 5 4 3 3" xfId="2192"/>
    <cellStyle name="Calculation 2 5 4 4" xfId="2193"/>
    <cellStyle name="Calculation 2 5 4 4 2" xfId="2194"/>
    <cellStyle name="Calculation 2 5 4 4 2 2" xfId="2195"/>
    <cellStyle name="Calculation 2 5 4 4 3" xfId="2196"/>
    <cellStyle name="Calculation 2 5 4 5" xfId="2197"/>
    <cellStyle name="Calculation 2 5 4 5 2" xfId="2198"/>
    <cellStyle name="Calculation 2 5 4 6" xfId="2199"/>
    <cellStyle name="Calculation 2 5 5" xfId="44827"/>
    <cellStyle name="Calculation 2 5 5 2" xfId="44828"/>
    <cellStyle name="Calculation 2 5 5 2 2" xfId="44829"/>
    <cellStyle name="Calculation 2 5 5 2 3" xfId="44830"/>
    <cellStyle name="Calculation 2 5 5 3" xfId="44831"/>
    <cellStyle name="Calculation 2 5 5 4" xfId="44832"/>
    <cellStyle name="Calculation 2 5 6" xfId="44833"/>
    <cellStyle name="Calculation 2 5 6 2" xfId="44834"/>
    <cellStyle name="Calculation 2 5 6 2 2" xfId="44835"/>
    <cellStyle name="Calculation 2 5 6 2 3" xfId="44836"/>
    <cellStyle name="Calculation 2 5 6 3" xfId="44837"/>
    <cellStyle name="Calculation 2 5 6 4" xfId="44838"/>
    <cellStyle name="Calculation 2 5 7" xfId="44839"/>
    <cellStyle name="Calculation 2 5 7 2" xfId="44840"/>
    <cellStyle name="Calculation 2 5 7 2 2" xfId="44841"/>
    <cellStyle name="Calculation 2 5 7 2 3" xfId="44842"/>
    <cellStyle name="Calculation 2 5 7 3" xfId="44843"/>
    <cellStyle name="Calculation 2 5 7 4" xfId="44844"/>
    <cellStyle name="Calculation 2 5 8" xfId="44845"/>
    <cellStyle name="Calculation 2 5 8 2" xfId="44846"/>
    <cellStyle name="Calculation 2 5 8 2 2" xfId="44847"/>
    <cellStyle name="Calculation 2 5 8 2 3" xfId="44848"/>
    <cellStyle name="Calculation 2 5 8 3" xfId="44849"/>
    <cellStyle name="Calculation 2 5 8 4" xfId="44850"/>
    <cellStyle name="Calculation 2 5 9" xfId="44851"/>
    <cellStyle name="Calculation 2 5 9 2" xfId="44852"/>
    <cellStyle name="Calculation 2 5 9 2 2" xfId="44853"/>
    <cellStyle name="Calculation 2 5 9 2 3" xfId="44854"/>
    <cellStyle name="Calculation 2 5 9 3" xfId="44855"/>
    <cellStyle name="Calculation 2 5 9 4" xfId="44856"/>
    <cellStyle name="Calculation 2 6" xfId="163"/>
    <cellStyle name="Calculation 2 6 10" xfId="44857"/>
    <cellStyle name="Calculation 2 6 11" xfId="44858"/>
    <cellStyle name="Calculation 2 6 12" xfId="44859"/>
    <cellStyle name="Calculation 2 6 13" xfId="44860"/>
    <cellStyle name="Calculation 2 6 14" xfId="44861"/>
    <cellStyle name="Calculation 2 6 2" xfId="164"/>
    <cellStyle name="Calculation 2 6 2 2" xfId="2200"/>
    <cellStyle name="Calculation 2 6 2 2 2" xfId="2201"/>
    <cellStyle name="Calculation 2 6 2 2 2 2" xfId="2202"/>
    <cellStyle name="Calculation 2 6 2 2 2 2 2" xfId="2203"/>
    <cellStyle name="Calculation 2 6 2 2 2 2 2 2" xfId="2204"/>
    <cellStyle name="Calculation 2 6 2 2 2 2 3" xfId="2205"/>
    <cellStyle name="Calculation 2 6 2 2 2 3" xfId="2206"/>
    <cellStyle name="Calculation 2 6 2 2 2 3 2" xfId="2207"/>
    <cellStyle name="Calculation 2 6 2 2 2 3 2 2" xfId="2208"/>
    <cellStyle name="Calculation 2 6 2 2 2 3 3" xfId="2209"/>
    <cellStyle name="Calculation 2 6 2 2 2 4" xfId="2210"/>
    <cellStyle name="Calculation 2 6 2 2 2 4 2" xfId="2211"/>
    <cellStyle name="Calculation 2 6 2 2 2 5" xfId="2212"/>
    <cellStyle name="Calculation 2 6 2 2 3" xfId="2213"/>
    <cellStyle name="Calculation 2 6 2 2 3 2" xfId="2214"/>
    <cellStyle name="Calculation 2 6 2 2 3 2 2" xfId="2215"/>
    <cellStyle name="Calculation 2 6 2 2 3 3" xfId="2216"/>
    <cellStyle name="Calculation 2 6 2 2 4" xfId="2217"/>
    <cellStyle name="Calculation 2 6 2 2 4 2" xfId="2218"/>
    <cellStyle name="Calculation 2 6 2 2 4 2 2" xfId="2219"/>
    <cellStyle name="Calculation 2 6 2 2 4 3" xfId="2220"/>
    <cellStyle name="Calculation 2 6 2 2 5" xfId="2221"/>
    <cellStyle name="Calculation 2 6 2 2 5 2" xfId="2222"/>
    <cellStyle name="Calculation 2 6 2 2 6" xfId="2223"/>
    <cellStyle name="Calculation 2 6 2 3" xfId="44862"/>
    <cellStyle name="Calculation 2 6 2 4" xfId="44863"/>
    <cellStyle name="Calculation 2 6 2 5" xfId="44864"/>
    <cellStyle name="Calculation 2 6 2 6" xfId="44865"/>
    <cellStyle name="Calculation 2 6 2 7" xfId="44866"/>
    <cellStyle name="Calculation 2 6 2 8" xfId="44867"/>
    <cellStyle name="Calculation 2 6 3" xfId="2224"/>
    <cellStyle name="Calculation 2 6 3 2" xfId="2225"/>
    <cellStyle name="Calculation 2 6 3 2 2" xfId="2226"/>
    <cellStyle name="Calculation 2 6 3 2 2 2" xfId="2227"/>
    <cellStyle name="Calculation 2 6 3 2 2 2 2" xfId="2228"/>
    <cellStyle name="Calculation 2 6 3 2 2 3" xfId="2229"/>
    <cellStyle name="Calculation 2 6 3 2 3" xfId="2230"/>
    <cellStyle name="Calculation 2 6 3 2 3 2" xfId="2231"/>
    <cellStyle name="Calculation 2 6 3 2 3 2 2" xfId="2232"/>
    <cellStyle name="Calculation 2 6 3 2 3 3" xfId="2233"/>
    <cellStyle name="Calculation 2 6 3 2 4" xfId="2234"/>
    <cellStyle name="Calculation 2 6 3 2 4 2" xfId="2235"/>
    <cellStyle name="Calculation 2 6 3 2 5" xfId="2236"/>
    <cellStyle name="Calculation 2 6 3 3" xfId="2237"/>
    <cellStyle name="Calculation 2 6 3 3 2" xfId="2238"/>
    <cellStyle name="Calculation 2 6 3 3 2 2" xfId="2239"/>
    <cellStyle name="Calculation 2 6 3 3 3" xfId="2240"/>
    <cellStyle name="Calculation 2 6 3 4" xfId="2241"/>
    <cellStyle name="Calculation 2 6 3 4 2" xfId="2242"/>
    <cellStyle name="Calculation 2 6 3 4 2 2" xfId="2243"/>
    <cellStyle name="Calculation 2 6 3 4 3" xfId="2244"/>
    <cellStyle name="Calculation 2 6 3 5" xfId="2245"/>
    <cellStyle name="Calculation 2 6 3 5 2" xfId="2246"/>
    <cellStyle name="Calculation 2 6 3 6" xfId="2247"/>
    <cellStyle name="Calculation 2 6 4" xfId="44868"/>
    <cellStyle name="Calculation 2 6 4 2" xfId="44869"/>
    <cellStyle name="Calculation 2 6 4 2 2" xfId="44870"/>
    <cellStyle name="Calculation 2 6 4 2 3" xfId="44871"/>
    <cellStyle name="Calculation 2 6 4 3" xfId="44872"/>
    <cellStyle name="Calculation 2 6 4 4" xfId="44873"/>
    <cellStyle name="Calculation 2 6 5" xfId="44874"/>
    <cellStyle name="Calculation 2 6 5 2" xfId="44875"/>
    <cellStyle name="Calculation 2 6 5 2 2" xfId="44876"/>
    <cellStyle name="Calculation 2 6 5 2 3" xfId="44877"/>
    <cellStyle name="Calculation 2 6 5 3" xfId="44878"/>
    <cellStyle name="Calculation 2 6 5 4" xfId="44879"/>
    <cellStyle name="Calculation 2 6 6" xfId="44880"/>
    <cellStyle name="Calculation 2 6 6 2" xfId="44881"/>
    <cellStyle name="Calculation 2 6 6 2 2" xfId="44882"/>
    <cellStyle name="Calculation 2 6 6 2 3" xfId="44883"/>
    <cellStyle name="Calculation 2 6 6 3" xfId="44884"/>
    <cellStyle name="Calculation 2 6 6 4" xfId="44885"/>
    <cellStyle name="Calculation 2 6 7" xfId="44886"/>
    <cellStyle name="Calculation 2 6 7 2" xfId="44887"/>
    <cellStyle name="Calculation 2 6 7 2 2" xfId="44888"/>
    <cellStyle name="Calculation 2 6 7 2 3" xfId="44889"/>
    <cellStyle name="Calculation 2 6 7 3" xfId="44890"/>
    <cellStyle name="Calculation 2 6 7 4" xfId="44891"/>
    <cellStyle name="Calculation 2 6 8" xfId="44892"/>
    <cellStyle name="Calculation 2 6 8 2" xfId="44893"/>
    <cellStyle name="Calculation 2 6 8 2 2" xfId="44894"/>
    <cellStyle name="Calculation 2 6 8 2 3" xfId="44895"/>
    <cellStyle name="Calculation 2 6 8 3" xfId="44896"/>
    <cellStyle name="Calculation 2 6 8 4" xfId="44897"/>
    <cellStyle name="Calculation 2 6 9" xfId="44898"/>
    <cellStyle name="Calculation 2 6 9 2" xfId="44899"/>
    <cellStyle name="Calculation 2 6 9 2 2" xfId="44900"/>
    <cellStyle name="Calculation 2 6 9 2 3" xfId="44901"/>
    <cellStyle name="Calculation 2 6 9 3" xfId="44902"/>
    <cellStyle name="Calculation 2 6 9 4" xfId="44903"/>
    <cellStyle name="Calculation 2 7" xfId="165"/>
    <cellStyle name="Calculation 2 7 10" xfId="44904"/>
    <cellStyle name="Calculation 2 7 11" xfId="44905"/>
    <cellStyle name="Calculation 2 7 12" xfId="44906"/>
    <cellStyle name="Calculation 2 7 13" xfId="44907"/>
    <cellStyle name="Calculation 2 7 14" xfId="44908"/>
    <cellStyle name="Calculation 2 7 2" xfId="166"/>
    <cellStyle name="Calculation 2 7 2 2" xfId="2248"/>
    <cellStyle name="Calculation 2 7 2 2 2" xfId="2249"/>
    <cellStyle name="Calculation 2 7 2 2 2 2" xfId="2250"/>
    <cellStyle name="Calculation 2 7 2 2 2 2 2" xfId="2251"/>
    <cellStyle name="Calculation 2 7 2 2 2 2 2 2" xfId="2252"/>
    <cellStyle name="Calculation 2 7 2 2 2 2 3" xfId="2253"/>
    <cellStyle name="Calculation 2 7 2 2 2 3" xfId="2254"/>
    <cellStyle name="Calculation 2 7 2 2 2 3 2" xfId="2255"/>
    <cellStyle name="Calculation 2 7 2 2 2 3 2 2" xfId="2256"/>
    <cellStyle name="Calculation 2 7 2 2 2 3 3" xfId="2257"/>
    <cellStyle name="Calculation 2 7 2 2 2 4" xfId="2258"/>
    <cellStyle name="Calculation 2 7 2 2 2 4 2" xfId="2259"/>
    <cellStyle name="Calculation 2 7 2 2 2 5" xfId="2260"/>
    <cellStyle name="Calculation 2 7 2 2 3" xfId="2261"/>
    <cellStyle name="Calculation 2 7 2 2 3 2" xfId="2262"/>
    <cellStyle name="Calculation 2 7 2 2 3 2 2" xfId="2263"/>
    <cellStyle name="Calculation 2 7 2 2 3 3" xfId="2264"/>
    <cellStyle name="Calculation 2 7 2 2 4" xfId="2265"/>
    <cellStyle name="Calculation 2 7 2 2 4 2" xfId="2266"/>
    <cellStyle name="Calculation 2 7 2 2 4 2 2" xfId="2267"/>
    <cellStyle name="Calculation 2 7 2 2 4 3" xfId="2268"/>
    <cellStyle name="Calculation 2 7 2 2 5" xfId="2269"/>
    <cellStyle name="Calculation 2 7 2 2 5 2" xfId="2270"/>
    <cellStyle name="Calculation 2 7 2 2 6" xfId="2271"/>
    <cellStyle name="Calculation 2 7 2 3" xfId="44909"/>
    <cellStyle name="Calculation 2 7 2 4" xfId="44910"/>
    <cellStyle name="Calculation 2 7 2 5" xfId="44911"/>
    <cellStyle name="Calculation 2 7 2 6" xfId="44912"/>
    <cellStyle name="Calculation 2 7 2 7" xfId="44913"/>
    <cellStyle name="Calculation 2 7 2 8" xfId="44914"/>
    <cellStyle name="Calculation 2 7 3" xfId="2272"/>
    <cellStyle name="Calculation 2 7 3 2" xfId="2273"/>
    <cellStyle name="Calculation 2 7 3 2 2" xfId="2274"/>
    <cellStyle name="Calculation 2 7 3 2 2 2" xfId="2275"/>
    <cellStyle name="Calculation 2 7 3 2 2 2 2" xfId="2276"/>
    <cellStyle name="Calculation 2 7 3 2 2 3" xfId="2277"/>
    <cellStyle name="Calculation 2 7 3 2 3" xfId="2278"/>
    <cellStyle name="Calculation 2 7 3 2 3 2" xfId="2279"/>
    <cellStyle name="Calculation 2 7 3 2 3 2 2" xfId="2280"/>
    <cellStyle name="Calculation 2 7 3 2 3 3" xfId="2281"/>
    <cellStyle name="Calculation 2 7 3 2 4" xfId="2282"/>
    <cellStyle name="Calculation 2 7 3 2 4 2" xfId="2283"/>
    <cellStyle name="Calculation 2 7 3 2 5" xfId="2284"/>
    <cellStyle name="Calculation 2 7 3 3" xfId="2285"/>
    <cellStyle name="Calculation 2 7 3 3 2" xfId="2286"/>
    <cellStyle name="Calculation 2 7 3 3 2 2" xfId="2287"/>
    <cellStyle name="Calculation 2 7 3 3 3" xfId="2288"/>
    <cellStyle name="Calculation 2 7 3 4" xfId="2289"/>
    <cellStyle name="Calculation 2 7 3 4 2" xfId="2290"/>
    <cellStyle name="Calculation 2 7 3 4 2 2" xfId="2291"/>
    <cellStyle name="Calculation 2 7 3 4 3" xfId="2292"/>
    <cellStyle name="Calculation 2 7 3 5" xfId="2293"/>
    <cellStyle name="Calculation 2 7 3 5 2" xfId="2294"/>
    <cellStyle name="Calculation 2 7 3 6" xfId="2295"/>
    <cellStyle name="Calculation 2 7 4" xfId="44915"/>
    <cellStyle name="Calculation 2 7 4 2" xfId="44916"/>
    <cellStyle name="Calculation 2 7 4 2 2" xfId="44917"/>
    <cellStyle name="Calculation 2 7 4 2 3" xfId="44918"/>
    <cellStyle name="Calculation 2 7 4 3" xfId="44919"/>
    <cellStyle name="Calculation 2 7 4 4" xfId="44920"/>
    <cellStyle name="Calculation 2 7 5" xfId="44921"/>
    <cellStyle name="Calculation 2 7 5 2" xfId="44922"/>
    <cellStyle name="Calculation 2 7 5 2 2" xfId="44923"/>
    <cellStyle name="Calculation 2 7 5 2 3" xfId="44924"/>
    <cellStyle name="Calculation 2 7 5 3" xfId="44925"/>
    <cellStyle name="Calculation 2 7 5 4" xfId="44926"/>
    <cellStyle name="Calculation 2 7 6" xfId="44927"/>
    <cellStyle name="Calculation 2 7 6 2" xfId="44928"/>
    <cellStyle name="Calculation 2 7 6 2 2" xfId="44929"/>
    <cellStyle name="Calculation 2 7 6 2 3" xfId="44930"/>
    <cellStyle name="Calculation 2 7 6 3" xfId="44931"/>
    <cellStyle name="Calculation 2 7 6 4" xfId="44932"/>
    <cellStyle name="Calculation 2 7 7" xfId="44933"/>
    <cellStyle name="Calculation 2 7 7 2" xfId="44934"/>
    <cellStyle name="Calculation 2 7 7 2 2" xfId="44935"/>
    <cellStyle name="Calculation 2 7 7 2 3" xfId="44936"/>
    <cellStyle name="Calculation 2 7 7 3" xfId="44937"/>
    <cellStyle name="Calculation 2 7 7 4" xfId="44938"/>
    <cellStyle name="Calculation 2 7 8" xfId="44939"/>
    <cellStyle name="Calculation 2 7 8 2" xfId="44940"/>
    <cellStyle name="Calculation 2 7 8 2 2" xfId="44941"/>
    <cellStyle name="Calculation 2 7 8 2 3" xfId="44942"/>
    <cellStyle name="Calculation 2 7 8 3" xfId="44943"/>
    <cellStyle name="Calculation 2 7 8 4" xfId="44944"/>
    <cellStyle name="Calculation 2 7 9" xfId="44945"/>
    <cellStyle name="Calculation 2 7 9 2" xfId="44946"/>
    <cellStyle name="Calculation 2 7 9 2 2" xfId="44947"/>
    <cellStyle name="Calculation 2 7 9 2 3" xfId="44948"/>
    <cellStyle name="Calculation 2 7 9 3" xfId="44949"/>
    <cellStyle name="Calculation 2 7 9 4" xfId="44950"/>
    <cellStyle name="Calculation 2 8" xfId="167"/>
    <cellStyle name="Calculation 2 8 10" xfId="44951"/>
    <cellStyle name="Calculation 2 8 11" xfId="44952"/>
    <cellStyle name="Calculation 2 8 12" xfId="44953"/>
    <cellStyle name="Calculation 2 8 13" xfId="44954"/>
    <cellStyle name="Calculation 2 8 14" xfId="44955"/>
    <cellStyle name="Calculation 2 8 15" xfId="44956"/>
    <cellStyle name="Calculation 2 8 2" xfId="168"/>
    <cellStyle name="Calculation 2 8 2 2" xfId="2296"/>
    <cellStyle name="Calculation 2 8 2 2 2" xfId="2297"/>
    <cellStyle name="Calculation 2 8 2 2 2 2" xfId="2298"/>
    <cellStyle name="Calculation 2 8 2 2 2 2 2" xfId="2299"/>
    <cellStyle name="Calculation 2 8 2 2 2 2 2 2" xfId="2300"/>
    <cellStyle name="Calculation 2 8 2 2 2 2 3" xfId="2301"/>
    <cellStyle name="Calculation 2 8 2 2 2 3" xfId="2302"/>
    <cellStyle name="Calculation 2 8 2 2 2 3 2" xfId="2303"/>
    <cellStyle name="Calculation 2 8 2 2 2 3 2 2" xfId="2304"/>
    <cellStyle name="Calculation 2 8 2 2 2 3 3" xfId="2305"/>
    <cellStyle name="Calculation 2 8 2 2 2 4" xfId="2306"/>
    <cellStyle name="Calculation 2 8 2 2 2 4 2" xfId="2307"/>
    <cellStyle name="Calculation 2 8 2 2 2 5" xfId="2308"/>
    <cellStyle name="Calculation 2 8 2 2 3" xfId="2309"/>
    <cellStyle name="Calculation 2 8 2 2 3 2" xfId="2310"/>
    <cellStyle name="Calculation 2 8 2 2 3 2 2" xfId="2311"/>
    <cellStyle name="Calculation 2 8 2 2 3 3" xfId="2312"/>
    <cellStyle name="Calculation 2 8 2 2 4" xfId="2313"/>
    <cellStyle name="Calculation 2 8 2 2 4 2" xfId="2314"/>
    <cellStyle name="Calculation 2 8 2 2 4 2 2" xfId="2315"/>
    <cellStyle name="Calculation 2 8 2 2 4 3" xfId="2316"/>
    <cellStyle name="Calculation 2 8 2 2 5" xfId="2317"/>
    <cellStyle name="Calculation 2 8 2 2 5 2" xfId="2318"/>
    <cellStyle name="Calculation 2 8 2 2 6" xfId="2319"/>
    <cellStyle name="Calculation 2 8 2 3" xfId="44957"/>
    <cellStyle name="Calculation 2 8 2 4" xfId="44958"/>
    <cellStyle name="Calculation 2 8 2 5" xfId="44959"/>
    <cellStyle name="Calculation 2 8 2 6" xfId="44960"/>
    <cellStyle name="Calculation 2 8 2 7" xfId="44961"/>
    <cellStyle name="Calculation 2 8 2 8" xfId="44962"/>
    <cellStyle name="Calculation 2 8 3" xfId="2320"/>
    <cellStyle name="Calculation 2 8 3 2" xfId="2321"/>
    <cellStyle name="Calculation 2 8 3 2 2" xfId="2322"/>
    <cellStyle name="Calculation 2 8 3 2 2 2" xfId="2323"/>
    <cellStyle name="Calculation 2 8 3 2 2 2 2" xfId="2324"/>
    <cellStyle name="Calculation 2 8 3 2 2 3" xfId="2325"/>
    <cellStyle name="Calculation 2 8 3 2 3" xfId="2326"/>
    <cellStyle name="Calculation 2 8 3 2 3 2" xfId="2327"/>
    <cellStyle name="Calculation 2 8 3 2 3 2 2" xfId="2328"/>
    <cellStyle name="Calculation 2 8 3 2 3 3" xfId="2329"/>
    <cellStyle name="Calculation 2 8 3 2 4" xfId="2330"/>
    <cellStyle name="Calculation 2 8 3 2 4 2" xfId="2331"/>
    <cellStyle name="Calculation 2 8 3 2 5" xfId="2332"/>
    <cellStyle name="Calculation 2 8 3 3" xfId="2333"/>
    <cellStyle name="Calculation 2 8 3 3 2" xfId="2334"/>
    <cellStyle name="Calculation 2 8 3 3 2 2" xfId="2335"/>
    <cellStyle name="Calculation 2 8 3 3 3" xfId="2336"/>
    <cellStyle name="Calculation 2 8 3 4" xfId="2337"/>
    <cellStyle name="Calculation 2 8 3 4 2" xfId="2338"/>
    <cellStyle name="Calculation 2 8 3 4 2 2" xfId="2339"/>
    <cellStyle name="Calculation 2 8 3 4 3" xfId="2340"/>
    <cellStyle name="Calculation 2 8 3 5" xfId="2341"/>
    <cellStyle name="Calculation 2 8 3 5 2" xfId="2342"/>
    <cellStyle name="Calculation 2 8 3 6" xfId="2343"/>
    <cellStyle name="Calculation 2 8 4" xfId="44963"/>
    <cellStyle name="Calculation 2 8 4 2" xfId="44964"/>
    <cellStyle name="Calculation 2 8 4 2 2" xfId="44965"/>
    <cellStyle name="Calculation 2 8 4 2 3" xfId="44966"/>
    <cellStyle name="Calculation 2 8 4 3" xfId="44967"/>
    <cellStyle name="Calculation 2 8 4 4" xfId="44968"/>
    <cellStyle name="Calculation 2 8 5" xfId="44969"/>
    <cellStyle name="Calculation 2 8 5 2" xfId="44970"/>
    <cellStyle name="Calculation 2 8 5 2 2" xfId="44971"/>
    <cellStyle name="Calculation 2 8 5 2 3" xfId="44972"/>
    <cellStyle name="Calculation 2 8 5 3" xfId="44973"/>
    <cellStyle name="Calculation 2 8 5 4" xfId="44974"/>
    <cellStyle name="Calculation 2 8 6" xfId="44975"/>
    <cellStyle name="Calculation 2 8 6 2" xfId="44976"/>
    <cellStyle name="Calculation 2 8 6 2 2" xfId="44977"/>
    <cellStyle name="Calculation 2 8 6 2 3" xfId="44978"/>
    <cellStyle name="Calculation 2 8 6 3" xfId="44979"/>
    <cellStyle name="Calculation 2 8 6 4" xfId="44980"/>
    <cellStyle name="Calculation 2 8 7" xfId="44981"/>
    <cellStyle name="Calculation 2 8 7 2" xfId="44982"/>
    <cellStyle name="Calculation 2 8 7 2 2" xfId="44983"/>
    <cellStyle name="Calculation 2 8 7 2 3" xfId="44984"/>
    <cellStyle name="Calculation 2 8 7 3" xfId="44985"/>
    <cellStyle name="Calculation 2 8 7 4" xfId="44986"/>
    <cellStyle name="Calculation 2 8 8" xfId="44987"/>
    <cellStyle name="Calculation 2 8 8 2" xfId="44988"/>
    <cellStyle name="Calculation 2 8 8 2 2" xfId="44989"/>
    <cellStyle name="Calculation 2 8 8 2 3" xfId="44990"/>
    <cellStyle name="Calculation 2 8 8 3" xfId="44991"/>
    <cellStyle name="Calculation 2 8 8 4" xfId="44992"/>
    <cellStyle name="Calculation 2 8 9" xfId="44993"/>
    <cellStyle name="Calculation 2 8 9 2" xfId="44994"/>
    <cellStyle name="Calculation 2 8 9 2 2" xfId="44995"/>
    <cellStyle name="Calculation 2 8 9 2 3" xfId="44996"/>
    <cellStyle name="Calculation 2 8 9 3" xfId="44997"/>
    <cellStyle name="Calculation 2 8 9 4" xfId="44998"/>
    <cellStyle name="Calculation 2 9" xfId="169"/>
    <cellStyle name="Calculation 2 9 10" xfId="44999"/>
    <cellStyle name="Calculation 2 9 11" xfId="45000"/>
    <cellStyle name="Calculation 2 9 12" xfId="45001"/>
    <cellStyle name="Calculation 2 9 13" xfId="45002"/>
    <cellStyle name="Calculation 2 9 14" xfId="45003"/>
    <cellStyle name="Calculation 2 9 15" xfId="45004"/>
    <cellStyle name="Calculation 2 9 2" xfId="170"/>
    <cellStyle name="Calculation 2 9 2 2" xfId="2344"/>
    <cellStyle name="Calculation 2 9 2 2 2" xfId="2345"/>
    <cellStyle name="Calculation 2 9 2 2 2 2" xfId="2346"/>
    <cellStyle name="Calculation 2 9 2 2 2 2 2" xfId="2347"/>
    <cellStyle name="Calculation 2 9 2 2 2 2 2 2" xfId="2348"/>
    <cellStyle name="Calculation 2 9 2 2 2 2 3" xfId="2349"/>
    <cellStyle name="Calculation 2 9 2 2 2 3" xfId="2350"/>
    <cellStyle name="Calculation 2 9 2 2 2 3 2" xfId="2351"/>
    <cellStyle name="Calculation 2 9 2 2 2 3 2 2" xfId="2352"/>
    <cellStyle name="Calculation 2 9 2 2 2 3 3" xfId="2353"/>
    <cellStyle name="Calculation 2 9 2 2 2 4" xfId="2354"/>
    <cellStyle name="Calculation 2 9 2 2 2 4 2" xfId="2355"/>
    <cellStyle name="Calculation 2 9 2 2 2 5" xfId="2356"/>
    <cellStyle name="Calculation 2 9 2 2 3" xfId="2357"/>
    <cellStyle name="Calculation 2 9 2 2 3 2" xfId="2358"/>
    <cellStyle name="Calculation 2 9 2 2 3 2 2" xfId="2359"/>
    <cellStyle name="Calculation 2 9 2 2 3 3" xfId="2360"/>
    <cellStyle name="Calculation 2 9 2 2 4" xfId="2361"/>
    <cellStyle name="Calculation 2 9 2 2 4 2" xfId="2362"/>
    <cellStyle name="Calculation 2 9 2 2 4 2 2" xfId="2363"/>
    <cellStyle name="Calculation 2 9 2 2 4 3" xfId="2364"/>
    <cellStyle name="Calculation 2 9 2 2 5" xfId="2365"/>
    <cellStyle name="Calculation 2 9 2 2 5 2" xfId="2366"/>
    <cellStyle name="Calculation 2 9 2 2 6" xfId="2367"/>
    <cellStyle name="Calculation 2 9 2 3" xfId="45005"/>
    <cellStyle name="Calculation 2 9 2 4" xfId="45006"/>
    <cellStyle name="Calculation 2 9 2 5" xfId="45007"/>
    <cellStyle name="Calculation 2 9 2 6" xfId="45008"/>
    <cellStyle name="Calculation 2 9 2 7" xfId="45009"/>
    <cellStyle name="Calculation 2 9 2 8" xfId="45010"/>
    <cellStyle name="Calculation 2 9 3" xfId="2368"/>
    <cellStyle name="Calculation 2 9 3 2" xfId="2369"/>
    <cellStyle name="Calculation 2 9 3 2 2" xfId="2370"/>
    <cellStyle name="Calculation 2 9 3 2 2 2" xfId="2371"/>
    <cellStyle name="Calculation 2 9 3 2 2 2 2" xfId="2372"/>
    <cellStyle name="Calculation 2 9 3 2 2 3" xfId="2373"/>
    <cellStyle name="Calculation 2 9 3 2 3" xfId="2374"/>
    <cellStyle name="Calculation 2 9 3 2 3 2" xfId="2375"/>
    <cellStyle name="Calculation 2 9 3 2 3 2 2" xfId="2376"/>
    <cellStyle name="Calculation 2 9 3 2 3 3" xfId="2377"/>
    <cellStyle name="Calculation 2 9 3 2 4" xfId="2378"/>
    <cellStyle name="Calculation 2 9 3 2 4 2" xfId="2379"/>
    <cellStyle name="Calculation 2 9 3 2 5" xfId="2380"/>
    <cellStyle name="Calculation 2 9 3 3" xfId="2381"/>
    <cellStyle name="Calculation 2 9 3 3 2" xfId="2382"/>
    <cellStyle name="Calculation 2 9 3 3 2 2" xfId="2383"/>
    <cellStyle name="Calculation 2 9 3 3 3" xfId="2384"/>
    <cellStyle name="Calculation 2 9 3 4" xfId="2385"/>
    <cellStyle name="Calculation 2 9 3 4 2" xfId="2386"/>
    <cellStyle name="Calculation 2 9 3 4 2 2" xfId="2387"/>
    <cellStyle name="Calculation 2 9 3 4 3" xfId="2388"/>
    <cellStyle name="Calculation 2 9 3 5" xfId="2389"/>
    <cellStyle name="Calculation 2 9 3 5 2" xfId="2390"/>
    <cellStyle name="Calculation 2 9 3 6" xfId="2391"/>
    <cellStyle name="Calculation 2 9 4" xfId="45011"/>
    <cellStyle name="Calculation 2 9 4 2" xfId="45012"/>
    <cellStyle name="Calculation 2 9 4 2 2" xfId="45013"/>
    <cellStyle name="Calculation 2 9 4 2 3" xfId="45014"/>
    <cellStyle name="Calculation 2 9 4 3" xfId="45015"/>
    <cellStyle name="Calculation 2 9 4 4" xfId="45016"/>
    <cellStyle name="Calculation 2 9 5" xfId="45017"/>
    <cellStyle name="Calculation 2 9 5 2" xfId="45018"/>
    <cellStyle name="Calculation 2 9 5 2 2" xfId="45019"/>
    <cellStyle name="Calculation 2 9 5 2 3" xfId="45020"/>
    <cellStyle name="Calculation 2 9 5 3" xfId="45021"/>
    <cellStyle name="Calculation 2 9 5 4" xfId="45022"/>
    <cellStyle name="Calculation 2 9 6" xfId="45023"/>
    <cellStyle name="Calculation 2 9 6 2" xfId="45024"/>
    <cellStyle name="Calculation 2 9 6 2 2" xfId="45025"/>
    <cellStyle name="Calculation 2 9 6 2 3" xfId="45026"/>
    <cellStyle name="Calculation 2 9 6 3" xfId="45027"/>
    <cellStyle name="Calculation 2 9 6 4" xfId="45028"/>
    <cellStyle name="Calculation 2 9 7" xfId="45029"/>
    <cellStyle name="Calculation 2 9 7 2" xfId="45030"/>
    <cellStyle name="Calculation 2 9 7 2 2" xfId="45031"/>
    <cellStyle name="Calculation 2 9 7 2 3" xfId="45032"/>
    <cellStyle name="Calculation 2 9 7 3" xfId="45033"/>
    <cellStyle name="Calculation 2 9 7 4" xfId="45034"/>
    <cellStyle name="Calculation 2 9 8" xfId="45035"/>
    <cellStyle name="Calculation 2 9 8 2" xfId="45036"/>
    <cellStyle name="Calculation 2 9 8 2 2" xfId="45037"/>
    <cellStyle name="Calculation 2 9 8 2 3" xfId="45038"/>
    <cellStyle name="Calculation 2 9 8 3" xfId="45039"/>
    <cellStyle name="Calculation 2 9 8 4" xfId="45040"/>
    <cellStyle name="Calculation 2 9 9" xfId="45041"/>
    <cellStyle name="Calculation 2 9 9 2" xfId="45042"/>
    <cellStyle name="Calculation 2 9 9 2 2" xfId="45043"/>
    <cellStyle name="Calculation 2 9 9 2 3" xfId="45044"/>
    <cellStyle name="Calculation 2 9 9 3" xfId="45045"/>
    <cellStyle name="Calculation 2 9 9 4" xfId="45046"/>
    <cellStyle name="Calculation 3" xfId="171"/>
    <cellStyle name="Calculation 3 10" xfId="45047"/>
    <cellStyle name="Calculation 3 2" xfId="172"/>
    <cellStyle name="Calculation 3 2 2" xfId="173"/>
    <cellStyle name="Calculation 3 2 2 2" xfId="174"/>
    <cellStyle name="Calculation 3 2 2 2 2" xfId="2392"/>
    <cellStyle name="Calculation 3 2 2 2 2 2" xfId="2393"/>
    <cellStyle name="Calculation 3 2 2 2 2 2 2" xfId="2394"/>
    <cellStyle name="Calculation 3 2 2 2 2 2 2 2" xfId="2395"/>
    <cellStyle name="Calculation 3 2 2 2 2 2 2 2 2" xfId="2396"/>
    <cellStyle name="Calculation 3 2 2 2 2 2 2 3" xfId="2397"/>
    <cellStyle name="Calculation 3 2 2 2 2 2 3" xfId="2398"/>
    <cellStyle name="Calculation 3 2 2 2 2 2 3 2" xfId="2399"/>
    <cellStyle name="Calculation 3 2 2 2 2 2 3 2 2" xfId="2400"/>
    <cellStyle name="Calculation 3 2 2 2 2 2 3 3" xfId="2401"/>
    <cellStyle name="Calculation 3 2 2 2 2 2 4" xfId="2402"/>
    <cellStyle name="Calculation 3 2 2 2 2 2 4 2" xfId="2403"/>
    <cellStyle name="Calculation 3 2 2 2 2 2 5" xfId="2404"/>
    <cellStyle name="Calculation 3 2 2 2 2 3" xfId="2405"/>
    <cellStyle name="Calculation 3 2 2 2 2 3 2" xfId="2406"/>
    <cellStyle name="Calculation 3 2 2 2 2 3 2 2" xfId="2407"/>
    <cellStyle name="Calculation 3 2 2 2 2 3 3" xfId="2408"/>
    <cellStyle name="Calculation 3 2 2 2 2 4" xfId="2409"/>
    <cellStyle name="Calculation 3 2 2 2 2 4 2" xfId="2410"/>
    <cellStyle name="Calculation 3 2 2 2 2 4 2 2" xfId="2411"/>
    <cellStyle name="Calculation 3 2 2 2 2 4 3" xfId="2412"/>
    <cellStyle name="Calculation 3 2 2 2 2 5" xfId="2413"/>
    <cellStyle name="Calculation 3 2 2 2 2 5 2" xfId="2414"/>
    <cellStyle name="Calculation 3 2 2 2 2 6" xfId="2415"/>
    <cellStyle name="Calculation 3 2 2 2 3" xfId="45048"/>
    <cellStyle name="Calculation 3 2 2 2 4" xfId="45049"/>
    <cellStyle name="Calculation 3 2 2 2 5" xfId="45050"/>
    <cellStyle name="Calculation 3 2 2 2 6" xfId="45051"/>
    <cellStyle name="Calculation 3 2 2 3" xfId="2416"/>
    <cellStyle name="Calculation 3 2 2 3 2" xfId="2417"/>
    <cellStyle name="Calculation 3 2 2 3 2 2" xfId="2418"/>
    <cellStyle name="Calculation 3 2 2 3 2 2 2" xfId="2419"/>
    <cellStyle name="Calculation 3 2 2 3 2 2 2 2" xfId="2420"/>
    <cellStyle name="Calculation 3 2 2 3 2 2 3" xfId="2421"/>
    <cellStyle name="Calculation 3 2 2 3 2 3" xfId="2422"/>
    <cellStyle name="Calculation 3 2 2 3 2 3 2" xfId="2423"/>
    <cellStyle name="Calculation 3 2 2 3 2 3 2 2" xfId="2424"/>
    <cellStyle name="Calculation 3 2 2 3 2 3 3" xfId="2425"/>
    <cellStyle name="Calculation 3 2 2 3 2 4" xfId="2426"/>
    <cellStyle name="Calculation 3 2 2 3 2 4 2" xfId="2427"/>
    <cellStyle name="Calculation 3 2 2 3 2 5" xfId="2428"/>
    <cellStyle name="Calculation 3 2 2 3 3" xfId="2429"/>
    <cellStyle name="Calculation 3 2 2 3 3 2" xfId="2430"/>
    <cellStyle name="Calculation 3 2 2 3 3 2 2" xfId="2431"/>
    <cellStyle name="Calculation 3 2 2 3 3 3" xfId="2432"/>
    <cellStyle name="Calculation 3 2 2 3 4" xfId="2433"/>
    <cellStyle name="Calculation 3 2 2 3 4 2" xfId="2434"/>
    <cellStyle name="Calculation 3 2 2 3 4 2 2" xfId="2435"/>
    <cellStyle name="Calculation 3 2 2 3 4 3" xfId="2436"/>
    <cellStyle name="Calculation 3 2 2 3 5" xfId="2437"/>
    <cellStyle name="Calculation 3 2 2 3 5 2" xfId="2438"/>
    <cellStyle name="Calculation 3 2 2 3 6" xfId="2439"/>
    <cellStyle name="Calculation 3 2 2 4" xfId="45052"/>
    <cellStyle name="Calculation 3 2 2 5" xfId="45053"/>
    <cellStyle name="Calculation 3 2 2 6" xfId="45054"/>
    <cellStyle name="Calculation 3 2 2 7" xfId="45055"/>
    <cellStyle name="Calculation 3 2 3" xfId="175"/>
    <cellStyle name="Calculation 3 2 3 2" xfId="2440"/>
    <cellStyle name="Calculation 3 2 3 2 2" xfId="2441"/>
    <cellStyle name="Calculation 3 2 3 2 2 2" xfId="2442"/>
    <cellStyle name="Calculation 3 2 3 2 2 2 2" xfId="2443"/>
    <cellStyle name="Calculation 3 2 3 2 2 2 2 2" xfId="2444"/>
    <cellStyle name="Calculation 3 2 3 2 2 2 3" xfId="2445"/>
    <cellStyle name="Calculation 3 2 3 2 2 3" xfId="2446"/>
    <cellStyle name="Calculation 3 2 3 2 2 3 2" xfId="2447"/>
    <cellStyle name="Calculation 3 2 3 2 2 3 2 2" xfId="2448"/>
    <cellStyle name="Calculation 3 2 3 2 2 3 3" xfId="2449"/>
    <cellStyle name="Calculation 3 2 3 2 2 4" xfId="2450"/>
    <cellStyle name="Calculation 3 2 3 2 2 4 2" xfId="2451"/>
    <cellStyle name="Calculation 3 2 3 2 2 5" xfId="2452"/>
    <cellStyle name="Calculation 3 2 3 2 3" xfId="2453"/>
    <cellStyle name="Calculation 3 2 3 2 3 2" xfId="2454"/>
    <cellStyle name="Calculation 3 2 3 2 3 2 2" xfId="2455"/>
    <cellStyle name="Calculation 3 2 3 2 3 3" xfId="2456"/>
    <cellStyle name="Calculation 3 2 3 2 4" xfId="2457"/>
    <cellStyle name="Calculation 3 2 3 2 4 2" xfId="2458"/>
    <cellStyle name="Calculation 3 2 3 2 4 2 2" xfId="2459"/>
    <cellStyle name="Calculation 3 2 3 2 4 3" xfId="2460"/>
    <cellStyle name="Calculation 3 2 3 2 5" xfId="2461"/>
    <cellStyle name="Calculation 3 2 3 2 5 2" xfId="2462"/>
    <cellStyle name="Calculation 3 2 3 2 6" xfId="2463"/>
    <cellStyle name="Calculation 3 2 3 3" xfId="45056"/>
    <cellStyle name="Calculation 3 2 3 4" xfId="45057"/>
    <cellStyle name="Calculation 3 2 3 5" xfId="45058"/>
    <cellStyle name="Calculation 3 2 3 6" xfId="45059"/>
    <cellStyle name="Calculation 3 2 4" xfId="2464"/>
    <cellStyle name="Calculation 3 2 4 2" xfId="2465"/>
    <cellStyle name="Calculation 3 2 4 2 2" xfId="2466"/>
    <cellStyle name="Calculation 3 2 4 2 2 2" xfId="2467"/>
    <cellStyle name="Calculation 3 2 4 2 2 2 2" xfId="2468"/>
    <cellStyle name="Calculation 3 2 4 2 2 3" xfId="2469"/>
    <cellStyle name="Calculation 3 2 4 2 3" xfId="2470"/>
    <cellStyle name="Calculation 3 2 4 2 3 2" xfId="2471"/>
    <cellStyle name="Calculation 3 2 4 2 3 2 2" xfId="2472"/>
    <cellStyle name="Calculation 3 2 4 2 3 3" xfId="2473"/>
    <cellStyle name="Calculation 3 2 4 2 4" xfId="2474"/>
    <cellStyle name="Calculation 3 2 4 2 4 2" xfId="2475"/>
    <cellStyle name="Calculation 3 2 4 2 5" xfId="2476"/>
    <cellStyle name="Calculation 3 2 4 3" xfId="2477"/>
    <cellStyle name="Calculation 3 2 4 3 2" xfId="2478"/>
    <cellStyle name="Calculation 3 2 4 3 2 2" xfId="2479"/>
    <cellStyle name="Calculation 3 2 4 3 3" xfId="2480"/>
    <cellStyle name="Calculation 3 2 4 4" xfId="2481"/>
    <cellStyle name="Calculation 3 2 4 4 2" xfId="2482"/>
    <cellStyle name="Calculation 3 2 4 4 2 2" xfId="2483"/>
    <cellStyle name="Calculation 3 2 4 4 3" xfId="2484"/>
    <cellStyle name="Calculation 3 2 4 5" xfId="2485"/>
    <cellStyle name="Calculation 3 2 4 5 2" xfId="2486"/>
    <cellStyle name="Calculation 3 2 4 6" xfId="2487"/>
    <cellStyle name="Calculation 3 2 5" xfId="45060"/>
    <cellStyle name="Calculation 3 2 6" xfId="45061"/>
    <cellStyle name="Calculation 3 2 7" xfId="45062"/>
    <cellStyle name="Calculation 3 3" xfId="176"/>
    <cellStyle name="Calculation 3 3 2" xfId="177"/>
    <cellStyle name="Calculation 3 3 2 2" xfId="178"/>
    <cellStyle name="Calculation 3 3 2 2 2" xfId="2488"/>
    <cellStyle name="Calculation 3 3 2 2 2 2" xfId="2489"/>
    <cellStyle name="Calculation 3 3 2 2 2 2 2" xfId="2490"/>
    <cellStyle name="Calculation 3 3 2 2 2 2 2 2" xfId="2491"/>
    <cellStyle name="Calculation 3 3 2 2 2 2 2 2 2" xfId="2492"/>
    <cellStyle name="Calculation 3 3 2 2 2 2 2 3" xfId="2493"/>
    <cellStyle name="Calculation 3 3 2 2 2 2 3" xfId="2494"/>
    <cellStyle name="Calculation 3 3 2 2 2 2 3 2" xfId="2495"/>
    <cellStyle name="Calculation 3 3 2 2 2 2 3 2 2" xfId="2496"/>
    <cellStyle name="Calculation 3 3 2 2 2 2 3 3" xfId="2497"/>
    <cellStyle name="Calculation 3 3 2 2 2 2 4" xfId="2498"/>
    <cellStyle name="Calculation 3 3 2 2 2 2 4 2" xfId="2499"/>
    <cellStyle name="Calculation 3 3 2 2 2 2 5" xfId="2500"/>
    <cellStyle name="Calculation 3 3 2 2 2 3" xfId="2501"/>
    <cellStyle name="Calculation 3 3 2 2 2 3 2" xfId="2502"/>
    <cellStyle name="Calculation 3 3 2 2 2 3 2 2" xfId="2503"/>
    <cellStyle name="Calculation 3 3 2 2 2 3 3" xfId="2504"/>
    <cellStyle name="Calculation 3 3 2 2 2 4" xfId="2505"/>
    <cellStyle name="Calculation 3 3 2 2 2 4 2" xfId="2506"/>
    <cellStyle name="Calculation 3 3 2 2 2 4 2 2" xfId="2507"/>
    <cellStyle name="Calculation 3 3 2 2 2 4 3" xfId="2508"/>
    <cellStyle name="Calculation 3 3 2 2 2 5" xfId="2509"/>
    <cellStyle name="Calculation 3 3 2 2 2 5 2" xfId="2510"/>
    <cellStyle name="Calculation 3 3 2 2 2 6" xfId="2511"/>
    <cellStyle name="Calculation 3 3 2 2 3" xfId="45063"/>
    <cellStyle name="Calculation 3 3 2 2 4" xfId="45064"/>
    <cellStyle name="Calculation 3 3 2 2 5" xfId="45065"/>
    <cellStyle name="Calculation 3 3 2 2 6" xfId="45066"/>
    <cellStyle name="Calculation 3 3 2 3" xfId="2512"/>
    <cellStyle name="Calculation 3 3 2 3 2" xfId="2513"/>
    <cellStyle name="Calculation 3 3 2 3 2 2" xfId="2514"/>
    <cellStyle name="Calculation 3 3 2 3 2 2 2" xfId="2515"/>
    <cellStyle name="Calculation 3 3 2 3 2 2 2 2" xfId="2516"/>
    <cellStyle name="Calculation 3 3 2 3 2 2 3" xfId="2517"/>
    <cellStyle name="Calculation 3 3 2 3 2 3" xfId="2518"/>
    <cellStyle name="Calculation 3 3 2 3 2 3 2" xfId="2519"/>
    <cellStyle name="Calculation 3 3 2 3 2 3 2 2" xfId="2520"/>
    <cellStyle name="Calculation 3 3 2 3 2 3 3" xfId="2521"/>
    <cellStyle name="Calculation 3 3 2 3 2 4" xfId="2522"/>
    <cellStyle name="Calculation 3 3 2 3 2 4 2" xfId="2523"/>
    <cellStyle name="Calculation 3 3 2 3 2 5" xfId="2524"/>
    <cellStyle name="Calculation 3 3 2 3 3" xfId="2525"/>
    <cellStyle name="Calculation 3 3 2 3 3 2" xfId="2526"/>
    <cellStyle name="Calculation 3 3 2 3 3 2 2" xfId="2527"/>
    <cellStyle name="Calculation 3 3 2 3 3 3" xfId="2528"/>
    <cellStyle name="Calculation 3 3 2 3 4" xfId="2529"/>
    <cellStyle name="Calculation 3 3 2 3 4 2" xfId="2530"/>
    <cellStyle name="Calculation 3 3 2 3 4 2 2" xfId="2531"/>
    <cellStyle name="Calculation 3 3 2 3 4 3" xfId="2532"/>
    <cellStyle name="Calculation 3 3 2 3 5" xfId="2533"/>
    <cellStyle name="Calculation 3 3 2 3 5 2" xfId="2534"/>
    <cellStyle name="Calculation 3 3 2 3 6" xfId="2535"/>
    <cellStyle name="Calculation 3 3 2 4" xfId="45067"/>
    <cellStyle name="Calculation 3 3 2 5" xfId="45068"/>
    <cellStyle name="Calculation 3 3 2 6" xfId="45069"/>
    <cellStyle name="Calculation 3 3 2 7" xfId="45070"/>
    <cellStyle name="Calculation 3 3 3" xfId="179"/>
    <cellStyle name="Calculation 3 3 3 2" xfId="2536"/>
    <cellStyle name="Calculation 3 3 3 2 2" xfId="2537"/>
    <cellStyle name="Calculation 3 3 3 2 2 2" xfId="2538"/>
    <cellStyle name="Calculation 3 3 3 2 2 2 2" xfId="2539"/>
    <cellStyle name="Calculation 3 3 3 2 2 2 2 2" xfId="2540"/>
    <cellStyle name="Calculation 3 3 3 2 2 2 3" xfId="2541"/>
    <cellStyle name="Calculation 3 3 3 2 2 3" xfId="2542"/>
    <cellStyle name="Calculation 3 3 3 2 2 3 2" xfId="2543"/>
    <cellStyle name="Calculation 3 3 3 2 2 3 2 2" xfId="2544"/>
    <cellStyle name="Calculation 3 3 3 2 2 3 3" xfId="2545"/>
    <cellStyle name="Calculation 3 3 3 2 2 4" xfId="2546"/>
    <cellStyle name="Calculation 3 3 3 2 2 4 2" xfId="2547"/>
    <cellStyle name="Calculation 3 3 3 2 2 5" xfId="2548"/>
    <cellStyle name="Calculation 3 3 3 2 3" xfId="2549"/>
    <cellStyle name="Calculation 3 3 3 2 3 2" xfId="2550"/>
    <cellStyle name="Calculation 3 3 3 2 3 2 2" xfId="2551"/>
    <cellStyle name="Calculation 3 3 3 2 3 3" xfId="2552"/>
    <cellStyle name="Calculation 3 3 3 2 4" xfId="2553"/>
    <cellStyle name="Calculation 3 3 3 2 4 2" xfId="2554"/>
    <cellStyle name="Calculation 3 3 3 2 4 2 2" xfId="2555"/>
    <cellStyle name="Calculation 3 3 3 2 4 3" xfId="2556"/>
    <cellStyle name="Calculation 3 3 3 2 5" xfId="2557"/>
    <cellStyle name="Calculation 3 3 3 2 5 2" xfId="2558"/>
    <cellStyle name="Calculation 3 3 3 2 6" xfId="2559"/>
    <cellStyle name="Calculation 3 3 3 3" xfId="45071"/>
    <cellStyle name="Calculation 3 3 3 4" xfId="45072"/>
    <cellStyle name="Calculation 3 3 3 5" xfId="45073"/>
    <cellStyle name="Calculation 3 3 3 6" xfId="45074"/>
    <cellStyle name="Calculation 3 3 4" xfId="2560"/>
    <cellStyle name="Calculation 3 3 4 2" xfId="2561"/>
    <cellStyle name="Calculation 3 3 4 2 2" xfId="2562"/>
    <cellStyle name="Calculation 3 3 4 2 2 2" xfId="2563"/>
    <cellStyle name="Calculation 3 3 4 2 2 2 2" xfId="2564"/>
    <cellStyle name="Calculation 3 3 4 2 2 3" xfId="2565"/>
    <cellStyle name="Calculation 3 3 4 2 3" xfId="2566"/>
    <cellStyle name="Calculation 3 3 4 2 3 2" xfId="2567"/>
    <cellStyle name="Calculation 3 3 4 2 3 2 2" xfId="2568"/>
    <cellStyle name="Calculation 3 3 4 2 3 3" xfId="2569"/>
    <cellStyle name="Calculation 3 3 4 2 4" xfId="2570"/>
    <cellStyle name="Calculation 3 3 4 2 4 2" xfId="2571"/>
    <cellStyle name="Calculation 3 3 4 2 5" xfId="2572"/>
    <cellStyle name="Calculation 3 3 4 3" xfId="2573"/>
    <cellStyle name="Calculation 3 3 4 3 2" xfId="2574"/>
    <cellStyle name="Calculation 3 3 4 3 2 2" xfId="2575"/>
    <cellStyle name="Calculation 3 3 4 3 3" xfId="2576"/>
    <cellStyle name="Calculation 3 3 4 4" xfId="2577"/>
    <cellStyle name="Calculation 3 3 4 4 2" xfId="2578"/>
    <cellStyle name="Calculation 3 3 4 4 2 2" xfId="2579"/>
    <cellStyle name="Calculation 3 3 4 4 3" xfId="2580"/>
    <cellStyle name="Calculation 3 3 4 5" xfId="2581"/>
    <cellStyle name="Calculation 3 3 4 5 2" xfId="2582"/>
    <cellStyle name="Calculation 3 3 4 6" xfId="2583"/>
    <cellStyle name="Calculation 3 3 5" xfId="45075"/>
    <cellStyle name="Calculation 3 3 6" xfId="45076"/>
    <cellStyle name="Calculation 3 3 7" xfId="45077"/>
    <cellStyle name="Calculation 3 4" xfId="180"/>
    <cellStyle name="Calculation 3 4 2" xfId="181"/>
    <cellStyle name="Calculation 3 4 2 2" xfId="2584"/>
    <cellStyle name="Calculation 3 4 2 2 2" xfId="2585"/>
    <cellStyle name="Calculation 3 4 2 2 2 2" xfId="2586"/>
    <cellStyle name="Calculation 3 4 2 2 2 2 2" xfId="2587"/>
    <cellStyle name="Calculation 3 4 2 2 2 2 2 2" xfId="2588"/>
    <cellStyle name="Calculation 3 4 2 2 2 2 3" xfId="2589"/>
    <cellStyle name="Calculation 3 4 2 2 2 3" xfId="2590"/>
    <cellStyle name="Calculation 3 4 2 2 2 3 2" xfId="2591"/>
    <cellStyle name="Calculation 3 4 2 2 2 3 2 2" xfId="2592"/>
    <cellStyle name="Calculation 3 4 2 2 2 3 3" xfId="2593"/>
    <cellStyle name="Calculation 3 4 2 2 2 4" xfId="2594"/>
    <cellStyle name="Calculation 3 4 2 2 2 4 2" xfId="2595"/>
    <cellStyle name="Calculation 3 4 2 2 2 5" xfId="2596"/>
    <cellStyle name="Calculation 3 4 2 2 3" xfId="2597"/>
    <cellStyle name="Calculation 3 4 2 2 3 2" xfId="2598"/>
    <cellStyle name="Calculation 3 4 2 2 3 2 2" xfId="2599"/>
    <cellStyle name="Calculation 3 4 2 2 3 3" xfId="2600"/>
    <cellStyle name="Calculation 3 4 2 2 4" xfId="2601"/>
    <cellStyle name="Calculation 3 4 2 2 4 2" xfId="2602"/>
    <cellStyle name="Calculation 3 4 2 2 4 2 2" xfId="2603"/>
    <cellStyle name="Calculation 3 4 2 2 4 3" xfId="2604"/>
    <cellStyle name="Calculation 3 4 2 2 5" xfId="2605"/>
    <cellStyle name="Calculation 3 4 2 2 5 2" xfId="2606"/>
    <cellStyle name="Calculation 3 4 2 2 6" xfId="2607"/>
    <cellStyle name="Calculation 3 4 2 3" xfId="45078"/>
    <cellStyle name="Calculation 3 4 2 4" xfId="45079"/>
    <cellStyle name="Calculation 3 4 2 5" xfId="45080"/>
    <cellStyle name="Calculation 3 4 2 6" xfId="45081"/>
    <cellStyle name="Calculation 3 4 3" xfId="2608"/>
    <cellStyle name="Calculation 3 4 3 2" xfId="2609"/>
    <cellStyle name="Calculation 3 4 3 2 2" xfId="2610"/>
    <cellStyle name="Calculation 3 4 3 2 2 2" xfId="2611"/>
    <cellStyle name="Calculation 3 4 3 2 2 2 2" xfId="2612"/>
    <cellStyle name="Calculation 3 4 3 2 2 3" xfId="2613"/>
    <cellStyle name="Calculation 3 4 3 2 3" xfId="2614"/>
    <cellStyle name="Calculation 3 4 3 2 3 2" xfId="2615"/>
    <cellStyle name="Calculation 3 4 3 2 3 2 2" xfId="2616"/>
    <cellStyle name="Calculation 3 4 3 2 3 3" xfId="2617"/>
    <cellStyle name="Calculation 3 4 3 2 4" xfId="2618"/>
    <cellStyle name="Calculation 3 4 3 2 4 2" xfId="2619"/>
    <cellStyle name="Calculation 3 4 3 2 5" xfId="2620"/>
    <cellStyle name="Calculation 3 4 3 3" xfId="2621"/>
    <cellStyle name="Calculation 3 4 3 3 2" xfId="2622"/>
    <cellStyle name="Calculation 3 4 3 3 2 2" xfId="2623"/>
    <cellStyle name="Calculation 3 4 3 3 3" xfId="2624"/>
    <cellStyle name="Calculation 3 4 3 4" xfId="2625"/>
    <cellStyle name="Calculation 3 4 3 4 2" xfId="2626"/>
    <cellStyle name="Calculation 3 4 3 4 2 2" xfId="2627"/>
    <cellStyle name="Calculation 3 4 3 4 3" xfId="2628"/>
    <cellStyle name="Calculation 3 4 3 5" xfId="2629"/>
    <cellStyle name="Calculation 3 4 3 5 2" xfId="2630"/>
    <cellStyle name="Calculation 3 4 3 6" xfId="2631"/>
    <cellStyle name="Calculation 3 4 4" xfId="45082"/>
    <cellStyle name="Calculation 3 4 5" xfId="45083"/>
    <cellStyle name="Calculation 3 4 6" xfId="45084"/>
    <cellStyle name="Calculation 3 5" xfId="182"/>
    <cellStyle name="Calculation 3 5 2" xfId="183"/>
    <cellStyle name="Calculation 3 5 2 2" xfId="2632"/>
    <cellStyle name="Calculation 3 5 2 2 2" xfId="2633"/>
    <cellStyle name="Calculation 3 5 2 2 2 2" xfId="2634"/>
    <cellStyle name="Calculation 3 5 2 2 2 2 2" xfId="2635"/>
    <cellStyle name="Calculation 3 5 2 2 2 2 2 2" xfId="2636"/>
    <cellStyle name="Calculation 3 5 2 2 2 2 3" xfId="2637"/>
    <cellStyle name="Calculation 3 5 2 2 2 3" xfId="2638"/>
    <cellStyle name="Calculation 3 5 2 2 2 3 2" xfId="2639"/>
    <cellStyle name="Calculation 3 5 2 2 2 3 2 2" xfId="2640"/>
    <cellStyle name="Calculation 3 5 2 2 2 3 3" xfId="2641"/>
    <cellStyle name="Calculation 3 5 2 2 2 4" xfId="2642"/>
    <cellStyle name="Calculation 3 5 2 2 2 4 2" xfId="2643"/>
    <cellStyle name="Calculation 3 5 2 2 2 5" xfId="2644"/>
    <cellStyle name="Calculation 3 5 2 2 3" xfId="2645"/>
    <cellStyle name="Calculation 3 5 2 2 3 2" xfId="2646"/>
    <cellStyle name="Calculation 3 5 2 2 3 2 2" xfId="2647"/>
    <cellStyle name="Calculation 3 5 2 2 3 3" xfId="2648"/>
    <cellStyle name="Calculation 3 5 2 2 4" xfId="2649"/>
    <cellStyle name="Calculation 3 5 2 2 4 2" xfId="2650"/>
    <cellStyle name="Calculation 3 5 2 2 4 2 2" xfId="2651"/>
    <cellStyle name="Calculation 3 5 2 2 4 3" xfId="2652"/>
    <cellStyle name="Calculation 3 5 2 2 5" xfId="2653"/>
    <cellStyle name="Calculation 3 5 2 2 5 2" xfId="2654"/>
    <cellStyle name="Calculation 3 5 2 2 6" xfId="2655"/>
    <cellStyle name="Calculation 3 5 2 3" xfId="45085"/>
    <cellStyle name="Calculation 3 5 2 4" xfId="45086"/>
    <cellStyle name="Calculation 3 5 2 5" xfId="45087"/>
    <cellStyle name="Calculation 3 5 2 6" xfId="45088"/>
    <cellStyle name="Calculation 3 5 3" xfId="2656"/>
    <cellStyle name="Calculation 3 5 3 2" xfId="2657"/>
    <cellStyle name="Calculation 3 5 3 2 2" xfId="2658"/>
    <cellStyle name="Calculation 3 5 3 2 2 2" xfId="2659"/>
    <cellStyle name="Calculation 3 5 3 2 2 2 2" xfId="2660"/>
    <cellStyle name="Calculation 3 5 3 2 2 3" xfId="2661"/>
    <cellStyle name="Calculation 3 5 3 2 3" xfId="2662"/>
    <cellStyle name="Calculation 3 5 3 2 3 2" xfId="2663"/>
    <cellStyle name="Calculation 3 5 3 2 3 2 2" xfId="2664"/>
    <cellStyle name="Calculation 3 5 3 2 3 3" xfId="2665"/>
    <cellStyle name="Calculation 3 5 3 2 4" xfId="2666"/>
    <cellStyle name="Calculation 3 5 3 2 4 2" xfId="2667"/>
    <cellStyle name="Calculation 3 5 3 2 5" xfId="2668"/>
    <cellStyle name="Calculation 3 5 3 3" xfId="2669"/>
    <cellStyle name="Calculation 3 5 3 3 2" xfId="2670"/>
    <cellStyle name="Calculation 3 5 3 3 2 2" xfId="2671"/>
    <cellStyle name="Calculation 3 5 3 3 3" xfId="2672"/>
    <cellStyle name="Calculation 3 5 3 4" xfId="2673"/>
    <cellStyle name="Calculation 3 5 3 4 2" xfId="2674"/>
    <cellStyle name="Calculation 3 5 3 4 2 2" xfId="2675"/>
    <cellStyle name="Calculation 3 5 3 4 3" xfId="2676"/>
    <cellStyle name="Calculation 3 5 3 5" xfId="2677"/>
    <cellStyle name="Calculation 3 5 3 5 2" xfId="2678"/>
    <cellStyle name="Calculation 3 5 3 6" xfId="2679"/>
    <cellStyle name="Calculation 3 5 4" xfId="45089"/>
    <cellStyle name="Calculation 3 5 5" xfId="45090"/>
    <cellStyle name="Calculation 3 5 6" xfId="45091"/>
    <cellStyle name="Calculation 3 6" xfId="184"/>
    <cellStyle name="Calculation 3 6 2" xfId="185"/>
    <cellStyle name="Calculation 3 6 2 2" xfId="2680"/>
    <cellStyle name="Calculation 3 6 2 2 2" xfId="2681"/>
    <cellStyle name="Calculation 3 6 2 2 2 2" xfId="2682"/>
    <cellStyle name="Calculation 3 6 2 2 2 2 2" xfId="2683"/>
    <cellStyle name="Calculation 3 6 2 2 2 2 2 2" xfId="2684"/>
    <cellStyle name="Calculation 3 6 2 2 2 2 3" xfId="2685"/>
    <cellStyle name="Calculation 3 6 2 2 2 3" xfId="2686"/>
    <cellStyle name="Calculation 3 6 2 2 2 3 2" xfId="2687"/>
    <cellStyle name="Calculation 3 6 2 2 2 3 2 2" xfId="2688"/>
    <cellStyle name="Calculation 3 6 2 2 2 3 3" xfId="2689"/>
    <cellStyle name="Calculation 3 6 2 2 2 4" xfId="2690"/>
    <cellStyle name="Calculation 3 6 2 2 2 4 2" xfId="2691"/>
    <cellStyle name="Calculation 3 6 2 2 2 5" xfId="2692"/>
    <cellStyle name="Calculation 3 6 2 2 3" xfId="2693"/>
    <cellStyle name="Calculation 3 6 2 2 3 2" xfId="2694"/>
    <cellStyle name="Calculation 3 6 2 2 3 2 2" xfId="2695"/>
    <cellStyle name="Calculation 3 6 2 2 3 3" xfId="2696"/>
    <cellStyle name="Calculation 3 6 2 2 4" xfId="2697"/>
    <cellStyle name="Calculation 3 6 2 2 4 2" xfId="2698"/>
    <cellStyle name="Calculation 3 6 2 2 4 2 2" xfId="2699"/>
    <cellStyle name="Calculation 3 6 2 2 4 3" xfId="2700"/>
    <cellStyle name="Calculation 3 6 2 2 5" xfId="2701"/>
    <cellStyle name="Calculation 3 6 2 2 5 2" xfId="2702"/>
    <cellStyle name="Calculation 3 6 2 2 6" xfId="2703"/>
    <cellStyle name="Calculation 3 6 2 3" xfId="45092"/>
    <cellStyle name="Calculation 3 6 2 4" xfId="45093"/>
    <cellStyle name="Calculation 3 6 2 5" xfId="45094"/>
    <cellStyle name="Calculation 3 6 2 6" xfId="45095"/>
    <cellStyle name="Calculation 3 6 3" xfId="2704"/>
    <cellStyle name="Calculation 3 6 3 2" xfId="2705"/>
    <cellStyle name="Calculation 3 6 3 2 2" xfId="2706"/>
    <cellStyle name="Calculation 3 6 3 2 2 2" xfId="2707"/>
    <cellStyle name="Calculation 3 6 3 2 2 2 2" xfId="2708"/>
    <cellStyle name="Calculation 3 6 3 2 2 3" xfId="2709"/>
    <cellStyle name="Calculation 3 6 3 2 3" xfId="2710"/>
    <cellStyle name="Calculation 3 6 3 2 3 2" xfId="2711"/>
    <cellStyle name="Calculation 3 6 3 2 3 2 2" xfId="2712"/>
    <cellStyle name="Calculation 3 6 3 2 3 3" xfId="2713"/>
    <cellStyle name="Calculation 3 6 3 2 4" xfId="2714"/>
    <cellStyle name="Calculation 3 6 3 2 4 2" xfId="2715"/>
    <cellStyle name="Calculation 3 6 3 2 5" xfId="2716"/>
    <cellStyle name="Calculation 3 6 3 3" xfId="2717"/>
    <cellStyle name="Calculation 3 6 3 3 2" xfId="2718"/>
    <cellStyle name="Calculation 3 6 3 3 2 2" xfId="2719"/>
    <cellStyle name="Calculation 3 6 3 3 3" xfId="2720"/>
    <cellStyle name="Calculation 3 6 3 4" xfId="2721"/>
    <cellStyle name="Calculation 3 6 3 4 2" xfId="2722"/>
    <cellStyle name="Calculation 3 6 3 4 2 2" xfId="2723"/>
    <cellStyle name="Calculation 3 6 3 4 3" xfId="2724"/>
    <cellStyle name="Calculation 3 6 3 5" xfId="2725"/>
    <cellStyle name="Calculation 3 6 3 5 2" xfId="2726"/>
    <cellStyle name="Calculation 3 6 3 6" xfId="2727"/>
    <cellStyle name="Calculation 3 6 4" xfId="45096"/>
    <cellStyle name="Calculation 3 6 5" xfId="45097"/>
    <cellStyle name="Calculation 3 6 6" xfId="45098"/>
    <cellStyle name="Calculation 3 6 7" xfId="45099"/>
    <cellStyle name="Calculation 3 7" xfId="186"/>
    <cellStyle name="Calculation 3 7 2" xfId="187"/>
    <cellStyle name="Calculation 3 7 2 2" xfId="2728"/>
    <cellStyle name="Calculation 3 7 2 2 2" xfId="2729"/>
    <cellStyle name="Calculation 3 7 2 2 2 2" xfId="2730"/>
    <cellStyle name="Calculation 3 7 2 2 2 2 2" xfId="2731"/>
    <cellStyle name="Calculation 3 7 2 2 2 2 2 2" xfId="2732"/>
    <cellStyle name="Calculation 3 7 2 2 2 2 3" xfId="2733"/>
    <cellStyle name="Calculation 3 7 2 2 2 3" xfId="2734"/>
    <cellStyle name="Calculation 3 7 2 2 2 3 2" xfId="2735"/>
    <cellStyle name="Calculation 3 7 2 2 2 3 2 2" xfId="2736"/>
    <cellStyle name="Calculation 3 7 2 2 2 3 3" xfId="2737"/>
    <cellStyle name="Calculation 3 7 2 2 2 4" xfId="2738"/>
    <cellStyle name="Calculation 3 7 2 2 2 4 2" xfId="2739"/>
    <cellStyle name="Calculation 3 7 2 2 2 5" xfId="2740"/>
    <cellStyle name="Calculation 3 7 2 2 3" xfId="2741"/>
    <cellStyle name="Calculation 3 7 2 2 3 2" xfId="2742"/>
    <cellStyle name="Calculation 3 7 2 2 3 2 2" xfId="2743"/>
    <cellStyle name="Calculation 3 7 2 2 3 3" xfId="2744"/>
    <cellStyle name="Calculation 3 7 2 2 4" xfId="2745"/>
    <cellStyle name="Calculation 3 7 2 2 4 2" xfId="2746"/>
    <cellStyle name="Calculation 3 7 2 2 4 2 2" xfId="2747"/>
    <cellStyle name="Calculation 3 7 2 2 4 3" xfId="2748"/>
    <cellStyle name="Calculation 3 7 2 2 5" xfId="2749"/>
    <cellStyle name="Calculation 3 7 2 2 5 2" xfId="2750"/>
    <cellStyle name="Calculation 3 7 2 2 6" xfId="2751"/>
    <cellStyle name="Calculation 3 7 2 3" xfId="45100"/>
    <cellStyle name="Calculation 3 7 2 4" xfId="45101"/>
    <cellStyle name="Calculation 3 7 2 5" xfId="45102"/>
    <cellStyle name="Calculation 3 7 2 6" xfId="45103"/>
    <cellStyle name="Calculation 3 7 3" xfId="2752"/>
    <cellStyle name="Calculation 3 7 3 2" xfId="2753"/>
    <cellStyle name="Calculation 3 7 3 2 2" xfId="2754"/>
    <cellStyle name="Calculation 3 7 3 2 2 2" xfId="2755"/>
    <cellStyle name="Calculation 3 7 3 2 2 2 2" xfId="2756"/>
    <cellStyle name="Calculation 3 7 3 2 2 3" xfId="2757"/>
    <cellStyle name="Calculation 3 7 3 2 3" xfId="2758"/>
    <cellStyle name="Calculation 3 7 3 2 3 2" xfId="2759"/>
    <cellStyle name="Calculation 3 7 3 2 3 2 2" xfId="2760"/>
    <cellStyle name="Calculation 3 7 3 2 3 3" xfId="2761"/>
    <cellStyle name="Calculation 3 7 3 2 4" xfId="2762"/>
    <cellStyle name="Calculation 3 7 3 2 4 2" xfId="2763"/>
    <cellStyle name="Calculation 3 7 3 2 5" xfId="2764"/>
    <cellStyle name="Calculation 3 7 3 3" xfId="2765"/>
    <cellStyle name="Calculation 3 7 3 3 2" xfId="2766"/>
    <cellStyle name="Calculation 3 7 3 3 2 2" xfId="2767"/>
    <cellStyle name="Calculation 3 7 3 3 3" xfId="2768"/>
    <cellStyle name="Calculation 3 7 3 4" xfId="2769"/>
    <cellStyle name="Calculation 3 7 3 4 2" xfId="2770"/>
    <cellStyle name="Calculation 3 7 3 4 2 2" xfId="2771"/>
    <cellStyle name="Calculation 3 7 3 4 3" xfId="2772"/>
    <cellStyle name="Calculation 3 7 3 5" xfId="2773"/>
    <cellStyle name="Calculation 3 7 3 5 2" xfId="2774"/>
    <cellStyle name="Calculation 3 7 3 6" xfId="2775"/>
    <cellStyle name="Calculation 3 7 4" xfId="45104"/>
    <cellStyle name="Calculation 3 7 5" xfId="45105"/>
    <cellStyle name="Calculation 3 7 6" xfId="45106"/>
    <cellStyle name="Calculation 3 7 7" xfId="45107"/>
    <cellStyle name="Calculation 3 8" xfId="2776"/>
    <cellStyle name="Calculation 3 8 2" xfId="2777"/>
    <cellStyle name="Calculation 3 8 2 2" xfId="2778"/>
    <cellStyle name="Calculation 3 8 2 2 2" xfId="2779"/>
    <cellStyle name="Calculation 3 8 2 2 2 2" xfId="2780"/>
    <cellStyle name="Calculation 3 8 2 2 3" xfId="2781"/>
    <cellStyle name="Calculation 3 8 2 3" xfId="2782"/>
    <cellStyle name="Calculation 3 8 2 3 2" xfId="2783"/>
    <cellStyle name="Calculation 3 8 2 3 2 2" xfId="2784"/>
    <cellStyle name="Calculation 3 8 2 3 3" xfId="2785"/>
    <cellStyle name="Calculation 3 8 2 4" xfId="2786"/>
    <cellStyle name="Calculation 3 8 2 4 2" xfId="2787"/>
    <cellStyle name="Calculation 3 8 2 5" xfId="2788"/>
    <cellStyle name="Calculation 3 8 3" xfId="2789"/>
    <cellStyle name="Calculation 3 8 3 2" xfId="2790"/>
    <cellStyle name="Calculation 3 8 3 2 2" xfId="2791"/>
    <cellStyle name="Calculation 3 8 3 3" xfId="2792"/>
    <cellStyle name="Calculation 3 8 4" xfId="2793"/>
    <cellStyle name="Calculation 3 8 4 2" xfId="2794"/>
    <cellStyle name="Calculation 3 8 4 2 2" xfId="2795"/>
    <cellStyle name="Calculation 3 8 4 3" xfId="2796"/>
    <cellStyle name="Calculation 3 8 5" xfId="2797"/>
    <cellStyle name="Calculation 3 8 5 2" xfId="2798"/>
    <cellStyle name="Calculation 3 8 6" xfId="2799"/>
    <cellStyle name="Calculation 3 9" xfId="45108"/>
    <cellStyle name="Calculation 4" xfId="188"/>
    <cellStyle name="Calculation 4 2" xfId="189"/>
    <cellStyle name="Calculation 4 2 2" xfId="190"/>
    <cellStyle name="Calculation 4 2 2 2" xfId="191"/>
    <cellStyle name="Calculation 4 2 2 2 2" xfId="2800"/>
    <cellStyle name="Calculation 4 2 2 2 2 2" xfId="2801"/>
    <cellStyle name="Calculation 4 2 2 2 2 2 2" xfId="2802"/>
    <cellStyle name="Calculation 4 2 2 2 2 2 2 2" xfId="2803"/>
    <cellStyle name="Calculation 4 2 2 2 2 2 2 2 2" xfId="2804"/>
    <cellStyle name="Calculation 4 2 2 2 2 2 2 3" xfId="2805"/>
    <cellStyle name="Calculation 4 2 2 2 2 2 3" xfId="2806"/>
    <cellStyle name="Calculation 4 2 2 2 2 2 3 2" xfId="2807"/>
    <cellStyle name="Calculation 4 2 2 2 2 2 3 2 2" xfId="2808"/>
    <cellStyle name="Calculation 4 2 2 2 2 2 3 3" xfId="2809"/>
    <cellStyle name="Calculation 4 2 2 2 2 2 4" xfId="2810"/>
    <cellStyle name="Calculation 4 2 2 2 2 2 4 2" xfId="2811"/>
    <cellStyle name="Calculation 4 2 2 2 2 2 5" xfId="2812"/>
    <cellStyle name="Calculation 4 2 2 2 2 3" xfId="2813"/>
    <cellStyle name="Calculation 4 2 2 2 2 3 2" xfId="2814"/>
    <cellStyle name="Calculation 4 2 2 2 2 3 2 2" xfId="2815"/>
    <cellStyle name="Calculation 4 2 2 2 2 3 3" xfId="2816"/>
    <cellStyle name="Calculation 4 2 2 2 2 4" xfId="2817"/>
    <cellStyle name="Calculation 4 2 2 2 2 4 2" xfId="2818"/>
    <cellStyle name="Calculation 4 2 2 2 2 4 2 2" xfId="2819"/>
    <cellStyle name="Calculation 4 2 2 2 2 4 3" xfId="2820"/>
    <cellStyle name="Calculation 4 2 2 2 2 5" xfId="2821"/>
    <cellStyle name="Calculation 4 2 2 2 2 5 2" xfId="2822"/>
    <cellStyle name="Calculation 4 2 2 2 2 6" xfId="2823"/>
    <cellStyle name="Calculation 4 2 2 2 3" xfId="45109"/>
    <cellStyle name="Calculation 4 2 2 2 4" xfId="45110"/>
    <cellStyle name="Calculation 4 2 2 2 5" xfId="45111"/>
    <cellStyle name="Calculation 4 2 2 2 6" xfId="45112"/>
    <cellStyle name="Calculation 4 2 2 3" xfId="2824"/>
    <cellStyle name="Calculation 4 2 2 3 2" xfId="2825"/>
    <cellStyle name="Calculation 4 2 2 3 2 2" xfId="2826"/>
    <cellStyle name="Calculation 4 2 2 3 2 2 2" xfId="2827"/>
    <cellStyle name="Calculation 4 2 2 3 2 2 2 2" xfId="2828"/>
    <cellStyle name="Calculation 4 2 2 3 2 2 3" xfId="2829"/>
    <cellStyle name="Calculation 4 2 2 3 2 3" xfId="2830"/>
    <cellStyle name="Calculation 4 2 2 3 2 3 2" xfId="2831"/>
    <cellStyle name="Calculation 4 2 2 3 2 3 2 2" xfId="2832"/>
    <cellStyle name="Calculation 4 2 2 3 2 3 3" xfId="2833"/>
    <cellStyle name="Calculation 4 2 2 3 2 4" xfId="2834"/>
    <cellStyle name="Calculation 4 2 2 3 2 4 2" xfId="2835"/>
    <cellStyle name="Calculation 4 2 2 3 2 5" xfId="2836"/>
    <cellStyle name="Calculation 4 2 2 3 3" xfId="2837"/>
    <cellStyle name="Calculation 4 2 2 3 3 2" xfId="2838"/>
    <cellStyle name="Calculation 4 2 2 3 3 2 2" xfId="2839"/>
    <cellStyle name="Calculation 4 2 2 3 3 3" xfId="2840"/>
    <cellStyle name="Calculation 4 2 2 3 4" xfId="2841"/>
    <cellStyle name="Calculation 4 2 2 3 4 2" xfId="2842"/>
    <cellStyle name="Calculation 4 2 2 3 4 2 2" xfId="2843"/>
    <cellStyle name="Calculation 4 2 2 3 4 3" xfId="2844"/>
    <cellStyle name="Calculation 4 2 2 3 5" xfId="2845"/>
    <cellStyle name="Calculation 4 2 2 3 5 2" xfId="2846"/>
    <cellStyle name="Calculation 4 2 2 3 6" xfId="2847"/>
    <cellStyle name="Calculation 4 2 2 4" xfId="45113"/>
    <cellStyle name="Calculation 4 2 2 5" xfId="45114"/>
    <cellStyle name="Calculation 4 2 2 6" xfId="45115"/>
    <cellStyle name="Calculation 4 2 2 7" xfId="45116"/>
    <cellStyle name="Calculation 4 2 3" xfId="192"/>
    <cellStyle name="Calculation 4 2 3 2" xfId="2848"/>
    <cellStyle name="Calculation 4 2 3 2 2" xfId="2849"/>
    <cellStyle name="Calculation 4 2 3 2 2 2" xfId="2850"/>
    <cellStyle name="Calculation 4 2 3 2 2 2 2" xfId="2851"/>
    <cellStyle name="Calculation 4 2 3 2 2 2 2 2" xfId="2852"/>
    <cellStyle name="Calculation 4 2 3 2 2 2 3" xfId="2853"/>
    <cellStyle name="Calculation 4 2 3 2 2 3" xfId="2854"/>
    <cellStyle name="Calculation 4 2 3 2 2 3 2" xfId="2855"/>
    <cellStyle name="Calculation 4 2 3 2 2 3 2 2" xfId="2856"/>
    <cellStyle name="Calculation 4 2 3 2 2 3 3" xfId="2857"/>
    <cellStyle name="Calculation 4 2 3 2 2 4" xfId="2858"/>
    <cellStyle name="Calculation 4 2 3 2 2 4 2" xfId="2859"/>
    <cellStyle name="Calculation 4 2 3 2 2 5" xfId="2860"/>
    <cellStyle name="Calculation 4 2 3 2 3" xfId="2861"/>
    <cellStyle name="Calculation 4 2 3 2 3 2" xfId="2862"/>
    <cellStyle name="Calculation 4 2 3 2 3 2 2" xfId="2863"/>
    <cellStyle name="Calculation 4 2 3 2 3 3" xfId="2864"/>
    <cellStyle name="Calculation 4 2 3 2 4" xfId="2865"/>
    <cellStyle name="Calculation 4 2 3 2 4 2" xfId="2866"/>
    <cellStyle name="Calculation 4 2 3 2 4 2 2" xfId="2867"/>
    <cellStyle name="Calculation 4 2 3 2 4 3" xfId="2868"/>
    <cellStyle name="Calculation 4 2 3 2 5" xfId="2869"/>
    <cellStyle name="Calculation 4 2 3 2 5 2" xfId="2870"/>
    <cellStyle name="Calculation 4 2 3 2 6" xfId="2871"/>
    <cellStyle name="Calculation 4 2 3 3" xfId="45117"/>
    <cellStyle name="Calculation 4 2 3 4" xfId="45118"/>
    <cellStyle name="Calculation 4 2 3 5" xfId="45119"/>
    <cellStyle name="Calculation 4 2 3 6" xfId="45120"/>
    <cellStyle name="Calculation 4 2 4" xfId="2872"/>
    <cellStyle name="Calculation 4 2 4 2" xfId="2873"/>
    <cellStyle name="Calculation 4 2 4 2 2" xfId="2874"/>
    <cellStyle name="Calculation 4 2 4 2 2 2" xfId="2875"/>
    <cellStyle name="Calculation 4 2 4 2 2 2 2" xfId="2876"/>
    <cellStyle name="Calculation 4 2 4 2 2 3" xfId="2877"/>
    <cellStyle name="Calculation 4 2 4 2 3" xfId="2878"/>
    <cellStyle name="Calculation 4 2 4 2 3 2" xfId="2879"/>
    <cellStyle name="Calculation 4 2 4 2 3 2 2" xfId="2880"/>
    <cellStyle name="Calculation 4 2 4 2 3 3" xfId="2881"/>
    <cellStyle name="Calculation 4 2 4 2 4" xfId="2882"/>
    <cellStyle name="Calculation 4 2 4 2 4 2" xfId="2883"/>
    <cellStyle name="Calculation 4 2 4 2 5" xfId="2884"/>
    <cellStyle name="Calculation 4 2 4 3" xfId="2885"/>
    <cellStyle name="Calculation 4 2 4 3 2" xfId="2886"/>
    <cellStyle name="Calculation 4 2 4 3 2 2" xfId="2887"/>
    <cellStyle name="Calculation 4 2 4 3 3" xfId="2888"/>
    <cellStyle name="Calculation 4 2 4 4" xfId="2889"/>
    <cellStyle name="Calculation 4 2 4 4 2" xfId="2890"/>
    <cellStyle name="Calculation 4 2 4 4 2 2" xfId="2891"/>
    <cellStyle name="Calculation 4 2 4 4 3" xfId="2892"/>
    <cellStyle name="Calculation 4 2 4 5" xfId="2893"/>
    <cellStyle name="Calculation 4 2 4 5 2" xfId="2894"/>
    <cellStyle name="Calculation 4 2 4 6" xfId="2895"/>
    <cellStyle name="Calculation 4 2 5" xfId="45121"/>
    <cellStyle name="Calculation 4 2 6" xfId="45122"/>
    <cellStyle name="Calculation 4 2 7" xfId="45123"/>
    <cellStyle name="Calculation 4 3" xfId="193"/>
    <cellStyle name="Calculation 4 3 2" xfId="194"/>
    <cellStyle name="Calculation 4 3 2 2" xfId="2896"/>
    <cellStyle name="Calculation 4 3 2 2 2" xfId="2897"/>
    <cellStyle name="Calculation 4 3 2 2 2 2" xfId="2898"/>
    <cellStyle name="Calculation 4 3 2 2 2 2 2" xfId="2899"/>
    <cellStyle name="Calculation 4 3 2 2 2 2 2 2" xfId="2900"/>
    <cellStyle name="Calculation 4 3 2 2 2 2 3" xfId="2901"/>
    <cellStyle name="Calculation 4 3 2 2 2 3" xfId="2902"/>
    <cellStyle name="Calculation 4 3 2 2 2 3 2" xfId="2903"/>
    <cellStyle name="Calculation 4 3 2 2 2 3 2 2" xfId="2904"/>
    <cellStyle name="Calculation 4 3 2 2 2 3 3" xfId="2905"/>
    <cellStyle name="Calculation 4 3 2 2 2 4" xfId="2906"/>
    <cellStyle name="Calculation 4 3 2 2 2 4 2" xfId="2907"/>
    <cellStyle name="Calculation 4 3 2 2 2 5" xfId="2908"/>
    <cellStyle name="Calculation 4 3 2 2 3" xfId="2909"/>
    <cellStyle name="Calculation 4 3 2 2 3 2" xfId="2910"/>
    <cellStyle name="Calculation 4 3 2 2 3 2 2" xfId="2911"/>
    <cellStyle name="Calculation 4 3 2 2 3 3" xfId="2912"/>
    <cellStyle name="Calculation 4 3 2 2 4" xfId="2913"/>
    <cellStyle name="Calculation 4 3 2 2 4 2" xfId="2914"/>
    <cellStyle name="Calculation 4 3 2 2 4 2 2" xfId="2915"/>
    <cellStyle name="Calculation 4 3 2 2 4 3" xfId="2916"/>
    <cellStyle name="Calculation 4 3 2 2 5" xfId="2917"/>
    <cellStyle name="Calculation 4 3 2 2 5 2" xfId="2918"/>
    <cellStyle name="Calculation 4 3 2 2 6" xfId="2919"/>
    <cellStyle name="Calculation 4 3 2 3" xfId="45124"/>
    <cellStyle name="Calculation 4 3 2 4" xfId="45125"/>
    <cellStyle name="Calculation 4 3 2 5" xfId="45126"/>
    <cellStyle name="Calculation 4 3 2 6" xfId="45127"/>
    <cellStyle name="Calculation 4 3 3" xfId="2920"/>
    <cellStyle name="Calculation 4 3 3 2" xfId="2921"/>
    <cellStyle name="Calculation 4 3 3 2 2" xfId="2922"/>
    <cellStyle name="Calculation 4 3 3 2 2 2" xfId="2923"/>
    <cellStyle name="Calculation 4 3 3 2 2 2 2" xfId="2924"/>
    <cellStyle name="Calculation 4 3 3 2 2 3" xfId="2925"/>
    <cellStyle name="Calculation 4 3 3 2 3" xfId="2926"/>
    <cellStyle name="Calculation 4 3 3 2 3 2" xfId="2927"/>
    <cellStyle name="Calculation 4 3 3 2 3 2 2" xfId="2928"/>
    <cellStyle name="Calculation 4 3 3 2 3 3" xfId="2929"/>
    <cellStyle name="Calculation 4 3 3 2 4" xfId="2930"/>
    <cellStyle name="Calculation 4 3 3 2 4 2" xfId="2931"/>
    <cellStyle name="Calculation 4 3 3 2 5" xfId="2932"/>
    <cellStyle name="Calculation 4 3 3 3" xfId="2933"/>
    <cellStyle name="Calculation 4 3 3 3 2" xfId="2934"/>
    <cellStyle name="Calculation 4 3 3 3 2 2" xfId="2935"/>
    <cellStyle name="Calculation 4 3 3 3 3" xfId="2936"/>
    <cellStyle name="Calculation 4 3 3 4" xfId="2937"/>
    <cellStyle name="Calculation 4 3 3 4 2" xfId="2938"/>
    <cellStyle name="Calculation 4 3 3 4 2 2" xfId="2939"/>
    <cellStyle name="Calculation 4 3 3 4 3" xfId="2940"/>
    <cellStyle name="Calculation 4 3 3 5" xfId="2941"/>
    <cellStyle name="Calculation 4 3 3 5 2" xfId="2942"/>
    <cellStyle name="Calculation 4 3 3 6" xfId="2943"/>
    <cellStyle name="Calculation 4 3 4" xfId="45128"/>
    <cellStyle name="Calculation 4 3 5" xfId="45129"/>
    <cellStyle name="Calculation 4 3 6" xfId="45130"/>
    <cellStyle name="Calculation 4 4" xfId="195"/>
    <cellStyle name="Calculation 4 4 2" xfId="196"/>
    <cellStyle name="Calculation 4 4 2 2" xfId="2944"/>
    <cellStyle name="Calculation 4 4 2 2 2" xfId="2945"/>
    <cellStyle name="Calculation 4 4 2 2 2 2" xfId="2946"/>
    <cellStyle name="Calculation 4 4 2 2 2 2 2" xfId="2947"/>
    <cellStyle name="Calculation 4 4 2 2 2 2 2 2" xfId="2948"/>
    <cellStyle name="Calculation 4 4 2 2 2 2 3" xfId="2949"/>
    <cellStyle name="Calculation 4 4 2 2 2 3" xfId="2950"/>
    <cellStyle name="Calculation 4 4 2 2 2 3 2" xfId="2951"/>
    <cellStyle name="Calculation 4 4 2 2 2 3 2 2" xfId="2952"/>
    <cellStyle name="Calculation 4 4 2 2 2 3 3" xfId="2953"/>
    <cellStyle name="Calculation 4 4 2 2 2 4" xfId="2954"/>
    <cellStyle name="Calculation 4 4 2 2 2 4 2" xfId="2955"/>
    <cellStyle name="Calculation 4 4 2 2 2 5" xfId="2956"/>
    <cellStyle name="Calculation 4 4 2 2 3" xfId="2957"/>
    <cellStyle name="Calculation 4 4 2 2 3 2" xfId="2958"/>
    <cellStyle name="Calculation 4 4 2 2 3 2 2" xfId="2959"/>
    <cellStyle name="Calculation 4 4 2 2 3 3" xfId="2960"/>
    <cellStyle name="Calculation 4 4 2 2 4" xfId="2961"/>
    <cellStyle name="Calculation 4 4 2 2 4 2" xfId="2962"/>
    <cellStyle name="Calculation 4 4 2 2 4 2 2" xfId="2963"/>
    <cellStyle name="Calculation 4 4 2 2 4 3" xfId="2964"/>
    <cellStyle name="Calculation 4 4 2 2 5" xfId="2965"/>
    <cellStyle name="Calculation 4 4 2 2 5 2" xfId="2966"/>
    <cellStyle name="Calculation 4 4 2 2 6" xfId="2967"/>
    <cellStyle name="Calculation 4 4 2 3" xfId="45131"/>
    <cellStyle name="Calculation 4 4 2 4" xfId="45132"/>
    <cellStyle name="Calculation 4 4 2 5" xfId="45133"/>
    <cellStyle name="Calculation 4 4 2 6" xfId="45134"/>
    <cellStyle name="Calculation 4 4 3" xfId="2968"/>
    <cellStyle name="Calculation 4 4 3 2" xfId="2969"/>
    <cellStyle name="Calculation 4 4 3 2 2" xfId="2970"/>
    <cellStyle name="Calculation 4 4 3 2 2 2" xfId="2971"/>
    <cellStyle name="Calculation 4 4 3 2 2 2 2" xfId="2972"/>
    <cellStyle name="Calculation 4 4 3 2 2 3" xfId="2973"/>
    <cellStyle name="Calculation 4 4 3 2 3" xfId="2974"/>
    <cellStyle name="Calculation 4 4 3 2 3 2" xfId="2975"/>
    <cellStyle name="Calculation 4 4 3 2 3 2 2" xfId="2976"/>
    <cellStyle name="Calculation 4 4 3 2 3 3" xfId="2977"/>
    <cellStyle name="Calculation 4 4 3 2 4" xfId="2978"/>
    <cellStyle name="Calculation 4 4 3 2 4 2" xfId="2979"/>
    <cellStyle name="Calculation 4 4 3 2 5" xfId="2980"/>
    <cellStyle name="Calculation 4 4 3 3" xfId="2981"/>
    <cellStyle name="Calculation 4 4 3 3 2" xfId="2982"/>
    <cellStyle name="Calculation 4 4 3 3 2 2" xfId="2983"/>
    <cellStyle name="Calculation 4 4 3 3 3" xfId="2984"/>
    <cellStyle name="Calculation 4 4 3 4" xfId="2985"/>
    <cellStyle name="Calculation 4 4 3 4 2" xfId="2986"/>
    <cellStyle name="Calculation 4 4 3 4 2 2" xfId="2987"/>
    <cellStyle name="Calculation 4 4 3 4 3" xfId="2988"/>
    <cellStyle name="Calculation 4 4 3 5" xfId="2989"/>
    <cellStyle name="Calculation 4 4 3 5 2" xfId="2990"/>
    <cellStyle name="Calculation 4 4 3 6" xfId="2991"/>
    <cellStyle name="Calculation 4 4 4" xfId="45135"/>
    <cellStyle name="Calculation 4 4 5" xfId="45136"/>
    <cellStyle name="Calculation 4 4 6" xfId="45137"/>
    <cellStyle name="Calculation 4 5" xfId="197"/>
    <cellStyle name="Calculation 4 5 2" xfId="198"/>
    <cellStyle name="Calculation 4 5 2 2" xfId="2992"/>
    <cellStyle name="Calculation 4 5 2 2 2" xfId="2993"/>
    <cellStyle name="Calculation 4 5 2 2 2 2" xfId="2994"/>
    <cellStyle name="Calculation 4 5 2 2 2 2 2" xfId="2995"/>
    <cellStyle name="Calculation 4 5 2 2 2 2 2 2" xfId="2996"/>
    <cellStyle name="Calculation 4 5 2 2 2 2 3" xfId="2997"/>
    <cellStyle name="Calculation 4 5 2 2 2 3" xfId="2998"/>
    <cellStyle name="Calculation 4 5 2 2 2 3 2" xfId="2999"/>
    <cellStyle name="Calculation 4 5 2 2 2 3 2 2" xfId="3000"/>
    <cellStyle name="Calculation 4 5 2 2 2 3 3" xfId="3001"/>
    <cellStyle name="Calculation 4 5 2 2 2 4" xfId="3002"/>
    <cellStyle name="Calculation 4 5 2 2 2 4 2" xfId="3003"/>
    <cellStyle name="Calculation 4 5 2 2 2 5" xfId="3004"/>
    <cellStyle name="Calculation 4 5 2 2 3" xfId="3005"/>
    <cellStyle name="Calculation 4 5 2 2 3 2" xfId="3006"/>
    <cellStyle name="Calculation 4 5 2 2 3 2 2" xfId="3007"/>
    <cellStyle name="Calculation 4 5 2 2 3 3" xfId="3008"/>
    <cellStyle name="Calculation 4 5 2 2 4" xfId="3009"/>
    <cellStyle name="Calculation 4 5 2 2 4 2" xfId="3010"/>
    <cellStyle name="Calculation 4 5 2 2 4 2 2" xfId="3011"/>
    <cellStyle name="Calculation 4 5 2 2 4 3" xfId="3012"/>
    <cellStyle name="Calculation 4 5 2 2 5" xfId="3013"/>
    <cellStyle name="Calculation 4 5 2 2 5 2" xfId="3014"/>
    <cellStyle name="Calculation 4 5 2 2 6" xfId="3015"/>
    <cellStyle name="Calculation 4 5 2 3" xfId="45138"/>
    <cellStyle name="Calculation 4 5 2 4" xfId="45139"/>
    <cellStyle name="Calculation 4 5 2 5" xfId="45140"/>
    <cellStyle name="Calculation 4 5 2 6" xfId="45141"/>
    <cellStyle name="Calculation 4 5 3" xfId="3016"/>
    <cellStyle name="Calculation 4 5 3 2" xfId="3017"/>
    <cellStyle name="Calculation 4 5 3 2 2" xfId="3018"/>
    <cellStyle name="Calculation 4 5 3 2 2 2" xfId="3019"/>
    <cellStyle name="Calculation 4 5 3 2 2 2 2" xfId="3020"/>
    <cellStyle name="Calculation 4 5 3 2 2 3" xfId="3021"/>
    <cellStyle name="Calculation 4 5 3 2 3" xfId="3022"/>
    <cellStyle name="Calculation 4 5 3 2 3 2" xfId="3023"/>
    <cellStyle name="Calculation 4 5 3 2 3 2 2" xfId="3024"/>
    <cellStyle name="Calculation 4 5 3 2 3 3" xfId="3025"/>
    <cellStyle name="Calculation 4 5 3 2 4" xfId="3026"/>
    <cellStyle name="Calculation 4 5 3 2 4 2" xfId="3027"/>
    <cellStyle name="Calculation 4 5 3 2 5" xfId="3028"/>
    <cellStyle name="Calculation 4 5 3 3" xfId="3029"/>
    <cellStyle name="Calculation 4 5 3 3 2" xfId="3030"/>
    <cellStyle name="Calculation 4 5 3 3 2 2" xfId="3031"/>
    <cellStyle name="Calculation 4 5 3 3 3" xfId="3032"/>
    <cellStyle name="Calculation 4 5 3 4" xfId="3033"/>
    <cellStyle name="Calculation 4 5 3 4 2" xfId="3034"/>
    <cellStyle name="Calculation 4 5 3 4 2 2" xfId="3035"/>
    <cellStyle name="Calculation 4 5 3 4 3" xfId="3036"/>
    <cellStyle name="Calculation 4 5 3 5" xfId="3037"/>
    <cellStyle name="Calculation 4 5 3 5 2" xfId="3038"/>
    <cellStyle name="Calculation 4 5 3 6" xfId="3039"/>
    <cellStyle name="Calculation 4 5 4" xfId="45142"/>
    <cellStyle name="Calculation 4 5 5" xfId="45143"/>
    <cellStyle name="Calculation 4 5 6" xfId="45144"/>
    <cellStyle name="Calculation 4 5 7" xfId="45145"/>
    <cellStyle name="Calculation 4 6" xfId="199"/>
    <cellStyle name="Calculation 4 6 2" xfId="200"/>
    <cellStyle name="Calculation 4 6 2 2" xfId="3040"/>
    <cellStyle name="Calculation 4 6 2 2 2" xfId="3041"/>
    <cellStyle name="Calculation 4 6 2 2 2 2" xfId="3042"/>
    <cellStyle name="Calculation 4 6 2 2 2 2 2" xfId="3043"/>
    <cellStyle name="Calculation 4 6 2 2 2 2 2 2" xfId="3044"/>
    <cellStyle name="Calculation 4 6 2 2 2 2 3" xfId="3045"/>
    <cellStyle name="Calculation 4 6 2 2 2 3" xfId="3046"/>
    <cellStyle name="Calculation 4 6 2 2 2 3 2" xfId="3047"/>
    <cellStyle name="Calculation 4 6 2 2 2 3 2 2" xfId="3048"/>
    <cellStyle name="Calculation 4 6 2 2 2 3 3" xfId="3049"/>
    <cellStyle name="Calculation 4 6 2 2 2 4" xfId="3050"/>
    <cellStyle name="Calculation 4 6 2 2 2 4 2" xfId="3051"/>
    <cellStyle name="Calculation 4 6 2 2 2 5" xfId="3052"/>
    <cellStyle name="Calculation 4 6 2 2 3" xfId="3053"/>
    <cellStyle name="Calculation 4 6 2 2 3 2" xfId="3054"/>
    <cellStyle name="Calculation 4 6 2 2 3 2 2" xfId="3055"/>
    <cellStyle name="Calculation 4 6 2 2 3 3" xfId="3056"/>
    <cellStyle name="Calculation 4 6 2 2 4" xfId="3057"/>
    <cellStyle name="Calculation 4 6 2 2 4 2" xfId="3058"/>
    <cellStyle name="Calculation 4 6 2 2 4 2 2" xfId="3059"/>
    <cellStyle name="Calculation 4 6 2 2 4 3" xfId="3060"/>
    <cellStyle name="Calculation 4 6 2 2 5" xfId="3061"/>
    <cellStyle name="Calculation 4 6 2 2 5 2" xfId="3062"/>
    <cellStyle name="Calculation 4 6 2 2 6" xfId="3063"/>
    <cellStyle name="Calculation 4 6 2 3" xfId="45146"/>
    <cellStyle name="Calculation 4 6 2 4" xfId="45147"/>
    <cellStyle name="Calculation 4 6 2 5" xfId="45148"/>
    <cellStyle name="Calculation 4 6 2 6" xfId="45149"/>
    <cellStyle name="Calculation 4 6 3" xfId="3064"/>
    <cellStyle name="Calculation 4 6 3 2" xfId="3065"/>
    <cellStyle name="Calculation 4 6 3 2 2" xfId="3066"/>
    <cellStyle name="Calculation 4 6 3 2 2 2" xfId="3067"/>
    <cellStyle name="Calculation 4 6 3 2 2 2 2" xfId="3068"/>
    <cellStyle name="Calculation 4 6 3 2 2 3" xfId="3069"/>
    <cellStyle name="Calculation 4 6 3 2 3" xfId="3070"/>
    <cellStyle name="Calculation 4 6 3 2 3 2" xfId="3071"/>
    <cellStyle name="Calculation 4 6 3 2 3 2 2" xfId="3072"/>
    <cellStyle name="Calculation 4 6 3 2 3 3" xfId="3073"/>
    <cellStyle name="Calculation 4 6 3 2 4" xfId="3074"/>
    <cellStyle name="Calculation 4 6 3 2 4 2" xfId="3075"/>
    <cellStyle name="Calculation 4 6 3 2 5" xfId="3076"/>
    <cellStyle name="Calculation 4 6 3 3" xfId="3077"/>
    <cellStyle name="Calculation 4 6 3 3 2" xfId="3078"/>
    <cellStyle name="Calculation 4 6 3 3 2 2" xfId="3079"/>
    <cellStyle name="Calculation 4 6 3 3 3" xfId="3080"/>
    <cellStyle name="Calculation 4 6 3 4" xfId="3081"/>
    <cellStyle name="Calculation 4 6 3 4 2" xfId="3082"/>
    <cellStyle name="Calculation 4 6 3 4 2 2" xfId="3083"/>
    <cellStyle name="Calculation 4 6 3 4 3" xfId="3084"/>
    <cellStyle name="Calculation 4 6 3 5" xfId="3085"/>
    <cellStyle name="Calculation 4 6 3 5 2" xfId="3086"/>
    <cellStyle name="Calculation 4 6 3 6" xfId="3087"/>
    <cellStyle name="Calculation 4 6 4" xfId="45150"/>
    <cellStyle name="Calculation 4 6 5" xfId="45151"/>
    <cellStyle name="Calculation 4 6 6" xfId="45152"/>
    <cellStyle name="Calculation 4 6 7" xfId="45153"/>
    <cellStyle name="Calculation 4 7" xfId="3088"/>
    <cellStyle name="Calculation 4 7 2" xfId="3089"/>
    <cellStyle name="Calculation 4 7 2 2" xfId="3090"/>
    <cellStyle name="Calculation 4 7 2 2 2" xfId="3091"/>
    <cellStyle name="Calculation 4 7 2 2 2 2" xfId="3092"/>
    <cellStyle name="Calculation 4 7 2 2 3" xfId="3093"/>
    <cellStyle name="Calculation 4 7 2 3" xfId="3094"/>
    <cellStyle name="Calculation 4 7 2 3 2" xfId="3095"/>
    <cellStyle name="Calculation 4 7 2 3 2 2" xfId="3096"/>
    <cellStyle name="Calculation 4 7 2 3 3" xfId="3097"/>
    <cellStyle name="Calculation 4 7 2 4" xfId="3098"/>
    <cellStyle name="Calculation 4 7 2 4 2" xfId="3099"/>
    <cellStyle name="Calculation 4 7 2 5" xfId="3100"/>
    <cellStyle name="Calculation 4 7 3" xfId="3101"/>
    <cellStyle name="Calculation 4 7 3 2" xfId="3102"/>
    <cellStyle name="Calculation 4 7 3 2 2" xfId="3103"/>
    <cellStyle name="Calculation 4 7 3 3" xfId="3104"/>
    <cellStyle name="Calculation 4 7 4" xfId="3105"/>
    <cellStyle name="Calculation 4 7 4 2" xfId="3106"/>
    <cellStyle name="Calculation 4 7 4 2 2" xfId="3107"/>
    <cellStyle name="Calculation 4 7 4 3" xfId="3108"/>
    <cellStyle name="Calculation 4 7 5" xfId="3109"/>
    <cellStyle name="Calculation 4 7 5 2" xfId="3110"/>
    <cellStyle name="Calculation 4 7 6" xfId="3111"/>
    <cellStyle name="Calculation 4 8" xfId="45154"/>
    <cellStyle name="Calculation 4 9" xfId="45155"/>
    <cellStyle name="Calculation 5" xfId="201"/>
    <cellStyle name="Calculation 5 10" xfId="45156"/>
    <cellStyle name="Calculation 5 2" xfId="202"/>
    <cellStyle name="Calculation 5 2 2" xfId="203"/>
    <cellStyle name="Calculation 5 2 2 2" xfId="204"/>
    <cellStyle name="Calculation 5 2 2 2 2" xfId="3112"/>
    <cellStyle name="Calculation 5 2 2 2 2 2" xfId="3113"/>
    <cellStyle name="Calculation 5 2 2 2 2 2 2" xfId="3114"/>
    <cellStyle name="Calculation 5 2 2 2 2 2 2 2" xfId="3115"/>
    <cellStyle name="Calculation 5 2 2 2 2 2 2 2 2" xfId="3116"/>
    <cellStyle name="Calculation 5 2 2 2 2 2 2 3" xfId="3117"/>
    <cellStyle name="Calculation 5 2 2 2 2 2 3" xfId="3118"/>
    <cellStyle name="Calculation 5 2 2 2 2 2 3 2" xfId="3119"/>
    <cellStyle name="Calculation 5 2 2 2 2 2 3 2 2" xfId="3120"/>
    <cellStyle name="Calculation 5 2 2 2 2 2 3 3" xfId="3121"/>
    <cellStyle name="Calculation 5 2 2 2 2 2 4" xfId="3122"/>
    <cellStyle name="Calculation 5 2 2 2 2 2 4 2" xfId="3123"/>
    <cellStyle name="Calculation 5 2 2 2 2 2 5" xfId="3124"/>
    <cellStyle name="Calculation 5 2 2 2 2 3" xfId="3125"/>
    <cellStyle name="Calculation 5 2 2 2 2 3 2" xfId="3126"/>
    <cellStyle name="Calculation 5 2 2 2 2 3 2 2" xfId="3127"/>
    <cellStyle name="Calculation 5 2 2 2 2 3 3" xfId="3128"/>
    <cellStyle name="Calculation 5 2 2 2 2 4" xfId="3129"/>
    <cellStyle name="Calculation 5 2 2 2 2 4 2" xfId="3130"/>
    <cellStyle name="Calculation 5 2 2 2 2 4 2 2" xfId="3131"/>
    <cellStyle name="Calculation 5 2 2 2 2 4 3" xfId="3132"/>
    <cellStyle name="Calculation 5 2 2 2 2 5" xfId="3133"/>
    <cellStyle name="Calculation 5 2 2 2 2 5 2" xfId="3134"/>
    <cellStyle name="Calculation 5 2 2 2 2 6" xfId="3135"/>
    <cellStyle name="Calculation 5 2 2 2 3" xfId="45157"/>
    <cellStyle name="Calculation 5 2 2 2 4" xfId="45158"/>
    <cellStyle name="Calculation 5 2 2 2 5" xfId="45159"/>
    <cellStyle name="Calculation 5 2 2 2 6" xfId="45160"/>
    <cellStyle name="Calculation 5 2 2 3" xfId="3136"/>
    <cellStyle name="Calculation 5 2 2 3 2" xfId="3137"/>
    <cellStyle name="Calculation 5 2 2 3 2 2" xfId="3138"/>
    <cellStyle name="Calculation 5 2 2 3 2 2 2" xfId="3139"/>
    <cellStyle name="Calculation 5 2 2 3 2 2 2 2" xfId="3140"/>
    <cellStyle name="Calculation 5 2 2 3 2 2 3" xfId="3141"/>
    <cellStyle name="Calculation 5 2 2 3 2 3" xfId="3142"/>
    <cellStyle name="Calculation 5 2 2 3 2 3 2" xfId="3143"/>
    <cellStyle name="Calculation 5 2 2 3 2 3 2 2" xfId="3144"/>
    <cellStyle name="Calculation 5 2 2 3 2 3 3" xfId="3145"/>
    <cellStyle name="Calculation 5 2 2 3 2 4" xfId="3146"/>
    <cellStyle name="Calculation 5 2 2 3 2 4 2" xfId="3147"/>
    <cellStyle name="Calculation 5 2 2 3 2 5" xfId="3148"/>
    <cellStyle name="Calculation 5 2 2 3 3" xfId="3149"/>
    <cellStyle name="Calculation 5 2 2 3 3 2" xfId="3150"/>
    <cellStyle name="Calculation 5 2 2 3 3 2 2" xfId="3151"/>
    <cellStyle name="Calculation 5 2 2 3 3 3" xfId="3152"/>
    <cellStyle name="Calculation 5 2 2 3 4" xfId="3153"/>
    <cellStyle name="Calculation 5 2 2 3 4 2" xfId="3154"/>
    <cellStyle name="Calculation 5 2 2 3 4 2 2" xfId="3155"/>
    <cellStyle name="Calculation 5 2 2 3 4 3" xfId="3156"/>
    <cellStyle name="Calculation 5 2 2 3 5" xfId="3157"/>
    <cellStyle name="Calculation 5 2 2 3 5 2" xfId="3158"/>
    <cellStyle name="Calculation 5 2 2 3 6" xfId="3159"/>
    <cellStyle name="Calculation 5 2 2 4" xfId="45161"/>
    <cellStyle name="Calculation 5 2 2 5" xfId="45162"/>
    <cellStyle name="Calculation 5 2 2 6" xfId="45163"/>
    <cellStyle name="Calculation 5 2 2 7" xfId="45164"/>
    <cellStyle name="Calculation 5 2 3" xfId="205"/>
    <cellStyle name="Calculation 5 2 3 2" xfId="3160"/>
    <cellStyle name="Calculation 5 2 3 2 2" xfId="3161"/>
    <cellStyle name="Calculation 5 2 3 2 2 2" xfId="3162"/>
    <cellStyle name="Calculation 5 2 3 2 2 2 2" xfId="3163"/>
    <cellStyle name="Calculation 5 2 3 2 2 2 2 2" xfId="3164"/>
    <cellStyle name="Calculation 5 2 3 2 2 2 3" xfId="3165"/>
    <cellStyle name="Calculation 5 2 3 2 2 3" xfId="3166"/>
    <cellStyle name="Calculation 5 2 3 2 2 3 2" xfId="3167"/>
    <cellStyle name="Calculation 5 2 3 2 2 3 2 2" xfId="3168"/>
    <cellStyle name="Calculation 5 2 3 2 2 3 3" xfId="3169"/>
    <cellStyle name="Calculation 5 2 3 2 2 4" xfId="3170"/>
    <cellStyle name="Calculation 5 2 3 2 2 4 2" xfId="3171"/>
    <cellStyle name="Calculation 5 2 3 2 2 5" xfId="3172"/>
    <cellStyle name="Calculation 5 2 3 2 3" xfId="3173"/>
    <cellStyle name="Calculation 5 2 3 2 3 2" xfId="3174"/>
    <cellStyle name="Calculation 5 2 3 2 3 2 2" xfId="3175"/>
    <cellStyle name="Calculation 5 2 3 2 3 3" xfId="3176"/>
    <cellStyle name="Calculation 5 2 3 2 4" xfId="3177"/>
    <cellStyle name="Calculation 5 2 3 2 4 2" xfId="3178"/>
    <cellStyle name="Calculation 5 2 3 2 4 2 2" xfId="3179"/>
    <cellStyle name="Calculation 5 2 3 2 4 3" xfId="3180"/>
    <cellStyle name="Calculation 5 2 3 2 5" xfId="3181"/>
    <cellStyle name="Calculation 5 2 3 2 5 2" xfId="3182"/>
    <cellStyle name="Calculation 5 2 3 2 6" xfId="3183"/>
    <cellStyle name="Calculation 5 2 3 3" xfId="45165"/>
    <cellStyle name="Calculation 5 2 3 4" xfId="45166"/>
    <cellStyle name="Calculation 5 2 3 5" xfId="45167"/>
    <cellStyle name="Calculation 5 2 3 6" xfId="45168"/>
    <cellStyle name="Calculation 5 2 4" xfId="3184"/>
    <cellStyle name="Calculation 5 2 4 2" xfId="3185"/>
    <cellStyle name="Calculation 5 2 4 2 2" xfId="3186"/>
    <cellStyle name="Calculation 5 2 4 2 2 2" xfId="3187"/>
    <cellStyle name="Calculation 5 2 4 2 2 2 2" xfId="3188"/>
    <cellStyle name="Calculation 5 2 4 2 2 3" xfId="3189"/>
    <cellStyle name="Calculation 5 2 4 2 3" xfId="3190"/>
    <cellStyle name="Calculation 5 2 4 2 3 2" xfId="3191"/>
    <cellStyle name="Calculation 5 2 4 2 3 2 2" xfId="3192"/>
    <cellStyle name="Calculation 5 2 4 2 3 3" xfId="3193"/>
    <cellStyle name="Calculation 5 2 4 2 4" xfId="3194"/>
    <cellStyle name="Calculation 5 2 4 2 4 2" xfId="3195"/>
    <cellStyle name="Calculation 5 2 4 2 5" xfId="3196"/>
    <cellStyle name="Calculation 5 2 4 3" xfId="3197"/>
    <cellStyle name="Calculation 5 2 4 3 2" xfId="3198"/>
    <cellStyle name="Calculation 5 2 4 3 2 2" xfId="3199"/>
    <cellStyle name="Calculation 5 2 4 3 3" xfId="3200"/>
    <cellStyle name="Calculation 5 2 4 4" xfId="3201"/>
    <cellStyle name="Calculation 5 2 4 4 2" xfId="3202"/>
    <cellStyle name="Calculation 5 2 4 4 2 2" xfId="3203"/>
    <cellStyle name="Calculation 5 2 4 4 3" xfId="3204"/>
    <cellStyle name="Calculation 5 2 4 5" xfId="3205"/>
    <cellStyle name="Calculation 5 2 4 5 2" xfId="3206"/>
    <cellStyle name="Calculation 5 2 4 6" xfId="3207"/>
    <cellStyle name="Calculation 5 2 5" xfId="45169"/>
    <cellStyle name="Calculation 5 2 6" xfId="45170"/>
    <cellStyle name="Calculation 5 2 7" xfId="45171"/>
    <cellStyle name="Calculation 5 2 8" xfId="45172"/>
    <cellStyle name="Calculation 5 3" xfId="206"/>
    <cellStyle name="Calculation 5 3 2" xfId="207"/>
    <cellStyle name="Calculation 5 3 2 2" xfId="3208"/>
    <cellStyle name="Calculation 5 3 2 2 2" xfId="3209"/>
    <cellStyle name="Calculation 5 3 2 2 2 2" xfId="3210"/>
    <cellStyle name="Calculation 5 3 2 2 2 2 2" xfId="3211"/>
    <cellStyle name="Calculation 5 3 2 2 2 2 2 2" xfId="3212"/>
    <cellStyle name="Calculation 5 3 2 2 2 2 3" xfId="3213"/>
    <cellStyle name="Calculation 5 3 2 2 2 3" xfId="3214"/>
    <cellStyle name="Calculation 5 3 2 2 2 3 2" xfId="3215"/>
    <cellStyle name="Calculation 5 3 2 2 2 3 2 2" xfId="3216"/>
    <cellStyle name="Calculation 5 3 2 2 2 3 3" xfId="3217"/>
    <cellStyle name="Calculation 5 3 2 2 2 4" xfId="3218"/>
    <cellStyle name="Calculation 5 3 2 2 2 4 2" xfId="3219"/>
    <cellStyle name="Calculation 5 3 2 2 2 5" xfId="3220"/>
    <cellStyle name="Calculation 5 3 2 2 3" xfId="3221"/>
    <cellStyle name="Calculation 5 3 2 2 3 2" xfId="3222"/>
    <cellStyle name="Calculation 5 3 2 2 3 2 2" xfId="3223"/>
    <cellStyle name="Calculation 5 3 2 2 3 3" xfId="3224"/>
    <cellStyle name="Calculation 5 3 2 2 4" xfId="3225"/>
    <cellStyle name="Calculation 5 3 2 2 4 2" xfId="3226"/>
    <cellStyle name="Calculation 5 3 2 2 4 2 2" xfId="3227"/>
    <cellStyle name="Calculation 5 3 2 2 4 3" xfId="3228"/>
    <cellStyle name="Calculation 5 3 2 2 5" xfId="3229"/>
    <cellStyle name="Calculation 5 3 2 2 5 2" xfId="3230"/>
    <cellStyle name="Calculation 5 3 2 2 6" xfId="3231"/>
    <cellStyle name="Calculation 5 3 2 3" xfId="45173"/>
    <cellStyle name="Calculation 5 3 2 4" xfId="45174"/>
    <cellStyle name="Calculation 5 3 2 5" xfId="45175"/>
    <cellStyle name="Calculation 5 3 2 6" xfId="45176"/>
    <cellStyle name="Calculation 5 3 3" xfId="3232"/>
    <cellStyle name="Calculation 5 3 3 2" xfId="3233"/>
    <cellStyle name="Calculation 5 3 3 2 2" xfId="3234"/>
    <cellStyle name="Calculation 5 3 3 2 2 2" xfId="3235"/>
    <cellStyle name="Calculation 5 3 3 2 2 2 2" xfId="3236"/>
    <cellStyle name="Calculation 5 3 3 2 2 3" xfId="3237"/>
    <cellStyle name="Calculation 5 3 3 2 3" xfId="3238"/>
    <cellStyle name="Calculation 5 3 3 2 3 2" xfId="3239"/>
    <cellStyle name="Calculation 5 3 3 2 3 2 2" xfId="3240"/>
    <cellStyle name="Calculation 5 3 3 2 3 3" xfId="3241"/>
    <cellStyle name="Calculation 5 3 3 2 4" xfId="3242"/>
    <cellStyle name="Calculation 5 3 3 2 4 2" xfId="3243"/>
    <cellStyle name="Calculation 5 3 3 2 5" xfId="3244"/>
    <cellStyle name="Calculation 5 3 3 3" xfId="3245"/>
    <cellStyle name="Calculation 5 3 3 3 2" xfId="3246"/>
    <cellStyle name="Calculation 5 3 3 3 2 2" xfId="3247"/>
    <cellStyle name="Calculation 5 3 3 3 3" xfId="3248"/>
    <cellStyle name="Calculation 5 3 3 4" xfId="3249"/>
    <cellStyle name="Calculation 5 3 3 4 2" xfId="3250"/>
    <cellStyle name="Calculation 5 3 3 4 2 2" xfId="3251"/>
    <cellStyle name="Calculation 5 3 3 4 3" xfId="3252"/>
    <cellStyle name="Calculation 5 3 3 5" xfId="3253"/>
    <cellStyle name="Calculation 5 3 3 5 2" xfId="3254"/>
    <cellStyle name="Calculation 5 3 3 6" xfId="3255"/>
    <cellStyle name="Calculation 5 3 4" xfId="45177"/>
    <cellStyle name="Calculation 5 3 5" xfId="45178"/>
    <cellStyle name="Calculation 5 3 6" xfId="45179"/>
    <cellStyle name="Calculation 5 3 7" xfId="45180"/>
    <cellStyle name="Calculation 5 4" xfId="208"/>
    <cellStyle name="Calculation 5 4 2" xfId="209"/>
    <cellStyle name="Calculation 5 4 2 2" xfId="3256"/>
    <cellStyle name="Calculation 5 4 2 2 2" xfId="3257"/>
    <cellStyle name="Calculation 5 4 2 2 2 2" xfId="3258"/>
    <cellStyle name="Calculation 5 4 2 2 2 2 2" xfId="3259"/>
    <cellStyle name="Calculation 5 4 2 2 2 2 2 2" xfId="3260"/>
    <cellStyle name="Calculation 5 4 2 2 2 2 3" xfId="3261"/>
    <cellStyle name="Calculation 5 4 2 2 2 3" xfId="3262"/>
    <cellStyle name="Calculation 5 4 2 2 2 3 2" xfId="3263"/>
    <cellStyle name="Calculation 5 4 2 2 2 3 2 2" xfId="3264"/>
    <cellStyle name="Calculation 5 4 2 2 2 3 3" xfId="3265"/>
    <cellStyle name="Calculation 5 4 2 2 2 4" xfId="3266"/>
    <cellStyle name="Calculation 5 4 2 2 2 4 2" xfId="3267"/>
    <cellStyle name="Calculation 5 4 2 2 2 5" xfId="3268"/>
    <cellStyle name="Calculation 5 4 2 2 3" xfId="3269"/>
    <cellStyle name="Calculation 5 4 2 2 3 2" xfId="3270"/>
    <cellStyle name="Calculation 5 4 2 2 3 2 2" xfId="3271"/>
    <cellStyle name="Calculation 5 4 2 2 3 3" xfId="3272"/>
    <cellStyle name="Calculation 5 4 2 2 4" xfId="3273"/>
    <cellStyle name="Calculation 5 4 2 2 4 2" xfId="3274"/>
    <cellStyle name="Calculation 5 4 2 2 4 2 2" xfId="3275"/>
    <cellStyle name="Calculation 5 4 2 2 4 3" xfId="3276"/>
    <cellStyle name="Calculation 5 4 2 2 5" xfId="3277"/>
    <cellStyle name="Calculation 5 4 2 2 5 2" xfId="3278"/>
    <cellStyle name="Calculation 5 4 2 2 6" xfId="3279"/>
    <cellStyle name="Calculation 5 4 2 3" xfId="45181"/>
    <cellStyle name="Calculation 5 4 2 4" xfId="45182"/>
    <cellStyle name="Calculation 5 4 2 5" xfId="45183"/>
    <cellStyle name="Calculation 5 4 2 6" xfId="45184"/>
    <cellStyle name="Calculation 5 4 3" xfId="3280"/>
    <cellStyle name="Calculation 5 4 3 2" xfId="3281"/>
    <cellStyle name="Calculation 5 4 3 2 2" xfId="3282"/>
    <cellStyle name="Calculation 5 4 3 2 2 2" xfId="3283"/>
    <cellStyle name="Calculation 5 4 3 2 2 2 2" xfId="3284"/>
    <cellStyle name="Calculation 5 4 3 2 2 3" xfId="3285"/>
    <cellStyle name="Calculation 5 4 3 2 3" xfId="3286"/>
    <cellStyle name="Calculation 5 4 3 2 3 2" xfId="3287"/>
    <cellStyle name="Calculation 5 4 3 2 3 2 2" xfId="3288"/>
    <cellStyle name="Calculation 5 4 3 2 3 3" xfId="3289"/>
    <cellStyle name="Calculation 5 4 3 2 4" xfId="3290"/>
    <cellStyle name="Calculation 5 4 3 2 4 2" xfId="3291"/>
    <cellStyle name="Calculation 5 4 3 2 5" xfId="3292"/>
    <cellStyle name="Calculation 5 4 3 3" xfId="3293"/>
    <cellStyle name="Calculation 5 4 3 3 2" xfId="3294"/>
    <cellStyle name="Calculation 5 4 3 3 2 2" xfId="3295"/>
    <cellStyle name="Calculation 5 4 3 3 3" xfId="3296"/>
    <cellStyle name="Calculation 5 4 3 4" xfId="3297"/>
    <cellStyle name="Calculation 5 4 3 4 2" xfId="3298"/>
    <cellStyle name="Calculation 5 4 3 4 2 2" xfId="3299"/>
    <cellStyle name="Calculation 5 4 3 4 3" xfId="3300"/>
    <cellStyle name="Calculation 5 4 3 5" xfId="3301"/>
    <cellStyle name="Calculation 5 4 3 5 2" xfId="3302"/>
    <cellStyle name="Calculation 5 4 3 6" xfId="3303"/>
    <cellStyle name="Calculation 5 4 4" xfId="45185"/>
    <cellStyle name="Calculation 5 4 5" xfId="45186"/>
    <cellStyle name="Calculation 5 4 6" xfId="45187"/>
    <cellStyle name="Calculation 5 4 7" xfId="45188"/>
    <cellStyle name="Calculation 5 5" xfId="210"/>
    <cellStyle name="Calculation 5 5 2" xfId="211"/>
    <cellStyle name="Calculation 5 5 2 2" xfId="3304"/>
    <cellStyle name="Calculation 5 5 2 2 2" xfId="3305"/>
    <cellStyle name="Calculation 5 5 2 2 2 2" xfId="3306"/>
    <cellStyle name="Calculation 5 5 2 2 2 2 2" xfId="3307"/>
    <cellStyle name="Calculation 5 5 2 2 2 2 2 2" xfId="3308"/>
    <cellStyle name="Calculation 5 5 2 2 2 2 3" xfId="3309"/>
    <cellStyle name="Calculation 5 5 2 2 2 3" xfId="3310"/>
    <cellStyle name="Calculation 5 5 2 2 2 3 2" xfId="3311"/>
    <cellStyle name="Calculation 5 5 2 2 2 3 2 2" xfId="3312"/>
    <cellStyle name="Calculation 5 5 2 2 2 3 3" xfId="3313"/>
    <cellStyle name="Calculation 5 5 2 2 2 4" xfId="3314"/>
    <cellStyle name="Calculation 5 5 2 2 2 4 2" xfId="3315"/>
    <cellStyle name="Calculation 5 5 2 2 2 5" xfId="3316"/>
    <cellStyle name="Calculation 5 5 2 2 3" xfId="3317"/>
    <cellStyle name="Calculation 5 5 2 2 3 2" xfId="3318"/>
    <cellStyle name="Calculation 5 5 2 2 3 2 2" xfId="3319"/>
    <cellStyle name="Calculation 5 5 2 2 3 3" xfId="3320"/>
    <cellStyle name="Calculation 5 5 2 2 4" xfId="3321"/>
    <cellStyle name="Calculation 5 5 2 2 4 2" xfId="3322"/>
    <cellStyle name="Calculation 5 5 2 2 4 2 2" xfId="3323"/>
    <cellStyle name="Calculation 5 5 2 2 4 3" xfId="3324"/>
    <cellStyle name="Calculation 5 5 2 2 5" xfId="3325"/>
    <cellStyle name="Calculation 5 5 2 2 5 2" xfId="3326"/>
    <cellStyle name="Calculation 5 5 2 2 6" xfId="3327"/>
    <cellStyle name="Calculation 5 5 2 3" xfId="45189"/>
    <cellStyle name="Calculation 5 5 2 4" xfId="45190"/>
    <cellStyle name="Calculation 5 5 2 5" xfId="45191"/>
    <cellStyle name="Calculation 5 5 2 6" xfId="45192"/>
    <cellStyle name="Calculation 5 5 3" xfId="3328"/>
    <cellStyle name="Calculation 5 5 3 2" xfId="3329"/>
    <cellStyle name="Calculation 5 5 3 2 2" xfId="3330"/>
    <cellStyle name="Calculation 5 5 3 2 2 2" xfId="3331"/>
    <cellStyle name="Calculation 5 5 3 2 2 2 2" xfId="3332"/>
    <cellStyle name="Calculation 5 5 3 2 2 3" xfId="3333"/>
    <cellStyle name="Calculation 5 5 3 2 3" xfId="3334"/>
    <cellStyle name="Calculation 5 5 3 2 3 2" xfId="3335"/>
    <cellStyle name="Calculation 5 5 3 2 3 2 2" xfId="3336"/>
    <cellStyle name="Calculation 5 5 3 2 3 3" xfId="3337"/>
    <cellStyle name="Calculation 5 5 3 2 4" xfId="3338"/>
    <cellStyle name="Calculation 5 5 3 2 4 2" xfId="3339"/>
    <cellStyle name="Calculation 5 5 3 2 5" xfId="3340"/>
    <cellStyle name="Calculation 5 5 3 3" xfId="3341"/>
    <cellStyle name="Calculation 5 5 3 3 2" xfId="3342"/>
    <cellStyle name="Calculation 5 5 3 3 2 2" xfId="3343"/>
    <cellStyle name="Calculation 5 5 3 3 3" xfId="3344"/>
    <cellStyle name="Calculation 5 5 3 4" xfId="3345"/>
    <cellStyle name="Calculation 5 5 3 4 2" xfId="3346"/>
    <cellStyle name="Calculation 5 5 3 4 2 2" xfId="3347"/>
    <cellStyle name="Calculation 5 5 3 4 3" xfId="3348"/>
    <cellStyle name="Calculation 5 5 3 5" xfId="3349"/>
    <cellStyle name="Calculation 5 5 3 5 2" xfId="3350"/>
    <cellStyle name="Calculation 5 5 3 6" xfId="3351"/>
    <cellStyle name="Calculation 5 5 4" xfId="45193"/>
    <cellStyle name="Calculation 5 5 5" xfId="45194"/>
    <cellStyle name="Calculation 5 5 6" xfId="45195"/>
    <cellStyle name="Calculation 5 5 7" xfId="45196"/>
    <cellStyle name="Calculation 5 6" xfId="212"/>
    <cellStyle name="Calculation 5 6 2" xfId="213"/>
    <cellStyle name="Calculation 5 6 2 2" xfId="3352"/>
    <cellStyle name="Calculation 5 6 2 2 2" xfId="3353"/>
    <cellStyle name="Calculation 5 6 2 2 2 2" xfId="3354"/>
    <cellStyle name="Calculation 5 6 2 2 2 2 2" xfId="3355"/>
    <cellStyle name="Calculation 5 6 2 2 2 2 2 2" xfId="3356"/>
    <cellStyle name="Calculation 5 6 2 2 2 2 3" xfId="3357"/>
    <cellStyle name="Calculation 5 6 2 2 2 3" xfId="3358"/>
    <cellStyle name="Calculation 5 6 2 2 2 3 2" xfId="3359"/>
    <cellStyle name="Calculation 5 6 2 2 2 3 2 2" xfId="3360"/>
    <cellStyle name="Calculation 5 6 2 2 2 3 3" xfId="3361"/>
    <cellStyle name="Calculation 5 6 2 2 2 4" xfId="3362"/>
    <cellStyle name="Calculation 5 6 2 2 2 4 2" xfId="3363"/>
    <cellStyle name="Calculation 5 6 2 2 2 5" xfId="3364"/>
    <cellStyle name="Calculation 5 6 2 2 3" xfId="3365"/>
    <cellStyle name="Calculation 5 6 2 2 3 2" xfId="3366"/>
    <cellStyle name="Calculation 5 6 2 2 3 2 2" xfId="3367"/>
    <cellStyle name="Calculation 5 6 2 2 3 3" xfId="3368"/>
    <cellStyle name="Calculation 5 6 2 2 4" xfId="3369"/>
    <cellStyle name="Calculation 5 6 2 2 4 2" xfId="3370"/>
    <cellStyle name="Calculation 5 6 2 2 4 2 2" xfId="3371"/>
    <cellStyle name="Calculation 5 6 2 2 4 3" xfId="3372"/>
    <cellStyle name="Calculation 5 6 2 2 5" xfId="3373"/>
    <cellStyle name="Calculation 5 6 2 2 5 2" xfId="3374"/>
    <cellStyle name="Calculation 5 6 2 2 6" xfId="3375"/>
    <cellStyle name="Calculation 5 6 2 3" xfId="45197"/>
    <cellStyle name="Calculation 5 6 2 4" xfId="45198"/>
    <cellStyle name="Calculation 5 6 2 5" xfId="45199"/>
    <cellStyle name="Calculation 5 6 2 6" xfId="45200"/>
    <cellStyle name="Calculation 5 6 3" xfId="3376"/>
    <cellStyle name="Calculation 5 6 3 2" xfId="3377"/>
    <cellStyle name="Calculation 5 6 3 2 2" xfId="3378"/>
    <cellStyle name="Calculation 5 6 3 2 2 2" xfId="3379"/>
    <cellStyle name="Calculation 5 6 3 2 2 2 2" xfId="3380"/>
    <cellStyle name="Calculation 5 6 3 2 2 3" xfId="3381"/>
    <cellStyle name="Calculation 5 6 3 2 3" xfId="3382"/>
    <cellStyle name="Calculation 5 6 3 2 3 2" xfId="3383"/>
    <cellStyle name="Calculation 5 6 3 2 3 2 2" xfId="3384"/>
    <cellStyle name="Calculation 5 6 3 2 3 3" xfId="3385"/>
    <cellStyle name="Calculation 5 6 3 2 4" xfId="3386"/>
    <cellStyle name="Calculation 5 6 3 2 4 2" xfId="3387"/>
    <cellStyle name="Calculation 5 6 3 2 5" xfId="3388"/>
    <cellStyle name="Calculation 5 6 3 3" xfId="3389"/>
    <cellStyle name="Calculation 5 6 3 3 2" xfId="3390"/>
    <cellStyle name="Calculation 5 6 3 3 2 2" xfId="3391"/>
    <cellStyle name="Calculation 5 6 3 3 3" xfId="3392"/>
    <cellStyle name="Calculation 5 6 3 4" xfId="3393"/>
    <cellStyle name="Calculation 5 6 3 4 2" xfId="3394"/>
    <cellStyle name="Calculation 5 6 3 4 2 2" xfId="3395"/>
    <cellStyle name="Calculation 5 6 3 4 3" xfId="3396"/>
    <cellStyle name="Calculation 5 6 3 5" xfId="3397"/>
    <cellStyle name="Calculation 5 6 3 5 2" xfId="3398"/>
    <cellStyle name="Calculation 5 6 3 6" xfId="3399"/>
    <cellStyle name="Calculation 5 6 4" xfId="45201"/>
    <cellStyle name="Calculation 5 6 5" xfId="45202"/>
    <cellStyle name="Calculation 5 6 6" xfId="45203"/>
    <cellStyle name="Calculation 5 6 7" xfId="45204"/>
    <cellStyle name="Calculation 5 7" xfId="3400"/>
    <cellStyle name="Calculation 5 7 2" xfId="3401"/>
    <cellStyle name="Calculation 5 7 2 2" xfId="3402"/>
    <cellStyle name="Calculation 5 7 2 2 2" xfId="3403"/>
    <cellStyle name="Calculation 5 7 2 2 2 2" xfId="3404"/>
    <cellStyle name="Calculation 5 7 2 2 3" xfId="3405"/>
    <cellStyle name="Calculation 5 7 2 3" xfId="3406"/>
    <cellStyle name="Calculation 5 7 2 3 2" xfId="3407"/>
    <cellStyle name="Calculation 5 7 2 3 2 2" xfId="3408"/>
    <cellStyle name="Calculation 5 7 2 3 3" xfId="3409"/>
    <cellStyle name="Calculation 5 7 2 4" xfId="3410"/>
    <cellStyle name="Calculation 5 7 2 4 2" xfId="3411"/>
    <cellStyle name="Calculation 5 7 2 5" xfId="3412"/>
    <cellStyle name="Calculation 5 7 3" xfId="3413"/>
    <cellStyle name="Calculation 5 7 3 2" xfId="3414"/>
    <cellStyle name="Calculation 5 7 3 2 2" xfId="3415"/>
    <cellStyle name="Calculation 5 7 3 3" xfId="3416"/>
    <cellStyle name="Calculation 5 7 4" xfId="3417"/>
    <cellStyle name="Calculation 5 7 4 2" xfId="3418"/>
    <cellStyle name="Calculation 5 7 4 2 2" xfId="3419"/>
    <cellStyle name="Calculation 5 7 4 3" xfId="3420"/>
    <cellStyle name="Calculation 5 7 5" xfId="3421"/>
    <cellStyle name="Calculation 5 7 5 2" xfId="3422"/>
    <cellStyle name="Calculation 5 7 6" xfId="3423"/>
    <cellStyle name="Calculation 5 8" xfId="45205"/>
    <cellStyle name="Calculation 5 9" xfId="45206"/>
    <cellStyle name="Calculation 6" xfId="14430"/>
    <cellStyle name="Calculation 6 2" xfId="14454"/>
    <cellStyle name="Calculation 6 3" xfId="45207"/>
    <cellStyle name="Calculation 7" xfId="45208"/>
    <cellStyle name="Calculation 8" xfId="45209"/>
    <cellStyle name="Calculation 9" xfId="45210"/>
    <cellStyle name="Caption" xfId="45211"/>
    <cellStyle name="Caption 2" xfId="45212"/>
    <cellStyle name="Caption 2 2" xfId="45213"/>
    <cellStyle name="Caption 3" xfId="45214"/>
    <cellStyle name="Check" xfId="45215"/>
    <cellStyle name="Check Cell 2" xfId="32"/>
    <cellStyle name="Check Cell 3" xfId="214"/>
    <cellStyle name="CodeHeading" xfId="45216"/>
    <cellStyle name="CodeHeading 2" xfId="45217"/>
    <cellStyle name="CodeHeading 3" xfId="45218"/>
    <cellStyle name="CodeHeading_20100721_4YearDispo_with PCTadmin to HMT" xfId="45219"/>
    <cellStyle name="Col_Top_Wrap" xfId="45220"/>
    <cellStyle name="ColHeader" xfId="45221"/>
    <cellStyle name="ColHeader 2" xfId="45222"/>
    <cellStyle name="ColHeader 2 2" xfId="45223"/>
    <cellStyle name="ColHeader 3" xfId="45224"/>
    <cellStyle name="Comma" xfId="1" builtinId="3"/>
    <cellStyle name="Comma 10" xfId="45225"/>
    <cellStyle name="Comma 10 2" xfId="45226"/>
    <cellStyle name="Comma 10 3" xfId="45227"/>
    <cellStyle name="Comma 11" xfId="45228"/>
    <cellStyle name="Comma 11 2" xfId="45229"/>
    <cellStyle name="Comma 11 3" xfId="45230"/>
    <cellStyle name="Comma 12" xfId="45231"/>
    <cellStyle name="Comma 13" xfId="45232"/>
    <cellStyle name="Comma 14" xfId="45233"/>
    <cellStyle name="Comma 15" xfId="45234"/>
    <cellStyle name="Comma 2" xfId="49"/>
    <cellStyle name="Comma 2 2" xfId="61"/>
    <cellStyle name="Comma 2 2 2" xfId="215"/>
    <cellStyle name="Comma 2 2 2 2" xfId="45235"/>
    <cellStyle name="Comma 2 2 2 2 2" xfId="45236"/>
    <cellStyle name="Comma 2 2 2 3" xfId="45237"/>
    <cellStyle name="Comma 2 2 2 3 2" xfId="45238"/>
    <cellStyle name="Comma 2 2 2 4" xfId="45239"/>
    <cellStyle name="Comma 2 2 3" xfId="216"/>
    <cellStyle name="Comma 2 2 3 2" xfId="45240"/>
    <cellStyle name="Comma 2 2 3 3" xfId="45241"/>
    <cellStyle name="Comma 2 2 3 4" xfId="45242"/>
    <cellStyle name="Comma 2 2 4" xfId="14431"/>
    <cellStyle name="Comma 2 2 4 2" xfId="45243"/>
    <cellStyle name="Comma 2 2 5" xfId="14455"/>
    <cellStyle name="Comma 2 2 6" xfId="45244"/>
    <cellStyle name="Comma 2 3" xfId="217"/>
    <cellStyle name="Comma 2 3 2" xfId="45245"/>
    <cellStyle name="Comma 2 3 3" xfId="45246"/>
    <cellStyle name="Comma 2 3 4" xfId="45247"/>
    <cellStyle name="Comma 2 4" xfId="218"/>
    <cellStyle name="Comma 2 4 2" xfId="45248"/>
    <cellStyle name="Comma 2 4 3" xfId="45249"/>
    <cellStyle name="Comma 2 4 4" xfId="45250"/>
    <cellStyle name="Comma 2 5" xfId="219"/>
    <cellStyle name="Comma 2 5 2" xfId="45251"/>
    <cellStyle name="Comma 2 6" xfId="3424"/>
    <cellStyle name="Comma 2 6 2" xfId="14456"/>
    <cellStyle name="Comma 2 7" xfId="14457"/>
    <cellStyle name="Comma 3" xfId="65"/>
    <cellStyle name="Comma 3 2" xfId="220"/>
    <cellStyle name="Comma 3 2 2" xfId="45252"/>
    <cellStyle name="Comma 3 2 2 2" xfId="45253"/>
    <cellStyle name="Comma 3 2 2 2 2" xfId="45254"/>
    <cellStyle name="Comma 3 2 2 2 3" xfId="45255"/>
    <cellStyle name="Comma 3 2 2 3" xfId="45256"/>
    <cellStyle name="Comma 3 2 2 4" xfId="45257"/>
    <cellStyle name="Comma 3 2 3" xfId="45258"/>
    <cellStyle name="Comma 3 2 3 2" xfId="45259"/>
    <cellStyle name="Comma 3 2 3 3" xfId="45260"/>
    <cellStyle name="Comma 3 2 4" xfId="45261"/>
    <cellStyle name="Comma 3 2 4 2" xfId="45262"/>
    <cellStyle name="Comma 3 2 4 3" xfId="45263"/>
    <cellStyle name="Comma 3 2 5" xfId="45264"/>
    <cellStyle name="Comma 3 2 6" xfId="45265"/>
    <cellStyle name="Comma 3 2 7" xfId="45266"/>
    <cellStyle name="Comma 3 3" xfId="3425"/>
    <cellStyle name="Comma 3 3 2" xfId="14458"/>
    <cellStyle name="Comma 3 3 2 2" xfId="45267"/>
    <cellStyle name="Comma 3 3 2 2 2" xfId="45268"/>
    <cellStyle name="Comma 3 3 2 2 3" xfId="45269"/>
    <cellStyle name="Comma 3 3 2 3" xfId="45270"/>
    <cellStyle name="Comma 3 3 2 4" xfId="45271"/>
    <cellStyle name="Comma 3 3 3" xfId="45272"/>
    <cellStyle name="Comma 3 3 3 2" xfId="45273"/>
    <cellStyle name="Comma 3 3 3 3" xfId="45274"/>
    <cellStyle name="Comma 3 3 4" xfId="45275"/>
    <cellStyle name="Comma 3 3 5" xfId="45276"/>
    <cellStyle name="Comma 3 4" xfId="45277"/>
    <cellStyle name="Comma 3 4 2" xfId="45278"/>
    <cellStyle name="Comma 3 4 2 2" xfId="45279"/>
    <cellStyle name="Comma 3 4 2 3" xfId="45280"/>
    <cellStyle name="Comma 3 4 3" xfId="45281"/>
    <cellStyle name="Comma 3 4 4" xfId="45282"/>
    <cellStyle name="Comma 3 5" xfId="45283"/>
    <cellStyle name="Comma 3 5 2" xfId="45284"/>
    <cellStyle name="Comma 3 5 3" xfId="45285"/>
    <cellStyle name="Comma 3 6" xfId="45286"/>
    <cellStyle name="Comma 3 6 2" xfId="45287"/>
    <cellStyle name="Comma 3 6 3" xfId="45288"/>
    <cellStyle name="Comma 4" xfId="66"/>
    <cellStyle name="Comma 4 2" xfId="221"/>
    <cellStyle name="Comma 4 2 2" xfId="45289"/>
    <cellStyle name="Comma 4 2 2 2" xfId="45290"/>
    <cellStyle name="Comma 4 2 2 2 2" xfId="45291"/>
    <cellStyle name="Comma 4 2 2 2 3" xfId="45292"/>
    <cellStyle name="Comma 4 2 2 3" xfId="45293"/>
    <cellStyle name="Comma 4 2 2 4" xfId="45294"/>
    <cellStyle name="Comma 4 2 2 5" xfId="45295"/>
    <cellStyle name="Comma 4 2 3" xfId="45296"/>
    <cellStyle name="Comma 4 2 3 2" xfId="45297"/>
    <cellStyle name="Comma 4 2 3 3" xfId="45298"/>
    <cellStyle name="Comma 4 2 3 4" xfId="45299"/>
    <cellStyle name="Comma 4 2 4" xfId="45300"/>
    <cellStyle name="Comma 4 2 4 2" xfId="45301"/>
    <cellStyle name="Comma 4 2 4 3" xfId="45302"/>
    <cellStyle name="Comma 4 2 5" xfId="45303"/>
    <cellStyle name="Comma 4 2 6" xfId="45304"/>
    <cellStyle name="Comma 4 2 7" xfId="45305"/>
    <cellStyle name="Comma 4 3" xfId="734"/>
    <cellStyle name="Comma 4 3 2" xfId="45306"/>
    <cellStyle name="Comma 4 3 2 2" xfId="45307"/>
    <cellStyle name="Comma 4 3 2 2 2" xfId="45308"/>
    <cellStyle name="Comma 4 3 2 2 3" xfId="45309"/>
    <cellStyle name="Comma 4 3 2 3" xfId="45310"/>
    <cellStyle name="Comma 4 3 2 4" xfId="45311"/>
    <cellStyle name="Comma 4 3 3" xfId="45312"/>
    <cellStyle name="Comma 4 3 3 2" xfId="45313"/>
    <cellStyle name="Comma 4 3 3 3" xfId="45314"/>
    <cellStyle name="Comma 4 3 4" xfId="45315"/>
    <cellStyle name="Comma 4 3 5" xfId="45316"/>
    <cellStyle name="Comma 4 3 6" xfId="45317"/>
    <cellStyle name="Comma 4 4" xfId="14432"/>
    <cellStyle name="Comma 4 4 2" xfId="45318"/>
    <cellStyle name="Comma 4 4 2 2" xfId="45319"/>
    <cellStyle name="Comma 4 4 2 3" xfId="45320"/>
    <cellStyle name="Comma 4 4 3" xfId="45321"/>
    <cellStyle name="Comma 4 4 4" xfId="45322"/>
    <cellStyle name="Comma 4 4 5" xfId="45323"/>
    <cellStyle name="Comma 4 5" xfId="45324"/>
    <cellStyle name="Comma 4 5 2" xfId="45325"/>
    <cellStyle name="Comma 4 5 3" xfId="45326"/>
    <cellStyle name="Comma 4 6" xfId="45327"/>
    <cellStyle name="Comma 4 6 2" xfId="45328"/>
    <cellStyle name="Comma 4 6 3" xfId="45329"/>
    <cellStyle name="Comma 4 7" xfId="45330"/>
    <cellStyle name="Comma 5" xfId="222"/>
    <cellStyle name="Comma 5 2" xfId="223"/>
    <cellStyle name="Comma 5 2 2" xfId="45331"/>
    <cellStyle name="Comma 5 2 3" xfId="45332"/>
    <cellStyle name="Comma 5 2 4" xfId="45333"/>
    <cellStyle name="Comma 5 3" xfId="45334"/>
    <cellStyle name="Comma 5 4" xfId="45335"/>
    <cellStyle name="Comma 5 5" xfId="45336"/>
    <cellStyle name="Comma 6" xfId="224"/>
    <cellStyle name="Comma 6 2" xfId="45337"/>
    <cellStyle name="Comma 6 2 2" xfId="45338"/>
    <cellStyle name="Comma 6 2 2 2" xfId="45339"/>
    <cellStyle name="Comma 6 2 2 3" xfId="45340"/>
    <cellStyle name="Comma 6 2 3" xfId="45341"/>
    <cellStyle name="Comma 6 2 4" xfId="45342"/>
    <cellStyle name="Comma 6 2 5" xfId="45343"/>
    <cellStyle name="Comma 6 3" xfId="45344"/>
    <cellStyle name="Comma 6 3 2" xfId="45345"/>
    <cellStyle name="Comma 6 3 3" xfId="45346"/>
    <cellStyle name="Comma 6 3 4" xfId="45347"/>
    <cellStyle name="Comma 6 4" xfId="45348"/>
    <cellStyle name="Comma 6 4 2" xfId="45349"/>
    <cellStyle name="Comma 6 4 3" xfId="45350"/>
    <cellStyle name="Comma 6 5" xfId="45351"/>
    <cellStyle name="Comma 7" xfId="14433"/>
    <cellStyle name="Comma 7 2" xfId="45352"/>
    <cellStyle name="Comma 7 2 2" xfId="45353"/>
    <cellStyle name="Comma 7 2 2 2" xfId="45354"/>
    <cellStyle name="Comma 7 2 2 3" xfId="45355"/>
    <cellStyle name="Comma 7 2 3" xfId="45356"/>
    <cellStyle name="Comma 7 2 4" xfId="45357"/>
    <cellStyle name="Comma 7 3" xfId="45358"/>
    <cellStyle name="Comma 7 3 2" xfId="45359"/>
    <cellStyle name="Comma 7 3 3" xfId="45360"/>
    <cellStyle name="Comma 7 4" xfId="45361"/>
    <cellStyle name="Comma 8" xfId="45362"/>
    <cellStyle name="Comma 8 2" xfId="45363"/>
    <cellStyle name="Comma 8 2 2" xfId="45364"/>
    <cellStyle name="Comma 8 2 3" xfId="45365"/>
    <cellStyle name="Comma 8 3" xfId="45366"/>
    <cellStyle name="Comma 8 4" xfId="45367"/>
    <cellStyle name="Comma 8 5" xfId="45368"/>
    <cellStyle name="Comma 9" xfId="45369"/>
    <cellStyle name="Comma 9 2" xfId="45370"/>
    <cellStyle name="Comma 9 3" xfId="45371"/>
    <cellStyle name="CoverTextNotes" xfId="45372"/>
    <cellStyle name="CoverTextNotes 2" xfId="45373"/>
    <cellStyle name="Currency 2" xfId="48"/>
    <cellStyle name="Currency 2 2" xfId="225"/>
    <cellStyle name="Currency 2 2 2" xfId="14428"/>
    <cellStyle name="Currency 2 2 3" xfId="14459"/>
    <cellStyle name="Currency 2 3" xfId="735"/>
    <cellStyle name="Currency 2 4" xfId="45374"/>
    <cellStyle name="Currency 3" xfId="55"/>
    <cellStyle name="Currency 3 2" xfId="731"/>
    <cellStyle name="Currency 3 3" xfId="14434"/>
    <cellStyle name="Currency 4" xfId="14435"/>
    <cellStyle name="Currency 4 2" xfId="45375"/>
    <cellStyle name="Currency 5" xfId="45376"/>
    <cellStyle name="DATA Amount" xfId="45377"/>
    <cellStyle name="DATA Amount [1]" xfId="45378"/>
    <cellStyle name="DATA Amount [2]" xfId="45379"/>
    <cellStyle name="DATA Currency" xfId="45380"/>
    <cellStyle name="DATA Currency [1]" xfId="45381"/>
    <cellStyle name="DATA Currency [2]" xfId="45382"/>
    <cellStyle name="DATA Date Long" xfId="45383"/>
    <cellStyle name="DATA Date Short" xfId="45384"/>
    <cellStyle name="DATA List" xfId="45385"/>
    <cellStyle name="DATA Memo" xfId="45386"/>
    <cellStyle name="DATA Percent" xfId="45387"/>
    <cellStyle name="DATA Percent [1]" xfId="45388"/>
    <cellStyle name="DATA Percent [2]" xfId="45389"/>
    <cellStyle name="DATA Text" xfId="45390"/>
    <cellStyle name="DATA Version" xfId="45391"/>
    <cellStyle name="DataEntry" xfId="45392"/>
    <cellStyle name="DataEntry 2" xfId="45393"/>
    <cellStyle name="DataEntry 2 2" xfId="45394"/>
    <cellStyle name="DataEntry 3" xfId="45395"/>
    <cellStyle name="Date Feeder Field" xfId="45396"/>
    <cellStyle name="Date Feeder Field 2" xfId="45397"/>
    <cellStyle name="Date Feeder Field 2 2" xfId="45398"/>
    <cellStyle name="Date Feeder Field 2 3" xfId="45399"/>
    <cellStyle name="Date Feeder Field 3" xfId="45400"/>
    <cellStyle name="Date Feeder Field 4" xfId="45401"/>
    <cellStyle name="Decimal_0dp" xfId="45402"/>
    <cellStyle name="DHOnlyNoteItem" xfId="45403"/>
    <cellStyle name="direct user entry" xfId="45404"/>
    <cellStyle name="direct user entry 2" xfId="45405"/>
    <cellStyle name="Estimated historic data" xfId="45406"/>
    <cellStyle name="Estimated historic data 2" xfId="45407"/>
    <cellStyle name="Euro" xfId="45408"/>
    <cellStyle name="Exception" xfId="45409"/>
    <cellStyle name="Explanation" xfId="45410"/>
    <cellStyle name="Explanatory Text 2" xfId="33"/>
    <cellStyle name="Explanatory Text 3" xfId="226"/>
    <cellStyle name="EYCheck" xfId="45411"/>
    <cellStyle name="EYDate" xfId="45412"/>
    <cellStyle name="EYHeader1" xfId="45413"/>
    <cellStyle name="EYHeader1 2" xfId="45414"/>
    <cellStyle name="EYHeader1 2 2" xfId="45415"/>
    <cellStyle name="EYHeader1 3" xfId="45416"/>
    <cellStyle name="EYHeader2" xfId="45417"/>
    <cellStyle name="EYInputValue" xfId="45418"/>
    <cellStyle name="EYPercent" xfId="45419"/>
    <cellStyle name="Feeder Field" xfId="45420"/>
    <cellStyle name="Feeder Field 2" xfId="45421"/>
    <cellStyle name="Feeder Field 2 2" xfId="45422"/>
    <cellStyle name="Feeder Field 2 3" xfId="45423"/>
    <cellStyle name="Feeder Field 3" xfId="45424"/>
    <cellStyle name="Feeder Field 4" xfId="45425"/>
    <cellStyle name="Finance" xfId="45426"/>
    <cellStyle name="Finance 2" xfId="45427"/>
    <cellStyle name="Forecast Cell Column Heading" xfId="45428"/>
    <cellStyle name="Formla" xfId="45429"/>
    <cellStyle name="Formla 2" xfId="45430"/>
    <cellStyle name="Formla 2 2" xfId="45431"/>
    <cellStyle name="Formla 3" xfId="45432"/>
    <cellStyle name="FormlaBold" xfId="45433"/>
    <cellStyle name="FormlaBold 2" xfId="45434"/>
    <cellStyle name="FormlaBold 2 2" xfId="45435"/>
    <cellStyle name="FormlaBold 3" xfId="45436"/>
    <cellStyle name="FrmulaBldRed" xfId="45437"/>
    <cellStyle name="FrmulaBldRed 2" xfId="45438"/>
    <cellStyle name="FrmulaBldRed 2 2" xfId="45439"/>
    <cellStyle name="FrmulaBldRed 3" xfId="45440"/>
    <cellStyle name="Good 2" xfId="34"/>
    <cellStyle name="Good 3" xfId="227"/>
    <cellStyle name="Greyed" xfId="45441"/>
    <cellStyle name="Greyed 2" xfId="45442"/>
    <cellStyle name="Greyed 3" xfId="45443"/>
    <cellStyle name="Greyed out" xfId="45444"/>
    <cellStyle name="Greyed_20100721_4YearDispo_with PCTadmin to HMT" xfId="45445"/>
    <cellStyle name="H1" xfId="45446"/>
    <cellStyle name="H2" xfId="45447"/>
    <cellStyle name="H3" xfId="45448"/>
    <cellStyle name="H3Bold" xfId="45449"/>
    <cellStyle name="hard no." xfId="45450"/>
    <cellStyle name="hard no. 2" xfId="45451"/>
    <cellStyle name="hard no. 2 2" xfId="45452"/>
    <cellStyle name="hard no. 3" xfId="45453"/>
    <cellStyle name="Heading 1 2" xfId="35"/>
    <cellStyle name="Heading 1 2 3" xfId="45454"/>
    <cellStyle name="Heading 1 3" xfId="228"/>
    <cellStyle name="Heading 2 2" xfId="36"/>
    <cellStyle name="Heading 2 3" xfId="229"/>
    <cellStyle name="Heading 3 2" xfId="37"/>
    <cellStyle name="Heading 3 2 10" xfId="45455"/>
    <cellStyle name="Heading 3 2 10 2" xfId="45456"/>
    <cellStyle name="Heading 3 2 10 2 2" xfId="45457"/>
    <cellStyle name="Heading 3 2 10 3" xfId="45458"/>
    <cellStyle name="Heading 3 2 11" xfId="45459"/>
    <cellStyle name="Heading 3 2 11 2" xfId="45460"/>
    <cellStyle name="Heading 3 2 11 2 2" xfId="45461"/>
    <cellStyle name="Heading 3 2 11 3" xfId="45462"/>
    <cellStyle name="Heading 3 2 12" xfId="45463"/>
    <cellStyle name="Heading 3 2 12 2" xfId="45464"/>
    <cellStyle name="Heading 3 2 12 2 2" xfId="45465"/>
    <cellStyle name="Heading 3 2 12 3" xfId="45466"/>
    <cellStyle name="Heading 3 2 2" xfId="230"/>
    <cellStyle name="Heading 3 2 2 10" xfId="45467"/>
    <cellStyle name="Heading 3 2 2 10 2" xfId="45468"/>
    <cellStyle name="Heading 3 2 2 10 2 2" xfId="45469"/>
    <cellStyle name="Heading 3 2 2 10 3" xfId="45470"/>
    <cellStyle name="Heading 3 2 2 2" xfId="45471"/>
    <cellStyle name="Heading 3 2 2 2 2" xfId="45472"/>
    <cellStyle name="Heading 3 2 2 2 2 2" xfId="45473"/>
    <cellStyle name="Heading 3 2 2 2 2 2 2" xfId="45474"/>
    <cellStyle name="Heading 3 2 2 2 2 3" xfId="45475"/>
    <cellStyle name="Heading 3 2 2 2 3" xfId="45476"/>
    <cellStyle name="Heading 3 2 2 2 3 2" xfId="45477"/>
    <cellStyle name="Heading 3 2 2 2 3 2 2" xfId="45478"/>
    <cellStyle name="Heading 3 2 2 2 3 3" xfId="45479"/>
    <cellStyle name="Heading 3 2 2 2 4" xfId="45480"/>
    <cellStyle name="Heading 3 2 2 2 4 2" xfId="45481"/>
    <cellStyle name="Heading 3 2 2 2 4 2 2" xfId="45482"/>
    <cellStyle name="Heading 3 2 2 2 4 3" xfId="45483"/>
    <cellStyle name="Heading 3 2 2 2 5" xfId="45484"/>
    <cellStyle name="Heading 3 2 2 2 5 2" xfId="45485"/>
    <cellStyle name="Heading 3 2 2 2 5 2 2" xfId="45486"/>
    <cellStyle name="Heading 3 2 2 2 5 3" xfId="45487"/>
    <cellStyle name="Heading 3 2 2 2 6" xfId="45488"/>
    <cellStyle name="Heading 3 2 2 2 6 2" xfId="45489"/>
    <cellStyle name="Heading 3 2 2 2 6 2 2" xfId="45490"/>
    <cellStyle name="Heading 3 2 2 2 6 3" xfId="45491"/>
    <cellStyle name="Heading 3 2 2 2 7" xfId="45492"/>
    <cellStyle name="Heading 3 2 2 2 7 2" xfId="45493"/>
    <cellStyle name="Heading 3 2 2 3" xfId="45494"/>
    <cellStyle name="Heading 3 2 2 3 2" xfId="45495"/>
    <cellStyle name="Heading 3 2 2 3 2 2" xfId="45496"/>
    <cellStyle name="Heading 3 2 2 3 2 2 2" xfId="45497"/>
    <cellStyle name="Heading 3 2 2 3 2 3" xfId="45498"/>
    <cellStyle name="Heading 3 2 2 3 3" xfId="45499"/>
    <cellStyle name="Heading 3 2 2 3 3 2" xfId="45500"/>
    <cellStyle name="Heading 3 2 2 3 3 2 2" xfId="45501"/>
    <cellStyle name="Heading 3 2 2 3 3 3" xfId="45502"/>
    <cellStyle name="Heading 3 2 2 3 4" xfId="45503"/>
    <cellStyle name="Heading 3 2 2 3 4 2" xfId="45504"/>
    <cellStyle name="Heading 3 2 2 3 4 2 2" xfId="45505"/>
    <cellStyle name="Heading 3 2 2 3 4 3" xfId="45506"/>
    <cellStyle name="Heading 3 2 2 3 5" xfId="45507"/>
    <cellStyle name="Heading 3 2 2 3 5 2" xfId="45508"/>
    <cellStyle name="Heading 3 2 2 3 5 2 2" xfId="45509"/>
    <cellStyle name="Heading 3 2 2 3 5 3" xfId="45510"/>
    <cellStyle name="Heading 3 2 2 3 6" xfId="45511"/>
    <cellStyle name="Heading 3 2 2 3 6 2" xfId="45512"/>
    <cellStyle name="Heading 3 2 2 3 6 2 2" xfId="45513"/>
    <cellStyle name="Heading 3 2 2 3 6 3" xfId="45514"/>
    <cellStyle name="Heading 3 2 2 3 7" xfId="45515"/>
    <cellStyle name="Heading 3 2 2 3 7 2" xfId="45516"/>
    <cellStyle name="Heading 3 2 2 4" xfId="45517"/>
    <cellStyle name="Heading 3 2 2 4 2" xfId="45518"/>
    <cellStyle name="Heading 3 2 2 4 2 2" xfId="45519"/>
    <cellStyle name="Heading 3 2 2 4 2 2 2" xfId="45520"/>
    <cellStyle name="Heading 3 2 2 4 2 3" xfId="45521"/>
    <cellStyle name="Heading 3 2 2 4 3" xfId="45522"/>
    <cellStyle name="Heading 3 2 2 4 3 2" xfId="45523"/>
    <cellStyle name="Heading 3 2 2 4 3 2 2" xfId="45524"/>
    <cellStyle name="Heading 3 2 2 4 3 3" xfId="45525"/>
    <cellStyle name="Heading 3 2 2 4 4" xfId="45526"/>
    <cellStyle name="Heading 3 2 2 4 4 2" xfId="45527"/>
    <cellStyle name="Heading 3 2 2 4 4 2 2" xfId="45528"/>
    <cellStyle name="Heading 3 2 2 4 4 3" xfId="45529"/>
    <cellStyle name="Heading 3 2 2 4 5" xfId="45530"/>
    <cellStyle name="Heading 3 2 2 4 5 2" xfId="45531"/>
    <cellStyle name="Heading 3 2 2 4 5 2 2" xfId="45532"/>
    <cellStyle name="Heading 3 2 2 4 5 3" xfId="45533"/>
    <cellStyle name="Heading 3 2 2 4 6" xfId="45534"/>
    <cellStyle name="Heading 3 2 2 4 6 2" xfId="45535"/>
    <cellStyle name="Heading 3 2 2 4 6 2 2" xfId="45536"/>
    <cellStyle name="Heading 3 2 2 4 6 3" xfId="45537"/>
    <cellStyle name="Heading 3 2 2 4 7" xfId="45538"/>
    <cellStyle name="Heading 3 2 2 4 7 2" xfId="45539"/>
    <cellStyle name="Heading 3 2 2 5" xfId="45540"/>
    <cellStyle name="Heading 3 2 2 5 2" xfId="45541"/>
    <cellStyle name="Heading 3 2 2 5 2 2" xfId="45542"/>
    <cellStyle name="Heading 3 2 2 5 3" xfId="45543"/>
    <cellStyle name="Heading 3 2 2 6" xfId="45544"/>
    <cellStyle name="Heading 3 2 2 6 2" xfId="45545"/>
    <cellStyle name="Heading 3 2 2 6 2 2" xfId="45546"/>
    <cellStyle name="Heading 3 2 2 6 3" xfId="45547"/>
    <cellStyle name="Heading 3 2 2 7" xfId="45548"/>
    <cellStyle name="Heading 3 2 2 7 2" xfId="45549"/>
    <cellStyle name="Heading 3 2 2 7 2 2" xfId="45550"/>
    <cellStyle name="Heading 3 2 2 7 3" xfId="45551"/>
    <cellStyle name="Heading 3 2 2 8" xfId="45552"/>
    <cellStyle name="Heading 3 2 2 8 2" xfId="45553"/>
    <cellStyle name="Heading 3 2 2 8 2 2" xfId="45554"/>
    <cellStyle name="Heading 3 2 2 8 3" xfId="45555"/>
    <cellStyle name="Heading 3 2 2 9" xfId="45556"/>
    <cellStyle name="Heading 3 2 2 9 2" xfId="45557"/>
    <cellStyle name="Heading 3 2 2 9 2 2" xfId="45558"/>
    <cellStyle name="Heading 3 2 2 9 3" xfId="45559"/>
    <cellStyle name="Heading 3 2 3" xfId="45560"/>
    <cellStyle name="Heading 3 2 3 2" xfId="45561"/>
    <cellStyle name="Heading 3 2 3 2 2" xfId="45562"/>
    <cellStyle name="Heading 3 2 3 2 2 2" xfId="45563"/>
    <cellStyle name="Heading 3 2 3 2 3" xfId="45564"/>
    <cellStyle name="Heading 3 2 3 3" xfId="45565"/>
    <cellStyle name="Heading 3 2 3 3 2" xfId="45566"/>
    <cellStyle name="Heading 3 2 3 3 2 2" xfId="45567"/>
    <cellStyle name="Heading 3 2 3 3 3" xfId="45568"/>
    <cellStyle name="Heading 3 2 3 4" xfId="45569"/>
    <cellStyle name="Heading 3 2 3 4 2" xfId="45570"/>
    <cellStyle name="Heading 3 2 3 4 2 2" xfId="45571"/>
    <cellStyle name="Heading 3 2 3 4 3" xfId="45572"/>
    <cellStyle name="Heading 3 2 3 5" xfId="45573"/>
    <cellStyle name="Heading 3 2 3 5 2" xfId="45574"/>
    <cellStyle name="Heading 3 2 3 5 2 2" xfId="45575"/>
    <cellStyle name="Heading 3 2 3 5 3" xfId="45576"/>
    <cellStyle name="Heading 3 2 3 6" xfId="45577"/>
    <cellStyle name="Heading 3 2 3 6 2" xfId="45578"/>
    <cellStyle name="Heading 3 2 3 6 2 2" xfId="45579"/>
    <cellStyle name="Heading 3 2 3 6 3" xfId="45580"/>
    <cellStyle name="Heading 3 2 3 7" xfId="45581"/>
    <cellStyle name="Heading 3 2 3 7 2" xfId="45582"/>
    <cellStyle name="Heading 3 2 4" xfId="45583"/>
    <cellStyle name="Heading 3 2 4 2" xfId="45584"/>
    <cellStyle name="Heading 3 2 4 2 2" xfId="45585"/>
    <cellStyle name="Heading 3 2 4 2 2 2" xfId="45586"/>
    <cellStyle name="Heading 3 2 4 2 3" xfId="45587"/>
    <cellStyle name="Heading 3 2 4 3" xfId="45588"/>
    <cellStyle name="Heading 3 2 4 3 2" xfId="45589"/>
    <cellStyle name="Heading 3 2 4 3 2 2" xfId="45590"/>
    <cellStyle name="Heading 3 2 4 3 3" xfId="45591"/>
    <cellStyle name="Heading 3 2 4 4" xfId="45592"/>
    <cellStyle name="Heading 3 2 4 4 2" xfId="45593"/>
    <cellStyle name="Heading 3 2 4 4 2 2" xfId="45594"/>
    <cellStyle name="Heading 3 2 4 4 3" xfId="45595"/>
    <cellStyle name="Heading 3 2 4 5" xfId="45596"/>
    <cellStyle name="Heading 3 2 4 5 2" xfId="45597"/>
    <cellStyle name="Heading 3 2 4 5 2 2" xfId="45598"/>
    <cellStyle name="Heading 3 2 4 5 3" xfId="45599"/>
    <cellStyle name="Heading 3 2 4 6" xfId="45600"/>
    <cellStyle name="Heading 3 2 4 6 2" xfId="45601"/>
    <cellStyle name="Heading 3 2 4 6 2 2" xfId="45602"/>
    <cellStyle name="Heading 3 2 4 6 3" xfId="45603"/>
    <cellStyle name="Heading 3 2 4 7" xfId="45604"/>
    <cellStyle name="Heading 3 2 4 7 2" xfId="45605"/>
    <cellStyle name="Heading 3 2 5" xfId="45606"/>
    <cellStyle name="Heading 3 2 5 2" xfId="45607"/>
    <cellStyle name="Heading 3 2 5 2 2" xfId="45608"/>
    <cellStyle name="Heading 3 2 5 2 2 2" xfId="45609"/>
    <cellStyle name="Heading 3 2 5 2 3" xfId="45610"/>
    <cellStyle name="Heading 3 2 5 3" xfId="45611"/>
    <cellStyle name="Heading 3 2 5 3 2" xfId="45612"/>
    <cellStyle name="Heading 3 2 5 3 2 2" xfId="45613"/>
    <cellStyle name="Heading 3 2 5 3 3" xfId="45614"/>
    <cellStyle name="Heading 3 2 5 4" xfId="45615"/>
    <cellStyle name="Heading 3 2 5 4 2" xfId="45616"/>
    <cellStyle name="Heading 3 2 5 4 2 2" xfId="45617"/>
    <cellStyle name="Heading 3 2 5 4 3" xfId="45618"/>
    <cellStyle name="Heading 3 2 5 5" xfId="45619"/>
    <cellStyle name="Heading 3 2 5 5 2" xfId="45620"/>
    <cellStyle name="Heading 3 2 5 5 2 2" xfId="45621"/>
    <cellStyle name="Heading 3 2 5 5 3" xfId="45622"/>
    <cellStyle name="Heading 3 2 5 6" xfId="45623"/>
    <cellStyle name="Heading 3 2 5 6 2" xfId="45624"/>
    <cellStyle name="Heading 3 2 5 6 2 2" xfId="45625"/>
    <cellStyle name="Heading 3 2 5 6 3" xfId="45626"/>
    <cellStyle name="Heading 3 2 5 7" xfId="45627"/>
    <cellStyle name="Heading 3 2 5 7 2" xfId="45628"/>
    <cellStyle name="Heading 3 2 6" xfId="45629"/>
    <cellStyle name="Heading 3 2 6 2" xfId="45630"/>
    <cellStyle name="Heading 3 2 6 2 2" xfId="45631"/>
    <cellStyle name="Heading 3 2 6 2 2 2" xfId="45632"/>
    <cellStyle name="Heading 3 2 6 2 3" xfId="45633"/>
    <cellStyle name="Heading 3 2 6 3" xfId="45634"/>
    <cellStyle name="Heading 3 2 6 3 2" xfId="45635"/>
    <cellStyle name="Heading 3 2 6 3 2 2" xfId="45636"/>
    <cellStyle name="Heading 3 2 6 3 3" xfId="45637"/>
    <cellStyle name="Heading 3 2 6 4" xfId="45638"/>
    <cellStyle name="Heading 3 2 6 4 2" xfId="45639"/>
    <cellStyle name="Heading 3 2 6 4 2 2" xfId="45640"/>
    <cellStyle name="Heading 3 2 6 4 3" xfId="45641"/>
    <cellStyle name="Heading 3 2 6 5" xfId="45642"/>
    <cellStyle name="Heading 3 2 6 5 2" xfId="45643"/>
    <cellStyle name="Heading 3 2 6 5 2 2" xfId="45644"/>
    <cellStyle name="Heading 3 2 6 5 3" xfId="45645"/>
    <cellStyle name="Heading 3 2 6 6" xfId="45646"/>
    <cellStyle name="Heading 3 2 6 6 2" xfId="45647"/>
    <cellStyle name="Heading 3 2 6 6 2 2" xfId="45648"/>
    <cellStyle name="Heading 3 2 6 6 3" xfId="45649"/>
    <cellStyle name="Heading 3 2 6 7" xfId="45650"/>
    <cellStyle name="Heading 3 2 6 7 2" xfId="45651"/>
    <cellStyle name="Heading 3 2 7" xfId="45652"/>
    <cellStyle name="Heading 3 2 7 2" xfId="45653"/>
    <cellStyle name="Heading 3 2 7 2 2" xfId="45654"/>
    <cellStyle name="Heading 3 2 7 3" xfId="45655"/>
    <cellStyle name="Heading 3 2 8" xfId="45656"/>
    <cellStyle name="Heading 3 2 8 2" xfId="45657"/>
    <cellStyle name="Heading 3 2 8 2 2" xfId="45658"/>
    <cellStyle name="Heading 3 2 8 3" xfId="45659"/>
    <cellStyle name="Heading 3 2 9" xfId="45660"/>
    <cellStyle name="Heading 3 2 9 2" xfId="45661"/>
    <cellStyle name="Heading 3 2 9 2 2" xfId="45662"/>
    <cellStyle name="Heading 3 2 9 3" xfId="45663"/>
    <cellStyle name="Heading 3 3" xfId="231"/>
    <cellStyle name="Heading 3 3 2" xfId="14436"/>
    <cellStyle name="Heading 3 4" xfId="14437"/>
    <cellStyle name="Heading 3 4 2" xfId="14438"/>
    <cellStyle name="Heading 4 2" xfId="38"/>
    <cellStyle name="Heading 4 3" xfId="232"/>
    <cellStyle name="house" xfId="45664"/>
    <cellStyle name="house 2" xfId="45665"/>
    <cellStyle name="Hyperlink" xfId="4" builtinId="8"/>
    <cellStyle name="Hyperlink 2" xfId="63"/>
    <cellStyle name="Hyperlink 2 2" xfId="233"/>
    <cellStyle name="Hyperlink 2 3" xfId="14460"/>
    <cellStyle name="Hyperlink 2 4" xfId="45666"/>
    <cellStyle name="Hyperlink 3" xfId="234"/>
    <cellStyle name="Hyperlink 3 2" xfId="45667"/>
    <cellStyle name="Hyperlink 3 3" xfId="45668"/>
    <cellStyle name="Hyperlink 4" xfId="235"/>
    <cellStyle name="Hyperlink 4 2" xfId="45669"/>
    <cellStyle name="Hyperlink 5" xfId="3426"/>
    <cellStyle name="Hyperlink 5 2" xfId="45670"/>
    <cellStyle name="Hyperlink 6" xfId="45671"/>
    <cellStyle name="IndentedPlain" xfId="45672"/>
    <cellStyle name="IndentedPlain 2" xfId="45673"/>
    <cellStyle name="Input 1" xfId="45674"/>
    <cellStyle name="Input 2" xfId="39"/>
    <cellStyle name="Input 2 10" xfId="3427"/>
    <cellStyle name="Input 2 10 10" xfId="45675"/>
    <cellStyle name="Input 2 10 11" xfId="45676"/>
    <cellStyle name="Input 2 10 2" xfId="3428"/>
    <cellStyle name="Input 2 10 2 2" xfId="3429"/>
    <cellStyle name="Input 2 10 2 2 2" xfId="3430"/>
    <cellStyle name="Input 2 10 2 2 2 2" xfId="3431"/>
    <cellStyle name="Input 2 10 2 2 3" xfId="3432"/>
    <cellStyle name="Input 2 10 2 3" xfId="3433"/>
    <cellStyle name="Input 2 10 2 3 2" xfId="3434"/>
    <cellStyle name="Input 2 10 2 3 2 2" xfId="3435"/>
    <cellStyle name="Input 2 10 2 3 3" xfId="3436"/>
    <cellStyle name="Input 2 10 2 4" xfId="3437"/>
    <cellStyle name="Input 2 10 2 4 2" xfId="3438"/>
    <cellStyle name="Input 2 10 2 5" xfId="3439"/>
    <cellStyle name="Input 2 10 3" xfId="3440"/>
    <cellStyle name="Input 2 10 3 2" xfId="3441"/>
    <cellStyle name="Input 2 10 3 2 2" xfId="3442"/>
    <cellStyle name="Input 2 10 3 2 3" xfId="45677"/>
    <cellStyle name="Input 2 10 3 3" xfId="3443"/>
    <cellStyle name="Input 2 10 3 4" xfId="45678"/>
    <cellStyle name="Input 2 10 4" xfId="3444"/>
    <cellStyle name="Input 2 10 4 2" xfId="3445"/>
    <cellStyle name="Input 2 10 4 2 2" xfId="3446"/>
    <cellStyle name="Input 2 10 4 2 3" xfId="45679"/>
    <cellStyle name="Input 2 10 4 3" xfId="3447"/>
    <cellStyle name="Input 2 10 4 4" xfId="45680"/>
    <cellStyle name="Input 2 10 5" xfId="3448"/>
    <cellStyle name="Input 2 10 5 2" xfId="3449"/>
    <cellStyle name="Input 2 10 5 2 2" xfId="45681"/>
    <cellStyle name="Input 2 10 5 2 3" xfId="45682"/>
    <cellStyle name="Input 2 10 5 3" xfId="45683"/>
    <cellStyle name="Input 2 10 5 4" xfId="45684"/>
    <cellStyle name="Input 2 10 6" xfId="3450"/>
    <cellStyle name="Input 2 10 6 2" xfId="45685"/>
    <cellStyle name="Input 2 10 6 2 2" xfId="45686"/>
    <cellStyle name="Input 2 10 6 2 3" xfId="45687"/>
    <cellStyle name="Input 2 10 6 3" xfId="45688"/>
    <cellStyle name="Input 2 10 6 4" xfId="45689"/>
    <cellStyle name="Input 2 10 7" xfId="45690"/>
    <cellStyle name="Input 2 10 7 2" xfId="45691"/>
    <cellStyle name="Input 2 10 7 2 2" xfId="45692"/>
    <cellStyle name="Input 2 10 7 2 3" xfId="45693"/>
    <cellStyle name="Input 2 10 7 3" xfId="45694"/>
    <cellStyle name="Input 2 10 7 4" xfId="45695"/>
    <cellStyle name="Input 2 10 8" xfId="45696"/>
    <cellStyle name="Input 2 10 8 2" xfId="45697"/>
    <cellStyle name="Input 2 10 8 2 2" xfId="45698"/>
    <cellStyle name="Input 2 10 8 2 3" xfId="45699"/>
    <cellStyle name="Input 2 10 8 3" xfId="45700"/>
    <cellStyle name="Input 2 10 8 4" xfId="45701"/>
    <cellStyle name="Input 2 10 9" xfId="45702"/>
    <cellStyle name="Input 2 10 9 2" xfId="45703"/>
    <cellStyle name="Input 2 10 9 2 2" xfId="45704"/>
    <cellStyle name="Input 2 10 9 2 3" xfId="45705"/>
    <cellStyle name="Input 2 10 9 3" xfId="45706"/>
    <cellStyle name="Input 2 10 9 4" xfId="45707"/>
    <cellStyle name="Input 2 11" xfId="45708"/>
    <cellStyle name="Input 2 11 10" xfId="45709"/>
    <cellStyle name="Input 2 11 11" xfId="45710"/>
    <cellStyle name="Input 2 11 2" xfId="45711"/>
    <cellStyle name="Input 2 11 2 2" xfId="45712"/>
    <cellStyle name="Input 2 11 2 2 2" xfId="45713"/>
    <cellStyle name="Input 2 11 2 2 3" xfId="45714"/>
    <cellStyle name="Input 2 11 2 3" xfId="45715"/>
    <cellStyle name="Input 2 11 2 4" xfId="45716"/>
    <cellStyle name="Input 2 11 3" xfId="45717"/>
    <cellStyle name="Input 2 11 3 2" xfId="45718"/>
    <cellStyle name="Input 2 11 3 2 2" xfId="45719"/>
    <cellStyle name="Input 2 11 3 2 3" xfId="45720"/>
    <cellStyle name="Input 2 11 3 3" xfId="45721"/>
    <cellStyle name="Input 2 11 3 4" xfId="45722"/>
    <cellStyle name="Input 2 11 4" xfId="45723"/>
    <cellStyle name="Input 2 11 4 2" xfId="45724"/>
    <cellStyle name="Input 2 11 4 2 2" xfId="45725"/>
    <cellStyle name="Input 2 11 4 2 3" xfId="45726"/>
    <cellStyle name="Input 2 11 4 3" xfId="45727"/>
    <cellStyle name="Input 2 11 4 4" xfId="45728"/>
    <cellStyle name="Input 2 11 5" xfId="45729"/>
    <cellStyle name="Input 2 11 5 2" xfId="45730"/>
    <cellStyle name="Input 2 11 5 2 2" xfId="45731"/>
    <cellStyle name="Input 2 11 5 2 3" xfId="45732"/>
    <cellStyle name="Input 2 11 5 3" xfId="45733"/>
    <cellStyle name="Input 2 11 5 4" xfId="45734"/>
    <cellStyle name="Input 2 11 6" xfId="45735"/>
    <cellStyle name="Input 2 11 6 2" xfId="45736"/>
    <cellStyle name="Input 2 11 6 2 2" xfId="45737"/>
    <cellStyle name="Input 2 11 6 2 3" xfId="45738"/>
    <cellStyle name="Input 2 11 6 3" xfId="45739"/>
    <cellStyle name="Input 2 11 6 4" xfId="45740"/>
    <cellStyle name="Input 2 11 7" xfId="45741"/>
    <cellStyle name="Input 2 11 7 2" xfId="45742"/>
    <cellStyle name="Input 2 11 7 2 2" xfId="45743"/>
    <cellStyle name="Input 2 11 7 2 3" xfId="45744"/>
    <cellStyle name="Input 2 11 7 3" xfId="45745"/>
    <cellStyle name="Input 2 11 7 4" xfId="45746"/>
    <cellStyle name="Input 2 11 8" xfId="45747"/>
    <cellStyle name="Input 2 11 8 2" xfId="45748"/>
    <cellStyle name="Input 2 11 8 2 2" xfId="45749"/>
    <cellStyle name="Input 2 11 8 2 3" xfId="45750"/>
    <cellStyle name="Input 2 11 8 3" xfId="45751"/>
    <cellStyle name="Input 2 11 8 4" xfId="45752"/>
    <cellStyle name="Input 2 11 9" xfId="45753"/>
    <cellStyle name="Input 2 11 9 2" xfId="45754"/>
    <cellStyle name="Input 2 11 9 2 2" xfId="45755"/>
    <cellStyle name="Input 2 11 9 2 3" xfId="45756"/>
    <cellStyle name="Input 2 11 9 3" xfId="45757"/>
    <cellStyle name="Input 2 11 9 4" xfId="45758"/>
    <cellStyle name="Input 2 12" xfId="45759"/>
    <cellStyle name="Input 2 12 10" xfId="45760"/>
    <cellStyle name="Input 2 12 11" xfId="45761"/>
    <cellStyle name="Input 2 12 2" xfId="45762"/>
    <cellStyle name="Input 2 12 2 2" xfId="45763"/>
    <cellStyle name="Input 2 12 2 2 2" xfId="45764"/>
    <cellStyle name="Input 2 12 2 2 3" xfId="45765"/>
    <cellStyle name="Input 2 12 2 3" xfId="45766"/>
    <cellStyle name="Input 2 12 2 4" xfId="45767"/>
    <cellStyle name="Input 2 12 3" xfId="45768"/>
    <cellStyle name="Input 2 12 3 2" xfId="45769"/>
    <cellStyle name="Input 2 12 3 2 2" xfId="45770"/>
    <cellStyle name="Input 2 12 3 2 3" xfId="45771"/>
    <cellStyle name="Input 2 12 3 3" xfId="45772"/>
    <cellStyle name="Input 2 12 3 4" xfId="45773"/>
    <cellStyle name="Input 2 12 4" xfId="45774"/>
    <cellStyle name="Input 2 12 4 2" xfId="45775"/>
    <cellStyle name="Input 2 12 4 2 2" xfId="45776"/>
    <cellStyle name="Input 2 12 4 2 3" xfId="45777"/>
    <cellStyle name="Input 2 12 4 3" xfId="45778"/>
    <cellStyle name="Input 2 12 4 4" xfId="45779"/>
    <cellStyle name="Input 2 12 5" xfId="45780"/>
    <cellStyle name="Input 2 12 5 2" xfId="45781"/>
    <cellStyle name="Input 2 12 5 2 2" xfId="45782"/>
    <cellStyle name="Input 2 12 5 2 3" xfId="45783"/>
    <cellStyle name="Input 2 12 5 3" xfId="45784"/>
    <cellStyle name="Input 2 12 5 4" xfId="45785"/>
    <cellStyle name="Input 2 12 6" xfId="45786"/>
    <cellStyle name="Input 2 12 6 2" xfId="45787"/>
    <cellStyle name="Input 2 12 6 2 2" xfId="45788"/>
    <cellStyle name="Input 2 12 6 2 3" xfId="45789"/>
    <cellStyle name="Input 2 12 6 3" xfId="45790"/>
    <cellStyle name="Input 2 12 6 4" xfId="45791"/>
    <cellStyle name="Input 2 12 7" xfId="45792"/>
    <cellStyle name="Input 2 12 7 2" xfId="45793"/>
    <cellStyle name="Input 2 12 7 2 2" xfId="45794"/>
    <cellStyle name="Input 2 12 7 2 3" xfId="45795"/>
    <cellStyle name="Input 2 12 7 3" xfId="45796"/>
    <cellStyle name="Input 2 12 7 4" xfId="45797"/>
    <cellStyle name="Input 2 12 8" xfId="45798"/>
    <cellStyle name="Input 2 12 8 2" xfId="45799"/>
    <cellStyle name="Input 2 12 8 2 2" xfId="45800"/>
    <cellStyle name="Input 2 12 8 2 3" xfId="45801"/>
    <cellStyle name="Input 2 12 8 3" xfId="45802"/>
    <cellStyle name="Input 2 12 8 4" xfId="45803"/>
    <cellStyle name="Input 2 12 9" xfId="45804"/>
    <cellStyle name="Input 2 12 9 2" xfId="45805"/>
    <cellStyle name="Input 2 12 9 2 2" xfId="45806"/>
    <cellStyle name="Input 2 12 9 2 3" xfId="45807"/>
    <cellStyle name="Input 2 12 9 3" xfId="45808"/>
    <cellStyle name="Input 2 12 9 4" xfId="45809"/>
    <cellStyle name="Input 2 13" xfId="45810"/>
    <cellStyle name="Input 2 13 10" xfId="45811"/>
    <cellStyle name="Input 2 13 11" xfId="45812"/>
    <cellStyle name="Input 2 13 2" xfId="45813"/>
    <cellStyle name="Input 2 13 2 2" xfId="45814"/>
    <cellStyle name="Input 2 13 2 2 2" xfId="45815"/>
    <cellStyle name="Input 2 13 2 2 3" xfId="45816"/>
    <cellStyle name="Input 2 13 2 3" xfId="45817"/>
    <cellStyle name="Input 2 13 2 4" xfId="45818"/>
    <cellStyle name="Input 2 13 3" xfId="45819"/>
    <cellStyle name="Input 2 13 3 2" xfId="45820"/>
    <cellStyle name="Input 2 13 3 2 2" xfId="45821"/>
    <cellStyle name="Input 2 13 3 2 3" xfId="45822"/>
    <cellStyle name="Input 2 13 3 3" xfId="45823"/>
    <cellStyle name="Input 2 13 3 4" xfId="45824"/>
    <cellStyle name="Input 2 13 4" xfId="45825"/>
    <cellStyle name="Input 2 13 4 2" xfId="45826"/>
    <cellStyle name="Input 2 13 4 2 2" xfId="45827"/>
    <cellStyle name="Input 2 13 4 2 3" xfId="45828"/>
    <cellStyle name="Input 2 13 4 3" xfId="45829"/>
    <cellStyle name="Input 2 13 4 4" xfId="45830"/>
    <cellStyle name="Input 2 13 5" xfId="45831"/>
    <cellStyle name="Input 2 13 5 2" xfId="45832"/>
    <cellStyle name="Input 2 13 5 2 2" xfId="45833"/>
    <cellStyle name="Input 2 13 5 2 3" xfId="45834"/>
    <cellStyle name="Input 2 13 5 3" xfId="45835"/>
    <cellStyle name="Input 2 13 5 4" xfId="45836"/>
    <cellStyle name="Input 2 13 6" xfId="45837"/>
    <cellStyle name="Input 2 13 6 2" xfId="45838"/>
    <cellStyle name="Input 2 13 6 2 2" xfId="45839"/>
    <cellStyle name="Input 2 13 6 2 3" xfId="45840"/>
    <cellStyle name="Input 2 13 6 3" xfId="45841"/>
    <cellStyle name="Input 2 13 6 4" xfId="45842"/>
    <cellStyle name="Input 2 13 7" xfId="45843"/>
    <cellStyle name="Input 2 13 7 2" xfId="45844"/>
    <cellStyle name="Input 2 13 7 2 2" xfId="45845"/>
    <cellStyle name="Input 2 13 7 2 3" xfId="45846"/>
    <cellStyle name="Input 2 13 7 3" xfId="45847"/>
    <cellStyle name="Input 2 13 7 4" xfId="45848"/>
    <cellStyle name="Input 2 13 8" xfId="45849"/>
    <cellStyle name="Input 2 13 8 2" xfId="45850"/>
    <cellStyle name="Input 2 13 8 2 2" xfId="45851"/>
    <cellStyle name="Input 2 13 8 2 3" xfId="45852"/>
    <cellStyle name="Input 2 13 8 3" xfId="45853"/>
    <cellStyle name="Input 2 13 8 4" xfId="45854"/>
    <cellStyle name="Input 2 13 9" xfId="45855"/>
    <cellStyle name="Input 2 13 9 2" xfId="45856"/>
    <cellStyle name="Input 2 13 9 2 2" xfId="45857"/>
    <cellStyle name="Input 2 13 9 2 3" xfId="45858"/>
    <cellStyle name="Input 2 13 9 3" xfId="45859"/>
    <cellStyle name="Input 2 13 9 4" xfId="45860"/>
    <cellStyle name="Input 2 14" xfId="45861"/>
    <cellStyle name="Input 2 14 10" xfId="45862"/>
    <cellStyle name="Input 2 14 2" xfId="45863"/>
    <cellStyle name="Input 2 14 2 2" xfId="45864"/>
    <cellStyle name="Input 2 14 2 2 2" xfId="45865"/>
    <cellStyle name="Input 2 14 2 2 3" xfId="45866"/>
    <cellStyle name="Input 2 14 2 3" xfId="45867"/>
    <cellStyle name="Input 2 14 2 4" xfId="45868"/>
    <cellStyle name="Input 2 14 3" xfId="45869"/>
    <cellStyle name="Input 2 14 3 2" xfId="45870"/>
    <cellStyle name="Input 2 14 3 2 2" xfId="45871"/>
    <cellStyle name="Input 2 14 3 2 3" xfId="45872"/>
    <cellStyle name="Input 2 14 3 3" xfId="45873"/>
    <cellStyle name="Input 2 14 3 4" xfId="45874"/>
    <cellStyle name="Input 2 14 4" xfId="45875"/>
    <cellStyle name="Input 2 14 4 2" xfId="45876"/>
    <cellStyle name="Input 2 14 4 2 2" xfId="45877"/>
    <cellStyle name="Input 2 14 4 2 3" xfId="45878"/>
    <cellStyle name="Input 2 14 4 3" xfId="45879"/>
    <cellStyle name="Input 2 14 4 4" xfId="45880"/>
    <cellStyle name="Input 2 14 5" xfId="45881"/>
    <cellStyle name="Input 2 14 5 2" xfId="45882"/>
    <cellStyle name="Input 2 14 5 2 2" xfId="45883"/>
    <cellStyle name="Input 2 14 5 2 3" xfId="45884"/>
    <cellStyle name="Input 2 14 5 3" xfId="45885"/>
    <cellStyle name="Input 2 14 5 4" xfId="45886"/>
    <cellStyle name="Input 2 14 6" xfId="45887"/>
    <cellStyle name="Input 2 14 6 2" xfId="45888"/>
    <cellStyle name="Input 2 14 6 2 2" xfId="45889"/>
    <cellStyle name="Input 2 14 6 2 3" xfId="45890"/>
    <cellStyle name="Input 2 14 6 3" xfId="45891"/>
    <cellStyle name="Input 2 14 6 4" xfId="45892"/>
    <cellStyle name="Input 2 14 7" xfId="45893"/>
    <cellStyle name="Input 2 14 7 2" xfId="45894"/>
    <cellStyle name="Input 2 14 7 2 2" xfId="45895"/>
    <cellStyle name="Input 2 14 7 2 3" xfId="45896"/>
    <cellStyle name="Input 2 14 7 3" xfId="45897"/>
    <cellStyle name="Input 2 14 7 4" xfId="45898"/>
    <cellStyle name="Input 2 14 8" xfId="45899"/>
    <cellStyle name="Input 2 14 8 2" xfId="45900"/>
    <cellStyle name="Input 2 14 8 2 2" xfId="45901"/>
    <cellStyle name="Input 2 14 8 2 3" xfId="45902"/>
    <cellStyle name="Input 2 14 8 3" xfId="45903"/>
    <cellStyle name="Input 2 14 8 4" xfId="45904"/>
    <cellStyle name="Input 2 14 9" xfId="45905"/>
    <cellStyle name="Input 2 15" xfId="45906"/>
    <cellStyle name="Input 2 15 10" xfId="45907"/>
    <cellStyle name="Input 2 15 2" xfId="45908"/>
    <cellStyle name="Input 2 15 2 2" xfId="45909"/>
    <cellStyle name="Input 2 15 2 2 2" xfId="45910"/>
    <cellStyle name="Input 2 15 2 2 3" xfId="45911"/>
    <cellStyle name="Input 2 15 2 3" xfId="45912"/>
    <cellStyle name="Input 2 15 2 4" xfId="45913"/>
    <cellStyle name="Input 2 15 3" xfId="45914"/>
    <cellStyle name="Input 2 15 3 2" xfId="45915"/>
    <cellStyle name="Input 2 15 3 2 2" xfId="45916"/>
    <cellStyle name="Input 2 15 3 2 3" xfId="45917"/>
    <cellStyle name="Input 2 15 3 3" xfId="45918"/>
    <cellStyle name="Input 2 15 3 4" xfId="45919"/>
    <cellStyle name="Input 2 15 4" xfId="45920"/>
    <cellStyle name="Input 2 15 4 2" xfId="45921"/>
    <cellStyle name="Input 2 15 4 2 2" xfId="45922"/>
    <cellStyle name="Input 2 15 4 2 3" xfId="45923"/>
    <cellStyle name="Input 2 15 4 3" xfId="45924"/>
    <cellStyle name="Input 2 15 4 4" xfId="45925"/>
    <cellStyle name="Input 2 15 5" xfId="45926"/>
    <cellStyle name="Input 2 15 5 2" xfId="45927"/>
    <cellStyle name="Input 2 15 5 2 2" xfId="45928"/>
    <cellStyle name="Input 2 15 5 2 3" xfId="45929"/>
    <cellStyle name="Input 2 15 5 3" xfId="45930"/>
    <cellStyle name="Input 2 15 5 4" xfId="45931"/>
    <cellStyle name="Input 2 15 6" xfId="45932"/>
    <cellStyle name="Input 2 15 6 2" xfId="45933"/>
    <cellStyle name="Input 2 15 6 2 2" xfId="45934"/>
    <cellStyle name="Input 2 15 6 2 3" xfId="45935"/>
    <cellStyle name="Input 2 15 6 3" xfId="45936"/>
    <cellStyle name="Input 2 15 6 4" xfId="45937"/>
    <cellStyle name="Input 2 15 7" xfId="45938"/>
    <cellStyle name="Input 2 15 7 2" xfId="45939"/>
    <cellStyle name="Input 2 15 7 2 2" xfId="45940"/>
    <cellStyle name="Input 2 15 7 2 3" xfId="45941"/>
    <cellStyle name="Input 2 15 7 3" xfId="45942"/>
    <cellStyle name="Input 2 15 7 4" xfId="45943"/>
    <cellStyle name="Input 2 15 8" xfId="45944"/>
    <cellStyle name="Input 2 15 8 2" xfId="45945"/>
    <cellStyle name="Input 2 15 8 2 2" xfId="45946"/>
    <cellStyle name="Input 2 15 8 2 3" xfId="45947"/>
    <cellStyle name="Input 2 15 8 3" xfId="45948"/>
    <cellStyle name="Input 2 15 8 4" xfId="45949"/>
    <cellStyle name="Input 2 15 9" xfId="45950"/>
    <cellStyle name="Input 2 16" xfId="45951"/>
    <cellStyle name="Input 2 16 10" xfId="45952"/>
    <cellStyle name="Input 2 16 2" xfId="45953"/>
    <cellStyle name="Input 2 16 2 2" xfId="45954"/>
    <cellStyle name="Input 2 16 2 2 2" xfId="45955"/>
    <cellStyle name="Input 2 16 2 2 3" xfId="45956"/>
    <cellStyle name="Input 2 16 2 3" xfId="45957"/>
    <cellStyle name="Input 2 16 2 4" xfId="45958"/>
    <cellStyle name="Input 2 16 3" xfId="45959"/>
    <cellStyle name="Input 2 16 3 2" xfId="45960"/>
    <cellStyle name="Input 2 16 3 2 2" xfId="45961"/>
    <cellStyle name="Input 2 16 3 2 3" xfId="45962"/>
    <cellStyle name="Input 2 16 3 3" xfId="45963"/>
    <cellStyle name="Input 2 16 3 4" xfId="45964"/>
    <cellStyle name="Input 2 16 4" xfId="45965"/>
    <cellStyle name="Input 2 16 4 2" xfId="45966"/>
    <cellStyle name="Input 2 16 4 2 2" xfId="45967"/>
    <cellStyle name="Input 2 16 4 2 3" xfId="45968"/>
    <cellStyle name="Input 2 16 4 3" xfId="45969"/>
    <cellStyle name="Input 2 16 4 4" xfId="45970"/>
    <cellStyle name="Input 2 16 5" xfId="45971"/>
    <cellStyle name="Input 2 16 5 2" xfId="45972"/>
    <cellStyle name="Input 2 16 5 2 2" xfId="45973"/>
    <cellStyle name="Input 2 16 5 2 3" xfId="45974"/>
    <cellStyle name="Input 2 16 5 3" xfId="45975"/>
    <cellStyle name="Input 2 16 5 4" xfId="45976"/>
    <cellStyle name="Input 2 16 6" xfId="45977"/>
    <cellStyle name="Input 2 16 6 2" xfId="45978"/>
    <cellStyle name="Input 2 16 6 2 2" xfId="45979"/>
    <cellStyle name="Input 2 16 6 2 3" xfId="45980"/>
    <cellStyle name="Input 2 16 6 3" xfId="45981"/>
    <cellStyle name="Input 2 16 6 4" xfId="45982"/>
    <cellStyle name="Input 2 16 7" xfId="45983"/>
    <cellStyle name="Input 2 16 7 2" xfId="45984"/>
    <cellStyle name="Input 2 16 7 2 2" xfId="45985"/>
    <cellStyle name="Input 2 16 7 2 3" xfId="45986"/>
    <cellStyle name="Input 2 16 7 3" xfId="45987"/>
    <cellStyle name="Input 2 16 7 4" xfId="45988"/>
    <cellStyle name="Input 2 16 8" xfId="45989"/>
    <cellStyle name="Input 2 16 8 2" xfId="45990"/>
    <cellStyle name="Input 2 16 8 2 2" xfId="45991"/>
    <cellStyle name="Input 2 16 8 2 3" xfId="45992"/>
    <cellStyle name="Input 2 16 8 3" xfId="45993"/>
    <cellStyle name="Input 2 16 8 4" xfId="45994"/>
    <cellStyle name="Input 2 16 9" xfId="45995"/>
    <cellStyle name="Input 2 17" xfId="45996"/>
    <cellStyle name="Input 2 17 10" xfId="45997"/>
    <cellStyle name="Input 2 17 2" xfId="45998"/>
    <cellStyle name="Input 2 17 2 2" xfId="45999"/>
    <cellStyle name="Input 2 17 2 2 2" xfId="46000"/>
    <cellStyle name="Input 2 17 2 2 3" xfId="46001"/>
    <cellStyle name="Input 2 17 2 3" xfId="46002"/>
    <cellStyle name="Input 2 17 2 4" xfId="46003"/>
    <cellStyle name="Input 2 17 3" xfId="46004"/>
    <cellStyle name="Input 2 17 3 2" xfId="46005"/>
    <cellStyle name="Input 2 17 3 2 2" xfId="46006"/>
    <cellStyle name="Input 2 17 3 2 3" xfId="46007"/>
    <cellStyle name="Input 2 17 3 3" xfId="46008"/>
    <cellStyle name="Input 2 17 3 4" xfId="46009"/>
    <cellStyle name="Input 2 17 4" xfId="46010"/>
    <cellStyle name="Input 2 17 4 2" xfId="46011"/>
    <cellStyle name="Input 2 17 4 2 2" xfId="46012"/>
    <cellStyle name="Input 2 17 4 2 3" xfId="46013"/>
    <cellStyle name="Input 2 17 4 3" xfId="46014"/>
    <cellStyle name="Input 2 17 4 4" xfId="46015"/>
    <cellStyle name="Input 2 17 5" xfId="46016"/>
    <cellStyle name="Input 2 17 5 2" xfId="46017"/>
    <cellStyle name="Input 2 17 5 2 2" xfId="46018"/>
    <cellStyle name="Input 2 17 5 2 3" xfId="46019"/>
    <cellStyle name="Input 2 17 5 3" xfId="46020"/>
    <cellStyle name="Input 2 17 5 4" xfId="46021"/>
    <cellStyle name="Input 2 17 6" xfId="46022"/>
    <cellStyle name="Input 2 17 6 2" xfId="46023"/>
    <cellStyle name="Input 2 17 6 2 2" xfId="46024"/>
    <cellStyle name="Input 2 17 6 2 3" xfId="46025"/>
    <cellStyle name="Input 2 17 6 3" xfId="46026"/>
    <cellStyle name="Input 2 17 6 4" xfId="46027"/>
    <cellStyle name="Input 2 17 7" xfId="46028"/>
    <cellStyle name="Input 2 17 7 2" xfId="46029"/>
    <cellStyle name="Input 2 17 7 2 2" xfId="46030"/>
    <cellStyle name="Input 2 17 7 2 3" xfId="46031"/>
    <cellStyle name="Input 2 17 7 3" xfId="46032"/>
    <cellStyle name="Input 2 17 7 4" xfId="46033"/>
    <cellStyle name="Input 2 17 8" xfId="46034"/>
    <cellStyle name="Input 2 17 8 2" xfId="46035"/>
    <cellStyle name="Input 2 17 8 2 2" xfId="46036"/>
    <cellStyle name="Input 2 17 8 2 3" xfId="46037"/>
    <cellStyle name="Input 2 17 8 3" xfId="46038"/>
    <cellStyle name="Input 2 17 8 4" xfId="46039"/>
    <cellStyle name="Input 2 17 9" xfId="46040"/>
    <cellStyle name="Input 2 18" xfId="46041"/>
    <cellStyle name="Input 2 18 10" xfId="46042"/>
    <cellStyle name="Input 2 18 2" xfId="46043"/>
    <cellStyle name="Input 2 18 2 2" xfId="46044"/>
    <cellStyle name="Input 2 18 2 2 2" xfId="46045"/>
    <cellStyle name="Input 2 18 2 2 3" xfId="46046"/>
    <cellStyle name="Input 2 18 2 3" xfId="46047"/>
    <cellStyle name="Input 2 18 2 4" xfId="46048"/>
    <cellStyle name="Input 2 18 3" xfId="46049"/>
    <cellStyle name="Input 2 18 3 2" xfId="46050"/>
    <cellStyle name="Input 2 18 3 2 2" xfId="46051"/>
    <cellStyle name="Input 2 18 3 2 3" xfId="46052"/>
    <cellStyle name="Input 2 18 3 3" xfId="46053"/>
    <cellStyle name="Input 2 18 3 4" xfId="46054"/>
    <cellStyle name="Input 2 18 4" xfId="46055"/>
    <cellStyle name="Input 2 18 4 2" xfId="46056"/>
    <cellStyle name="Input 2 18 4 2 2" xfId="46057"/>
    <cellStyle name="Input 2 18 4 2 3" xfId="46058"/>
    <cellStyle name="Input 2 18 4 3" xfId="46059"/>
    <cellStyle name="Input 2 18 4 4" xfId="46060"/>
    <cellStyle name="Input 2 18 5" xfId="46061"/>
    <cellStyle name="Input 2 18 5 2" xfId="46062"/>
    <cellStyle name="Input 2 18 5 2 2" xfId="46063"/>
    <cellStyle name="Input 2 18 5 2 3" xfId="46064"/>
    <cellStyle name="Input 2 18 5 3" xfId="46065"/>
    <cellStyle name="Input 2 18 5 4" xfId="46066"/>
    <cellStyle name="Input 2 18 6" xfId="46067"/>
    <cellStyle name="Input 2 18 6 2" xfId="46068"/>
    <cellStyle name="Input 2 18 6 2 2" xfId="46069"/>
    <cellStyle name="Input 2 18 6 2 3" xfId="46070"/>
    <cellStyle name="Input 2 18 6 3" xfId="46071"/>
    <cellStyle name="Input 2 18 6 4" xfId="46072"/>
    <cellStyle name="Input 2 18 7" xfId="46073"/>
    <cellStyle name="Input 2 18 7 2" xfId="46074"/>
    <cellStyle name="Input 2 18 7 2 2" xfId="46075"/>
    <cellStyle name="Input 2 18 7 2 3" xfId="46076"/>
    <cellStyle name="Input 2 18 7 3" xfId="46077"/>
    <cellStyle name="Input 2 18 7 4" xfId="46078"/>
    <cellStyle name="Input 2 18 8" xfId="46079"/>
    <cellStyle name="Input 2 18 8 2" xfId="46080"/>
    <cellStyle name="Input 2 18 8 2 2" xfId="46081"/>
    <cellStyle name="Input 2 18 8 2 3" xfId="46082"/>
    <cellStyle name="Input 2 18 8 3" xfId="46083"/>
    <cellStyle name="Input 2 18 8 4" xfId="46084"/>
    <cellStyle name="Input 2 18 9" xfId="46085"/>
    <cellStyle name="Input 2 19" xfId="46086"/>
    <cellStyle name="Input 2 19 10" xfId="46087"/>
    <cellStyle name="Input 2 19 11" xfId="46088"/>
    <cellStyle name="Input 2 19 2" xfId="46089"/>
    <cellStyle name="Input 2 19 2 2" xfId="46090"/>
    <cellStyle name="Input 2 19 2 2 2" xfId="46091"/>
    <cellStyle name="Input 2 19 2 2 3" xfId="46092"/>
    <cellStyle name="Input 2 19 2 3" xfId="46093"/>
    <cellStyle name="Input 2 19 2 4" xfId="46094"/>
    <cellStyle name="Input 2 19 3" xfId="46095"/>
    <cellStyle name="Input 2 19 3 2" xfId="46096"/>
    <cellStyle name="Input 2 19 3 2 2" xfId="46097"/>
    <cellStyle name="Input 2 19 3 2 3" xfId="46098"/>
    <cellStyle name="Input 2 19 3 3" xfId="46099"/>
    <cellStyle name="Input 2 19 3 4" xfId="46100"/>
    <cellStyle name="Input 2 19 4" xfId="46101"/>
    <cellStyle name="Input 2 19 4 2" xfId="46102"/>
    <cellStyle name="Input 2 19 4 2 2" xfId="46103"/>
    <cellStyle name="Input 2 19 4 2 3" xfId="46104"/>
    <cellStyle name="Input 2 19 4 3" xfId="46105"/>
    <cellStyle name="Input 2 19 4 4" xfId="46106"/>
    <cellStyle name="Input 2 19 5" xfId="46107"/>
    <cellStyle name="Input 2 19 5 2" xfId="46108"/>
    <cellStyle name="Input 2 19 5 2 2" xfId="46109"/>
    <cellStyle name="Input 2 19 5 2 3" xfId="46110"/>
    <cellStyle name="Input 2 19 5 3" xfId="46111"/>
    <cellStyle name="Input 2 19 5 4" xfId="46112"/>
    <cellStyle name="Input 2 19 6" xfId="46113"/>
    <cellStyle name="Input 2 19 6 2" xfId="46114"/>
    <cellStyle name="Input 2 19 6 2 2" xfId="46115"/>
    <cellStyle name="Input 2 19 6 2 3" xfId="46116"/>
    <cellStyle name="Input 2 19 6 3" xfId="46117"/>
    <cellStyle name="Input 2 19 6 4" xfId="46118"/>
    <cellStyle name="Input 2 19 7" xfId="46119"/>
    <cellStyle name="Input 2 19 7 2" xfId="46120"/>
    <cellStyle name="Input 2 19 7 2 2" xfId="46121"/>
    <cellStyle name="Input 2 19 7 2 3" xfId="46122"/>
    <cellStyle name="Input 2 19 7 3" xfId="46123"/>
    <cellStyle name="Input 2 19 7 4" xfId="46124"/>
    <cellStyle name="Input 2 19 8" xfId="46125"/>
    <cellStyle name="Input 2 19 8 2" xfId="46126"/>
    <cellStyle name="Input 2 19 8 2 2" xfId="46127"/>
    <cellStyle name="Input 2 19 8 2 3" xfId="46128"/>
    <cellStyle name="Input 2 19 8 3" xfId="46129"/>
    <cellStyle name="Input 2 19 8 4" xfId="46130"/>
    <cellStyle name="Input 2 19 9" xfId="46131"/>
    <cellStyle name="Input 2 19 9 2" xfId="46132"/>
    <cellStyle name="Input 2 19 9 3" xfId="46133"/>
    <cellStyle name="Input 2 2" xfId="51"/>
    <cellStyle name="Input 2 2 10" xfId="14461"/>
    <cellStyle name="Input 2 2 10 10" xfId="46134"/>
    <cellStyle name="Input 2 2 10 2" xfId="46135"/>
    <cellStyle name="Input 2 2 10 2 2" xfId="46136"/>
    <cellStyle name="Input 2 2 10 2 2 2" xfId="46137"/>
    <cellStyle name="Input 2 2 10 2 2 3" xfId="46138"/>
    <cellStyle name="Input 2 2 10 2 3" xfId="46139"/>
    <cellStyle name="Input 2 2 10 2 4" xfId="46140"/>
    <cellStyle name="Input 2 2 10 3" xfId="46141"/>
    <cellStyle name="Input 2 2 10 3 2" xfId="46142"/>
    <cellStyle name="Input 2 2 10 3 2 2" xfId="46143"/>
    <cellStyle name="Input 2 2 10 3 2 3" xfId="46144"/>
    <cellStyle name="Input 2 2 10 3 3" xfId="46145"/>
    <cellStyle name="Input 2 2 10 3 4" xfId="46146"/>
    <cellStyle name="Input 2 2 10 4" xfId="46147"/>
    <cellStyle name="Input 2 2 10 4 2" xfId="46148"/>
    <cellStyle name="Input 2 2 10 4 2 2" xfId="46149"/>
    <cellStyle name="Input 2 2 10 4 2 3" xfId="46150"/>
    <cellStyle name="Input 2 2 10 4 3" xfId="46151"/>
    <cellStyle name="Input 2 2 10 4 4" xfId="46152"/>
    <cellStyle name="Input 2 2 10 5" xfId="46153"/>
    <cellStyle name="Input 2 2 10 5 2" xfId="46154"/>
    <cellStyle name="Input 2 2 10 5 2 2" xfId="46155"/>
    <cellStyle name="Input 2 2 10 5 2 3" xfId="46156"/>
    <cellStyle name="Input 2 2 10 5 3" xfId="46157"/>
    <cellStyle name="Input 2 2 10 5 4" xfId="46158"/>
    <cellStyle name="Input 2 2 10 6" xfId="46159"/>
    <cellStyle name="Input 2 2 10 6 2" xfId="46160"/>
    <cellStyle name="Input 2 2 10 6 2 2" xfId="46161"/>
    <cellStyle name="Input 2 2 10 6 2 3" xfId="46162"/>
    <cellStyle name="Input 2 2 10 6 3" xfId="46163"/>
    <cellStyle name="Input 2 2 10 6 4" xfId="46164"/>
    <cellStyle name="Input 2 2 10 7" xfId="46165"/>
    <cellStyle name="Input 2 2 10 7 2" xfId="46166"/>
    <cellStyle name="Input 2 2 10 7 2 2" xfId="46167"/>
    <cellStyle name="Input 2 2 10 7 2 3" xfId="46168"/>
    <cellStyle name="Input 2 2 10 7 3" xfId="46169"/>
    <cellStyle name="Input 2 2 10 7 4" xfId="46170"/>
    <cellStyle name="Input 2 2 10 8" xfId="46171"/>
    <cellStyle name="Input 2 2 10 8 2" xfId="46172"/>
    <cellStyle name="Input 2 2 10 8 2 2" xfId="46173"/>
    <cellStyle name="Input 2 2 10 8 2 3" xfId="46174"/>
    <cellStyle name="Input 2 2 10 8 3" xfId="46175"/>
    <cellStyle name="Input 2 2 10 8 4" xfId="46176"/>
    <cellStyle name="Input 2 2 10 9" xfId="46177"/>
    <cellStyle name="Input 2 2 10 9 2" xfId="46178"/>
    <cellStyle name="Input 2 2 10 9 2 2" xfId="46179"/>
    <cellStyle name="Input 2 2 10 9 2 3" xfId="46180"/>
    <cellStyle name="Input 2 2 10 9 3" xfId="46181"/>
    <cellStyle name="Input 2 2 10 9 4" xfId="46182"/>
    <cellStyle name="Input 2 2 11" xfId="46183"/>
    <cellStyle name="Input 2 2 11 10" xfId="46184"/>
    <cellStyle name="Input 2 2 11 2" xfId="46185"/>
    <cellStyle name="Input 2 2 11 2 2" xfId="46186"/>
    <cellStyle name="Input 2 2 11 2 2 2" xfId="46187"/>
    <cellStyle name="Input 2 2 11 2 2 3" xfId="46188"/>
    <cellStyle name="Input 2 2 11 2 3" xfId="46189"/>
    <cellStyle name="Input 2 2 11 2 4" xfId="46190"/>
    <cellStyle name="Input 2 2 11 3" xfId="46191"/>
    <cellStyle name="Input 2 2 11 3 2" xfId="46192"/>
    <cellStyle name="Input 2 2 11 3 2 2" xfId="46193"/>
    <cellStyle name="Input 2 2 11 3 2 3" xfId="46194"/>
    <cellStyle name="Input 2 2 11 3 3" xfId="46195"/>
    <cellStyle name="Input 2 2 11 3 4" xfId="46196"/>
    <cellStyle name="Input 2 2 11 4" xfId="46197"/>
    <cellStyle name="Input 2 2 11 4 2" xfId="46198"/>
    <cellStyle name="Input 2 2 11 4 2 2" xfId="46199"/>
    <cellStyle name="Input 2 2 11 4 2 3" xfId="46200"/>
    <cellStyle name="Input 2 2 11 4 3" xfId="46201"/>
    <cellStyle name="Input 2 2 11 4 4" xfId="46202"/>
    <cellStyle name="Input 2 2 11 5" xfId="46203"/>
    <cellStyle name="Input 2 2 11 5 2" xfId="46204"/>
    <cellStyle name="Input 2 2 11 5 2 2" xfId="46205"/>
    <cellStyle name="Input 2 2 11 5 2 3" xfId="46206"/>
    <cellStyle name="Input 2 2 11 5 3" xfId="46207"/>
    <cellStyle name="Input 2 2 11 5 4" xfId="46208"/>
    <cellStyle name="Input 2 2 11 6" xfId="46209"/>
    <cellStyle name="Input 2 2 11 6 2" xfId="46210"/>
    <cellStyle name="Input 2 2 11 6 2 2" xfId="46211"/>
    <cellStyle name="Input 2 2 11 6 2 3" xfId="46212"/>
    <cellStyle name="Input 2 2 11 6 3" xfId="46213"/>
    <cellStyle name="Input 2 2 11 6 4" xfId="46214"/>
    <cellStyle name="Input 2 2 11 7" xfId="46215"/>
    <cellStyle name="Input 2 2 11 7 2" xfId="46216"/>
    <cellStyle name="Input 2 2 11 7 2 2" xfId="46217"/>
    <cellStyle name="Input 2 2 11 7 2 3" xfId="46218"/>
    <cellStyle name="Input 2 2 11 7 3" xfId="46219"/>
    <cellStyle name="Input 2 2 11 7 4" xfId="46220"/>
    <cellStyle name="Input 2 2 11 8" xfId="46221"/>
    <cellStyle name="Input 2 2 11 8 2" xfId="46222"/>
    <cellStyle name="Input 2 2 11 8 2 2" xfId="46223"/>
    <cellStyle name="Input 2 2 11 8 2 3" xfId="46224"/>
    <cellStyle name="Input 2 2 11 8 3" xfId="46225"/>
    <cellStyle name="Input 2 2 11 8 4" xfId="46226"/>
    <cellStyle name="Input 2 2 11 9" xfId="46227"/>
    <cellStyle name="Input 2 2 11 9 2" xfId="46228"/>
    <cellStyle name="Input 2 2 11 9 2 2" xfId="46229"/>
    <cellStyle name="Input 2 2 11 9 2 3" xfId="46230"/>
    <cellStyle name="Input 2 2 11 9 3" xfId="46231"/>
    <cellStyle name="Input 2 2 11 9 4" xfId="46232"/>
    <cellStyle name="Input 2 2 12" xfId="46233"/>
    <cellStyle name="Input 2 2 12 10" xfId="46234"/>
    <cellStyle name="Input 2 2 12 2" xfId="46235"/>
    <cellStyle name="Input 2 2 12 2 2" xfId="46236"/>
    <cellStyle name="Input 2 2 12 2 2 2" xfId="46237"/>
    <cellStyle name="Input 2 2 12 2 2 3" xfId="46238"/>
    <cellStyle name="Input 2 2 12 2 3" xfId="46239"/>
    <cellStyle name="Input 2 2 12 2 4" xfId="46240"/>
    <cellStyle name="Input 2 2 12 3" xfId="46241"/>
    <cellStyle name="Input 2 2 12 3 2" xfId="46242"/>
    <cellStyle name="Input 2 2 12 3 2 2" xfId="46243"/>
    <cellStyle name="Input 2 2 12 3 2 3" xfId="46244"/>
    <cellStyle name="Input 2 2 12 3 3" xfId="46245"/>
    <cellStyle name="Input 2 2 12 3 4" xfId="46246"/>
    <cellStyle name="Input 2 2 12 4" xfId="46247"/>
    <cellStyle name="Input 2 2 12 4 2" xfId="46248"/>
    <cellStyle name="Input 2 2 12 4 2 2" xfId="46249"/>
    <cellStyle name="Input 2 2 12 4 2 3" xfId="46250"/>
    <cellStyle name="Input 2 2 12 4 3" xfId="46251"/>
    <cellStyle name="Input 2 2 12 4 4" xfId="46252"/>
    <cellStyle name="Input 2 2 12 5" xfId="46253"/>
    <cellStyle name="Input 2 2 12 5 2" xfId="46254"/>
    <cellStyle name="Input 2 2 12 5 2 2" xfId="46255"/>
    <cellStyle name="Input 2 2 12 5 2 3" xfId="46256"/>
    <cellStyle name="Input 2 2 12 5 3" xfId="46257"/>
    <cellStyle name="Input 2 2 12 5 4" xfId="46258"/>
    <cellStyle name="Input 2 2 12 6" xfId="46259"/>
    <cellStyle name="Input 2 2 12 6 2" xfId="46260"/>
    <cellStyle name="Input 2 2 12 6 2 2" xfId="46261"/>
    <cellStyle name="Input 2 2 12 6 2 3" xfId="46262"/>
    <cellStyle name="Input 2 2 12 6 3" xfId="46263"/>
    <cellStyle name="Input 2 2 12 6 4" xfId="46264"/>
    <cellStyle name="Input 2 2 12 7" xfId="46265"/>
    <cellStyle name="Input 2 2 12 7 2" xfId="46266"/>
    <cellStyle name="Input 2 2 12 7 2 2" xfId="46267"/>
    <cellStyle name="Input 2 2 12 7 2 3" xfId="46268"/>
    <cellStyle name="Input 2 2 12 7 3" xfId="46269"/>
    <cellStyle name="Input 2 2 12 7 4" xfId="46270"/>
    <cellStyle name="Input 2 2 12 8" xfId="46271"/>
    <cellStyle name="Input 2 2 12 8 2" xfId="46272"/>
    <cellStyle name="Input 2 2 12 8 2 2" xfId="46273"/>
    <cellStyle name="Input 2 2 12 8 2 3" xfId="46274"/>
    <cellStyle name="Input 2 2 12 8 3" xfId="46275"/>
    <cellStyle name="Input 2 2 12 8 4" xfId="46276"/>
    <cellStyle name="Input 2 2 12 9" xfId="46277"/>
    <cellStyle name="Input 2 2 12 9 2" xfId="46278"/>
    <cellStyle name="Input 2 2 12 9 2 2" xfId="46279"/>
    <cellStyle name="Input 2 2 12 9 2 3" xfId="46280"/>
    <cellStyle name="Input 2 2 12 9 3" xfId="46281"/>
    <cellStyle name="Input 2 2 12 9 4" xfId="46282"/>
    <cellStyle name="Input 2 2 13" xfId="46283"/>
    <cellStyle name="Input 2 2 13 10" xfId="46284"/>
    <cellStyle name="Input 2 2 13 11" xfId="46285"/>
    <cellStyle name="Input 2 2 13 2" xfId="46286"/>
    <cellStyle name="Input 2 2 13 2 2" xfId="46287"/>
    <cellStyle name="Input 2 2 13 2 2 2" xfId="46288"/>
    <cellStyle name="Input 2 2 13 2 2 3" xfId="46289"/>
    <cellStyle name="Input 2 2 13 2 3" xfId="46290"/>
    <cellStyle name="Input 2 2 13 2 4" xfId="46291"/>
    <cellStyle name="Input 2 2 13 3" xfId="46292"/>
    <cellStyle name="Input 2 2 13 3 2" xfId="46293"/>
    <cellStyle name="Input 2 2 13 3 2 2" xfId="46294"/>
    <cellStyle name="Input 2 2 13 3 2 3" xfId="46295"/>
    <cellStyle name="Input 2 2 13 3 3" xfId="46296"/>
    <cellStyle name="Input 2 2 13 3 4" xfId="46297"/>
    <cellStyle name="Input 2 2 13 4" xfId="46298"/>
    <cellStyle name="Input 2 2 13 4 2" xfId="46299"/>
    <cellStyle name="Input 2 2 13 4 2 2" xfId="46300"/>
    <cellStyle name="Input 2 2 13 4 2 3" xfId="46301"/>
    <cellStyle name="Input 2 2 13 4 3" xfId="46302"/>
    <cellStyle name="Input 2 2 13 4 4" xfId="46303"/>
    <cellStyle name="Input 2 2 13 5" xfId="46304"/>
    <cellStyle name="Input 2 2 13 5 2" xfId="46305"/>
    <cellStyle name="Input 2 2 13 5 2 2" xfId="46306"/>
    <cellStyle name="Input 2 2 13 5 2 3" xfId="46307"/>
    <cellStyle name="Input 2 2 13 5 3" xfId="46308"/>
    <cellStyle name="Input 2 2 13 5 4" xfId="46309"/>
    <cellStyle name="Input 2 2 13 6" xfId="46310"/>
    <cellStyle name="Input 2 2 13 6 2" xfId="46311"/>
    <cellStyle name="Input 2 2 13 6 2 2" xfId="46312"/>
    <cellStyle name="Input 2 2 13 6 2 3" xfId="46313"/>
    <cellStyle name="Input 2 2 13 6 3" xfId="46314"/>
    <cellStyle name="Input 2 2 13 6 4" xfId="46315"/>
    <cellStyle name="Input 2 2 13 7" xfId="46316"/>
    <cellStyle name="Input 2 2 13 7 2" xfId="46317"/>
    <cellStyle name="Input 2 2 13 7 2 2" xfId="46318"/>
    <cellStyle name="Input 2 2 13 7 2 3" xfId="46319"/>
    <cellStyle name="Input 2 2 13 7 3" xfId="46320"/>
    <cellStyle name="Input 2 2 13 7 4" xfId="46321"/>
    <cellStyle name="Input 2 2 13 8" xfId="46322"/>
    <cellStyle name="Input 2 2 13 8 2" xfId="46323"/>
    <cellStyle name="Input 2 2 13 8 2 2" xfId="46324"/>
    <cellStyle name="Input 2 2 13 8 2 3" xfId="46325"/>
    <cellStyle name="Input 2 2 13 8 3" xfId="46326"/>
    <cellStyle name="Input 2 2 13 8 4" xfId="46327"/>
    <cellStyle name="Input 2 2 13 9" xfId="46328"/>
    <cellStyle name="Input 2 2 13 9 2" xfId="46329"/>
    <cellStyle name="Input 2 2 13 9 2 2" xfId="46330"/>
    <cellStyle name="Input 2 2 13 9 2 3" xfId="46331"/>
    <cellStyle name="Input 2 2 13 9 3" xfId="46332"/>
    <cellStyle name="Input 2 2 13 9 4" xfId="46333"/>
    <cellStyle name="Input 2 2 14" xfId="46334"/>
    <cellStyle name="Input 2 2 14 10" xfId="46335"/>
    <cellStyle name="Input 2 2 14 11" xfId="46336"/>
    <cellStyle name="Input 2 2 14 2" xfId="46337"/>
    <cellStyle name="Input 2 2 14 2 2" xfId="46338"/>
    <cellStyle name="Input 2 2 14 2 2 2" xfId="46339"/>
    <cellStyle name="Input 2 2 14 2 2 3" xfId="46340"/>
    <cellStyle name="Input 2 2 14 2 3" xfId="46341"/>
    <cellStyle name="Input 2 2 14 2 4" xfId="46342"/>
    <cellStyle name="Input 2 2 14 3" xfId="46343"/>
    <cellStyle name="Input 2 2 14 3 2" xfId="46344"/>
    <cellStyle name="Input 2 2 14 3 2 2" xfId="46345"/>
    <cellStyle name="Input 2 2 14 3 2 3" xfId="46346"/>
    <cellStyle name="Input 2 2 14 3 3" xfId="46347"/>
    <cellStyle name="Input 2 2 14 3 4" xfId="46348"/>
    <cellStyle name="Input 2 2 14 4" xfId="46349"/>
    <cellStyle name="Input 2 2 14 4 2" xfId="46350"/>
    <cellStyle name="Input 2 2 14 4 2 2" xfId="46351"/>
    <cellStyle name="Input 2 2 14 4 2 3" xfId="46352"/>
    <cellStyle name="Input 2 2 14 4 3" xfId="46353"/>
    <cellStyle name="Input 2 2 14 4 4" xfId="46354"/>
    <cellStyle name="Input 2 2 14 5" xfId="46355"/>
    <cellStyle name="Input 2 2 14 5 2" xfId="46356"/>
    <cellStyle name="Input 2 2 14 5 2 2" xfId="46357"/>
    <cellStyle name="Input 2 2 14 5 2 3" xfId="46358"/>
    <cellStyle name="Input 2 2 14 5 3" xfId="46359"/>
    <cellStyle name="Input 2 2 14 5 4" xfId="46360"/>
    <cellStyle name="Input 2 2 14 6" xfId="46361"/>
    <cellStyle name="Input 2 2 14 6 2" xfId="46362"/>
    <cellStyle name="Input 2 2 14 6 2 2" xfId="46363"/>
    <cellStyle name="Input 2 2 14 6 2 3" xfId="46364"/>
    <cellStyle name="Input 2 2 14 6 3" xfId="46365"/>
    <cellStyle name="Input 2 2 14 6 4" xfId="46366"/>
    <cellStyle name="Input 2 2 14 7" xfId="46367"/>
    <cellStyle name="Input 2 2 14 7 2" xfId="46368"/>
    <cellStyle name="Input 2 2 14 7 2 2" xfId="46369"/>
    <cellStyle name="Input 2 2 14 7 2 3" xfId="46370"/>
    <cellStyle name="Input 2 2 14 7 3" xfId="46371"/>
    <cellStyle name="Input 2 2 14 7 4" xfId="46372"/>
    <cellStyle name="Input 2 2 14 8" xfId="46373"/>
    <cellStyle name="Input 2 2 14 8 2" xfId="46374"/>
    <cellStyle name="Input 2 2 14 8 2 2" xfId="46375"/>
    <cellStyle name="Input 2 2 14 8 2 3" xfId="46376"/>
    <cellStyle name="Input 2 2 14 8 3" xfId="46377"/>
    <cellStyle name="Input 2 2 14 8 4" xfId="46378"/>
    <cellStyle name="Input 2 2 14 9" xfId="46379"/>
    <cellStyle name="Input 2 2 14 9 2" xfId="46380"/>
    <cellStyle name="Input 2 2 14 9 2 2" xfId="46381"/>
    <cellStyle name="Input 2 2 14 9 2 3" xfId="46382"/>
    <cellStyle name="Input 2 2 14 9 3" xfId="46383"/>
    <cellStyle name="Input 2 2 14 9 4" xfId="46384"/>
    <cellStyle name="Input 2 2 15" xfId="46385"/>
    <cellStyle name="Input 2 2 15 10" xfId="46386"/>
    <cellStyle name="Input 2 2 15 11" xfId="46387"/>
    <cellStyle name="Input 2 2 15 2" xfId="46388"/>
    <cellStyle name="Input 2 2 15 2 2" xfId="46389"/>
    <cellStyle name="Input 2 2 15 2 2 2" xfId="46390"/>
    <cellStyle name="Input 2 2 15 2 2 3" xfId="46391"/>
    <cellStyle name="Input 2 2 15 2 3" xfId="46392"/>
    <cellStyle name="Input 2 2 15 2 4" xfId="46393"/>
    <cellStyle name="Input 2 2 15 3" xfId="46394"/>
    <cellStyle name="Input 2 2 15 3 2" xfId="46395"/>
    <cellStyle name="Input 2 2 15 3 2 2" xfId="46396"/>
    <cellStyle name="Input 2 2 15 3 2 3" xfId="46397"/>
    <cellStyle name="Input 2 2 15 3 3" xfId="46398"/>
    <cellStyle name="Input 2 2 15 3 4" xfId="46399"/>
    <cellStyle name="Input 2 2 15 4" xfId="46400"/>
    <cellStyle name="Input 2 2 15 4 2" xfId="46401"/>
    <cellStyle name="Input 2 2 15 4 2 2" xfId="46402"/>
    <cellStyle name="Input 2 2 15 4 2 3" xfId="46403"/>
    <cellStyle name="Input 2 2 15 4 3" xfId="46404"/>
    <cellStyle name="Input 2 2 15 4 4" xfId="46405"/>
    <cellStyle name="Input 2 2 15 5" xfId="46406"/>
    <cellStyle name="Input 2 2 15 5 2" xfId="46407"/>
    <cellStyle name="Input 2 2 15 5 2 2" xfId="46408"/>
    <cellStyle name="Input 2 2 15 5 2 3" xfId="46409"/>
    <cellStyle name="Input 2 2 15 5 3" xfId="46410"/>
    <cellStyle name="Input 2 2 15 5 4" xfId="46411"/>
    <cellStyle name="Input 2 2 15 6" xfId="46412"/>
    <cellStyle name="Input 2 2 15 6 2" xfId="46413"/>
    <cellStyle name="Input 2 2 15 6 2 2" xfId="46414"/>
    <cellStyle name="Input 2 2 15 6 2 3" xfId="46415"/>
    <cellStyle name="Input 2 2 15 6 3" xfId="46416"/>
    <cellStyle name="Input 2 2 15 6 4" xfId="46417"/>
    <cellStyle name="Input 2 2 15 7" xfId="46418"/>
    <cellStyle name="Input 2 2 15 7 2" xfId="46419"/>
    <cellStyle name="Input 2 2 15 7 2 2" xfId="46420"/>
    <cellStyle name="Input 2 2 15 7 2 3" xfId="46421"/>
    <cellStyle name="Input 2 2 15 7 3" xfId="46422"/>
    <cellStyle name="Input 2 2 15 7 4" xfId="46423"/>
    <cellStyle name="Input 2 2 15 8" xfId="46424"/>
    <cellStyle name="Input 2 2 15 8 2" xfId="46425"/>
    <cellStyle name="Input 2 2 15 8 2 2" xfId="46426"/>
    <cellStyle name="Input 2 2 15 8 2 3" xfId="46427"/>
    <cellStyle name="Input 2 2 15 8 3" xfId="46428"/>
    <cellStyle name="Input 2 2 15 8 4" xfId="46429"/>
    <cellStyle name="Input 2 2 15 9" xfId="46430"/>
    <cellStyle name="Input 2 2 15 9 2" xfId="46431"/>
    <cellStyle name="Input 2 2 15 9 2 2" xfId="46432"/>
    <cellStyle name="Input 2 2 15 9 2 3" xfId="46433"/>
    <cellStyle name="Input 2 2 15 9 3" xfId="46434"/>
    <cellStyle name="Input 2 2 15 9 4" xfId="46435"/>
    <cellStyle name="Input 2 2 16" xfId="46436"/>
    <cellStyle name="Input 2 2 16 10" xfId="46437"/>
    <cellStyle name="Input 2 2 16 11" xfId="46438"/>
    <cellStyle name="Input 2 2 16 2" xfId="46439"/>
    <cellStyle name="Input 2 2 16 2 2" xfId="46440"/>
    <cellStyle name="Input 2 2 16 2 2 2" xfId="46441"/>
    <cellStyle name="Input 2 2 16 2 2 3" xfId="46442"/>
    <cellStyle name="Input 2 2 16 2 3" xfId="46443"/>
    <cellStyle name="Input 2 2 16 2 4" xfId="46444"/>
    <cellStyle name="Input 2 2 16 3" xfId="46445"/>
    <cellStyle name="Input 2 2 16 3 2" xfId="46446"/>
    <cellStyle name="Input 2 2 16 3 2 2" xfId="46447"/>
    <cellStyle name="Input 2 2 16 3 2 3" xfId="46448"/>
    <cellStyle name="Input 2 2 16 3 3" xfId="46449"/>
    <cellStyle name="Input 2 2 16 3 4" xfId="46450"/>
    <cellStyle name="Input 2 2 16 4" xfId="46451"/>
    <cellStyle name="Input 2 2 16 4 2" xfId="46452"/>
    <cellStyle name="Input 2 2 16 4 2 2" xfId="46453"/>
    <cellStyle name="Input 2 2 16 4 2 3" xfId="46454"/>
    <cellStyle name="Input 2 2 16 4 3" xfId="46455"/>
    <cellStyle name="Input 2 2 16 4 4" xfId="46456"/>
    <cellStyle name="Input 2 2 16 5" xfId="46457"/>
    <cellStyle name="Input 2 2 16 5 2" xfId="46458"/>
    <cellStyle name="Input 2 2 16 5 2 2" xfId="46459"/>
    <cellStyle name="Input 2 2 16 5 2 3" xfId="46460"/>
    <cellStyle name="Input 2 2 16 5 3" xfId="46461"/>
    <cellStyle name="Input 2 2 16 5 4" xfId="46462"/>
    <cellStyle name="Input 2 2 16 6" xfId="46463"/>
    <cellStyle name="Input 2 2 16 6 2" xfId="46464"/>
    <cellStyle name="Input 2 2 16 6 2 2" xfId="46465"/>
    <cellStyle name="Input 2 2 16 6 2 3" xfId="46466"/>
    <cellStyle name="Input 2 2 16 6 3" xfId="46467"/>
    <cellStyle name="Input 2 2 16 6 4" xfId="46468"/>
    <cellStyle name="Input 2 2 16 7" xfId="46469"/>
    <cellStyle name="Input 2 2 16 7 2" xfId="46470"/>
    <cellStyle name="Input 2 2 16 7 2 2" xfId="46471"/>
    <cellStyle name="Input 2 2 16 7 2 3" xfId="46472"/>
    <cellStyle name="Input 2 2 16 7 3" xfId="46473"/>
    <cellStyle name="Input 2 2 16 7 4" xfId="46474"/>
    <cellStyle name="Input 2 2 16 8" xfId="46475"/>
    <cellStyle name="Input 2 2 16 8 2" xfId="46476"/>
    <cellStyle name="Input 2 2 16 8 2 2" xfId="46477"/>
    <cellStyle name="Input 2 2 16 8 2 3" xfId="46478"/>
    <cellStyle name="Input 2 2 16 8 3" xfId="46479"/>
    <cellStyle name="Input 2 2 16 8 4" xfId="46480"/>
    <cellStyle name="Input 2 2 16 9" xfId="46481"/>
    <cellStyle name="Input 2 2 16 9 2" xfId="46482"/>
    <cellStyle name="Input 2 2 16 9 2 2" xfId="46483"/>
    <cellStyle name="Input 2 2 16 9 2 3" xfId="46484"/>
    <cellStyle name="Input 2 2 16 9 3" xfId="46485"/>
    <cellStyle name="Input 2 2 16 9 4" xfId="46486"/>
    <cellStyle name="Input 2 2 17" xfId="46487"/>
    <cellStyle name="Input 2 2 17 10" xfId="46488"/>
    <cellStyle name="Input 2 2 17 11" xfId="46489"/>
    <cellStyle name="Input 2 2 17 2" xfId="46490"/>
    <cellStyle name="Input 2 2 17 2 2" xfId="46491"/>
    <cellStyle name="Input 2 2 17 2 2 2" xfId="46492"/>
    <cellStyle name="Input 2 2 17 2 2 3" xfId="46493"/>
    <cellStyle name="Input 2 2 17 2 3" xfId="46494"/>
    <cellStyle name="Input 2 2 17 2 4" xfId="46495"/>
    <cellStyle name="Input 2 2 17 3" xfId="46496"/>
    <cellStyle name="Input 2 2 17 3 2" xfId="46497"/>
    <cellStyle name="Input 2 2 17 3 2 2" xfId="46498"/>
    <cellStyle name="Input 2 2 17 3 2 3" xfId="46499"/>
    <cellStyle name="Input 2 2 17 3 3" xfId="46500"/>
    <cellStyle name="Input 2 2 17 3 4" xfId="46501"/>
    <cellStyle name="Input 2 2 17 4" xfId="46502"/>
    <cellStyle name="Input 2 2 17 4 2" xfId="46503"/>
    <cellStyle name="Input 2 2 17 4 2 2" xfId="46504"/>
    <cellStyle name="Input 2 2 17 4 2 3" xfId="46505"/>
    <cellStyle name="Input 2 2 17 4 3" xfId="46506"/>
    <cellStyle name="Input 2 2 17 4 4" xfId="46507"/>
    <cellStyle name="Input 2 2 17 5" xfId="46508"/>
    <cellStyle name="Input 2 2 17 5 2" xfId="46509"/>
    <cellStyle name="Input 2 2 17 5 2 2" xfId="46510"/>
    <cellStyle name="Input 2 2 17 5 2 3" xfId="46511"/>
    <cellStyle name="Input 2 2 17 5 3" xfId="46512"/>
    <cellStyle name="Input 2 2 17 5 4" xfId="46513"/>
    <cellStyle name="Input 2 2 17 6" xfId="46514"/>
    <cellStyle name="Input 2 2 17 6 2" xfId="46515"/>
    <cellStyle name="Input 2 2 17 6 2 2" xfId="46516"/>
    <cellStyle name="Input 2 2 17 6 2 3" xfId="46517"/>
    <cellStyle name="Input 2 2 17 6 3" xfId="46518"/>
    <cellStyle name="Input 2 2 17 6 4" xfId="46519"/>
    <cellStyle name="Input 2 2 17 7" xfId="46520"/>
    <cellStyle name="Input 2 2 17 7 2" xfId="46521"/>
    <cellStyle name="Input 2 2 17 7 2 2" xfId="46522"/>
    <cellStyle name="Input 2 2 17 7 2 3" xfId="46523"/>
    <cellStyle name="Input 2 2 17 7 3" xfId="46524"/>
    <cellStyle name="Input 2 2 17 7 4" xfId="46525"/>
    <cellStyle name="Input 2 2 17 8" xfId="46526"/>
    <cellStyle name="Input 2 2 17 8 2" xfId="46527"/>
    <cellStyle name="Input 2 2 17 8 2 2" xfId="46528"/>
    <cellStyle name="Input 2 2 17 8 2 3" xfId="46529"/>
    <cellStyle name="Input 2 2 17 8 3" xfId="46530"/>
    <cellStyle name="Input 2 2 17 8 4" xfId="46531"/>
    <cellStyle name="Input 2 2 17 9" xfId="46532"/>
    <cellStyle name="Input 2 2 17 9 2" xfId="46533"/>
    <cellStyle name="Input 2 2 17 9 2 2" xfId="46534"/>
    <cellStyle name="Input 2 2 17 9 2 3" xfId="46535"/>
    <cellStyle name="Input 2 2 17 9 3" xfId="46536"/>
    <cellStyle name="Input 2 2 17 9 4" xfId="46537"/>
    <cellStyle name="Input 2 2 18" xfId="46538"/>
    <cellStyle name="Input 2 2 18 10" xfId="46539"/>
    <cellStyle name="Input 2 2 18 11" xfId="46540"/>
    <cellStyle name="Input 2 2 18 2" xfId="46541"/>
    <cellStyle name="Input 2 2 18 2 2" xfId="46542"/>
    <cellStyle name="Input 2 2 18 2 2 2" xfId="46543"/>
    <cellStyle name="Input 2 2 18 2 2 3" xfId="46544"/>
    <cellStyle name="Input 2 2 18 2 3" xfId="46545"/>
    <cellStyle name="Input 2 2 18 2 4" xfId="46546"/>
    <cellStyle name="Input 2 2 18 3" xfId="46547"/>
    <cellStyle name="Input 2 2 18 3 2" xfId="46548"/>
    <cellStyle name="Input 2 2 18 3 2 2" xfId="46549"/>
    <cellStyle name="Input 2 2 18 3 2 3" xfId="46550"/>
    <cellStyle name="Input 2 2 18 3 3" xfId="46551"/>
    <cellStyle name="Input 2 2 18 3 4" xfId="46552"/>
    <cellStyle name="Input 2 2 18 4" xfId="46553"/>
    <cellStyle name="Input 2 2 18 4 2" xfId="46554"/>
    <cellStyle name="Input 2 2 18 4 2 2" xfId="46555"/>
    <cellStyle name="Input 2 2 18 4 2 3" xfId="46556"/>
    <cellStyle name="Input 2 2 18 4 3" xfId="46557"/>
    <cellStyle name="Input 2 2 18 4 4" xfId="46558"/>
    <cellStyle name="Input 2 2 18 5" xfId="46559"/>
    <cellStyle name="Input 2 2 18 5 2" xfId="46560"/>
    <cellStyle name="Input 2 2 18 5 2 2" xfId="46561"/>
    <cellStyle name="Input 2 2 18 5 2 3" xfId="46562"/>
    <cellStyle name="Input 2 2 18 5 3" xfId="46563"/>
    <cellStyle name="Input 2 2 18 5 4" xfId="46564"/>
    <cellStyle name="Input 2 2 18 6" xfId="46565"/>
    <cellStyle name="Input 2 2 18 6 2" xfId="46566"/>
    <cellStyle name="Input 2 2 18 6 2 2" xfId="46567"/>
    <cellStyle name="Input 2 2 18 6 2 3" xfId="46568"/>
    <cellStyle name="Input 2 2 18 6 3" xfId="46569"/>
    <cellStyle name="Input 2 2 18 6 4" xfId="46570"/>
    <cellStyle name="Input 2 2 18 7" xfId="46571"/>
    <cellStyle name="Input 2 2 18 7 2" xfId="46572"/>
    <cellStyle name="Input 2 2 18 7 2 2" xfId="46573"/>
    <cellStyle name="Input 2 2 18 7 2 3" xfId="46574"/>
    <cellStyle name="Input 2 2 18 7 3" xfId="46575"/>
    <cellStyle name="Input 2 2 18 7 4" xfId="46576"/>
    <cellStyle name="Input 2 2 18 8" xfId="46577"/>
    <cellStyle name="Input 2 2 18 8 2" xfId="46578"/>
    <cellStyle name="Input 2 2 18 8 2 2" xfId="46579"/>
    <cellStyle name="Input 2 2 18 8 2 3" xfId="46580"/>
    <cellStyle name="Input 2 2 18 8 3" xfId="46581"/>
    <cellStyle name="Input 2 2 18 8 4" xfId="46582"/>
    <cellStyle name="Input 2 2 18 9" xfId="46583"/>
    <cellStyle name="Input 2 2 18 9 2" xfId="46584"/>
    <cellStyle name="Input 2 2 18 9 2 2" xfId="46585"/>
    <cellStyle name="Input 2 2 18 9 2 3" xfId="46586"/>
    <cellStyle name="Input 2 2 18 9 3" xfId="46587"/>
    <cellStyle name="Input 2 2 18 9 4" xfId="46588"/>
    <cellStyle name="Input 2 2 19" xfId="46589"/>
    <cellStyle name="Input 2 2 19 10" xfId="46590"/>
    <cellStyle name="Input 2 2 19 11" xfId="46591"/>
    <cellStyle name="Input 2 2 19 2" xfId="46592"/>
    <cellStyle name="Input 2 2 19 2 2" xfId="46593"/>
    <cellStyle name="Input 2 2 19 2 2 2" xfId="46594"/>
    <cellStyle name="Input 2 2 19 2 2 3" xfId="46595"/>
    <cellStyle name="Input 2 2 19 2 3" xfId="46596"/>
    <cellStyle name="Input 2 2 19 2 4" xfId="46597"/>
    <cellStyle name="Input 2 2 19 3" xfId="46598"/>
    <cellStyle name="Input 2 2 19 3 2" xfId="46599"/>
    <cellStyle name="Input 2 2 19 3 2 2" xfId="46600"/>
    <cellStyle name="Input 2 2 19 3 2 3" xfId="46601"/>
    <cellStyle name="Input 2 2 19 3 3" xfId="46602"/>
    <cellStyle name="Input 2 2 19 3 4" xfId="46603"/>
    <cellStyle name="Input 2 2 19 4" xfId="46604"/>
    <cellStyle name="Input 2 2 19 4 2" xfId="46605"/>
    <cellStyle name="Input 2 2 19 4 2 2" xfId="46606"/>
    <cellStyle name="Input 2 2 19 4 2 3" xfId="46607"/>
    <cellStyle name="Input 2 2 19 4 3" xfId="46608"/>
    <cellStyle name="Input 2 2 19 4 4" xfId="46609"/>
    <cellStyle name="Input 2 2 19 5" xfId="46610"/>
    <cellStyle name="Input 2 2 19 5 2" xfId="46611"/>
    <cellStyle name="Input 2 2 19 5 2 2" xfId="46612"/>
    <cellStyle name="Input 2 2 19 5 2 3" xfId="46613"/>
    <cellStyle name="Input 2 2 19 5 3" xfId="46614"/>
    <cellStyle name="Input 2 2 19 5 4" xfId="46615"/>
    <cellStyle name="Input 2 2 19 6" xfId="46616"/>
    <cellStyle name="Input 2 2 19 6 2" xfId="46617"/>
    <cellStyle name="Input 2 2 19 6 2 2" xfId="46618"/>
    <cellStyle name="Input 2 2 19 6 2 3" xfId="46619"/>
    <cellStyle name="Input 2 2 19 6 3" xfId="46620"/>
    <cellStyle name="Input 2 2 19 6 4" xfId="46621"/>
    <cellStyle name="Input 2 2 19 7" xfId="46622"/>
    <cellStyle name="Input 2 2 19 7 2" xfId="46623"/>
    <cellStyle name="Input 2 2 19 7 2 2" xfId="46624"/>
    <cellStyle name="Input 2 2 19 7 2 3" xfId="46625"/>
    <cellStyle name="Input 2 2 19 7 3" xfId="46626"/>
    <cellStyle name="Input 2 2 19 7 4" xfId="46627"/>
    <cellStyle name="Input 2 2 19 8" xfId="46628"/>
    <cellStyle name="Input 2 2 19 8 2" xfId="46629"/>
    <cellStyle name="Input 2 2 19 8 2 2" xfId="46630"/>
    <cellStyle name="Input 2 2 19 8 2 3" xfId="46631"/>
    <cellStyle name="Input 2 2 19 8 3" xfId="46632"/>
    <cellStyle name="Input 2 2 19 8 4" xfId="46633"/>
    <cellStyle name="Input 2 2 19 9" xfId="46634"/>
    <cellStyle name="Input 2 2 19 9 2" xfId="46635"/>
    <cellStyle name="Input 2 2 19 9 2 2" xfId="46636"/>
    <cellStyle name="Input 2 2 19 9 2 3" xfId="46637"/>
    <cellStyle name="Input 2 2 19 9 3" xfId="46638"/>
    <cellStyle name="Input 2 2 19 9 4" xfId="46639"/>
    <cellStyle name="Input 2 2 2" xfId="236"/>
    <cellStyle name="Input 2 2 2 10" xfId="46640"/>
    <cellStyle name="Input 2 2 2 10 2" xfId="46641"/>
    <cellStyle name="Input 2 2 2 10 3" xfId="46642"/>
    <cellStyle name="Input 2 2 2 11" xfId="46643"/>
    <cellStyle name="Input 2 2 2 12" xfId="46644"/>
    <cellStyle name="Input 2 2 2 2" xfId="237"/>
    <cellStyle name="Input 2 2 2 2 2" xfId="238"/>
    <cellStyle name="Input 2 2 2 2 2 2" xfId="239"/>
    <cellStyle name="Input 2 2 2 2 2 2 2" xfId="3451"/>
    <cellStyle name="Input 2 2 2 2 2 2 2 2" xfId="3452"/>
    <cellStyle name="Input 2 2 2 2 2 2 2 2 2" xfId="3453"/>
    <cellStyle name="Input 2 2 2 2 2 2 2 2 2 2" xfId="3454"/>
    <cellStyle name="Input 2 2 2 2 2 2 2 2 2 2 2" xfId="3455"/>
    <cellStyle name="Input 2 2 2 2 2 2 2 2 2 3" xfId="3456"/>
    <cellStyle name="Input 2 2 2 2 2 2 2 2 3" xfId="3457"/>
    <cellStyle name="Input 2 2 2 2 2 2 2 2 3 2" xfId="3458"/>
    <cellStyle name="Input 2 2 2 2 2 2 2 2 3 2 2" xfId="3459"/>
    <cellStyle name="Input 2 2 2 2 2 2 2 2 3 3" xfId="3460"/>
    <cellStyle name="Input 2 2 2 2 2 2 2 2 4" xfId="3461"/>
    <cellStyle name="Input 2 2 2 2 2 2 2 2 4 2" xfId="3462"/>
    <cellStyle name="Input 2 2 2 2 2 2 2 2 5" xfId="3463"/>
    <cellStyle name="Input 2 2 2 2 2 2 2 3" xfId="3464"/>
    <cellStyle name="Input 2 2 2 2 2 2 2 3 2" xfId="3465"/>
    <cellStyle name="Input 2 2 2 2 2 2 2 3 2 2" xfId="3466"/>
    <cellStyle name="Input 2 2 2 2 2 2 2 3 3" xfId="3467"/>
    <cellStyle name="Input 2 2 2 2 2 2 2 4" xfId="3468"/>
    <cellStyle name="Input 2 2 2 2 2 2 2 4 2" xfId="3469"/>
    <cellStyle name="Input 2 2 2 2 2 2 2 4 2 2" xfId="3470"/>
    <cellStyle name="Input 2 2 2 2 2 2 2 4 3" xfId="3471"/>
    <cellStyle name="Input 2 2 2 2 2 2 2 5" xfId="3472"/>
    <cellStyle name="Input 2 2 2 2 2 2 2 5 2" xfId="3473"/>
    <cellStyle name="Input 2 2 2 2 2 2 2 6" xfId="3474"/>
    <cellStyle name="Input 2 2 2 2 2 2 3" xfId="46645"/>
    <cellStyle name="Input 2 2 2 2 2 2 4" xfId="46646"/>
    <cellStyle name="Input 2 2 2 2 2 2 5" xfId="46647"/>
    <cellStyle name="Input 2 2 2 2 2 2 6" xfId="46648"/>
    <cellStyle name="Input 2 2 2 2 2 3" xfId="3475"/>
    <cellStyle name="Input 2 2 2 2 2 3 2" xfId="3476"/>
    <cellStyle name="Input 2 2 2 2 2 3 2 2" xfId="3477"/>
    <cellStyle name="Input 2 2 2 2 2 3 2 2 2" xfId="3478"/>
    <cellStyle name="Input 2 2 2 2 2 3 2 2 2 2" xfId="3479"/>
    <cellStyle name="Input 2 2 2 2 2 3 2 2 3" xfId="3480"/>
    <cellStyle name="Input 2 2 2 2 2 3 2 3" xfId="3481"/>
    <cellStyle name="Input 2 2 2 2 2 3 2 3 2" xfId="3482"/>
    <cellStyle name="Input 2 2 2 2 2 3 2 3 2 2" xfId="3483"/>
    <cellStyle name="Input 2 2 2 2 2 3 2 3 3" xfId="3484"/>
    <cellStyle name="Input 2 2 2 2 2 3 2 4" xfId="3485"/>
    <cellStyle name="Input 2 2 2 2 2 3 2 4 2" xfId="3486"/>
    <cellStyle name="Input 2 2 2 2 2 3 2 5" xfId="3487"/>
    <cellStyle name="Input 2 2 2 2 2 3 3" xfId="3488"/>
    <cellStyle name="Input 2 2 2 2 2 3 3 2" xfId="3489"/>
    <cellStyle name="Input 2 2 2 2 2 3 3 2 2" xfId="3490"/>
    <cellStyle name="Input 2 2 2 2 2 3 3 3" xfId="3491"/>
    <cellStyle name="Input 2 2 2 2 2 3 4" xfId="3492"/>
    <cellStyle name="Input 2 2 2 2 2 3 4 2" xfId="3493"/>
    <cellStyle name="Input 2 2 2 2 2 3 4 2 2" xfId="3494"/>
    <cellStyle name="Input 2 2 2 2 2 3 4 3" xfId="3495"/>
    <cellStyle name="Input 2 2 2 2 2 3 5" xfId="3496"/>
    <cellStyle name="Input 2 2 2 2 2 3 5 2" xfId="3497"/>
    <cellStyle name="Input 2 2 2 2 2 3 6" xfId="3498"/>
    <cellStyle name="Input 2 2 2 2 2 4" xfId="46649"/>
    <cellStyle name="Input 2 2 2 2 2 5" xfId="46650"/>
    <cellStyle name="Input 2 2 2 2 2 6" xfId="46651"/>
    <cellStyle name="Input 2 2 2 2 2 7" xfId="46652"/>
    <cellStyle name="Input 2 2 2 2 2 8" xfId="46653"/>
    <cellStyle name="Input 2 2 2 2 3" xfId="240"/>
    <cellStyle name="Input 2 2 2 2 3 2" xfId="3499"/>
    <cellStyle name="Input 2 2 2 2 3 2 2" xfId="3500"/>
    <cellStyle name="Input 2 2 2 2 3 2 2 2" xfId="3501"/>
    <cellStyle name="Input 2 2 2 2 3 2 2 2 2" xfId="3502"/>
    <cellStyle name="Input 2 2 2 2 3 2 2 2 2 2" xfId="3503"/>
    <cellStyle name="Input 2 2 2 2 3 2 2 2 3" xfId="3504"/>
    <cellStyle name="Input 2 2 2 2 3 2 2 3" xfId="3505"/>
    <cellStyle name="Input 2 2 2 2 3 2 2 3 2" xfId="3506"/>
    <cellStyle name="Input 2 2 2 2 3 2 2 3 2 2" xfId="3507"/>
    <cellStyle name="Input 2 2 2 2 3 2 2 3 3" xfId="3508"/>
    <cellStyle name="Input 2 2 2 2 3 2 2 4" xfId="3509"/>
    <cellStyle name="Input 2 2 2 2 3 2 2 4 2" xfId="3510"/>
    <cellStyle name="Input 2 2 2 2 3 2 2 5" xfId="3511"/>
    <cellStyle name="Input 2 2 2 2 3 2 3" xfId="3512"/>
    <cellStyle name="Input 2 2 2 2 3 2 3 2" xfId="3513"/>
    <cellStyle name="Input 2 2 2 2 3 2 3 2 2" xfId="3514"/>
    <cellStyle name="Input 2 2 2 2 3 2 3 3" xfId="3515"/>
    <cellStyle name="Input 2 2 2 2 3 2 4" xfId="3516"/>
    <cellStyle name="Input 2 2 2 2 3 2 4 2" xfId="3517"/>
    <cellStyle name="Input 2 2 2 2 3 2 4 2 2" xfId="3518"/>
    <cellStyle name="Input 2 2 2 2 3 2 4 3" xfId="3519"/>
    <cellStyle name="Input 2 2 2 2 3 2 5" xfId="3520"/>
    <cellStyle name="Input 2 2 2 2 3 2 5 2" xfId="3521"/>
    <cellStyle name="Input 2 2 2 2 3 2 6" xfId="3522"/>
    <cellStyle name="Input 2 2 2 2 3 3" xfId="46654"/>
    <cellStyle name="Input 2 2 2 2 3 4" xfId="46655"/>
    <cellStyle name="Input 2 2 2 2 3 5" xfId="46656"/>
    <cellStyle name="Input 2 2 2 2 3 6" xfId="46657"/>
    <cellStyle name="Input 2 2 2 2 4" xfId="3523"/>
    <cellStyle name="Input 2 2 2 2 4 2" xfId="3524"/>
    <cellStyle name="Input 2 2 2 2 4 2 2" xfId="3525"/>
    <cellStyle name="Input 2 2 2 2 4 2 2 2" xfId="3526"/>
    <cellStyle name="Input 2 2 2 2 4 2 2 2 2" xfId="3527"/>
    <cellStyle name="Input 2 2 2 2 4 2 2 3" xfId="3528"/>
    <cellStyle name="Input 2 2 2 2 4 2 3" xfId="3529"/>
    <cellStyle name="Input 2 2 2 2 4 2 3 2" xfId="3530"/>
    <cellStyle name="Input 2 2 2 2 4 2 3 2 2" xfId="3531"/>
    <cellStyle name="Input 2 2 2 2 4 2 3 3" xfId="3532"/>
    <cellStyle name="Input 2 2 2 2 4 2 4" xfId="3533"/>
    <cellStyle name="Input 2 2 2 2 4 2 4 2" xfId="3534"/>
    <cellStyle name="Input 2 2 2 2 4 2 5" xfId="3535"/>
    <cellStyle name="Input 2 2 2 2 4 3" xfId="3536"/>
    <cellStyle name="Input 2 2 2 2 4 3 2" xfId="3537"/>
    <cellStyle name="Input 2 2 2 2 4 3 2 2" xfId="3538"/>
    <cellStyle name="Input 2 2 2 2 4 3 3" xfId="3539"/>
    <cellStyle name="Input 2 2 2 2 4 4" xfId="3540"/>
    <cellStyle name="Input 2 2 2 2 4 4 2" xfId="3541"/>
    <cellStyle name="Input 2 2 2 2 4 4 2 2" xfId="3542"/>
    <cellStyle name="Input 2 2 2 2 4 4 3" xfId="3543"/>
    <cellStyle name="Input 2 2 2 2 4 5" xfId="3544"/>
    <cellStyle name="Input 2 2 2 2 4 5 2" xfId="3545"/>
    <cellStyle name="Input 2 2 2 2 4 6" xfId="3546"/>
    <cellStyle name="Input 2 2 2 2 5" xfId="46658"/>
    <cellStyle name="Input 2 2 2 2 6" xfId="46659"/>
    <cellStyle name="Input 2 2 2 2 7" xfId="46660"/>
    <cellStyle name="Input 2 2 2 2 8" xfId="46661"/>
    <cellStyle name="Input 2 2 2 3" xfId="241"/>
    <cellStyle name="Input 2 2 2 3 2" xfId="242"/>
    <cellStyle name="Input 2 2 2 3 2 2" xfId="3547"/>
    <cellStyle name="Input 2 2 2 3 2 2 2" xfId="3548"/>
    <cellStyle name="Input 2 2 2 3 2 2 2 2" xfId="3549"/>
    <cellStyle name="Input 2 2 2 3 2 2 2 2 2" xfId="3550"/>
    <cellStyle name="Input 2 2 2 3 2 2 2 2 2 2" xfId="3551"/>
    <cellStyle name="Input 2 2 2 3 2 2 2 2 3" xfId="3552"/>
    <cellStyle name="Input 2 2 2 3 2 2 2 3" xfId="3553"/>
    <cellStyle name="Input 2 2 2 3 2 2 2 3 2" xfId="3554"/>
    <cellStyle name="Input 2 2 2 3 2 2 2 3 2 2" xfId="3555"/>
    <cellStyle name="Input 2 2 2 3 2 2 2 3 3" xfId="3556"/>
    <cellStyle name="Input 2 2 2 3 2 2 2 4" xfId="3557"/>
    <cellStyle name="Input 2 2 2 3 2 2 2 4 2" xfId="3558"/>
    <cellStyle name="Input 2 2 2 3 2 2 2 5" xfId="3559"/>
    <cellStyle name="Input 2 2 2 3 2 2 3" xfId="3560"/>
    <cellStyle name="Input 2 2 2 3 2 2 3 2" xfId="3561"/>
    <cellStyle name="Input 2 2 2 3 2 2 3 2 2" xfId="3562"/>
    <cellStyle name="Input 2 2 2 3 2 2 3 3" xfId="3563"/>
    <cellStyle name="Input 2 2 2 3 2 2 4" xfId="3564"/>
    <cellStyle name="Input 2 2 2 3 2 2 4 2" xfId="3565"/>
    <cellStyle name="Input 2 2 2 3 2 2 4 2 2" xfId="3566"/>
    <cellStyle name="Input 2 2 2 3 2 2 4 3" xfId="3567"/>
    <cellStyle name="Input 2 2 2 3 2 2 5" xfId="3568"/>
    <cellStyle name="Input 2 2 2 3 2 2 5 2" xfId="3569"/>
    <cellStyle name="Input 2 2 2 3 2 2 6" xfId="3570"/>
    <cellStyle name="Input 2 2 2 3 2 3" xfId="46662"/>
    <cellStyle name="Input 2 2 2 3 2 4" xfId="46663"/>
    <cellStyle name="Input 2 2 2 3 2 5" xfId="46664"/>
    <cellStyle name="Input 2 2 2 3 2 6" xfId="46665"/>
    <cellStyle name="Input 2 2 2 3 2 7" xfId="46666"/>
    <cellStyle name="Input 2 2 2 3 3" xfId="3571"/>
    <cellStyle name="Input 2 2 2 3 3 2" xfId="3572"/>
    <cellStyle name="Input 2 2 2 3 3 2 2" xfId="3573"/>
    <cellStyle name="Input 2 2 2 3 3 2 2 2" xfId="3574"/>
    <cellStyle name="Input 2 2 2 3 3 2 2 2 2" xfId="3575"/>
    <cellStyle name="Input 2 2 2 3 3 2 2 3" xfId="3576"/>
    <cellStyle name="Input 2 2 2 3 3 2 3" xfId="3577"/>
    <cellStyle name="Input 2 2 2 3 3 2 3 2" xfId="3578"/>
    <cellStyle name="Input 2 2 2 3 3 2 3 2 2" xfId="3579"/>
    <cellStyle name="Input 2 2 2 3 3 2 3 3" xfId="3580"/>
    <cellStyle name="Input 2 2 2 3 3 2 4" xfId="3581"/>
    <cellStyle name="Input 2 2 2 3 3 2 4 2" xfId="3582"/>
    <cellStyle name="Input 2 2 2 3 3 2 5" xfId="3583"/>
    <cellStyle name="Input 2 2 2 3 3 3" xfId="3584"/>
    <cellStyle name="Input 2 2 2 3 3 3 2" xfId="3585"/>
    <cellStyle name="Input 2 2 2 3 3 3 2 2" xfId="3586"/>
    <cellStyle name="Input 2 2 2 3 3 3 3" xfId="3587"/>
    <cellStyle name="Input 2 2 2 3 3 4" xfId="3588"/>
    <cellStyle name="Input 2 2 2 3 3 4 2" xfId="3589"/>
    <cellStyle name="Input 2 2 2 3 3 4 2 2" xfId="3590"/>
    <cellStyle name="Input 2 2 2 3 3 4 3" xfId="3591"/>
    <cellStyle name="Input 2 2 2 3 3 5" xfId="3592"/>
    <cellStyle name="Input 2 2 2 3 3 5 2" xfId="3593"/>
    <cellStyle name="Input 2 2 2 3 3 6" xfId="3594"/>
    <cellStyle name="Input 2 2 2 3 4" xfId="46667"/>
    <cellStyle name="Input 2 2 2 3 5" xfId="46668"/>
    <cellStyle name="Input 2 2 2 3 6" xfId="46669"/>
    <cellStyle name="Input 2 2 2 3 7" xfId="46670"/>
    <cellStyle name="Input 2 2 2 3 8" xfId="46671"/>
    <cellStyle name="Input 2 2 2 4" xfId="243"/>
    <cellStyle name="Input 2 2 2 4 2" xfId="244"/>
    <cellStyle name="Input 2 2 2 4 2 2" xfId="3595"/>
    <cellStyle name="Input 2 2 2 4 2 2 2" xfId="3596"/>
    <cellStyle name="Input 2 2 2 4 2 2 2 2" xfId="3597"/>
    <cellStyle name="Input 2 2 2 4 2 2 2 2 2" xfId="3598"/>
    <cellStyle name="Input 2 2 2 4 2 2 2 2 2 2" xfId="3599"/>
    <cellStyle name="Input 2 2 2 4 2 2 2 2 3" xfId="3600"/>
    <cellStyle name="Input 2 2 2 4 2 2 2 3" xfId="3601"/>
    <cellStyle name="Input 2 2 2 4 2 2 2 3 2" xfId="3602"/>
    <cellStyle name="Input 2 2 2 4 2 2 2 3 2 2" xfId="3603"/>
    <cellStyle name="Input 2 2 2 4 2 2 2 3 3" xfId="3604"/>
    <cellStyle name="Input 2 2 2 4 2 2 2 4" xfId="3605"/>
    <cellStyle name="Input 2 2 2 4 2 2 2 4 2" xfId="3606"/>
    <cellStyle name="Input 2 2 2 4 2 2 2 5" xfId="3607"/>
    <cellStyle name="Input 2 2 2 4 2 2 3" xfId="3608"/>
    <cellStyle name="Input 2 2 2 4 2 2 3 2" xfId="3609"/>
    <cellStyle name="Input 2 2 2 4 2 2 3 2 2" xfId="3610"/>
    <cellStyle name="Input 2 2 2 4 2 2 3 3" xfId="3611"/>
    <cellStyle name="Input 2 2 2 4 2 2 4" xfId="3612"/>
    <cellStyle name="Input 2 2 2 4 2 2 4 2" xfId="3613"/>
    <cellStyle name="Input 2 2 2 4 2 2 4 2 2" xfId="3614"/>
    <cellStyle name="Input 2 2 2 4 2 2 4 3" xfId="3615"/>
    <cellStyle name="Input 2 2 2 4 2 2 5" xfId="3616"/>
    <cellStyle name="Input 2 2 2 4 2 2 5 2" xfId="3617"/>
    <cellStyle name="Input 2 2 2 4 2 2 6" xfId="3618"/>
    <cellStyle name="Input 2 2 2 4 2 3" xfId="46672"/>
    <cellStyle name="Input 2 2 2 4 2 4" xfId="46673"/>
    <cellStyle name="Input 2 2 2 4 2 5" xfId="46674"/>
    <cellStyle name="Input 2 2 2 4 2 6" xfId="46675"/>
    <cellStyle name="Input 2 2 2 4 2 7" xfId="46676"/>
    <cellStyle name="Input 2 2 2 4 3" xfId="3619"/>
    <cellStyle name="Input 2 2 2 4 3 2" xfId="3620"/>
    <cellStyle name="Input 2 2 2 4 3 2 2" xfId="3621"/>
    <cellStyle name="Input 2 2 2 4 3 2 2 2" xfId="3622"/>
    <cellStyle name="Input 2 2 2 4 3 2 2 2 2" xfId="3623"/>
    <cellStyle name="Input 2 2 2 4 3 2 2 3" xfId="3624"/>
    <cellStyle name="Input 2 2 2 4 3 2 3" xfId="3625"/>
    <cellStyle name="Input 2 2 2 4 3 2 3 2" xfId="3626"/>
    <cellStyle name="Input 2 2 2 4 3 2 3 2 2" xfId="3627"/>
    <cellStyle name="Input 2 2 2 4 3 2 3 3" xfId="3628"/>
    <cellStyle name="Input 2 2 2 4 3 2 4" xfId="3629"/>
    <cellStyle name="Input 2 2 2 4 3 2 4 2" xfId="3630"/>
    <cellStyle name="Input 2 2 2 4 3 2 5" xfId="3631"/>
    <cellStyle name="Input 2 2 2 4 3 3" xfId="3632"/>
    <cellStyle name="Input 2 2 2 4 3 3 2" xfId="3633"/>
    <cellStyle name="Input 2 2 2 4 3 3 2 2" xfId="3634"/>
    <cellStyle name="Input 2 2 2 4 3 3 3" xfId="3635"/>
    <cellStyle name="Input 2 2 2 4 3 4" xfId="3636"/>
    <cellStyle name="Input 2 2 2 4 3 4 2" xfId="3637"/>
    <cellStyle name="Input 2 2 2 4 3 4 2 2" xfId="3638"/>
    <cellStyle name="Input 2 2 2 4 3 4 3" xfId="3639"/>
    <cellStyle name="Input 2 2 2 4 3 5" xfId="3640"/>
    <cellStyle name="Input 2 2 2 4 3 5 2" xfId="3641"/>
    <cellStyle name="Input 2 2 2 4 3 6" xfId="3642"/>
    <cellStyle name="Input 2 2 2 4 4" xfId="46677"/>
    <cellStyle name="Input 2 2 2 4 5" xfId="46678"/>
    <cellStyle name="Input 2 2 2 4 6" xfId="46679"/>
    <cellStyle name="Input 2 2 2 4 7" xfId="46680"/>
    <cellStyle name="Input 2 2 2 4 8" xfId="46681"/>
    <cellStyle name="Input 2 2 2 5" xfId="245"/>
    <cellStyle name="Input 2 2 2 5 2" xfId="246"/>
    <cellStyle name="Input 2 2 2 5 2 2" xfId="3643"/>
    <cellStyle name="Input 2 2 2 5 2 2 2" xfId="3644"/>
    <cellStyle name="Input 2 2 2 5 2 2 2 2" xfId="3645"/>
    <cellStyle name="Input 2 2 2 5 2 2 2 2 2" xfId="3646"/>
    <cellStyle name="Input 2 2 2 5 2 2 2 2 2 2" xfId="3647"/>
    <cellStyle name="Input 2 2 2 5 2 2 2 2 3" xfId="3648"/>
    <cellStyle name="Input 2 2 2 5 2 2 2 3" xfId="3649"/>
    <cellStyle name="Input 2 2 2 5 2 2 2 3 2" xfId="3650"/>
    <cellStyle name="Input 2 2 2 5 2 2 2 3 2 2" xfId="3651"/>
    <cellStyle name="Input 2 2 2 5 2 2 2 3 3" xfId="3652"/>
    <cellStyle name="Input 2 2 2 5 2 2 2 4" xfId="3653"/>
    <cellStyle name="Input 2 2 2 5 2 2 2 4 2" xfId="3654"/>
    <cellStyle name="Input 2 2 2 5 2 2 2 5" xfId="3655"/>
    <cellStyle name="Input 2 2 2 5 2 2 3" xfId="3656"/>
    <cellStyle name="Input 2 2 2 5 2 2 3 2" xfId="3657"/>
    <cellStyle name="Input 2 2 2 5 2 2 3 2 2" xfId="3658"/>
    <cellStyle name="Input 2 2 2 5 2 2 3 3" xfId="3659"/>
    <cellStyle name="Input 2 2 2 5 2 2 4" xfId="3660"/>
    <cellStyle name="Input 2 2 2 5 2 2 4 2" xfId="3661"/>
    <cellStyle name="Input 2 2 2 5 2 2 4 2 2" xfId="3662"/>
    <cellStyle name="Input 2 2 2 5 2 2 4 3" xfId="3663"/>
    <cellStyle name="Input 2 2 2 5 2 2 5" xfId="3664"/>
    <cellStyle name="Input 2 2 2 5 2 2 5 2" xfId="3665"/>
    <cellStyle name="Input 2 2 2 5 2 2 6" xfId="3666"/>
    <cellStyle name="Input 2 2 2 5 2 3" xfId="46682"/>
    <cellStyle name="Input 2 2 2 5 2 4" xfId="46683"/>
    <cellStyle name="Input 2 2 2 5 2 5" xfId="46684"/>
    <cellStyle name="Input 2 2 2 5 2 6" xfId="46685"/>
    <cellStyle name="Input 2 2 2 5 2 7" xfId="46686"/>
    <cellStyle name="Input 2 2 2 5 3" xfId="3667"/>
    <cellStyle name="Input 2 2 2 5 3 2" xfId="3668"/>
    <cellStyle name="Input 2 2 2 5 3 2 2" xfId="3669"/>
    <cellStyle name="Input 2 2 2 5 3 2 2 2" xfId="3670"/>
    <cellStyle name="Input 2 2 2 5 3 2 2 2 2" xfId="3671"/>
    <cellStyle name="Input 2 2 2 5 3 2 2 3" xfId="3672"/>
    <cellStyle name="Input 2 2 2 5 3 2 3" xfId="3673"/>
    <cellStyle name="Input 2 2 2 5 3 2 3 2" xfId="3674"/>
    <cellStyle name="Input 2 2 2 5 3 2 3 2 2" xfId="3675"/>
    <cellStyle name="Input 2 2 2 5 3 2 3 3" xfId="3676"/>
    <cellStyle name="Input 2 2 2 5 3 2 4" xfId="3677"/>
    <cellStyle name="Input 2 2 2 5 3 2 4 2" xfId="3678"/>
    <cellStyle name="Input 2 2 2 5 3 2 5" xfId="3679"/>
    <cellStyle name="Input 2 2 2 5 3 3" xfId="3680"/>
    <cellStyle name="Input 2 2 2 5 3 3 2" xfId="3681"/>
    <cellStyle name="Input 2 2 2 5 3 3 2 2" xfId="3682"/>
    <cellStyle name="Input 2 2 2 5 3 3 3" xfId="3683"/>
    <cellStyle name="Input 2 2 2 5 3 4" xfId="3684"/>
    <cellStyle name="Input 2 2 2 5 3 4 2" xfId="3685"/>
    <cellStyle name="Input 2 2 2 5 3 4 2 2" xfId="3686"/>
    <cellStyle name="Input 2 2 2 5 3 4 3" xfId="3687"/>
    <cellStyle name="Input 2 2 2 5 3 5" xfId="3688"/>
    <cellStyle name="Input 2 2 2 5 3 5 2" xfId="3689"/>
    <cellStyle name="Input 2 2 2 5 3 6" xfId="3690"/>
    <cellStyle name="Input 2 2 2 5 4" xfId="46687"/>
    <cellStyle name="Input 2 2 2 5 5" xfId="46688"/>
    <cellStyle name="Input 2 2 2 5 6" xfId="46689"/>
    <cellStyle name="Input 2 2 2 5 7" xfId="46690"/>
    <cellStyle name="Input 2 2 2 5 8" xfId="46691"/>
    <cellStyle name="Input 2 2 2 6" xfId="247"/>
    <cellStyle name="Input 2 2 2 6 2" xfId="248"/>
    <cellStyle name="Input 2 2 2 6 2 2" xfId="3691"/>
    <cellStyle name="Input 2 2 2 6 2 2 2" xfId="3692"/>
    <cellStyle name="Input 2 2 2 6 2 2 2 2" xfId="3693"/>
    <cellStyle name="Input 2 2 2 6 2 2 2 2 2" xfId="3694"/>
    <cellStyle name="Input 2 2 2 6 2 2 2 2 2 2" xfId="3695"/>
    <cellStyle name="Input 2 2 2 6 2 2 2 2 3" xfId="3696"/>
    <cellStyle name="Input 2 2 2 6 2 2 2 3" xfId="3697"/>
    <cellStyle name="Input 2 2 2 6 2 2 2 3 2" xfId="3698"/>
    <cellStyle name="Input 2 2 2 6 2 2 2 3 2 2" xfId="3699"/>
    <cellStyle name="Input 2 2 2 6 2 2 2 3 3" xfId="3700"/>
    <cellStyle name="Input 2 2 2 6 2 2 2 4" xfId="3701"/>
    <cellStyle name="Input 2 2 2 6 2 2 2 4 2" xfId="3702"/>
    <cellStyle name="Input 2 2 2 6 2 2 2 5" xfId="3703"/>
    <cellStyle name="Input 2 2 2 6 2 2 3" xfId="3704"/>
    <cellStyle name="Input 2 2 2 6 2 2 3 2" xfId="3705"/>
    <cellStyle name="Input 2 2 2 6 2 2 3 2 2" xfId="3706"/>
    <cellStyle name="Input 2 2 2 6 2 2 3 3" xfId="3707"/>
    <cellStyle name="Input 2 2 2 6 2 2 4" xfId="3708"/>
    <cellStyle name="Input 2 2 2 6 2 2 4 2" xfId="3709"/>
    <cellStyle name="Input 2 2 2 6 2 2 4 2 2" xfId="3710"/>
    <cellStyle name="Input 2 2 2 6 2 2 4 3" xfId="3711"/>
    <cellStyle name="Input 2 2 2 6 2 2 5" xfId="3712"/>
    <cellStyle name="Input 2 2 2 6 2 2 5 2" xfId="3713"/>
    <cellStyle name="Input 2 2 2 6 2 2 6" xfId="3714"/>
    <cellStyle name="Input 2 2 2 6 2 3" xfId="46692"/>
    <cellStyle name="Input 2 2 2 6 2 4" xfId="46693"/>
    <cellStyle name="Input 2 2 2 6 2 5" xfId="46694"/>
    <cellStyle name="Input 2 2 2 6 2 6" xfId="46695"/>
    <cellStyle name="Input 2 2 2 6 2 7" xfId="46696"/>
    <cellStyle name="Input 2 2 2 6 3" xfId="3715"/>
    <cellStyle name="Input 2 2 2 6 3 2" xfId="3716"/>
    <cellStyle name="Input 2 2 2 6 3 2 2" xfId="3717"/>
    <cellStyle name="Input 2 2 2 6 3 2 2 2" xfId="3718"/>
    <cellStyle name="Input 2 2 2 6 3 2 2 2 2" xfId="3719"/>
    <cellStyle name="Input 2 2 2 6 3 2 2 3" xfId="3720"/>
    <cellStyle name="Input 2 2 2 6 3 2 3" xfId="3721"/>
    <cellStyle name="Input 2 2 2 6 3 2 3 2" xfId="3722"/>
    <cellStyle name="Input 2 2 2 6 3 2 3 2 2" xfId="3723"/>
    <cellStyle name="Input 2 2 2 6 3 2 3 3" xfId="3724"/>
    <cellStyle name="Input 2 2 2 6 3 2 4" xfId="3725"/>
    <cellStyle name="Input 2 2 2 6 3 2 4 2" xfId="3726"/>
    <cellStyle name="Input 2 2 2 6 3 2 5" xfId="3727"/>
    <cellStyle name="Input 2 2 2 6 3 3" xfId="3728"/>
    <cellStyle name="Input 2 2 2 6 3 3 2" xfId="3729"/>
    <cellStyle name="Input 2 2 2 6 3 3 2 2" xfId="3730"/>
    <cellStyle name="Input 2 2 2 6 3 3 3" xfId="3731"/>
    <cellStyle name="Input 2 2 2 6 3 4" xfId="3732"/>
    <cellStyle name="Input 2 2 2 6 3 4 2" xfId="3733"/>
    <cellStyle name="Input 2 2 2 6 3 4 2 2" xfId="3734"/>
    <cellStyle name="Input 2 2 2 6 3 4 3" xfId="3735"/>
    <cellStyle name="Input 2 2 2 6 3 5" xfId="3736"/>
    <cellStyle name="Input 2 2 2 6 3 5 2" xfId="3737"/>
    <cellStyle name="Input 2 2 2 6 3 6" xfId="3738"/>
    <cellStyle name="Input 2 2 2 6 4" xfId="46697"/>
    <cellStyle name="Input 2 2 2 6 5" xfId="46698"/>
    <cellStyle name="Input 2 2 2 6 6" xfId="46699"/>
    <cellStyle name="Input 2 2 2 6 7" xfId="46700"/>
    <cellStyle name="Input 2 2 2 6 8" xfId="46701"/>
    <cellStyle name="Input 2 2 2 7" xfId="3739"/>
    <cellStyle name="Input 2 2 2 7 2" xfId="3740"/>
    <cellStyle name="Input 2 2 2 7 2 2" xfId="3741"/>
    <cellStyle name="Input 2 2 2 7 2 2 2" xfId="3742"/>
    <cellStyle name="Input 2 2 2 7 2 2 2 2" xfId="3743"/>
    <cellStyle name="Input 2 2 2 7 2 2 3" xfId="3744"/>
    <cellStyle name="Input 2 2 2 7 2 3" xfId="3745"/>
    <cellStyle name="Input 2 2 2 7 2 3 2" xfId="3746"/>
    <cellStyle name="Input 2 2 2 7 2 3 2 2" xfId="3747"/>
    <cellStyle name="Input 2 2 2 7 2 3 3" xfId="3748"/>
    <cellStyle name="Input 2 2 2 7 2 4" xfId="3749"/>
    <cellStyle name="Input 2 2 2 7 2 4 2" xfId="3750"/>
    <cellStyle name="Input 2 2 2 7 2 5" xfId="3751"/>
    <cellStyle name="Input 2 2 2 7 3" xfId="3752"/>
    <cellStyle name="Input 2 2 2 7 3 2" xfId="3753"/>
    <cellStyle name="Input 2 2 2 7 3 2 2" xfId="3754"/>
    <cellStyle name="Input 2 2 2 7 3 3" xfId="3755"/>
    <cellStyle name="Input 2 2 2 7 4" xfId="3756"/>
    <cellStyle name="Input 2 2 2 7 4 2" xfId="3757"/>
    <cellStyle name="Input 2 2 2 7 4 2 2" xfId="3758"/>
    <cellStyle name="Input 2 2 2 7 4 3" xfId="3759"/>
    <cellStyle name="Input 2 2 2 7 5" xfId="3760"/>
    <cellStyle name="Input 2 2 2 7 5 2" xfId="3761"/>
    <cellStyle name="Input 2 2 2 7 6" xfId="3762"/>
    <cellStyle name="Input 2 2 2 8" xfId="46702"/>
    <cellStyle name="Input 2 2 2 8 2" xfId="46703"/>
    <cellStyle name="Input 2 2 2 8 2 2" xfId="46704"/>
    <cellStyle name="Input 2 2 2 8 2 3" xfId="46705"/>
    <cellStyle name="Input 2 2 2 8 3" xfId="46706"/>
    <cellStyle name="Input 2 2 2 8 4" xfId="46707"/>
    <cellStyle name="Input 2 2 2 9" xfId="46708"/>
    <cellStyle name="Input 2 2 2 9 2" xfId="46709"/>
    <cellStyle name="Input 2 2 2 9 2 2" xfId="46710"/>
    <cellStyle name="Input 2 2 2 9 2 3" xfId="46711"/>
    <cellStyle name="Input 2 2 2 9 3" xfId="46712"/>
    <cellStyle name="Input 2 2 2 9 4" xfId="46713"/>
    <cellStyle name="Input 2 2 20" xfId="46714"/>
    <cellStyle name="Input 2 2 20 10" xfId="46715"/>
    <cellStyle name="Input 2 2 20 11" xfId="46716"/>
    <cellStyle name="Input 2 2 20 2" xfId="46717"/>
    <cellStyle name="Input 2 2 20 2 2" xfId="46718"/>
    <cellStyle name="Input 2 2 20 2 2 2" xfId="46719"/>
    <cellStyle name="Input 2 2 20 2 2 3" xfId="46720"/>
    <cellStyle name="Input 2 2 20 2 3" xfId="46721"/>
    <cellStyle name="Input 2 2 20 2 4" xfId="46722"/>
    <cellStyle name="Input 2 2 20 3" xfId="46723"/>
    <cellStyle name="Input 2 2 20 3 2" xfId="46724"/>
    <cellStyle name="Input 2 2 20 3 2 2" xfId="46725"/>
    <cellStyle name="Input 2 2 20 3 2 3" xfId="46726"/>
    <cellStyle name="Input 2 2 20 3 3" xfId="46727"/>
    <cellStyle name="Input 2 2 20 3 4" xfId="46728"/>
    <cellStyle name="Input 2 2 20 4" xfId="46729"/>
    <cellStyle name="Input 2 2 20 4 2" xfId="46730"/>
    <cellStyle name="Input 2 2 20 4 2 2" xfId="46731"/>
    <cellStyle name="Input 2 2 20 4 2 3" xfId="46732"/>
    <cellStyle name="Input 2 2 20 4 3" xfId="46733"/>
    <cellStyle name="Input 2 2 20 4 4" xfId="46734"/>
    <cellStyle name="Input 2 2 20 5" xfId="46735"/>
    <cellStyle name="Input 2 2 20 5 2" xfId="46736"/>
    <cellStyle name="Input 2 2 20 5 2 2" xfId="46737"/>
    <cellStyle name="Input 2 2 20 5 2 3" xfId="46738"/>
    <cellStyle name="Input 2 2 20 5 3" xfId="46739"/>
    <cellStyle name="Input 2 2 20 5 4" xfId="46740"/>
    <cellStyle name="Input 2 2 20 6" xfId="46741"/>
    <cellStyle name="Input 2 2 20 6 2" xfId="46742"/>
    <cellStyle name="Input 2 2 20 6 2 2" xfId="46743"/>
    <cellStyle name="Input 2 2 20 6 2 3" xfId="46744"/>
    <cellStyle name="Input 2 2 20 6 3" xfId="46745"/>
    <cellStyle name="Input 2 2 20 6 4" xfId="46746"/>
    <cellStyle name="Input 2 2 20 7" xfId="46747"/>
    <cellStyle name="Input 2 2 20 7 2" xfId="46748"/>
    <cellStyle name="Input 2 2 20 7 2 2" xfId="46749"/>
    <cellStyle name="Input 2 2 20 7 2 3" xfId="46750"/>
    <cellStyle name="Input 2 2 20 7 3" xfId="46751"/>
    <cellStyle name="Input 2 2 20 7 4" xfId="46752"/>
    <cellStyle name="Input 2 2 20 8" xfId="46753"/>
    <cellStyle name="Input 2 2 20 8 2" xfId="46754"/>
    <cellStyle name="Input 2 2 20 8 2 2" xfId="46755"/>
    <cellStyle name="Input 2 2 20 8 2 3" xfId="46756"/>
    <cellStyle name="Input 2 2 20 8 3" xfId="46757"/>
    <cellStyle name="Input 2 2 20 8 4" xfId="46758"/>
    <cellStyle name="Input 2 2 20 9" xfId="46759"/>
    <cellStyle name="Input 2 2 20 9 2" xfId="46760"/>
    <cellStyle name="Input 2 2 20 9 2 2" xfId="46761"/>
    <cellStyle name="Input 2 2 20 9 2 3" xfId="46762"/>
    <cellStyle name="Input 2 2 20 9 3" xfId="46763"/>
    <cellStyle name="Input 2 2 20 9 4" xfId="46764"/>
    <cellStyle name="Input 2 2 21" xfId="46765"/>
    <cellStyle name="Input 2 2 21 10" xfId="46766"/>
    <cellStyle name="Input 2 2 21 11" xfId="46767"/>
    <cellStyle name="Input 2 2 21 2" xfId="46768"/>
    <cellStyle name="Input 2 2 21 2 2" xfId="46769"/>
    <cellStyle name="Input 2 2 21 2 2 2" xfId="46770"/>
    <cellStyle name="Input 2 2 21 2 2 3" xfId="46771"/>
    <cellStyle name="Input 2 2 21 2 3" xfId="46772"/>
    <cellStyle name="Input 2 2 21 2 4" xfId="46773"/>
    <cellStyle name="Input 2 2 21 3" xfId="46774"/>
    <cellStyle name="Input 2 2 21 3 2" xfId="46775"/>
    <cellStyle name="Input 2 2 21 3 2 2" xfId="46776"/>
    <cellStyle name="Input 2 2 21 3 2 3" xfId="46777"/>
    <cellStyle name="Input 2 2 21 3 3" xfId="46778"/>
    <cellStyle name="Input 2 2 21 3 4" xfId="46779"/>
    <cellStyle name="Input 2 2 21 4" xfId="46780"/>
    <cellStyle name="Input 2 2 21 4 2" xfId="46781"/>
    <cellStyle name="Input 2 2 21 4 2 2" xfId="46782"/>
    <cellStyle name="Input 2 2 21 4 2 3" xfId="46783"/>
    <cellStyle name="Input 2 2 21 4 3" xfId="46784"/>
    <cellStyle name="Input 2 2 21 4 4" xfId="46785"/>
    <cellStyle name="Input 2 2 21 5" xfId="46786"/>
    <cellStyle name="Input 2 2 21 5 2" xfId="46787"/>
    <cellStyle name="Input 2 2 21 5 2 2" xfId="46788"/>
    <cellStyle name="Input 2 2 21 5 2 3" xfId="46789"/>
    <cellStyle name="Input 2 2 21 5 3" xfId="46790"/>
    <cellStyle name="Input 2 2 21 5 4" xfId="46791"/>
    <cellStyle name="Input 2 2 21 6" xfId="46792"/>
    <cellStyle name="Input 2 2 21 6 2" xfId="46793"/>
    <cellStyle name="Input 2 2 21 6 2 2" xfId="46794"/>
    <cellStyle name="Input 2 2 21 6 2 3" xfId="46795"/>
    <cellStyle name="Input 2 2 21 6 3" xfId="46796"/>
    <cellStyle name="Input 2 2 21 6 4" xfId="46797"/>
    <cellStyle name="Input 2 2 21 7" xfId="46798"/>
    <cellStyle name="Input 2 2 21 7 2" xfId="46799"/>
    <cellStyle name="Input 2 2 21 7 2 2" xfId="46800"/>
    <cellStyle name="Input 2 2 21 7 2 3" xfId="46801"/>
    <cellStyle name="Input 2 2 21 7 3" xfId="46802"/>
    <cellStyle name="Input 2 2 21 7 4" xfId="46803"/>
    <cellStyle name="Input 2 2 21 8" xfId="46804"/>
    <cellStyle name="Input 2 2 21 8 2" xfId="46805"/>
    <cellStyle name="Input 2 2 21 8 2 2" xfId="46806"/>
    <cellStyle name="Input 2 2 21 8 2 3" xfId="46807"/>
    <cellStyle name="Input 2 2 21 8 3" xfId="46808"/>
    <cellStyle name="Input 2 2 21 8 4" xfId="46809"/>
    <cellStyle name="Input 2 2 21 9" xfId="46810"/>
    <cellStyle name="Input 2 2 21 9 2" xfId="46811"/>
    <cellStyle name="Input 2 2 21 9 2 2" xfId="46812"/>
    <cellStyle name="Input 2 2 21 9 2 3" xfId="46813"/>
    <cellStyle name="Input 2 2 21 9 3" xfId="46814"/>
    <cellStyle name="Input 2 2 21 9 4" xfId="46815"/>
    <cellStyle name="Input 2 2 22" xfId="46816"/>
    <cellStyle name="Input 2 2 22 10" xfId="46817"/>
    <cellStyle name="Input 2 2 22 11" xfId="46818"/>
    <cellStyle name="Input 2 2 22 2" xfId="46819"/>
    <cellStyle name="Input 2 2 22 2 2" xfId="46820"/>
    <cellStyle name="Input 2 2 22 2 2 2" xfId="46821"/>
    <cellStyle name="Input 2 2 22 2 2 3" xfId="46822"/>
    <cellStyle name="Input 2 2 22 2 3" xfId="46823"/>
    <cellStyle name="Input 2 2 22 2 4" xfId="46824"/>
    <cellStyle name="Input 2 2 22 3" xfId="46825"/>
    <cellStyle name="Input 2 2 22 3 2" xfId="46826"/>
    <cellStyle name="Input 2 2 22 3 2 2" xfId="46827"/>
    <cellStyle name="Input 2 2 22 3 2 3" xfId="46828"/>
    <cellStyle name="Input 2 2 22 3 3" xfId="46829"/>
    <cellStyle name="Input 2 2 22 3 4" xfId="46830"/>
    <cellStyle name="Input 2 2 22 4" xfId="46831"/>
    <cellStyle name="Input 2 2 22 4 2" xfId="46832"/>
    <cellStyle name="Input 2 2 22 4 2 2" xfId="46833"/>
    <cellStyle name="Input 2 2 22 4 2 3" xfId="46834"/>
    <cellStyle name="Input 2 2 22 4 3" xfId="46835"/>
    <cellStyle name="Input 2 2 22 4 4" xfId="46836"/>
    <cellStyle name="Input 2 2 22 5" xfId="46837"/>
    <cellStyle name="Input 2 2 22 5 2" xfId="46838"/>
    <cellStyle name="Input 2 2 22 5 2 2" xfId="46839"/>
    <cellStyle name="Input 2 2 22 5 2 3" xfId="46840"/>
    <cellStyle name="Input 2 2 22 5 3" xfId="46841"/>
    <cellStyle name="Input 2 2 22 5 4" xfId="46842"/>
    <cellStyle name="Input 2 2 22 6" xfId="46843"/>
    <cellStyle name="Input 2 2 22 6 2" xfId="46844"/>
    <cellStyle name="Input 2 2 22 6 2 2" xfId="46845"/>
    <cellStyle name="Input 2 2 22 6 2 3" xfId="46846"/>
    <cellStyle name="Input 2 2 22 6 3" xfId="46847"/>
    <cellStyle name="Input 2 2 22 6 4" xfId="46848"/>
    <cellStyle name="Input 2 2 22 7" xfId="46849"/>
    <cellStyle name="Input 2 2 22 7 2" xfId="46850"/>
    <cellStyle name="Input 2 2 22 7 2 2" xfId="46851"/>
    <cellStyle name="Input 2 2 22 7 2 3" xfId="46852"/>
    <cellStyle name="Input 2 2 22 7 3" xfId="46853"/>
    <cellStyle name="Input 2 2 22 7 4" xfId="46854"/>
    <cellStyle name="Input 2 2 22 8" xfId="46855"/>
    <cellStyle name="Input 2 2 22 8 2" xfId="46856"/>
    <cellStyle name="Input 2 2 22 8 2 2" xfId="46857"/>
    <cellStyle name="Input 2 2 22 8 2 3" xfId="46858"/>
    <cellStyle name="Input 2 2 22 8 3" xfId="46859"/>
    <cellStyle name="Input 2 2 22 8 4" xfId="46860"/>
    <cellStyle name="Input 2 2 22 9" xfId="46861"/>
    <cellStyle name="Input 2 2 22 9 2" xfId="46862"/>
    <cellStyle name="Input 2 2 22 9 2 2" xfId="46863"/>
    <cellStyle name="Input 2 2 22 9 2 3" xfId="46864"/>
    <cellStyle name="Input 2 2 22 9 3" xfId="46865"/>
    <cellStyle name="Input 2 2 22 9 4" xfId="46866"/>
    <cellStyle name="Input 2 2 23" xfId="46867"/>
    <cellStyle name="Input 2 2 23 10" xfId="46868"/>
    <cellStyle name="Input 2 2 23 2" xfId="46869"/>
    <cellStyle name="Input 2 2 23 2 2" xfId="46870"/>
    <cellStyle name="Input 2 2 23 2 2 2" xfId="46871"/>
    <cellStyle name="Input 2 2 23 2 2 3" xfId="46872"/>
    <cellStyle name="Input 2 2 23 2 3" xfId="46873"/>
    <cellStyle name="Input 2 2 23 2 4" xfId="46874"/>
    <cellStyle name="Input 2 2 23 3" xfId="46875"/>
    <cellStyle name="Input 2 2 23 3 2" xfId="46876"/>
    <cellStyle name="Input 2 2 23 3 2 2" xfId="46877"/>
    <cellStyle name="Input 2 2 23 3 2 3" xfId="46878"/>
    <cellStyle name="Input 2 2 23 3 3" xfId="46879"/>
    <cellStyle name="Input 2 2 23 3 4" xfId="46880"/>
    <cellStyle name="Input 2 2 23 4" xfId="46881"/>
    <cellStyle name="Input 2 2 23 4 2" xfId="46882"/>
    <cellStyle name="Input 2 2 23 4 2 2" xfId="46883"/>
    <cellStyle name="Input 2 2 23 4 2 3" xfId="46884"/>
    <cellStyle name="Input 2 2 23 4 3" xfId="46885"/>
    <cellStyle name="Input 2 2 23 4 4" xfId="46886"/>
    <cellStyle name="Input 2 2 23 5" xfId="46887"/>
    <cellStyle name="Input 2 2 23 5 2" xfId="46888"/>
    <cellStyle name="Input 2 2 23 5 2 2" xfId="46889"/>
    <cellStyle name="Input 2 2 23 5 2 3" xfId="46890"/>
    <cellStyle name="Input 2 2 23 5 3" xfId="46891"/>
    <cellStyle name="Input 2 2 23 5 4" xfId="46892"/>
    <cellStyle name="Input 2 2 23 6" xfId="46893"/>
    <cellStyle name="Input 2 2 23 6 2" xfId="46894"/>
    <cellStyle name="Input 2 2 23 6 2 2" xfId="46895"/>
    <cellStyle name="Input 2 2 23 6 2 3" xfId="46896"/>
    <cellStyle name="Input 2 2 23 6 3" xfId="46897"/>
    <cellStyle name="Input 2 2 23 6 4" xfId="46898"/>
    <cellStyle name="Input 2 2 23 7" xfId="46899"/>
    <cellStyle name="Input 2 2 23 7 2" xfId="46900"/>
    <cellStyle name="Input 2 2 23 7 2 2" xfId="46901"/>
    <cellStyle name="Input 2 2 23 7 2 3" xfId="46902"/>
    <cellStyle name="Input 2 2 23 7 3" xfId="46903"/>
    <cellStyle name="Input 2 2 23 7 4" xfId="46904"/>
    <cellStyle name="Input 2 2 23 8" xfId="46905"/>
    <cellStyle name="Input 2 2 23 8 2" xfId="46906"/>
    <cellStyle name="Input 2 2 23 8 2 2" xfId="46907"/>
    <cellStyle name="Input 2 2 23 8 2 3" xfId="46908"/>
    <cellStyle name="Input 2 2 23 8 3" xfId="46909"/>
    <cellStyle name="Input 2 2 23 8 4" xfId="46910"/>
    <cellStyle name="Input 2 2 23 9" xfId="46911"/>
    <cellStyle name="Input 2 2 24" xfId="46912"/>
    <cellStyle name="Input 2 2 24 10" xfId="46913"/>
    <cellStyle name="Input 2 2 24 2" xfId="46914"/>
    <cellStyle name="Input 2 2 24 2 2" xfId="46915"/>
    <cellStyle name="Input 2 2 24 2 2 2" xfId="46916"/>
    <cellStyle name="Input 2 2 24 2 2 3" xfId="46917"/>
    <cellStyle name="Input 2 2 24 2 3" xfId="46918"/>
    <cellStyle name="Input 2 2 24 2 4" xfId="46919"/>
    <cellStyle name="Input 2 2 24 3" xfId="46920"/>
    <cellStyle name="Input 2 2 24 3 2" xfId="46921"/>
    <cellStyle name="Input 2 2 24 3 2 2" xfId="46922"/>
    <cellStyle name="Input 2 2 24 3 2 3" xfId="46923"/>
    <cellStyle name="Input 2 2 24 3 3" xfId="46924"/>
    <cellStyle name="Input 2 2 24 3 4" xfId="46925"/>
    <cellStyle name="Input 2 2 24 4" xfId="46926"/>
    <cellStyle name="Input 2 2 24 4 2" xfId="46927"/>
    <cellStyle name="Input 2 2 24 4 2 2" xfId="46928"/>
    <cellStyle name="Input 2 2 24 4 2 3" xfId="46929"/>
    <cellStyle name="Input 2 2 24 4 3" xfId="46930"/>
    <cellStyle name="Input 2 2 24 4 4" xfId="46931"/>
    <cellStyle name="Input 2 2 24 5" xfId="46932"/>
    <cellStyle name="Input 2 2 24 5 2" xfId="46933"/>
    <cellStyle name="Input 2 2 24 5 2 2" xfId="46934"/>
    <cellStyle name="Input 2 2 24 5 2 3" xfId="46935"/>
    <cellStyle name="Input 2 2 24 5 3" xfId="46936"/>
    <cellStyle name="Input 2 2 24 5 4" xfId="46937"/>
    <cellStyle name="Input 2 2 24 6" xfId="46938"/>
    <cellStyle name="Input 2 2 24 6 2" xfId="46939"/>
    <cellStyle name="Input 2 2 24 6 2 2" xfId="46940"/>
    <cellStyle name="Input 2 2 24 6 2 3" xfId="46941"/>
    <cellStyle name="Input 2 2 24 6 3" xfId="46942"/>
    <cellStyle name="Input 2 2 24 6 4" xfId="46943"/>
    <cellStyle name="Input 2 2 24 7" xfId="46944"/>
    <cellStyle name="Input 2 2 24 7 2" xfId="46945"/>
    <cellStyle name="Input 2 2 24 7 2 2" xfId="46946"/>
    <cellStyle name="Input 2 2 24 7 2 3" xfId="46947"/>
    <cellStyle name="Input 2 2 24 7 3" xfId="46948"/>
    <cellStyle name="Input 2 2 24 7 4" xfId="46949"/>
    <cellStyle name="Input 2 2 24 8" xfId="46950"/>
    <cellStyle name="Input 2 2 24 8 2" xfId="46951"/>
    <cellStyle name="Input 2 2 24 8 2 2" xfId="46952"/>
    <cellStyle name="Input 2 2 24 8 2 3" xfId="46953"/>
    <cellStyle name="Input 2 2 24 8 3" xfId="46954"/>
    <cellStyle name="Input 2 2 24 8 4" xfId="46955"/>
    <cellStyle name="Input 2 2 24 9" xfId="46956"/>
    <cellStyle name="Input 2 2 25" xfId="46957"/>
    <cellStyle name="Input 2 2 25 10" xfId="46958"/>
    <cellStyle name="Input 2 2 25 2" xfId="46959"/>
    <cellStyle name="Input 2 2 25 2 2" xfId="46960"/>
    <cellStyle name="Input 2 2 25 2 2 2" xfId="46961"/>
    <cellStyle name="Input 2 2 25 2 2 3" xfId="46962"/>
    <cellStyle name="Input 2 2 25 2 3" xfId="46963"/>
    <cellStyle name="Input 2 2 25 2 4" xfId="46964"/>
    <cellStyle name="Input 2 2 25 3" xfId="46965"/>
    <cellStyle name="Input 2 2 25 3 2" xfId="46966"/>
    <cellStyle name="Input 2 2 25 3 2 2" xfId="46967"/>
    <cellStyle name="Input 2 2 25 3 2 3" xfId="46968"/>
    <cellStyle name="Input 2 2 25 3 3" xfId="46969"/>
    <cellStyle name="Input 2 2 25 3 4" xfId="46970"/>
    <cellStyle name="Input 2 2 25 4" xfId="46971"/>
    <cellStyle name="Input 2 2 25 4 2" xfId="46972"/>
    <cellStyle name="Input 2 2 25 4 2 2" xfId="46973"/>
    <cellStyle name="Input 2 2 25 4 2 3" xfId="46974"/>
    <cellStyle name="Input 2 2 25 4 3" xfId="46975"/>
    <cellStyle name="Input 2 2 25 4 4" xfId="46976"/>
    <cellStyle name="Input 2 2 25 5" xfId="46977"/>
    <cellStyle name="Input 2 2 25 5 2" xfId="46978"/>
    <cellStyle name="Input 2 2 25 5 2 2" xfId="46979"/>
    <cellStyle name="Input 2 2 25 5 2 3" xfId="46980"/>
    <cellStyle name="Input 2 2 25 5 3" xfId="46981"/>
    <cellStyle name="Input 2 2 25 5 4" xfId="46982"/>
    <cellStyle name="Input 2 2 25 6" xfId="46983"/>
    <cellStyle name="Input 2 2 25 6 2" xfId="46984"/>
    <cellStyle name="Input 2 2 25 6 2 2" xfId="46985"/>
    <cellStyle name="Input 2 2 25 6 2 3" xfId="46986"/>
    <cellStyle name="Input 2 2 25 6 3" xfId="46987"/>
    <cellStyle name="Input 2 2 25 6 4" xfId="46988"/>
    <cellStyle name="Input 2 2 25 7" xfId="46989"/>
    <cellStyle name="Input 2 2 25 7 2" xfId="46990"/>
    <cellStyle name="Input 2 2 25 7 2 2" xfId="46991"/>
    <cellStyle name="Input 2 2 25 7 2 3" xfId="46992"/>
    <cellStyle name="Input 2 2 25 7 3" xfId="46993"/>
    <cellStyle name="Input 2 2 25 7 4" xfId="46994"/>
    <cellStyle name="Input 2 2 25 8" xfId="46995"/>
    <cellStyle name="Input 2 2 25 8 2" xfId="46996"/>
    <cellStyle name="Input 2 2 25 8 2 2" xfId="46997"/>
    <cellStyle name="Input 2 2 25 8 2 3" xfId="46998"/>
    <cellStyle name="Input 2 2 25 8 3" xfId="46999"/>
    <cellStyle name="Input 2 2 25 8 4" xfId="47000"/>
    <cellStyle name="Input 2 2 25 9" xfId="47001"/>
    <cellStyle name="Input 2 2 26" xfId="47002"/>
    <cellStyle name="Input 2 2 26 10" xfId="47003"/>
    <cellStyle name="Input 2 2 26 2" xfId="47004"/>
    <cellStyle name="Input 2 2 26 2 2" xfId="47005"/>
    <cellStyle name="Input 2 2 26 2 2 2" xfId="47006"/>
    <cellStyle name="Input 2 2 26 2 2 3" xfId="47007"/>
    <cellStyle name="Input 2 2 26 2 3" xfId="47008"/>
    <cellStyle name="Input 2 2 26 2 4" xfId="47009"/>
    <cellStyle name="Input 2 2 26 3" xfId="47010"/>
    <cellStyle name="Input 2 2 26 3 2" xfId="47011"/>
    <cellStyle name="Input 2 2 26 3 2 2" xfId="47012"/>
    <cellStyle name="Input 2 2 26 3 2 3" xfId="47013"/>
    <cellStyle name="Input 2 2 26 3 3" xfId="47014"/>
    <cellStyle name="Input 2 2 26 3 4" xfId="47015"/>
    <cellStyle name="Input 2 2 26 4" xfId="47016"/>
    <cellStyle name="Input 2 2 26 4 2" xfId="47017"/>
    <cellStyle name="Input 2 2 26 4 2 2" xfId="47018"/>
    <cellStyle name="Input 2 2 26 4 2 3" xfId="47019"/>
    <cellStyle name="Input 2 2 26 4 3" xfId="47020"/>
    <cellStyle name="Input 2 2 26 4 4" xfId="47021"/>
    <cellStyle name="Input 2 2 26 5" xfId="47022"/>
    <cellStyle name="Input 2 2 26 5 2" xfId="47023"/>
    <cellStyle name="Input 2 2 26 5 2 2" xfId="47024"/>
    <cellStyle name="Input 2 2 26 5 2 3" xfId="47025"/>
    <cellStyle name="Input 2 2 26 5 3" xfId="47026"/>
    <cellStyle name="Input 2 2 26 5 4" xfId="47027"/>
    <cellStyle name="Input 2 2 26 6" xfId="47028"/>
    <cellStyle name="Input 2 2 26 6 2" xfId="47029"/>
    <cellStyle name="Input 2 2 26 6 2 2" xfId="47030"/>
    <cellStyle name="Input 2 2 26 6 2 3" xfId="47031"/>
    <cellStyle name="Input 2 2 26 6 3" xfId="47032"/>
    <cellStyle name="Input 2 2 26 6 4" xfId="47033"/>
    <cellStyle name="Input 2 2 26 7" xfId="47034"/>
    <cellStyle name="Input 2 2 26 7 2" xfId="47035"/>
    <cellStyle name="Input 2 2 26 7 2 2" xfId="47036"/>
    <cellStyle name="Input 2 2 26 7 2 3" xfId="47037"/>
    <cellStyle name="Input 2 2 26 7 3" xfId="47038"/>
    <cellStyle name="Input 2 2 26 7 4" xfId="47039"/>
    <cellStyle name="Input 2 2 26 8" xfId="47040"/>
    <cellStyle name="Input 2 2 26 8 2" xfId="47041"/>
    <cellStyle name="Input 2 2 26 8 2 2" xfId="47042"/>
    <cellStyle name="Input 2 2 26 8 2 3" xfId="47043"/>
    <cellStyle name="Input 2 2 26 8 3" xfId="47044"/>
    <cellStyle name="Input 2 2 26 8 4" xfId="47045"/>
    <cellStyle name="Input 2 2 26 9" xfId="47046"/>
    <cellStyle name="Input 2 2 27" xfId="47047"/>
    <cellStyle name="Input 2 2 27 10" xfId="47048"/>
    <cellStyle name="Input 2 2 27 2" xfId="47049"/>
    <cellStyle name="Input 2 2 27 2 2" xfId="47050"/>
    <cellStyle name="Input 2 2 27 2 2 2" xfId="47051"/>
    <cellStyle name="Input 2 2 27 2 2 3" xfId="47052"/>
    <cellStyle name="Input 2 2 27 2 3" xfId="47053"/>
    <cellStyle name="Input 2 2 27 2 4" xfId="47054"/>
    <cellStyle name="Input 2 2 27 3" xfId="47055"/>
    <cellStyle name="Input 2 2 27 3 2" xfId="47056"/>
    <cellStyle name="Input 2 2 27 3 2 2" xfId="47057"/>
    <cellStyle name="Input 2 2 27 3 2 3" xfId="47058"/>
    <cellStyle name="Input 2 2 27 3 3" xfId="47059"/>
    <cellStyle name="Input 2 2 27 3 4" xfId="47060"/>
    <cellStyle name="Input 2 2 27 4" xfId="47061"/>
    <cellStyle name="Input 2 2 27 4 2" xfId="47062"/>
    <cellStyle name="Input 2 2 27 4 2 2" xfId="47063"/>
    <cellStyle name="Input 2 2 27 4 2 3" xfId="47064"/>
    <cellStyle name="Input 2 2 27 4 3" xfId="47065"/>
    <cellStyle name="Input 2 2 27 4 4" xfId="47066"/>
    <cellStyle name="Input 2 2 27 5" xfId="47067"/>
    <cellStyle name="Input 2 2 27 5 2" xfId="47068"/>
    <cellStyle name="Input 2 2 27 5 2 2" xfId="47069"/>
    <cellStyle name="Input 2 2 27 5 2 3" xfId="47070"/>
    <cellStyle name="Input 2 2 27 5 3" xfId="47071"/>
    <cellStyle name="Input 2 2 27 5 4" xfId="47072"/>
    <cellStyle name="Input 2 2 27 6" xfId="47073"/>
    <cellStyle name="Input 2 2 27 6 2" xfId="47074"/>
    <cellStyle name="Input 2 2 27 6 2 2" xfId="47075"/>
    <cellStyle name="Input 2 2 27 6 2 3" xfId="47076"/>
    <cellStyle name="Input 2 2 27 6 3" xfId="47077"/>
    <cellStyle name="Input 2 2 27 6 4" xfId="47078"/>
    <cellStyle name="Input 2 2 27 7" xfId="47079"/>
    <cellStyle name="Input 2 2 27 7 2" xfId="47080"/>
    <cellStyle name="Input 2 2 27 7 2 2" xfId="47081"/>
    <cellStyle name="Input 2 2 27 7 2 3" xfId="47082"/>
    <cellStyle name="Input 2 2 27 7 3" xfId="47083"/>
    <cellStyle name="Input 2 2 27 7 4" xfId="47084"/>
    <cellStyle name="Input 2 2 27 8" xfId="47085"/>
    <cellStyle name="Input 2 2 27 8 2" xfId="47086"/>
    <cellStyle name="Input 2 2 27 8 2 2" xfId="47087"/>
    <cellStyle name="Input 2 2 27 8 2 3" xfId="47088"/>
    <cellStyle name="Input 2 2 27 8 3" xfId="47089"/>
    <cellStyle name="Input 2 2 27 8 4" xfId="47090"/>
    <cellStyle name="Input 2 2 27 9" xfId="47091"/>
    <cellStyle name="Input 2 2 28" xfId="47092"/>
    <cellStyle name="Input 2 2 28 10" xfId="47093"/>
    <cellStyle name="Input 2 2 28 2" xfId="47094"/>
    <cellStyle name="Input 2 2 28 2 2" xfId="47095"/>
    <cellStyle name="Input 2 2 28 2 2 2" xfId="47096"/>
    <cellStyle name="Input 2 2 28 2 2 3" xfId="47097"/>
    <cellStyle name="Input 2 2 28 2 3" xfId="47098"/>
    <cellStyle name="Input 2 2 28 2 4" xfId="47099"/>
    <cellStyle name="Input 2 2 28 3" xfId="47100"/>
    <cellStyle name="Input 2 2 28 3 2" xfId="47101"/>
    <cellStyle name="Input 2 2 28 3 2 2" xfId="47102"/>
    <cellStyle name="Input 2 2 28 3 2 3" xfId="47103"/>
    <cellStyle name="Input 2 2 28 3 3" xfId="47104"/>
    <cellStyle name="Input 2 2 28 3 4" xfId="47105"/>
    <cellStyle name="Input 2 2 28 4" xfId="47106"/>
    <cellStyle name="Input 2 2 28 4 2" xfId="47107"/>
    <cellStyle name="Input 2 2 28 4 2 2" xfId="47108"/>
    <cellStyle name="Input 2 2 28 4 2 3" xfId="47109"/>
    <cellStyle name="Input 2 2 28 4 3" xfId="47110"/>
    <cellStyle name="Input 2 2 28 4 4" xfId="47111"/>
    <cellStyle name="Input 2 2 28 5" xfId="47112"/>
    <cellStyle name="Input 2 2 28 5 2" xfId="47113"/>
    <cellStyle name="Input 2 2 28 5 2 2" xfId="47114"/>
    <cellStyle name="Input 2 2 28 5 2 3" xfId="47115"/>
    <cellStyle name="Input 2 2 28 5 3" xfId="47116"/>
    <cellStyle name="Input 2 2 28 5 4" xfId="47117"/>
    <cellStyle name="Input 2 2 28 6" xfId="47118"/>
    <cellStyle name="Input 2 2 28 6 2" xfId="47119"/>
    <cellStyle name="Input 2 2 28 6 2 2" xfId="47120"/>
    <cellStyle name="Input 2 2 28 6 2 3" xfId="47121"/>
    <cellStyle name="Input 2 2 28 6 3" xfId="47122"/>
    <cellStyle name="Input 2 2 28 6 4" xfId="47123"/>
    <cellStyle name="Input 2 2 28 7" xfId="47124"/>
    <cellStyle name="Input 2 2 28 7 2" xfId="47125"/>
    <cellStyle name="Input 2 2 28 7 2 2" xfId="47126"/>
    <cellStyle name="Input 2 2 28 7 2 3" xfId="47127"/>
    <cellStyle name="Input 2 2 28 7 3" xfId="47128"/>
    <cellStyle name="Input 2 2 28 7 4" xfId="47129"/>
    <cellStyle name="Input 2 2 28 8" xfId="47130"/>
    <cellStyle name="Input 2 2 28 8 2" xfId="47131"/>
    <cellStyle name="Input 2 2 28 8 2 2" xfId="47132"/>
    <cellStyle name="Input 2 2 28 8 2 3" xfId="47133"/>
    <cellStyle name="Input 2 2 28 8 3" xfId="47134"/>
    <cellStyle name="Input 2 2 28 8 4" xfId="47135"/>
    <cellStyle name="Input 2 2 28 9" xfId="47136"/>
    <cellStyle name="Input 2 2 29" xfId="47137"/>
    <cellStyle name="Input 2 2 29 10" xfId="47138"/>
    <cellStyle name="Input 2 2 29 2" xfId="47139"/>
    <cellStyle name="Input 2 2 29 2 2" xfId="47140"/>
    <cellStyle name="Input 2 2 29 2 2 2" xfId="47141"/>
    <cellStyle name="Input 2 2 29 2 2 3" xfId="47142"/>
    <cellStyle name="Input 2 2 29 2 3" xfId="47143"/>
    <cellStyle name="Input 2 2 29 2 4" xfId="47144"/>
    <cellStyle name="Input 2 2 29 3" xfId="47145"/>
    <cellStyle name="Input 2 2 29 3 2" xfId="47146"/>
    <cellStyle name="Input 2 2 29 3 2 2" xfId="47147"/>
    <cellStyle name="Input 2 2 29 3 2 3" xfId="47148"/>
    <cellStyle name="Input 2 2 29 3 3" xfId="47149"/>
    <cellStyle name="Input 2 2 29 3 4" xfId="47150"/>
    <cellStyle name="Input 2 2 29 4" xfId="47151"/>
    <cellStyle name="Input 2 2 29 4 2" xfId="47152"/>
    <cellStyle name="Input 2 2 29 4 2 2" xfId="47153"/>
    <cellStyle name="Input 2 2 29 4 2 3" xfId="47154"/>
    <cellStyle name="Input 2 2 29 4 3" xfId="47155"/>
    <cellStyle name="Input 2 2 29 4 4" xfId="47156"/>
    <cellStyle name="Input 2 2 29 5" xfId="47157"/>
    <cellStyle name="Input 2 2 29 5 2" xfId="47158"/>
    <cellStyle name="Input 2 2 29 5 2 2" xfId="47159"/>
    <cellStyle name="Input 2 2 29 5 2 3" xfId="47160"/>
    <cellStyle name="Input 2 2 29 5 3" xfId="47161"/>
    <cellStyle name="Input 2 2 29 5 4" xfId="47162"/>
    <cellStyle name="Input 2 2 29 6" xfId="47163"/>
    <cellStyle name="Input 2 2 29 6 2" xfId="47164"/>
    <cellStyle name="Input 2 2 29 6 2 2" xfId="47165"/>
    <cellStyle name="Input 2 2 29 6 2 3" xfId="47166"/>
    <cellStyle name="Input 2 2 29 6 3" xfId="47167"/>
    <cellStyle name="Input 2 2 29 6 4" xfId="47168"/>
    <cellStyle name="Input 2 2 29 7" xfId="47169"/>
    <cellStyle name="Input 2 2 29 7 2" xfId="47170"/>
    <cellStyle name="Input 2 2 29 7 2 2" xfId="47171"/>
    <cellStyle name="Input 2 2 29 7 2 3" xfId="47172"/>
    <cellStyle name="Input 2 2 29 7 3" xfId="47173"/>
    <cellStyle name="Input 2 2 29 7 4" xfId="47174"/>
    <cellStyle name="Input 2 2 29 8" xfId="47175"/>
    <cellStyle name="Input 2 2 29 8 2" xfId="47176"/>
    <cellStyle name="Input 2 2 29 8 2 2" xfId="47177"/>
    <cellStyle name="Input 2 2 29 8 2 3" xfId="47178"/>
    <cellStyle name="Input 2 2 29 8 3" xfId="47179"/>
    <cellStyle name="Input 2 2 29 8 4" xfId="47180"/>
    <cellStyle name="Input 2 2 29 9" xfId="47181"/>
    <cellStyle name="Input 2 2 3" xfId="249"/>
    <cellStyle name="Input 2 2 3 10" xfId="47182"/>
    <cellStyle name="Input 2 2 3 10 2" xfId="47183"/>
    <cellStyle name="Input 2 2 3 10 3" xfId="47184"/>
    <cellStyle name="Input 2 2 3 11" xfId="47185"/>
    <cellStyle name="Input 2 2 3 12" xfId="47186"/>
    <cellStyle name="Input 2 2 3 2" xfId="250"/>
    <cellStyle name="Input 2 2 3 2 2" xfId="251"/>
    <cellStyle name="Input 2 2 3 2 2 2" xfId="3763"/>
    <cellStyle name="Input 2 2 3 2 2 2 2" xfId="3764"/>
    <cellStyle name="Input 2 2 3 2 2 2 2 2" xfId="3765"/>
    <cellStyle name="Input 2 2 3 2 2 2 2 2 2" xfId="3766"/>
    <cellStyle name="Input 2 2 3 2 2 2 2 2 2 2" xfId="3767"/>
    <cellStyle name="Input 2 2 3 2 2 2 2 2 3" xfId="3768"/>
    <cellStyle name="Input 2 2 3 2 2 2 2 3" xfId="3769"/>
    <cellStyle name="Input 2 2 3 2 2 2 2 3 2" xfId="3770"/>
    <cellStyle name="Input 2 2 3 2 2 2 2 3 2 2" xfId="3771"/>
    <cellStyle name="Input 2 2 3 2 2 2 2 3 3" xfId="3772"/>
    <cellStyle name="Input 2 2 3 2 2 2 2 4" xfId="3773"/>
    <cellStyle name="Input 2 2 3 2 2 2 2 4 2" xfId="3774"/>
    <cellStyle name="Input 2 2 3 2 2 2 2 5" xfId="3775"/>
    <cellStyle name="Input 2 2 3 2 2 2 3" xfId="3776"/>
    <cellStyle name="Input 2 2 3 2 2 2 3 2" xfId="3777"/>
    <cellStyle name="Input 2 2 3 2 2 2 3 2 2" xfId="3778"/>
    <cellStyle name="Input 2 2 3 2 2 2 3 3" xfId="3779"/>
    <cellStyle name="Input 2 2 3 2 2 2 4" xfId="3780"/>
    <cellStyle name="Input 2 2 3 2 2 2 4 2" xfId="3781"/>
    <cellStyle name="Input 2 2 3 2 2 2 4 2 2" xfId="3782"/>
    <cellStyle name="Input 2 2 3 2 2 2 4 3" xfId="3783"/>
    <cellStyle name="Input 2 2 3 2 2 2 5" xfId="3784"/>
    <cellStyle name="Input 2 2 3 2 2 2 5 2" xfId="3785"/>
    <cellStyle name="Input 2 2 3 2 2 2 6" xfId="3786"/>
    <cellStyle name="Input 2 2 3 2 2 3" xfId="47187"/>
    <cellStyle name="Input 2 2 3 2 2 4" xfId="47188"/>
    <cellStyle name="Input 2 2 3 2 2 5" xfId="47189"/>
    <cellStyle name="Input 2 2 3 2 2 6" xfId="47190"/>
    <cellStyle name="Input 2 2 3 2 2 7" xfId="47191"/>
    <cellStyle name="Input 2 2 3 2 3" xfId="3787"/>
    <cellStyle name="Input 2 2 3 2 3 2" xfId="3788"/>
    <cellStyle name="Input 2 2 3 2 3 2 2" xfId="3789"/>
    <cellStyle name="Input 2 2 3 2 3 2 2 2" xfId="3790"/>
    <cellStyle name="Input 2 2 3 2 3 2 2 2 2" xfId="3791"/>
    <cellStyle name="Input 2 2 3 2 3 2 2 3" xfId="3792"/>
    <cellStyle name="Input 2 2 3 2 3 2 3" xfId="3793"/>
    <cellStyle name="Input 2 2 3 2 3 2 3 2" xfId="3794"/>
    <cellStyle name="Input 2 2 3 2 3 2 3 2 2" xfId="3795"/>
    <cellStyle name="Input 2 2 3 2 3 2 3 3" xfId="3796"/>
    <cellStyle name="Input 2 2 3 2 3 2 4" xfId="3797"/>
    <cellStyle name="Input 2 2 3 2 3 2 4 2" xfId="3798"/>
    <cellStyle name="Input 2 2 3 2 3 2 5" xfId="3799"/>
    <cellStyle name="Input 2 2 3 2 3 3" xfId="3800"/>
    <cellStyle name="Input 2 2 3 2 3 3 2" xfId="3801"/>
    <cellStyle name="Input 2 2 3 2 3 3 2 2" xfId="3802"/>
    <cellStyle name="Input 2 2 3 2 3 3 3" xfId="3803"/>
    <cellStyle name="Input 2 2 3 2 3 4" xfId="3804"/>
    <cellStyle name="Input 2 2 3 2 3 4 2" xfId="3805"/>
    <cellStyle name="Input 2 2 3 2 3 4 2 2" xfId="3806"/>
    <cellStyle name="Input 2 2 3 2 3 4 3" xfId="3807"/>
    <cellStyle name="Input 2 2 3 2 3 5" xfId="3808"/>
    <cellStyle name="Input 2 2 3 2 3 5 2" xfId="3809"/>
    <cellStyle name="Input 2 2 3 2 3 6" xfId="3810"/>
    <cellStyle name="Input 2 2 3 2 4" xfId="47192"/>
    <cellStyle name="Input 2 2 3 2 5" xfId="47193"/>
    <cellStyle name="Input 2 2 3 2 6" xfId="47194"/>
    <cellStyle name="Input 2 2 3 2 7" xfId="47195"/>
    <cellStyle name="Input 2 2 3 3" xfId="252"/>
    <cellStyle name="Input 2 2 3 3 2" xfId="3811"/>
    <cellStyle name="Input 2 2 3 3 2 2" xfId="3812"/>
    <cellStyle name="Input 2 2 3 3 2 2 2" xfId="3813"/>
    <cellStyle name="Input 2 2 3 3 2 2 2 2" xfId="3814"/>
    <cellStyle name="Input 2 2 3 3 2 2 2 2 2" xfId="3815"/>
    <cellStyle name="Input 2 2 3 3 2 2 2 3" xfId="3816"/>
    <cellStyle name="Input 2 2 3 3 2 2 3" xfId="3817"/>
    <cellStyle name="Input 2 2 3 3 2 2 3 2" xfId="3818"/>
    <cellStyle name="Input 2 2 3 3 2 2 3 2 2" xfId="3819"/>
    <cellStyle name="Input 2 2 3 3 2 2 3 3" xfId="3820"/>
    <cellStyle name="Input 2 2 3 3 2 2 4" xfId="3821"/>
    <cellStyle name="Input 2 2 3 3 2 2 4 2" xfId="3822"/>
    <cellStyle name="Input 2 2 3 3 2 2 5" xfId="3823"/>
    <cellStyle name="Input 2 2 3 3 2 3" xfId="3824"/>
    <cellStyle name="Input 2 2 3 3 2 3 2" xfId="3825"/>
    <cellStyle name="Input 2 2 3 3 2 3 2 2" xfId="3826"/>
    <cellStyle name="Input 2 2 3 3 2 3 3" xfId="3827"/>
    <cellStyle name="Input 2 2 3 3 2 4" xfId="3828"/>
    <cellStyle name="Input 2 2 3 3 2 4 2" xfId="3829"/>
    <cellStyle name="Input 2 2 3 3 2 4 2 2" xfId="3830"/>
    <cellStyle name="Input 2 2 3 3 2 4 3" xfId="3831"/>
    <cellStyle name="Input 2 2 3 3 2 5" xfId="3832"/>
    <cellStyle name="Input 2 2 3 3 2 5 2" xfId="3833"/>
    <cellStyle name="Input 2 2 3 3 2 6" xfId="3834"/>
    <cellStyle name="Input 2 2 3 3 3" xfId="47196"/>
    <cellStyle name="Input 2 2 3 3 4" xfId="47197"/>
    <cellStyle name="Input 2 2 3 3 5" xfId="47198"/>
    <cellStyle name="Input 2 2 3 3 6" xfId="47199"/>
    <cellStyle name="Input 2 2 3 3 7" xfId="47200"/>
    <cellStyle name="Input 2 2 3 3 8" xfId="47201"/>
    <cellStyle name="Input 2 2 3 4" xfId="3835"/>
    <cellStyle name="Input 2 2 3 4 2" xfId="3836"/>
    <cellStyle name="Input 2 2 3 4 2 2" xfId="3837"/>
    <cellStyle name="Input 2 2 3 4 2 2 2" xfId="3838"/>
    <cellStyle name="Input 2 2 3 4 2 2 2 2" xfId="3839"/>
    <cellStyle name="Input 2 2 3 4 2 2 3" xfId="3840"/>
    <cellStyle name="Input 2 2 3 4 2 3" xfId="3841"/>
    <cellStyle name="Input 2 2 3 4 2 3 2" xfId="3842"/>
    <cellStyle name="Input 2 2 3 4 2 3 2 2" xfId="3843"/>
    <cellStyle name="Input 2 2 3 4 2 3 3" xfId="3844"/>
    <cellStyle name="Input 2 2 3 4 2 4" xfId="3845"/>
    <cellStyle name="Input 2 2 3 4 2 4 2" xfId="3846"/>
    <cellStyle name="Input 2 2 3 4 2 5" xfId="3847"/>
    <cellStyle name="Input 2 2 3 4 3" xfId="3848"/>
    <cellStyle name="Input 2 2 3 4 3 2" xfId="3849"/>
    <cellStyle name="Input 2 2 3 4 3 2 2" xfId="3850"/>
    <cellStyle name="Input 2 2 3 4 3 3" xfId="3851"/>
    <cellStyle name="Input 2 2 3 4 4" xfId="3852"/>
    <cellStyle name="Input 2 2 3 4 4 2" xfId="3853"/>
    <cellStyle name="Input 2 2 3 4 4 2 2" xfId="3854"/>
    <cellStyle name="Input 2 2 3 4 4 3" xfId="3855"/>
    <cellStyle name="Input 2 2 3 4 5" xfId="3856"/>
    <cellStyle name="Input 2 2 3 4 5 2" xfId="3857"/>
    <cellStyle name="Input 2 2 3 4 6" xfId="3858"/>
    <cellStyle name="Input 2 2 3 5" xfId="47202"/>
    <cellStyle name="Input 2 2 3 5 2" xfId="47203"/>
    <cellStyle name="Input 2 2 3 5 2 2" xfId="47204"/>
    <cellStyle name="Input 2 2 3 5 2 3" xfId="47205"/>
    <cellStyle name="Input 2 2 3 5 3" xfId="47206"/>
    <cellStyle name="Input 2 2 3 5 4" xfId="47207"/>
    <cellStyle name="Input 2 2 3 6" xfId="47208"/>
    <cellStyle name="Input 2 2 3 6 2" xfId="47209"/>
    <cellStyle name="Input 2 2 3 6 2 2" xfId="47210"/>
    <cellStyle name="Input 2 2 3 6 2 3" xfId="47211"/>
    <cellStyle name="Input 2 2 3 6 3" xfId="47212"/>
    <cellStyle name="Input 2 2 3 6 4" xfId="47213"/>
    <cellStyle name="Input 2 2 3 7" xfId="47214"/>
    <cellStyle name="Input 2 2 3 7 2" xfId="47215"/>
    <cellStyle name="Input 2 2 3 7 2 2" xfId="47216"/>
    <cellStyle name="Input 2 2 3 7 2 3" xfId="47217"/>
    <cellStyle name="Input 2 2 3 7 3" xfId="47218"/>
    <cellStyle name="Input 2 2 3 7 4" xfId="47219"/>
    <cellStyle name="Input 2 2 3 8" xfId="47220"/>
    <cellStyle name="Input 2 2 3 8 2" xfId="47221"/>
    <cellStyle name="Input 2 2 3 8 2 2" xfId="47222"/>
    <cellStyle name="Input 2 2 3 8 2 3" xfId="47223"/>
    <cellStyle name="Input 2 2 3 8 3" xfId="47224"/>
    <cellStyle name="Input 2 2 3 8 4" xfId="47225"/>
    <cellStyle name="Input 2 2 3 9" xfId="47226"/>
    <cellStyle name="Input 2 2 3 9 2" xfId="47227"/>
    <cellStyle name="Input 2 2 3 9 2 2" xfId="47228"/>
    <cellStyle name="Input 2 2 3 9 2 3" xfId="47229"/>
    <cellStyle name="Input 2 2 3 9 3" xfId="47230"/>
    <cellStyle name="Input 2 2 3 9 4" xfId="47231"/>
    <cellStyle name="Input 2 2 30" xfId="47232"/>
    <cellStyle name="Input 2 2 30 10" xfId="47233"/>
    <cellStyle name="Input 2 2 30 2" xfId="47234"/>
    <cellStyle name="Input 2 2 30 2 2" xfId="47235"/>
    <cellStyle name="Input 2 2 30 2 2 2" xfId="47236"/>
    <cellStyle name="Input 2 2 30 2 2 3" xfId="47237"/>
    <cellStyle name="Input 2 2 30 2 3" xfId="47238"/>
    <cellStyle name="Input 2 2 30 2 4" xfId="47239"/>
    <cellStyle name="Input 2 2 30 3" xfId="47240"/>
    <cellStyle name="Input 2 2 30 3 2" xfId="47241"/>
    <cellStyle name="Input 2 2 30 3 2 2" xfId="47242"/>
    <cellStyle name="Input 2 2 30 3 2 3" xfId="47243"/>
    <cellStyle name="Input 2 2 30 3 3" xfId="47244"/>
    <cellStyle name="Input 2 2 30 3 4" xfId="47245"/>
    <cellStyle name="Input 2 2 30 4" xfId="47246"/>
    <cellStyle name="Input 2 2 30 4 2" xfId="47247"/>
    <cellStyle name="Input 2 2 30 4 2 2" xfId="47248"/>
    <cellStyle name="Input 2 2 30 4 2 3" xfId="47249"/>
    <cellStyle name="Input 2 2 30 4 3" xfId="47250"/>
    <cellStyle name="Input 2 2 30 4 4" xfId="47251"/>
    <cellStyle name="Input 2 2 30 5" xfId="47252"/>
    <cellStyle name="Input 2 2 30 5 2" xfId="47253"/>
    <cellStyle name="Input 2 2 30 5 2 2" xfId="47254"/>
    <cellStyle name="Input 2 2 30 5 2 3" xfId="47255"/>
    <cellStyle name="Input 2 2 30 5 3" xfId="47256"/>
    <cellStyle name="Input 2 2 30 5 4" xfId="47257"/>
    <cellStyle name="Input 2 2 30 6" xfId="47258"/>
    <cellStyle name="Input 2 2 30 6 2" xfId="47259"/>
    <cellStyle name="Input 2 2 30 6 2 2" xfId="47260"/>
    <cellStyle name="Input 2 2 30 6 2 3" xfId="47261"/>
    <cellStyle name="Input 2 2 30 6 3" xfId="47262"/>
    <cellStyle name="Input 2 2 30 6 4" xfId="47263"/>
    <cellStyle name="Input 2 2 30 7" xfId="47264"/>
    <cellStyle name="Input 2 2 30 7 2" xfId="47265"/>
    <cellStyle name="Input 2 2 30 7 2 2" xfId="47266"/>
    <cellStyle name="Input 2 2 30 7 2 3" xfId="47267"/>
    <cellStyle name="Input 2 2 30 7 3" xfId="47268"/>
    <cellStyle name="Input 2 2 30 7 4" xfId="47269"/>
    <cellStyle name="Input 2 2 30 8" xfId="47270"/>
    <cellStyle name="Input 2 2 30 8 2" xfId="47271"/>
    <cellStyle name="Input 2 2 30 8 2 2" xfId="47272"/>
    <cellStyle name="Input 2 2 30 8 2 3" xfId="47273"/>
    <cellStyle name="Input 2 2 30 8 3" xfId="47274"/>
    <cellStyle name="Input 2 2 30 8 4" xfId="47275"/>
    <cellStyle name="Input 2 2 30 9" xfId="47276"/>
    <cellStyle name="Input 2 2 31" xfId="47277"/>
    <cellStyle name="Input 2 2 31 10" xfId="47278"/>
    <cellStyle name="Input 2 2 31 2" xfId="47279"/>
    <cellStyle name="Input 2 2 31 2 2" xfId="47280"/>
    <cellStyle name="Input 2 2 31 2 2 2" xfId="47281"/>
    <cellStyle name="Input 2 2 31 2 2 3" xfId="47282"/>
    <cellStyle name="Input 2 2 31 2 3" xfId="47283"/>
    <cellStyle name="Input 2 2 31 2 4" xfId="47284"/>
    <cellStyle name="Input 2 2 31 3" xfId="47285"/>
    <cellStyle name="Input 2 2 31 3 2" xfId="47286"/>
    <cellStyle name="Input 2 2 31 3 2 2" xfId="47287"/>
    <cellStyle name="Input 2 2 31 3 2 3" xfId="47288"/>
    <cellStyle name="Input 2 2 31 3 3" xfId="47289"/>
    <cellStyle name="Input 2 2 31 3 4" xfId="47290"/>
    <cellStyle name="Input 2 2 31 4" xfId="47291"/>
    <cellStyle name="Input 2 2 31 4 2" xfId="47292"/>
    <cellStyle name="Input 2 2 31 4 2 2" xfId="47293"/>
    <cellStyle name="Input 2 2 31 4 2 3" xfId="47294"/>
    <cellStyle name="Input 2 2 31 4 3" xfId="47295"/>
    <cellStyle name="Input 2 2 31 4 4" xfId="47296"/>
    <cellStyle name="Input 2 2 31 5" xfId="47297"/>
    <cellStyle name="Input 2 2 31 5 2" xfId="47298"/>
    <cellStyle name="Input 2 2 31 5 2 2" xfId="47299"/>
    <cellStyle name="Input 2 2 31 5 2 3" xfId="47300"/>
    <cellStyle name="Input 2 2 31 5 3" xfId="47301"/>
    <cellStyle name="Input 2 2 31 5 4" xfId="47302"/>
    <cellStyle name="Input 2 2 31 6" xfId="47303"/>
    <cellStyle name="Input 2 2 31 6 2" xfId="47304"/>
    <cellStyle name="Input 2 2 31 6 2 2" xfId="47305"/>
    <cellStyle name="Input 2 2 31 6 2 3" xfId="47306"/>
    <cellStyle name="Input 2 2 31 6 3" xfId="47307"/>
    <cellStyle name="Input 2 2 31 6 4" xfId="47308"/>
    <cellStyle name="Input 2 2 31 7" xfId="47309"/>
    <cellStyle name="Input 2 2 31 7 2" xfId="47310"/>
    <cellStyle name="Input 2 2 31 7 2 2" xfId="47311"/>
    <cellStyle name="Input 2 2 31 7 2 3" xfId="47312"/>
    <cellStyle name="Input 2 2 31 7 3" xfId="47313"/>
    <cellStyle name="Input 2 2 31 7 4" xfId="47314"/>
    <cellStyle name="Input 2 2 31 8" xfId="47315"/>
    <cellStyle name="Input 2 2 31 8 2" xfId="47316"/>
    <cellStyle name="Input 2 2 31 8 2 2" xfId="47317"/>
    <cellStyle name="Input 2 2 31 8 2 3" xfId="47318"/>
    <cellStyle name="Input 2 2 31 8 3" xfId="47319"/>
    <cellStyle name="Input 2 2 31 8 4" xfId="47320"/>
    <cellStyle name="Input 2 2 31 9" xfId="47321"/>
    <cellStyle name="Input 2 2 32" xfId="47322"/>
    <cellStyle name="Input 2 2 32 10" xfId="47323"/>
    <cellStyle name="Input 2 2 32 11" xfId="47324"/>
    <cellStyle name="Input 2 2 32 2" xfId="47325"/>
    <cellStyle name="Input 2 2 32 2 2" xfId="47326"/>
    <cellStyle name="Input 2 2 32 2 2 2" xfId="47327"/>
    <cellStyle name="Input 2 2 32 2 2 3" xfId="47328"/>
    <cellStyle name="Input 2 2 32 2 3" xfId="47329"/>
    <cellStyle name="Input 2 2 32 2 4" xfId="47330"/>
    <cellStyle name="Input 2 2 32 3" xfId="47331"/>
    <cellStyle name="Input 2 2 32 3 2" xfId="47332"/>
    <cellStyle name="Input 2 2 32 3 2 2" xfId="47333"/>
    <cellStyle name="Input 2 2 32 3 2 3" xfId="47334"/>
    <cellStyle name="Input 2 2 32 3 3" xfId="47335"/>
    <cellStyle name="Input 2 2 32 3 4" xfId="47336"/>
    <cellStyle name="Input 2 2 32 4" xfId="47337"/>
    <cellStyle name="Input 2 2 32 4 2" xfId="47338"/>
    <cellStyle name="Input 2 2 32 4 2 2" xfId="47339"/>
    <cellStyle name="Input 2 2 32 4 2 3" xfId="47340"/>
    <cellStyle name="Input 2 2 32 4 3" xfId="47341"/>
    <cellStyle name="Input 2 2 32 4 4" xfId="47342"/>
    <cellStyle name="Input 2 2 32 5" xfId="47343"/>
    <cellStyle name="Input 2 2 32 5 2" xfId="47344"/>
    <cellStyle name="Input 2 2 32 5 2 2" xfId="47345"/>
    <cellStyle name="Input 2 2 32 5 2 3" xfId="47346"/>
    <cellStyle name="Input 2 2 32 5 3" xfId="47347"/>
    <cellStyle name="Input 2 2 32 5 4" xfId="47348"/>
    <cellStyle name="Input 2 2 32 6" xfId="47349"/>
    <cellStyle name="Input 2 2 32 6 2" xfId="47350"/>
    <cellStyle name="Input 2 2 32 6 2 2" xfId="47351"/>
    <cellStyle name="Input 2 2 32 6 2 3" xfId="47352"/>
    <cellStyle name="Input 2 2 32 6 3" xfId="47353"/>
    <cellStyle name="Input 2 2 32 6 4" xfId="47354"/>
    <cellStyle name="Input 2 2 32 7" xfId="47355"/>
    <cellStyle name="Input 2 2 32 7 2" xfId="47356"/>
    <cellStyle name="Input 2 2 32 7 2 2" xfId="47357"/>
    <cellStyle name="Input 2 2 32 7 2 3" xfId="47358"/>
    <cellStyle name="Input 2 2 32 7 3" xfId="47359"/>
    <cellStyle name="Input 2 2 32 7 4" xfId="47360"/>
    <cellStyle name="Input 2 2 32 8" xfId="47361"/>
    <cellStyle name="Input 2 2 32 8 2" xfId="47362"/>
    <cellStyle name="Input 2 2 32 8 2 2" xfId="47363"/>
    <cellStyle name="Input 2 2 32 8 2 3" xfId="47364"/>
    <cellStyle name="Input 2 2 32 8 3" xfId="47365"/>
    <cellStyle name="Input 2 2 32 8 4" xfId="47366"/>
    <cellStyle name="Input 2 2 32 9" xfId="47367"/>
    <cellStyle name="Input 2 2 32 9 2" xfId="47368"/>
    <cellStyle name="Input 2 2 32 9 3" xfId="47369"/>
    <cellStyle name="Input 2 2 33" xfId="47370"/>
    <cellStyle name="Input 2 2 33 10" xfId="47371"/>
    <cellStyle name="Input 2 2 33 2" xfId="47372"/>
    <cellStyle name="Input 2 2 33 2 2" xfId="47373"/>
    <cellStyle name="Input 2 2 33 2 2 2" xfId="47374"/>
    <cellStyle name="Input 2 2 33 2 2 3" xfId="47375"/>
    <cellStyle name="Input 2 2 33 2 3" xfId="47376"/>
    <cellStyle name="Input 2 2 33 2 4" xfId="47377"/>
    <cellStyle name="Input 2 2 33 3" xfId="47378"/>
    <cellStyle name="Input 2 2 33 3 2" xfId="47379"/>
    <cellStyle name="Input 2 2 33 3 2 2" xfId="47380"/>
    <cellStyle name="Input 2 2 33 3 2 3" xfId="47381"/>
    <cellStyle name="Input 2 2 33 3 3" xfId="47382"/>
    <cellStyle name="Input 2 2 33 3 4" xfId="47383"/>
    <cellStyle name="Input 2 2 33 4" xfId="47384"/>
    <cellStyle name="Input 2 2 33 4 2" xfId="47385"/>
    <cellStyle name="Input 2 2 33 4 2 2" xfId="47386"/>
    <cellStyle name="Input 2 2 33 4 2 3" xfId="47387"/>
    <cellStyle name="Input 2 2 33 4 3" xfId="47388"/>
    <cellStyle name="Input 2 2 33 4 4" xfId="47389"/>
    <cellStyle name="Input 2 2 33 5" xfId="47390"/>
    <cellStyle name="Input 2 2 33 5 2" xfId="47391"/>
    <cellStyle name="Input 2 2 33 5 2 2" xfId="47392"/>
    <cellStyle name="Input 2 2 33 5 2 3" xfId="47393"/>
    <cellStyle name="Input 2 2 33 5 3" xfId="47394"/>
    <cellStyle name="Input 2 2 33 5 4" xfId="47395"/>
    <cellStyle name="Input 2 2 33 6" xfId="47396"/>
    <cellStyle name="Input 2 2 33 6 2" xfId="47397"/>
    <cellStyle name="Input 2 2 33 6 2 2" xfId="47398"/>
    <cellStyle name="Input 2 2 33 6 2 3" xfId="47399"/>
    <cellStyle name="Input 2 2 33 6 3" xfId="47400"/>
    <cellStyle name="Input 2 2 33 6 4" xfId="47401"/>
    <cellStyle name="Input 2 2 33 7" xfId="47402"/>
    <cellStyle name="Input 2 2 33 7 2" xfId="47403"/>
    <cellStyle name="Input 2 2 33 7 2 2" xfId="47404"/>
    <cellStyle name="Input 2 2 33 7 2 3" xfId="47405"/>
    <cellStyle name="Input 2 2 33 7 3" xfId="47406"/>
    <cellStyle name="Input 2 2 33 7 4" xfId="47407"/>
    <cellStyle name="Input 2 2 33 8" xfId="47408"/>
    <cellStyle name="Input 2 2 33 8 2" xfId="47409"/>
    <cellStyle name="Input 2 2 33 8 2 2" xfId="47410"/>
    <cellStyle name="Input 2 2 33 8 2 3" xfId="47411"/>
    <cellStyle name="Input 2 2 33 8 3" xfId="47412"/>
    <cellStyle name="Input 2 2 33 8 4" xfId="47413"/>
    <cellStyle name="Input 2 2 33 9" xfId="47414"/>
    <cellStyle name="Input 2 2 34" xfId="47415"/>
    <cellStyle name="Input 2 2 34 10" xfId="47416"/>
    <cellStyle name="Input 2 2 34 11" xfId="47417"/>
    <cellStyle name="Input 2 2 34 2" xfId="47418"/>
    <cellStyle name="Input 2 2 34 2 2" xfId="47419"/>
    <cellStyle name="Input 2 2 34 2 2 2" xfId="47420"/>
    <cellStyle name="Input 2 2 34 2 2 3" xfId="47421"/>
    <cellStyle name="Input 2 2 34 2 3" xfId="47422"/>
    <cellStyle name="Input 2 2 34 2 4" xfId="47423"/>
    <cellStyle name="Input 2 2 34 3" xfId="47424"/>
    <cellStyle name="Input 2 2 34 3 2" xfId="47425"/>
    <cellStyle name="Input 2 2 34 3 2 2" xfId="47426"/>
    <cellStyle name="Input 2 2 34 3 2 3" xfId="47427"/>
    <cellStyle name="Input 2 2 34 3 3" xfId="47428"/>
    <cellStyle name="Input 2 2 34 3 4" xfId="47429"/>
    <cellStyle name="Input 2 2 34 4" xfId="47430"/>
    <cellStyle name="Input 2 2 34 4 2" xfId="47431"/>
    <cellStyle name="Input 2 2 34 4 2 2" xfId="47432"/>
    <cellStyle name="Input 2 2 34 4 2 3" xfId="47433"/>
    <cellStyle name="Input 2 2 34 4 3" xfId="47434"/>
    <cellStyle name="Input 2 2 34 4 4" xfId="47435"/>
    <cellStyle name="Input 2 2 34 5" xfId="47436"/>
    <cellStyle name="Input 2 2 34 5 2" xfId="47437"/>
    <cellStyle name="Input 2 2 34 5 2 2" xfId="47438"/>
    <cellStyle name="Input 2 2 34 5 2 3" xfId="47439"/>
    <cellStyle name="Input 2 2 34 5 3" xfId="47440"/>
    <cellStyle name="Input 2 2 34 5 4" xfId="47441"/>
    <cellStyle name="Input 2 2 34 6" xfId="47442"/>
    <cellStyle name="Input 2 2 34 6 2" xfId="47443"/>
    <cellStyle name="Input 2 2 34 6 2 2" xfId="47444"/>
    <cellStyle name="Input 2 2 34 6 2 3" xfId="47445"/>
    <cellStyle name="Input 2 2 34 6 3" xfId="47446"/>
    <cellStyle name="Input 2 2 34 6 4" xfId="47447"/>
    <cellStyle name="Input 2 2 34 7" xfId="47448"/>
    <cellStyle name="Input 2 2 34 7 2" xfId="47449"/>
    <cellStyle name="Input 2 2 34 7 2 2" xfId="47450"/>
    <cellStyle name="Input 2 2 34 7 2 3" xfId="47451"/>
    <cellStyle name="Input 2 2 34 7 3" xfId="47452"/>
    <cellStyle name="Input 2 2 34 7 4" xfId="47453"/>
    <cellStyle name="Input 2 2 34 8" xfId="47454"/>
    <cellStyle name="Input 2 2 34 8 2" xfId="47455"/>
    <cellStyle name="Input 2 2 34 8 2 2" xfId="47456"/>
    <cellStyle name="Input 2 2 34 8 2 3" xfId="47457"/>
    <cellStyle name="Input 2 2 34 8 3" xfId="47458"/>
    <cellStyle name="Input 2 2 34 8 4" xfId="47459"/>
    <cellStyle name="Input 2 2 34 9" xfId="47460"/>
    <cellStyle name="Input 2 2 34 9 2" xfId="47461"/>
    <cellStyle name="Input 2 2 34 9 3" xfId="47462"/>
    <cellStyle name="Input 2 2 35" xfId="47463"/>
    <cellStyle name="Input 2 2 35 10" xfId="47464"/>
    <cellStyle name="Input 2 2 35 11" xfId="47465"/>
    <cellStyle name="Input 2 2 35 2" xfId="47466"/>
    <cellStyle name="Input 2 2 35 2 2" xfId="47467"/>
    <cellStyle name="Input 2 2 35 2 2 2" xfId="47468"/>
    <cellStyle name="Input 2 2 35 2 2 3" xfId="47469"/>
    <cellStyle name="Input 2 2 35 2 3" xfId="47470"/>
    <cellStyle name="Input 2 2 35 2 4" xfId="47471"/>
    <cellStyle name="Input 2 2 35 3" xfId="47472"/>
    <cellStyle name="Input 2 2 35 3 2" xfId="47473"/>
    <cellStyle name="Input 2 2 35 3 2 2" xfId="47474"/>
    <cellStyle name="Input 2 2 35 3 2 3" xfId="47475"/>
    <cellStyle name="Input 2 2 35 3 3" xfId="47476"/>
    <cellStyle name="Input 2 2 35 3 4" xfId="47477"/>
    <cellStyle name="Input 2 2 35 4" xfId="47478"/>
    <cellStyle name="Input 2 2 35 4 2" xfId="47479"/>
    <cellStyle name="Input 2 2 35 4 2 2" xfId="47480"/>
    <cellStyle name="Input 2 2 35 4 2 3" xfId="47481"/>
    <cellStyle name="Input 2 2 35 4 3" xfId="47482"/>
    <cellStyle name="Input 2 2 35 4 4" xfId="47483"/>
    <cellStyle name="Input 2 2 35 5" xfId="47484"/>
    <cellStyle name="Input 2 2 35 5 2" xfId="47485"/>
    <cellStyle name="Input 2 2 35 5 2 2" xfId="47486"/>
    <cellStyle name="Input 2 2 35 5 2 3" xfId="47487"/>
    <cellStyle name="Input 2 2 35 5 3" xfId="47488"/>
    <cellStyle name="Input 2 2 35 5 4" xfId="47489"/>
    <cellStyle name="Input 2 2 35 6" xfId="47490"/>
    <cellStyle name="Input 2 2 35 6 2" xfId="47491"/>
    <cellStyle name="Input 2 2 35 6 2 2" xfId="47492"/>
    <cellStyle name="Input 2 2 35 6 2 3" xfId="47493"/>
    <cellStyle name="Input 2 2 35 6 3" xfId="47494"/>
    <cellStyle name="Input 2 2 35 6 4" xfId="47495"/>
    <cellStyle name="Input 2 2 35 7" xfId="47496"/>
    <cellStyle name="Input 2 2 35 7 2" xfId="47497"/>
    <cellStyle name="Input 2 2 35 7 2 2" xfId="47498"/>
    <cellStyle name="Input 2 2 35 7 2 3" xfId="47499"/>
    <cellStyle name="Input 2 2 35 7 3" xfId="47500"/>
    <cellStyle name="Input 2 2 35 7 4" xfId="47501"/>
    <cellStyle name="Input 2 2 35 8" xfId="47502"/>
    <cellStyle name="Input 2 2 35 8 2" xfId="47503"/>
    <cellStyle name="Input 2 2 35 8 2 2" xfId="47504"/>
    <cellStyle name="Input 2 2 35 8 2 3" xfId="47505"/>
    <cellStyle name="Input 2 2 35 8 3" xfId="47506"/>
    <cellStyle name="Input 2 2 35 8 4" xfId="47507"/>
    <cellStyle name="Input 2 2 35 9" xfId="47508"/>
    <cellStyle name="Input 2 2 35 9 2" xfId="47509"/>
    <cellStyle name="Input 2 2 35 9 3" xfId="47510"/>
    <cellStyle name="Input 2 2 36" xfId="47511"/>
    <cellStyle name="Input 2 2 36 10" xfId="47512"/>
    <cellStyle name="Input 2 2 36 11" xfId="47513"/>
    <cellStyle name="Input 2 2 36 2" xfId="47514"/>
    <cellStyle name="Input 2 2 36 2 2" xfId="47515"/>
    <cellStyle name="Input 2 2 36 2 2 2" xfId="47516"/>
    <cellStyle name="Input 2 2 36 2 2 3" xfId="47517"/>
    <cellStyle name="Input 2 2 36 2 3" xfId="47518"/>
    <cellStyle name="Input 2 2 36 2 4" xfId="47519"/>
    <cellStyle name="Input 2 2 36 3" xfId="47520"/>
    <cellStyle name="Input 2 2 36 3 2" xfId="47521"/>
    <cellStyle name="Input 2 2 36 3 2 2" xfId="47522"/>
    <cellStyle name="Input 2 2 36 3 2 3" xfId="47523"/>
    <cellStyle name="Input 2 2 36 3 3" xfId="47524"/>
    <cellStyle name="Input 2 2 36 3 4" xfId="47525"/>
    <cellStyle name="Input 2 2 36 4" xfId="47526"/>
    <cellStyle name="Input 2 2 36 4 2" xfId="47527"/>
    <cellStyle name="Input 2 2 36 4 2 2" xfId="47528"/>
    <cellStyle name="Input 2 2 36 4 2 3" xfId="47529"/>
    <cellStyle name="Input 2 2 36 4 3" xfId="47530"/>
    <cellStyle name="Input 2 2 36 4 4" xfId="47531"/>
    <cellStyle name="Input 2 2 36 5" xfId="47532"/>
    <cellStyle name="Input 2 2 36 5 2" xfId="47533"/>
    <cellStyle name="Input 2 2 36 5 2 2" xfId="47534"/>
    <cellStyle name="Input 2 2 36 5 2 3" xfId="47535"/>
    <cellStyle name="Input 2 2 36 5 3" xfId="47536"/>
    <cellStyle name="Input 2 2 36 5 4" xfId="47537"/>
    <cellStyle name="Input 2 2 36 6" xfId="47538"/>
    <cellStyle name="Input 2 2 36 6 2" xfId="47539"/>
    <cellStyle name="Input 2 2 36 6 2 2" xfId="47540"/>
    <cellStyle name="Input 2 2 36 6 2 3" xfId="47541"/>
    <cellStyle name="Input 2 2 36 6 3" xfId="47542"/>
    <cellStyle name="Input 2 2 36 6 4" xfId="47543"/>
    <cellStyle name="Input 2 2 36 7" xfId="47544"/>
    <cellStyle name="Input 2 2 36 7 2" xfId="47545"/>
    <cellStyle name="Input 2 2 36 7 2 2" xfId="47546"/>
    <cellStyle name="Input 2 2 36 7 2 3" xfId="47547"/>
    <cellStyle name="Input 2 2 36 7 3" xfId="47548"/>
    <cellStyle name="Input 2 2 36 7 4" xfId="47549"/>
    <cellStyle name="Input 2 2 36 8" xfId="47550"/>
    <cellStyle name="Input 2 2 36 8 2" xfId="47551"/>
    <cellStyle name="Input 2 2 36 8 2 2" xfId="47552"/>
    <cellStyle name="Input 2 2 36 8 2 3" xfId="47553"/>
    <cellStyle name="Input 2 2 36 8 3" xfId="47554"/>
    <cellStyle name="Input 2 2 36 8 4" xfId="47555"/>
    <cellStyle name="Input 2 2 36 9" xfId="47556"/>
    <cellStyle name="Input 2 2 36 9 2" xfId="47557"/>
    <cellStyle name="Input 2 2 36 9 3" xfId="47558"/>
    <cellStyle name="Input 2 2 37" xfId="47559"/>
    <cellStyle name="Input 2 2 37 10" xfId="47560"/>
    <cellStyle name="Input 2 2 37 11" xfId="47561"/>
    <cellStyle name="Input 2 2 37 2" xfId="47562"/>
    <cellStyle name="Input 2 2 37 2 2" xfId="47563"/>
    <cellStyle name="Input 2 2 37 2 2 2" xfId="47564"/>
    <cellStyle name="Input 2 2 37 2 2 3" xfId="47565"/>
    <cellStyle name="Input 2 2 37 2 3" xfId="47566"/>
    <cellStyle name="Input 2 2 37 2 4" xfId="47567"/>
    <cellStyle name="Input 2 2 37 3" xfId="47568"/>
    <cellStyle name="Input 2 2 37 3 2" xfId="47569"/>
    <cellStyle name="Input 2 2 37 3 2 2" xfId="47570"/>
    <cellStyle name="Input 2 2 37 3 2 3" xfId="47571"/>
    <cellStyle name="Input 2 2 37 3 3" xfId="47572"/>
    <cellStyle name="Input 2 2 37 3 4" xfId="47573"/>
    <cellStyle name="Input 2 2 37 4" xfId="47574"/>
    <cellStyle name="Input 2 2 37 4 2" xfId="47575"/>
    <cellStyle name="Input 2 2 37 4 2 2" xfId="47576"/>
    <cellStyle name="Input 2 2 37 4 2 3" xfId="47577"/>
    <cellStyle name="Input 2 2 37 4 3" xfId="47578"/>
    <cellStyle name="Input 2 2 37 4 4" xfId="47579"/>
    <cellStyle name="Input 2 2 37 5" xfId="47580"/>
    <cellStyle name="Input 2 2 37 5 2" xfId="47581"/>
    <cellStyle name="Input 2 2 37 5 2 2" xfId="47582"/>
    <cellStyle name="Input 2 2 37 5 2 3" xfId="47583"/>
    <cellStyle name="Input 2 2 37 5 3" xfId="47584"/>
    <cellStyle name="Input 2 2 37 5 4" xfId="47585"/>
    <cellStyle name="Input 2 2 37 6" xfId="47586"/>
    <cellStyle name="Input 2 2 37 6 2" xfId="47587"/>
    <cellStyle name="Input 2 2 37 6 2 2" xfId="47588"/>
    <cellStyle name="Input 2 2 37 6 2 3" xfId="47589"/>
    <cellStyle name="Input 2 2 37 6 3" xfId="47590"/>
    <cellStyle name="Input 2 2 37 6 4" xfId="47591"/>
    <cellStyle name="Input 2 2 37 7" xfId="47592"/>
    <cellStyle name="Input 2 2 37 7 2" xfId="47593"/>
    <cellStyle name="Input 2 2 37 7 2 2" xfId="47594"/>
    <cellStyle name="Input 2 2 37 7 2 3" xfId="47595"/>
    <cellStyle name="Input 2 2 37 7 3" xfId="47596"/>
    <cellStyle name="Input 2 2 37 7 4" xfId="47597"/>
    <cellStyle name="Input 2 2 37 8" xfId="47598"/>
    <cellStyle name="Input 2 2 37 8 2" xfId="47599"/>
    <cellStyle name="Input 2 2 37 8 2 2" xfId="47600"/>
    <cellStyle name="Input 2 2 37 8 2 3" xfId="47601"/>
    <cellStyle name="Input 2 2 37 8 3" xfId="47602"/>
    <cellStyle name="Input 2 2 37 8 4" xfId="47603"/>
    <cellStyle name="Input 2 2 37 9" xfId="47604"/>
    <cellStyle name="Input 2 2 37 9 2" xfId="47605"/>
    <cellStyle name="Input 2 2 37 9 3" xfId="47606"/>
    <cellStyle name="Input 2 2 38" xfId="47607"/>
    <cellStyle name="Input 2 2 38 10" xfId="47608"/>
    <cellStyle name="Input 2 2 38 11" xfId="47609"/>
    <cellStyle name="Input 2 2 38 2" xfId="47610"/>
    <cellStyle name="Input 2 2 38 2 2" xfId="47611"/>
    <cellStyle name="Input 2 2 38 2 2 2" xfId="47612"/>
    <cellStyle name="Input 2 2 38 2 2 3" xfId="47613"/>
    <cellStyle name="Input 2 2 38 2 3" xfId="47614"/>
    <cellStyle name="Input 2 2 38 2 4" xfId="47615"/>
    <cellStyle name="Input 2 2 38 3" xfId="47616"/>
    <cellStyle name="Input 2 2 38 3 2" xfId="47617"/>
    <cellStyle name="Input 2 2 38 3 2 2" xfId="47618"/>
    <cellStyle name="Input 2 2 38 3 2 3" xfId="47619"/>
    <cellStyle name="Input 2 2 38 3 3" xfId="47620"/>
    <cellStyle name="Input 2 2 38 3 4" xfId="47621"/>
    <cellStyle name="Input 2 2 38 4" xfId="47622"/>
    <cellStyle name="Input 2 2 38 4 2" xfId="47623"/>
    <cellStyle name="Input 2 2 38 4 2 2" xfId="47624"/>
    <cellStyle name="Input 2 2 38 4 2 3" xfId="47625"/>
    <cellStyle name="Input 2 2 38 4 3" xfId="47626"/>
    <cellStyle name="Input 2 2 38 4 4" xfId="47627"/>
    <cellStyle name="Input 2 2 38 5" xfId="47628"/>
    <cellStyle name="Input 2 2 38 5 2" xfId="47629"/>
    <cellStyle name="Input 2 2 38 5 2 2" xfId="47630"/>
    <cellStyle name="Input 2 2 38 5 2 3" xfId="47631"/>
    <cellStyle name="Input 2 2 38 5 3" xfId="47632"/>
    <cellStyle name="Input 2 2 38 5 4" xfId="47633"/>
    <cellStyle name="Input 2 2 38 6" xfId="47634"/>
    <cellStyle name="Input 2 2 38 6 2" xfId="47635"/>
    <cellStyle name="Input 2 2 38 6 2 2" xfId="47636"/>
    <cellStyle name="Input 2 2 38 6 2 3" xfId="47637"/>
    <cellStyle name="Input 2 2 38 6 3" xfId="47638"/>
    <cellStyle name="Input 2 2 38 6 4" xfId="47639"/>
    <cellStyle name="Input 2 2 38 7" xfId="47640"/>
    <cellStyle name="Input 2 2 38 7 2" xfId="47641"/>
    <cellStyle name="Input 2 2 38 7 2 2" xfId="47642"/>
    <cellStyle name="Input 2 2 38 7 2 3" xfId="47643"/>
    <cellStyle name="Input 2 2 38 7 3" xfId="47644"/>
    <cellStyle name="Input 2 2 38 7 4" xfId="47645"/>
    <cellStyle name="Input 2 2 38 8" xfId="47646"/>
    <cellStyle name="Input 2 2 38 8 2" xfId="47647"/>
    <cellStyle name="Input 2 2 38 8 2 2" xfId="47648"/>
    <cellStyle name="Input 2 2 38 8 2 3" xfId="47649"/>
    <cellStyle name="Input 2 2 38 8 3" xfId="47650"/>
    <cellStyle name="Input 2 2 38 8 4" xfId="47651"/>
    <cellStyle name="Input 2 2 38 9" xfId="47652"/>
    <cellStyle name="Input 2 2 38 9 2" xfId="47653"/>
    <cellStyle name="Input 2 2 38 9 3" xfId="47654"/>
    <cellStyle name="Input 2 2 39" xfId="47655"/>
    <cellStyle name="Input 2 2 39 10" xfId="47656"/>
    <cellStyle name="Input 2 2 39 11" xfId="47657"/>
    <cellStyle name="Input 2 2 39 2" xfId="47658"/>
    <cellStyle name="Input 2 2 39 2 2" xfId="47659"/>
    <cellStyle name="Input 2 2 39 2 2 2" xfId="47660"/>
    <cellStyle name="Input 2 2 39 2 2 3" xfId="47661"/>
    <cellStyle name="Input 2 2 39 2 3" xfId="47662"/>
    <cellStyle name="Input 2 2 39 2 4" xfId="47663"/>
    <cellStyle name="Input 2 2 39 3" xfId="47664"/>
    <cellStyle name="Input 2 2 39 3 2" xfId="47665"/>
    <cellStyle name="Input 2 2 39 3 2 2" xfId="47666"/>
    <cellStyle name="Input 2 2 39 3 2 3" xfId="47667"/>
    <cellStyle name="Input 2 2 39 3 3" xfId="47668"/>
    <cellStyle name="Input 2 2 39 3 4" xfId="47669"/>
    <cellStyle name="Input 2 2 39 4" xfId="47670"/>
    <cellStyle name="Input 2 2 39 4 2" xfId="47671"/>
    <cellStyle name="Input 2 2 39 4 2 2" xfId="47672"/>
    <cellStyle name="Input 2 2 39 4 2 3" xfId="47673"/>
    <cellStyle name="Input 2 2 39 4 3" xfId="47674"/>
    <cellStyle name="Input 2 2 39 4 4" xfId="47675"/>
    <cellStyle name="Input 2 2 39 5" xfId="47676"/>
    <cellStyle name="Input 2 2 39 5 2" xfId="47677"/>
    <cellStyle name="Input 2 2 39 5 2 2" xfId="47678"/>
    <cellStyle name="Input 2 2 39 5 2 3" xfId="47679"/>
    <cellStyle name="Input 2 2 39 5 3" xfId="47680"/>
    <cellStyle name="Input 2 2 39 5 4" xfId="47681"/>
    <cellStyle name="Input 2 2 39 6" xfId="47682"/>
    <cellStyle name="Input 2 2 39 6 2" xfId="47683"/>
    <cellStyle name="Input 2 2 39 6 2 2" xfId="47684"/>
    <cellStyle name="Input 2 2 39 6 2 3" xfId="47685"/>
    <cellStyle name="Input 2 2 39 6 3" xfId="47686"/>
    <cellStyle name="Input 2 2 39 6 4" xfId="47687"/>
    <cellStyle name="Input 2 2 39 7" xfId="47688"/>
    <cellStyle name="Input 2 2 39 7 2" xfId="47689"/>
    <cellStyle name="Input 2 2 39 7 2 2" xfId="47690"/>
    <cellStyle name="Input 2 2 39 7 2 3" xfId="47691"/>
    <cellStyle name="Input 2 2 39 7 3" xfId="47692"/>
    <cellStyle name="Input 2 2 39 7 4" xfId="47693"/>
    <cellStyle name="Input 2 2 39 8" xfId="47694"/>
    <cellStyle name="Input 2 2 39 8 2" xfId="47695"/>
    <cellStyle name="Input 2 2 39 8 2 2" xfId="47696"/>
    <cellStyle name="Input 2 2 39 8 2 3" xfId="47697"/>
    <cellStyle name="Input 2 2 39 8 3" xfId="47698"/>
    <cellStyle name="Input 2 2 39 8 4" xfId="47699"/>
    <cellStyle name="Input 2 2 39 9" xfId="47700"/>
    <cellStyle name="Input 2 2 39 9 2" xfId="47701"/>
    <cellStyle name="Input 2 2 39 9 3" xfId="47702"/>
    <cellStyle name="Input 2 2 4" xfId="253"/>
    <cellStyle name="Input 2 2 4 10" xfId="47703"/>
    <cellStyle name="Input 2 2 4 2" xfId="254"/>
    <cellStyle name="Input 2 2 4 2 2" xfId="255"/>
    <cellStyle name="Input 2 2 4 2 2 2" xfId="3859"/>
    <cellStyle name="Input 2 2 4 2 2 2 2" xfId="3860"/>
    <cellStyle name="Input 2 2 4 2 2 2 2 2" xfId="3861"/>
    <cellStyle name="Input 2 2 4 2 2 2 2 2 2" xfId="3862"/>
    <cellStyle name="Input 2 2 4 2 2 2 2 2 2 2" xfId="3863"/>
    <cellStyle name="Input 2 2 4 2 2 2 2 2 3" xfId="3864"/>
    <cellStyle name="Input 2 2 4 2 2 2 2 3" xfId="3865"/>
    <cellStyle name="Input 2 2 4 2 2 2 2 3 2" xfId="3866"/>
    <cellStyle name="Input 2 2 4 2 2 2 2 3 2 2" xfId="3867"/>
    <cellStyle name="Input 2 2 4 2 2 2 2 3 3" xfId="3868"/>
    <cellStyle name="Input 2 2 4 2 2 2 2 4" xfId="3869"/>
    <cellStyle name="Input 2 2 4 2 2 2 2 4 2" xfId="3870"/>
    <cellStyle name="Input 2 2 4 2 2 2 2 5" xfId="3871"/>
    <cellStyle name="Input 2 2 4 2 2 2 3" xfId="3872"/>
    <cellStyle name="Input 2 2 4 2 2 2 3 2" xfId="3873"/>
    <cellStyle name="Input 2 2 4 2 2 2 3 2 2" xfId="3874"/>
    <cellStyle name="Input 2 2 4 2 2 2 3 3" xfId="3875"/>
    <cellStyle name="Input 2 2 4 2 2 2 4" xfId="3876"/>
    <cellStyle name="Input 2 2 4 2 2 2 4 2" xfId="3877"/>
    <cellStyle name="Input 2 2 4 2 2 2 4 2 2" xfId="3878"/>
    <cellStyle name="Input 2 2 4 2 2 2 4 3" xfId="3879"/>
    <cellStyle name="Input 2 2 4 2 2 2 5" xfId="3880"/>
    <cellStyle name="Input 2 2 4 2 2 2 5 2" xfId="3881"/>
    <cellStyle name="Input 2 2 4 2 2 2 6" xfId="3882"/>
    <cellStyle name="Input 2 2 4 2 2 3" xfId="47704"/>
    <cellStyle name="Input 2 2 4 2 2 4" xfId="47705"/>
    <cellStyle name="Input 2 2 4 2 2 5" xfId="47706"/>
    <cellStyle name="Input 2 2 4 2 2 6" xfId="47707"/>
    <cellStyle name="Input 2 2 4 2 2 7" xfId="47708"/>
    <cellStyle name="Input 2 2 4 2 3" xfId="3883"/>
    <cellStyle name="Input 2 2 4 2 3 2" xfId="3884"/>
    <cellStyle name="Input 2 2 4 2 3 2 2" xfId="3885"/>
    <cellStyle name="Input 2 2 4 2 3 2 2 2" xfId="3886"/>
    <cellStyle name="Input 2 2 4 2 3 2 2 2 2" xfId="3887"/>
    <cellStyle name="Input 2 2 4 2 3 2 2 3" xfId="3888"/>
    <cellStyle name="Input 2 2 4 2 3 2 3" xfId="3889"/>
    <cellStyle name="Input 2 2 4 2 3 2 3 2" xfId="3890"/>
    <cellStyle name="Input 2 2 4 2 3 2 3 2 2" xfId="3891"/>
    <cellStyle name="Input 2 2 4 2 3 2 3 3" xfId="3892"/>
    <cellStyle name="Input 2 2 4 2 3 2 4" xfId="3893"/>
    <cellStyle name="Input 2 2 4 2 3 2 4 2" xfId="3894"/>
    <cellStyle name="Input 2 2 4 2 3 2 5" xfId="3895"/>
    <cellStyle name="Input 2 2 4 2 3 3" xfId="3896"/>
    <cellStyle name="Input 2 2 4 2 3 3 2" xfId="3897"/>
    <cellStyle name="Input 2 2 4 2 3 3 2 2" xfId="3898"/>
    <cellStyle name="Input 2 2 4 2 3 3 3" xfId="3899"/>
    <cellStyle name="Input 2 2 4 2 3 4" xfId="3900"/>
    <cellStyle name="Input 2 2 4 2 3 4 2" xfId="3901"/>
    <cellStyle name="Input 2 2 4 2 3 4 2 2" xfId="3902"/>
    <cellStyle name="Input 2 2 4 2 3 4 3" xfId="3903"/>
    <cellStyle name="Input 2 2 4 2 3 5" xfId="3904"/>
    <cellStyle name="Input 2 2 4 2 3 5 2" xfId="3905"/>
    <cellStyle name="Input 2 2 4 2 3 6" xfId="3906"/>
    <cellStyle name="Input 2 2 4 2 4" xfId="47709"/>
    <cellStyle name="Input 2 2 4 2 5" xfId="47710"/>
    <cellStyle name="Input 2 2 4 2 6" xfId="47711"/>
    <cellStyle name="Input 2 2 4 2 7" xfId="47712"/>
    <cellStyle name="Input 2 2 4 3" xfId="256"/>
    <cellStyle name="Input 2 2 4 3 2" xfId="3907"/>
    <cellStyle name="Input 2 2 4 3 2 2" xfId="3908"/>
    <cellStyle name="Input 2 2 4 3 2 2 2" xfId="3909"/>
    <cellStyle name="Input 2 2 4 3 2 2 2 2" xfId="3910"/>
    <cellStyle name="Input 2 2 4 3 2 2 2 2 2" xfId="3911"/>
    <cellStyle name="Input 2 2 4 3 2 2 2 3" xfId="3912"/>
    <cellStyle name="Input 2 2 4 3 2 2 3" xfId="3913"/>
    <cellStyle name="Input 2 2 4 3 2 2 3 2" xfId="3914"/>
    <cellStyle name="Input 2 2 4 3 2 2 3 2 2" xfId="3915"/>
    <cellStyle name="Input 2 2 4 3 2 2 3 3" xfId="3916"/>
    <cellStyle name="Input 2 2 4 3 2 2 4" xfId="3917"/>
    <cellStyle name="Input 2 2 4 3 2 2 4 2" xfId="3918"/>
    <cellStyle name="Input 2 2 4 3 2 2 5" xfId="3919"/>
    <cellStyle name="Input 2 2 4 3 2 3" xfId="3920"/>
    <cellStyle name="Input 2 2 4 3 2 3 2" xfId="3921"/>
    <cellStyle name="Input 2 2 4 3 2 3 2 2" xfId="3922"/>
    <cellStyle name="Input 2 2 4 3 2 3 3" xfId="3923"/>
    <cellStyle name="Input 2 2 4 3 2 4" xfId="3924"/>
    <cellStyle name="Input 2 2 4 3 2 4 2" xfId="3925"/>
    <cellStyle name="Input 2 2 4 3 2 4 2 2" xfId="3926"/>
    <cellStyle name="Input 2 2 4 3 2 4 3" xfId="3927"/>
    <cellStyle name="Input 2 2 4 3 2 5" xfId="3928"/>
    <cellStyle name="Input 2 2 4 3 2 5 2" xfId="3929"/>
    <cellStyle name="Input 2 2 4 3 2 6" xfId="3930"/>
    <cellStyle name="Input 2 2 4 3 3" xfId="47713"/>
    <cellStyle name="Input 2 2 4 3 4" xfId="47714"/>
    <cellStyle name="Input 2 2 4 3 5" xfId="47715"/>
    <cellStyle name="Input 2 2 4 3 6" xfId="47716"/>
    <cellStyle name="Input 2 2 4 3 7" xfId="47717"/>
    <cellStyle name="Input 2 2 4 3 8" xfId="47718"/>
    <cellStyle name="Input 2 2 4 4" xfId="3931"/>
    <cellStyle name="Input 2 2 4 4 2" xfId="3932"/>
    <cellStyle name="Input 2 2 4 4 2 2" xfId="3933"/>
    <cellStyle name="Input 2 2 4 4 2 2 2" xfId="3934"/>
    <cellStyle name="Input 2 2 4 4 2 2 2 2" xfId="3935"/>
    <cellStyle name="Input 2 2 4 4 2 2 3" xfId="3936"/>
    <cellStyle name="Input 2 2 4 4 2 3" xfId="3937"/>
    <cellStyle name="Input 2 2 4 4 2 3 2" xfId="3938"/>
    <cellStyle name="Input 2 2 4 4 2 3 2 2" xfId="3939"/>
    <cellStyle name="Input 2 2 4 4 2 3 3" xfId="3940"/>
    <cellStyle name="Input 2 2 4 4 2 4" xfId="3941"/>
    <cellStyle name="Input 2 2 4 4 2 4 2" xfId="3942"/>
    <cellStyle name="Input 2 2 4 4 2 5" xfId="3943"/>
    <cellStyle name="Input 2 2 4 4 3" xfId="3944"/>
    <cellStyle name="Input 2 2 4 4 3 2" xfId="3945"/>
    <cellStyle name="Input 2 2 4 4 3 2 2" xfId="3946"/>
    <cellStyle name="Input 2 2 4 4 3 3" xfId="3947"/>
    <cellStyle name="Input 2 2 4 4 4" xfId="3948"/>
    <cellStyle name="Input 2 2 4 4 4 2" xfId="3949"/>
    <cellStyle name="Input 2 2 4 4 4 2 2" xfId="3950"/>
    <cellStyle name="Input 2 2 4 4 4 3" xfId="3951"/>
    <cellStyle name="Input 2 2 4 4 5" xfId="3952"/>
    <cellStyle name="Input 2 2 4 4 5 2" xfId="3953"/>
    <cellStyle name="Input 2 2 4 4 6" xfId="3954"/>
    <cellStyle name="Input 2 2 4 5" xfId="47719"/>
    <cellStyle name="Input 2 2 4 5 2" xfId="47720"/>
    <cellStyle name="Input 2 2 4 5 2 2" xfId="47721"/>
    <cellStyle name="Input 2 2 4 5 2 3" xfId="47722"/>
    <cellStyle name="Input 2 2 4 5 3" xfId="47723"/>
    <cellStyle name="Input 2 2 4 5 4" xfId="47724"/>
    <cellStyle name="Input 2 2 4 6" xfId="47725"/>
    <cellStyle name="Input 2 2 4 6 2" xfId="47726"/>
    <cellStyle name="Input 2 2 4 6 2 2" xfId="47727"/>
    <cellStyle name="Input 2 2 4 6 2 3" xfId="47728"/>
    <cellStyle name="Input 2 2 4 6 3" xfId="47729"/>
    <cellStyle name="Input 2 2 4 6 4" xfId="47730"/>
    <cellStyle name="Input 2 2 4 7" xfId="47731"/>
    <cellStyle name="Input 2 2 4 7 2" xfId="47732"/>
    <cellStyle name="Input 2 2 4 7 2 2" xfId="47733"/>
    <cellStyle name="Input 2 2 4 7 2 3" xfId="47734"/>
    <cellStyle name="Input 2 2 4 7 3" xfId="47735"/>
    <cellStyle name="Input 2 2 4 7 4" xfId="47736"/>
    <cellStyle name="Input 2 2 4 8" xfId="47737"/>
    <cellStyle name="Input 2 2 4 8 2" xfId="47738"/>
    <cellStyle name="Input 2 2 4 8 3" xfId="47739"/>
    <cellStyle name="Input 2 2 4 9" xfId="47740"/>
    <cellStyle name="Input 2 2 40" xfId="47741"/>
    <cellStyle name="Input 2 2 40 10" xfId="47742"/>
    <cellStyle name="Input 2 2 40 11" xfId="47743"/>
    <cellStyle name="Input 2 2 40 2" xfId="47744"/>
    <cellStyle name="Input 2 2 40 2 2" xfId="47745"/>
    <cellStyle name="Input 2 2 40 2 2 2" xfId="47746"/>
    <cellStyle name="Input 2 2 40 2 2 3" xfId="47747"/>
    <cellStyle name="Input 2 2 40 2 3" xfId="47748"/>
    <cellStyle name="Input 2 2 40 2 4" xfId="47749"/>
    <cellStyle name="Input 2 2 40 3" xfId="47750"/>
    <cellStyle name="Input 2 2 40 3 2" xfId="47751"/>
    <cellStyle name="Input 2 2 40 3 2 2" xfId="47752"/>
    <cellStyle name="Input 2 2 40 3 2 3" xfId="47753"/>
    <cellStyle name="Input 2 2 40 3 3" xfId="47754"/>
    <cellStyle name="Input 2 2 40 3 4" xfId="47755"/>
    <cellStyle name="Input 2 2 40 4" xfId="47756"/>
    <cellStyle name="Input 2 2 40 4 2" xfId="47757"/>
    <cellStyle name="Input 2 2 40 4 2 2" xfId="47758"/>
    <cellStyle name="Input 2 2 40 4 2 3" xfId="47759"/>
    <cellStyle name="Input 2 2 40 4 3" xfId="47760"/>
    <cellStyle name="Input 2 2 40 4 4" xfId="47761"/>
    <cellStyle name="Input 2 2 40 5" xfId="47762"/>
    <cellStyle name="Input 2 2 40 5 2" xfId="47763"/>
    <cellStyle name="Input 2 2 40 5 2 2" xfId="47764"/>
    <cellStyle name="Input 2 2 40 5 2 3" xfId="47765"/>
    <cellStyle name="Input 2 2 40 5 3" xfId="47766"/>
    <cellStyle name="Input 2 2 40 5 4" xfId="47767"/>
    <cellStyle name="Input 2 2 40 6" xfId="47768"/>
    <cellStyle name="Input 2 2 40 6 2" xfId="47769"/>
    <cellStyle name="Input 2 2 40 6 2 2" xfId="47770"/>
    <cellStyle name="Input 2 2 40 6 2 3" xfId="47771"/>
    <cellStyle name="Input 2 2 40 6 3" xfId="47772"/>
    <cellStyle name="Input 2 2 40 6 4" xfId="47773"/>
    <cellStyle name="Input 2 2 40 7" xfId="47774"/>
    <cellStyle name="Input 2 2 40 7 2" xfId="47775"/>
    <cellStyle name="Input 2 2 40 7 2 2" xfId="47776"/>
    <cellStyle name="Input 2 2 40 7 2 3" xfId="47777"/>
    <cellStyle name="Input 2 2 40 7 3" xfId="47778"/>
    <cellStyle name="Input 2 2 40 7 4" xfId="47779"/>
    <cellStyle name="Input 2 2 40 8" xfId="47780"/>
    <cellStyle name="Input 2 2 40 8 2" xfId="47781"/>
    <cellStyle name="Input 2 2 40 8 2 2" xfId="47782"/>
    <cellStyle name="Input 2 2 40 8 2 3" xfId="47783"/>
    <cellStyle name="Input 2 2 40 8 3" xfId="47784"/>
    <cellStyle name="Input 2 2 40 8 4" xfId="47785"/>
    <cellStyle name="Input 2 2 40 9" xfId="47786"/>
    <cellStyle name="Input 2 2 40 9 2" xfId="47787"/>
    <cellStyle name="Input 2 2 40 9 3" xfId="47788"/>
    <cellStyle name="Input 2 2 41" xfId="47789"/>
    <cellStyle name="Input 2 2 41 10" xfId="47790"/>
    <cellStyle name="Input 2 2 41 11" xfId="47791"/>
    <cellStyle name="Input 2 2 41 2" xfId="47792"/>
    <cellStyle name="Input 2 2 41 2 2" xfId="47793"/>
    <cellStyle name="Input 2 2 41 2 2 2" xfId="47794"/>
    <cellStyle name="Input 2 2 41 2 2 3" xfId="47795"/>
    <cellStyle name="Input 2 2 41 2 3" xfId="47796"/>
    <cellStyle name="Input 2 2 41 2 4" xfId="47797"/>
    <cellStyle name="Input 2 2 41 3" xfId="47798"/>
    <cellStyle name="Input 2 2 41 3 2" xfId="47799"/>
    <cellStyle name="Input 2 2 41 3 2 2" xfId="47800"/>
    <cellStyle name="Input 2 2 41 3 2 3" xfId="47801"/>
    <cellStyle name="Input 2 2 41 3 3" xfId="47802"/>
    <cellStyle name="Input 2 2 41 3 4" xfId="47803"/>
    <cellStyle name="Input 2 2 41 4" xfId="47804"/>
    <cellStyle name="Input 2 2 41 4 2" xfId="47805"/>
    <cellStyle name="Input 2 2 41 4 2 2" xfId="47806"/>
    <cellStyle name="Input 2 2 41 4 2 3" xfId="47807"/>
    <cellStyle name="Input 2 2 41 4 3" xfId="47808"/>
    <cellStyle name="Input 2 2 41 4 4" xfId="47809"/>
    <cellStyle name="Input 2 2 41 5" xfId="47810"/>
    <cellStyle name="Input 2 2 41 5 2" xfId="47811"/>
    <cellStyle name="Input 2 2 41 5 2 2" xfId="47812"/>
    <cellStyle name="Input 2 2 41 5 2 3" xfId="47813"/>
    <cellStyle name="Input 2 2 41 5 3" xfId="47814"/>
    <cellStyle name="Input 2 2 41 5 4" xfId="47815"/>
    <cellStyle name="Input 2 2 41 6" xfId="47816"/>
    <cellStyle name="Input 2 2 41 6 2" xfId="47817"/>
    <cellStyle name="Input 2 2 41 6 2 2" xfId="47818"/>
    <cellStyle name="Input 2 2 41 6 2 3" xfId="47819"/>
    <cellStyle name="Input 2 2 41 6 3" xfId="47820"/>
    <cellStyle name="Input 2 2 41 6 4" xfId="47821"/>
    <cellStyle name="Input 2 2 41 7" xfId="47822"/>
    <cellStyle name="Input 2 2 41 7 2" xfId="47823"/>
    <cellStyle name="Input 2 2 41 7 2 2" xfId="47824"/>
    <cellStyle name="Input 2 2 41 7 2 3" xfId="47825"/>
    <cellStyle name="Input 2 2 41 7 3" xfId="47826"/>
    <cellStyle name="Input 2 2 41 7 4" xfId="47827"/>
    <cellStyle name="Input 2 2 41 8" xfId="47828"/>
    <cellStyle name="Input 2 2 41 8 2" xfId="47829"/>
    <cellStyle name="Input 2 2 41 8 2 2" xfId="47830"/>
    <cellStyle name="Input 2 2 41 8 2 3" xfId="47831"/>
    <cellStyle name="Input 2 2 41 8 3" xfId="47832"/>
    <cellStyle name="Input 2 2 41 8 4" xfId="47833"/>
    <cellStyle name="Input 2 2 41 9" xfId="47834"/>
    <cellStyle name="Input 2 2 41 9 2" xfId="47835"/>
    <cellStyle name="Input 2 2 41 9 3" xfId="47836"/>
    <cellStyle name="Input 2 2 42" xfId="47837"/>
    <cellStyle name="Input 2 2 42 10" xfId="47838"/>
    <cellStyle name="Input 2 2 42 11" xfId="47839"/>
    <cellStyle name="Input 2 2 42 2" xfId="47840"/>
    <cellStyle name="Input 2 2 42 2 2" xfId="47841"/>
    <cellStyle name="Input 2 2 42 2 2 2" xfId="47842"/>
    <cellStyle name="Input 2 2 42 2 2 3" xfId="47843"/>
    <cellStyle name="Input 2 2 42 2 3" xfId="47844"/>
    <cellStyle name="Input 2 2 42 2 4" xfId="47845"/>
    <cellStyle name="Input 2 2 42 3" xfId="47846"/>
    <cellStyle name="Input 2 2 42 3 2" xfId="47847"/>
    <cellStyle name="Input 2 2 42 3 2 2" xfId="47848"/>
    <cellStyle name="Input 2 2 42 3 2 3" xfId="47849"/>
    <cellStyle name="Input 2 2 42 3 3" xfId="47850"/>
    <cellStyle name="Input 2 2 42 3 4" xfId="47851"/>
    <cellStyle name="Input 2 2 42 4" xfId="47852"/>
    <cellStyle name="Input 2 2 42 4 2" xfId="47853"/>
    <cellStyle name="Input 2 2 42 4 2 2" xfId="47854"/>
    <cellStyle name="Input 2 2 42 4 2 3" xfId="47855"/>
    <cellStyle name="Input 2 2 42 4 3" xfId="47856"/>
    <cellStyle name="Input 2 2 42 4 4" xfId="47857"/>
    <cellStyle name="Input 2 2 42 5" xfId="47858"/>
    <cellStyle name="Input 2 2 42 5 2" xfId="47859"/>
    <cellStyle name="Input 2 2 42 5 2 2" xfId="47860"/>
    <cellStyle name="Input 2 2 42 5 2 3" xfId="47861"/>
    <cellStyle name="Input 2 2 42 5 3" xfId="47862"/>
    <cellStyle name="Input 2 2 42 5 4" xfId="47863"/>
    <cellStyle name="Input 2 2 42 6" xfId="47864"/>
    <cellStyle name="Input 2 2 42 6 2" xfId="47865"/>
    <cellStyle name="Input 2 2 42 6 2 2" xfId="47866"/>
    <cellStyle name="Input 2 2 42 6 2 3" xfId="47867"/>
    <cellStyle name="Input 2 2 42 6 3" xfId="47868"/>
    <cellStyle name="Input 2 2 42 6 4" xfId="47869"/>
    <cellStyle name="Input 2 2 42 7" xfId="47870"/>
    <cellStyle name="Input 2 2 42 7 2" xfId="47871"/>
    <cellStyle name="Input 2 2 42 7 2 2" xfId="47872"/>
    <cellStyle name="Input 2 2 42 7 2 3" xfId="47873"/>
    <cellStyle name="Input 2 2 42 7 3" xfId="47874"/>
    <cellStyle name="Input 2 2 42 7 4" xfId="47875"/>
    <cellStyle name="Input 2 2 42 8" xfId="47876"/>
    <cellStyle name="Input 2 2 42 8 2" xfId="47877"/>
    <cellStyle name="Input 2 2 42 8 2 2" xfId="47878"/>
    <cellStyle name="Input 2 2 42 8 2 3" xfId="47879"/>
    <cellStyle name="Input 2 2 42 8 3" xfId="47880"/>
    <cellStyle name="Input 2 2 42 8 4" xfId="47881"/>
    <cellStyle name="Input 2 2 42 9" xfId="47882"/>
    <cellStyle name="Input 2 2 42 9 2" xfId="47883"/>
    <cellStyle name="Input 2 2 42 9 3" xfId="47884"/>
    <cellStyle name="Input 2 2 43" xfId="47885"/>
    <cellStyle name="Input 2 2 43 2" xfId="47886"/>
    <cellStyle name="Input 2 2 43 2 2" xfId="47887"/>
    <cellStyle name="Input 2 2 43 2 3" xfId="47888"/>
    <cellStyle name="Input 2 2 43 3" xfId="47889"/>
    <cellStyle name="Input 2 2 43 4" xfId="47890"/>
    <cellStyle name="Input 2 2 44" xfId="47891"/>
    <cellStyle name="Input 2 2 44 2" xfId="47892"/>
    <cellStyle name="Input 2 2 44 2 2" xfId="47893"/>
    <cellStyle name="Input 2 2 44 2 3" xfId="47894"/>
    <cellStyle name="Input 2 2 44 3" xfId="47895"/>
    <cellStyle name="Input 2 2 44 4" xfId="47896"/>
    <cellStyle name="Input 2 2 45" xfId="47897"/>
    <cellStyle name="Input 2 2 45 2" xfId="47898"/>
    <cellStyle name="Input 2 2 45 2 2" xfId="47899"/>
    <cellStyle name="Input 2 2 45 2 3" xfId="47900"/>
    <cellStyle name="Input 2 2 45 3" xfId="47901"/>
    <cellStyle name="Input 2 2 45 4" xfId="47902"/>
    <cellStyle name="Input 2 2 46" xfId="47903"/>
    <cellStyle name="Input 2 2 46 2" xfId="47904"/>
    <cellStyle name="Input 2 2 46 2 2" xfId="47905"/>
    <cellStyle name="Input 2 2 46 2 3" xfId="47906"/>
    <cellStyle name="Input 2 2 46 3" xfId="47907"/>
    <cellStyle name="Input 2 2 46 4" xfId="47908"/>
    <cellStyle name="Input 2 2 47" xfId="47909"/>
    <cellStyle name="Input 2 2 47 2" xfId="47910"/>
    <cellStyle name="Input 2 2 47 3" xfId="47911"/>
    <cellStyle name="Input 2 2 48" xfId="47912"/>
    <cellStyle name="Input 2 2 49" xfId="47913"/>
    <cellStyle name="Input 2 2 5" xfId="257"/>
    <cellStyle name="Input 2 2 5 10" xfId="47914"/>
    <cellStyle name="Input 2 2 5 11" xfId="47915"/>
    <cellStyle name="Input 2 2 5 12" xfId="47916"/>
    <cellStyle name="Input 2 2 5 13" xfId="47917"/>
    <cellStyle name="Input 2 2 5 14" xfId="47918"/>
    <cellStyle name="Input 2 2 5 2" xfId="258"/>
    <cellStyle name="Input 2 2 5 2 2" xfId="3955"/>
    <cellStyle name="Input 2 2 5 2 2 2" xfId="3956"/>
    <cellStyle name="Input 2 2 5 2 2 2 2" xfId="3957"/>
    <cellStyle name="Input 2 2 5 2 2 2 2 2" xfId="3958"/>
    <cellStyle name="Input 2 2 5 2 2 2 2 2 2" xfId="3959"/>
    <cellStyle name="Input 2 2 5 2 2 2 2 3" xfId="3960"/>
    <cellStyle name="Input 2 2 5 2 2 2 3" xfId="3961"/>
    <cellStyle name="Input 2 2 5 2 2 2 3 2" xfId="3962"/>
    <cellStyle name="Input 2 2 5 2 2 2 3 2 2" xfId="3963"/>
    <cellStyle name="Input 2 2 5 2 2 2 3 3" xfId="3964"/>
    <cellStyle name="Input 2 2 5 2 2 2 4" xfId="3965"/>
    <cellStyle name="Input 2 2 5 2 2 2 4 2" xfId="3966"/>
    <cellStyle name="Input 2 2 5 2 2 2 5" xfId="3967"/>
    <cellStyle name="Input 2 2 5 2 2 3" xfId="3968"/>
    <cellStyle name="Input 2 2 5 2 2 3 2" xfId="3969"/>
    <cellStyle name="Input 2 2 5 2 2 3 2 2" xfId="3970"/>
    <cellStyle name="Input 2 2 5 2 2 3 3" xfId="3971"/>
    <cellStyle name="Input 2 2 5 2 2 4" xfId="3972"/>
    <cellStyle name="Input 2 2 5 2 2 4 2" xfId="3973"/>
    <cellStyle name="Input 2 2 5 2 2 4 2 2" xfId="3974"/>
    <cellStyle name="Input 2 2 5 2 2 4 3" xfId="3975"/>
    <cellStyle name="Input 2 2 5 2 2 5" xfId="3976"/>
    <cellStyle name="Input 2 2 5 2 2 5 2" xfId="3977"/>
    <cellStyle name="Input 2 2 5 2 2 6" xfId="3978"/>
    <cellStyle name="Input 2 2 5 2 3" xfId="47919"/>
    <cellStyle name="Input 2 2 5 2 4" xfId="47920"/>
    <cellStyle name="Input 2 2 5 2 5" xfId="47921"/>
    <cellStyle name="Input 2 2 5 2 6" xfId="47922"/>
    <cellStyle name="Input 2 2 5 2 7" xfId="47923"/>
    <cellStyle name="Input 2 2 5 2 8" xfId="47924"/>
    <cellStyle name="Input 2 2 5 3" xfId="3979"/>
    <cellStyle name="Input 2 2 5 3 2" xfId="3980"/>
    <cellStyle name="Input 2 2 5 3 2 2" xfId="3981"/>
    <cellStyle name="Input 2 2 5 3 2 2 2" xfId="3982"/>
    <cellStyle name="Input 2 2 5 3 2 2 2 2" xfId="3983"/>
    <cellStyle name="Input 2 2 5 3 2 2 3" xfId="3984"/>
    <cellStyle name="Input 2 2 5 3 2 3" xfId="3985"/>
    <cellStyle name="Input 2 2 5 3 2 3 2" xfId="3986"/>
    <cellStyle name="Input 2 2 5 3 2 3 2 2" xfId="3987"/>
    <cellStyle name="Input 2 2 5 3 2 3 3" xfId="3988"/>
    <cellStyle name="Input 2 2 5 3 2 4" xfId="3989"/>
    <cellStyle name="Input 2 2 5 3 2 4 2" xfId="3990"/>
    <cellStyle name="Input 2 2 5 3 2 5" xfId="3991"/>
    <cellStyle name="Input 2 2 5 3 3" xfId="3992"/>
    <cellStyle name="Input 2 2 5 3 3 2" xfId="3993"/>
    <cellStyle name="Input 2 2 5 3 3 2 2" xfId="3994"/>
    <cellStyle name="Input 2 2 5 3 3 3" xfId="3995"/>
    <cellStyle name="Input 2 2 5 3 4" xfId="3996"/>
    <cellStyle name="Input 2 2 5 3 4 2" xfId="3997"/>
    <cellStyle name="Input 2 2 5 3 4 2 2" xfId="3998"/>
    <cellStyle name="Input 2 2 5 3 4 3" xfId="3999"/>
    <cellStyle name="Input 2 2 5 3 5" xfId="4000"/>
    <cellStyle name="Input 2 2 5 3 5 2" xfId="4001"/>
    <cellStyle name="Input 2 2 5 3 6" xfId="4002"/>
    <cellStyle name="Input 2 2 5 4" xfId="47925"/>
    <cellStyle name="Input 2 2 5 4 2" xfId="47926"/>
    <cellStyle name="Input 2 2 5 4 2 2" xfId="47927"/>
    <cellStyle name="Input 2 2 5 4 2 3" xfId="47928"/>
    <cellStyle name="Input 2 2 5 4 3" xfId="47929"/>
    <cellStyle name="Input 2 2 5 4 4" xfId="47930"/>
    <cellStyle name="Input 2 2 5 5" xfId="47931"/>
    <cellStyle name="Input 2 2 5 5 2" xfId="47932"/>
    <cellStyle name="Input 2 2 5 5 2 2" xfId="47933"/>
    <cellStyle name="Input 2 2 5 5 2 3" xfId="47934"/>
    <cellStyle name="Input 2 2 5 5 3" xfId="47935"/>
    <cellStyle name="Input 2 2 5 5 4" xfId="47936"/>
    <cellStyle name="Input 2 2 5 6" xfId="47937"/>
    <cellStyle name="Input 2 2 5 6 2" xfId="47938"/>
    <cellStyle name="Input 2 2 5 6 2 2" xfId="47939"/>
    <cellStyle name="Input 2 2 5 6 2 3" xfId="47940"/>
    <cellStyle name="Input 2 2 5 6 3" xfId="47941"/>
    <cellStyle name="Input 2 2 5 6 4" xfId="47942"/>
    <cellStyle name="Input 2 2 5 7" xfId="47943"/>
    <cellStyle name="Input 2 2 5 7 2" xfId="47944"/>
    <cellStyle name="Input 2 2 5 7 2 2" xfId="47945"/>
    <cellStyle name="Input 2 2 5 7 2 3" xfId="47946"/>
    <cellStyle name="Input 2 2 5 7 3" xfId="47947"/>
    <cellStyle name="Input 2 2 5 7 4" xfId="47948"/>
    <cellStyle name="Input 2 2 5 8" xfId="47949"/>
    <cellStyle name="Input 2 2 5 8 2" xfId="47950"/>
    <cellStyle name="Input 2 2 5 8 2 2" xfId="47951"/>
    <cellStyle name="Input 2 2 5 8 2 3" xfId="47952"/>
    <cellStyle name="Input 2 2 5 8 3" xfId="47953"/>
    <cellStyle name="Input 2 2 5 8 4" xfId="47954"/>
    <cellStyle name="Input 2 2 5 9" xfId="47955"/>
    <cellStyle name="Input 2 2 5 9 2" xfId="47956"/>
    <cellStyle name="Input 2 2 5 9 2 2" xfId="47957"/>
    <cellStyle name="Input 2 2 5 9 2 3" xfId="47958"/>
    <cellStyle name="Input 2 2 5 9 3" xfId="47959"/>
    <cellStyle name="Input 2 2 5 9 4" xfId="47960"/>
    <cellStyle name="Input 2 2 6" xfId="259"/>
    <cellStyle name="Input 2 2 6 10" xfId="47961"/>
    <cellStyle name="Input 2 2 6 11" xfId="47962"/>
    <cellStyle name="Input 2 2 6 12" xfId="47963"/>
    <cellStyle name="Input 2 2 6 13" xfId="47964"/>
    <cellStyle name="Input 2 2 6 14" xfId="47965"/>
    <cellStyle name="Input 2 2 6 2" xfId="260"/>
    <cellStyle name="Input 2 2 6 2 2" xfId="4003"/>
    <cellStyle name="Input 2 2 6 2 2 2" xfId="4004"/>
    <cellStyle name="Input 2 2 6 2 2 2 2" xfId="4005"/>
    <cellStyle name="Input 2 2 6 2 2 2 2 2" xfId="4006"/>
    <cellStyle name="Input 2 2 6 2 2 2 2 2 2" xfId="4007"/>
    <cellStyle name="Input 2 2 6 2 2 2 2 3" xfId="4008"/>
    <cellStyle name="Input 2 2 6 2 2 2 3" xfId="4009"/>
    <cellStyle name="Input 2 2 6 2 2 2 3 2" xfId="4010"/>
    <cellStyle name="Input 2 2 6 2 2 2 3 2 2" xfId="4011"/>
    <cellStyle name="Input 2 2 6 2 2 2 3 3" xfId="4012"/>
    <cellStyle name="Input 2 2 6 2 2 2 4" xfId="4013"/>
    <cellStyle name="Input 2 2 6 2 2 2 4 2" xfId="4014"/>
    <cellStyle name="Input 2 2 6 2 2 2 5" xfId="4015"/>
    <cellStyle name="Input 2 2 6 2 2 3" xfId="4016"/>
    <cellStyle name="Input 2 2 6 2 2 3 2" xfId="4017"/>
    <cellStyle name="Input 2 2 6 2 2 3 2 2" xfId="4018"/>
    <cellStyle name="Input 2 2 6 2 2 3 3" xfId="4019"/>
    <cellStyle name="Input 2 2 6 2 2 4" xfId="4020"/>
    <cellStyle name="Input 2 2 6 2 2 4 2" xfId="4021"/>
    <cellStyle name="Input 2 2 6 2 2 4 2 2" xfId="4022"/>
    <cellStyle name="Input 2 2 6 2 2 4 3" xfId="4023"/>
    <cellStyle name="Input 2 2 6 2 2 5" xfId="4024"/>
    <cellStyle name="Input 2 2 6 2 2 5 2" xfId="4025"/>
    <cellStyle name="Input 2 2 6 2 2 6" xfId="4026"/>
    <cellStyle name="Input 2 2 6 2 3" xfId="47966"/>
    <cellStyle name="Input 2 2 6 2 4" xfId="47967"/>
    <cellStyle name="Input 2 2 6 2 5" xfId="47968"/>
    <cellStyle name="Input 2 2 6 2 6" xfId="47969"/>
    <cellStyle name="Input 2 2 6 2 7" xfId="47970"/>
    <cellStyle name="Input 2 2 6 2 8" xfId="47971"/>
    <cellStyle name="Input 2 2 6 3" xfId="4027"/>
    <cellStyle name="Input 2 2 6 3 2" xfId="4028"/>
    <cellStyle name="Input 2 2 6 3 2 2" xfId="4029"/>
    <cellStyle name="Input 2 2 6 3 2 2 2" xfId="4030"/>
    <cellStyle name="Input 2 2 6 3 2 2 2 2" xfId="4031"/>
    <cellStyle name="Input 2 2 6 3 2 2 3" xfId="4032"/>
    <cellStyle name="Input 2 2 6 3 2 3" xfId="4033"/>
    <cellStyle name="Input 2 2 6 3 2 3 2" xfId="4034"/>
    <cellStyle name="Input 2 2 6 3 2 3 2 2" xfId="4035"/>
    <cellStyle name="Input 2 2 6 3 2 3 3" xfId="4036"/>
    <cellStyle name="Input 2 2 6 3 2 4" xfId="4037"/>
    <cellStyle name="Input 2 2 6 3 2 4 2" xfId="4038"/>
    <cellStyle name="Input 2 2 6 3 2 5" xfId="4039"/>
    <cellStyle name="Input 2 2 6 3 3" xfId="4040"/>
    <cellStyle name="Input 2 2 6 3 3 2" xfId="4041"/>
    <cellStyle name="Input 2 2 6 3 3 2 2" xfId="4042"/>
    <cellStyle name="Input 2 2 6 3 3 3" xfId="4043"/>
    <cellStyle name="Input 2 2 6 3 4" xfId="4044"/>
    <cellStyle name="Input 2 2 6 3 4 2" xfId="4045"/>
    <cellStyle name="Input 2 2 6 3 4 2 2" xfId="4046"/>
    <cellStyle name="Input 2 2 6 3 4 3" xfId="4047"/>
    <cellStyle name="Input 2 2 6 3 5" xfId="4048"/>
    <cellStyle name="Input 2 2 6 3 5 2" xfId="4049"/>
    <cellStyle name="Input 2 2 6 3 6" xfId="4050"/>
    <cellStyle name="Input 2 2 6 4" xfId="47972"/>
    <cellStyle name="Input 2 2 6 4 2" xfId="47973"/>
    <cellStyle name="Input 2 2 6 4 2 2" xfId="47974"/>
    <cellStyle name="Input 2 2 6 4 2 3" xfId="47975"/>
    <cellStyle name="Input 2 2 6 4 3" xfId="47976"/>
    <cellStyle name="Input 2 2 6 4 4" xfId="47977"/>
    <cellStyle name="Input 2 2 6 5" xfId="47978"/>
    <cellStyle name="Input 2 2 6 5 2" xfId="47979"/>
    <cellStyle name="Input 2 2 6 5 2 2" xfId="47980"/>
    <cellStyle name="Input 2 2 6 5 2 3" xfId="47981"/>
    <cellStyle name="Input 2 2 6 5 3" xfId="47982"/>
    <cellStyle name="Input 2 2 6 5 4" xfId="47983"/>
    <cellStyle name="Input 2 2 6 6" xfId="47984"/>
    <cellStyle name="Input 2 2 6 6 2" xfId="47985"/>
    <cellStyle name="Input 2 2 6 6 2 2" xfId="47986"/>
    <cellStyle name="Input 2 2 6 6 2 3" xfId="47987"/>
    <cellStyle name="Input 2 2 6 6 3" xfId="47988"/>
    <cellStyle name="Input 2 2 6 6 4" xfId="47989"/>
    <cellStyle name="Input 2 2 6 7" xfId="47990"/>
    <cellStyle name="Input 2 2 6 7 2" xfId="47991"/>
    <cellStyle name="Input 2 2 6 7 2 2" xfId="47992"/>
    <cellStyle name="Input 2 2 6 7 2 3" xfId="47993"/>
    <cellStyle name="Input 2 2 6 7 3" xfId="47994"/>
    <cellStyle name="Input 2 2 6 7 4" xfId="47995"/>
    <cellStyle name="Input 2 2 6 8" xfId="47996"/>
    <cellStyle name="Input 2 2 6 8 2" xfId="47997"/>
    <cellStyle name="Input 2 2 6 8 2 2" xfId="47998"/>
    <cellStyle name="Input 2 2 6 8 2 3" xfId="47999"/>
    <cellStyle name="Input 2 2 6 8 3" xfId="48000"/>
    <cellStyle name="Input 2 2 6 8 4" xfId="48001"/>
    <cellStyle name="Input 2 2 6 9" xfId="48002"/>
    <cellStyle name="Input 2 2 6 9 2" xfId="48003"/>
    <cellStyle name="Input 2 2 6 9 2 2" xfId="48004"/>
    <cellStyle name="Input 2 2 6 9 2 3" xfId="48005"/>
    <cellStyle name="Input 2 2 6 9 3" xfId="48006"/>
    <cellStyle name="Input 2 2 6 9 4" xfId="48007"/>
    <cellStyle name="Input 2 2 7" xfId="261"/>
    <cellStyle name="Input 2 2 7 10" xfId="48008"/>
    <cellStyle name="Input 2 2 7 11" xfId="48009"/>
    <cellStyle name="Input 2 2 7 12" xfId="48010"/>
    <cellStyle name="Input 2 2 7 13" xfId="48011"/>
    <cellStyle name="Input 2 2 7 14" xfId="48012"/>
    <cellStyle name="Input 2 2 7 2" xfId="262"/>
    <cellStyle name="Input 2 2 7 2 2" xfId="4051"/>
    <cellStyle name="Input 2 2 7 2 2 2" xfId="4052"/>
    <cellStyle name="Input 2 2 7 2 2 2 2" xfId="4053"/>
    <cellStyle name="Input 2 2 7 2 2 2 2 2" xfId="4054"/>
    <cellStyle name="Input 2 2 7 2 2 2 2 2 2" xfId="4055"/>
    <cellStyle name="Input 2 2 7 2 2 2 2 3" xfId="4056"/>
    <cellStyle name="Input 2 2 7 2 2 2 3" xfId="4057"/>
    <cellStyle name="Input 2 2 7 2 2 2 3 2" xfId="4058"/>
    <cellStyle name="Input 2 2 7 2 2 2 3 2 2" xfId="4059"/>
    <cellStyle name="Input 2 2 7 2 2 2 3 3" xfId="4060"/>
    <cellStyle name="Input 2 2 7 2 2 2 4" xfId="4061"/>
    <cellStyle name="Input 2 2 7 2 2 2 4 2" xfId="4062"/>
    <cellStyle name="Input 2 2 7 2 2 2 5" xfId="4063"/>
    <cellStyle name="Input 2 2 7 2 2 3" xfId="4064"/>
    <cellStyle name="Input 2 2 7 2 2 3 2" xfId="4065"/>
    <cellStyle name="Input 2 2 7 2 2 3 2 2" xfId="4066"/>
    <cellStyle name="Input 2 2 7 2 2 3 3" xfId="4067"/>
    <cellStyle name="Input 2 2 7 2 2 4" xfId="4068"/>
    <cellStyle name="Input 2 2 7 2 2 4 2" xfId="4069"/>
    <cellStyle name="Input 2 2 7 2 2 4 2 2" xfId="4070"/>
    <cellStyle name="Input 2 2 7 2 2 4 3" xfId="4071"/>
    <cellStyle name="Input 2 2 7 2 2 5" xfId="4072"/>
    <cellStyle name="Input 2 2 7 2 2 5 2" xfId="4073"/>
    <cellStyle name="Input 2 2 7 2 2 6" xfId="4074"/>
    <cellStyle name="Input 2 2 7 2 3" xfId="48013"/>
    <cellStyle name="Input 2 2 7 2 4" xfId="48014"/>
    <cellStyle name="Input 2 2 7 2 5" xfId="48015"/>
    <cellStyle name="Input 2 2 7 2 6" xfId="48016"/>
    <cellStyle name="Input 2 2 7 2 7" xfId="48017"/>
    <cellStyle name="Input 2 2 7 2 8" xfId="48018"/>
    <cellStyle name="Input 2 2 7 3" xfId="4075"/>
    <cellStyle name="Input 2 2 7 3 2" xfId="4076"/>
    <cellStyle name="Input 2 2 7 3 2 2" xfId="4077"/>
    <cellStyle name="Input 2 2 7 3 2 2 2" xfId="4078"/>
    <cellStyle name="Input 2 2 7 3 2 2 2 2" xfId="4079"/>
    <cellStyle name="Input 2 2 7 3 2 2 3" xfId="4080"/>
    <cellStyle name="Input 2 2 7 3 2 3" xfId="4081"/>
    <cellStyle name="Input 2 2 7 3 2 3 2" xfId="4082"/>
    <cellStyle name="Input 2 2 7 3 2 3 2 2" xfId="4083"/>
    <cellStyle name="Input 2 2 7 3 2 3 3" xfId="4084"/>
    <cellStyle name="Input 2 2 7 3 2 4" xfId="4085"/>
    <cellStyle name="Input 2 2 7 3 2 4 2" xfId="4086"/>
    <cellStyle name="Input 2 2 7 3 2 5" xfId="4087"/>
    <cellStyle name="Input 2 2 7 3 3" xfId="4088"/>
    <cellStyle name="Input 2 2 7 3 3 2" xfId="4089"/>
    <cellStyle name="Input 2 2 7 3 3 2 2" xfId="4090"/>
    <cellStyle name="Input 2 2 7 3 3 3" xfId="4091"/>
    <cellStyle name="Input 2 2 7 3 4" xfId="4092"/>
    <cellStyle name="Input 2 2 7 3 4 2" xfId="4093"/>
    <cellStyle name="Input 2 2 7 3 4 2 2" xfId="4094"/>
    <cellStyle name="Input 2 2 7 3 4 3" xfId="4095"/>
    <cellStyle name="Input 2 2 7 3 5" xfId="4096"/>
    <cellStyle name="Input 2 2 7 3 5 2" xfId="4097"/>
    <cellStyle name="Input 2 2 7 3 6" xfId="4098"/>
    <cellStyle name="Input 2 2 7 4" xfId="48019"/>
    <cellStyle name="Input 2 2 7 4 2" xfId="48020"/>
    <cellStyle name="Input 2 2 7 4 2 2" xfId="48021"/>
    <cellStyle name="Input 2 2 7 4 2 3" xfId="48022"/>
    <cellStyle name="Input 2 2 7 4 3" xfId="48023"/>
    <cellStyle name="Input 2 2 7 4 4" xfId="48024"/>
    <cellStyle name="Input 2 2 7 5" xfId="48025"/>
    <cellStyle name="Input 2 2 7 5 2" xfId="48026"/>
    <cellStyle name="Input 2 2 7 5 2 2" xfId="48027"/>
    <cellStyle name="Input 2 2 7 5 2 3" xfId="48028"/>
    <cellStyle name="Input 2 2 7 5 3" xfId="48029"/>
    <cellStyle name="Input 2 2 7 5 4" xfId="48030"/>
    <cellStyle name="Input 2 2 7 6" xfId="48031"/>
    <cellStyle name="Input 2 2 7 6 2" xfId="48032"/>
    <cellStyle name="Input 2 2 7 6 2 2" xfId="48033"/>
    <cellStyle name="Input 2 2 7 6 2 3" xfId="48034"/>
    <cellStyle name="Input 2 2 7 6 3" xfId="48035"/>
    <cellStyle name="Input 2 2 7 6 4" xfId="48036"/>
    <cellStyle name="Input 2 2 7 7" xfId="48037"/>
    <cellStyle name="Input 2 2 7 7 2" xfId="48038"/>
    <cellStyle name="Input 2 2 7 7 2 2" xfId="48039"/>
    <cellStyle name="Input 2 2 7 7 2 3" xfId="48040"/>
    <cellStyle name="Input 2 2 7 7 3" xfId="48041"/>
    <cellStyle name="Input 2 2 7 7 4" xfId="48042"/>
    <cellStyle name="Input 2 2 7 8" xfId="48043"/>
    <cellStyle name="Input 2 2 7 8 2" xfId="48044"/>
    <cellStyle name="Input 2 2 7 8 2 2" xfId="48045"/>
    <cellStyle name="Input 2 2 7 8 2 3" xfId="48046"/>
    <cellStyle name="Input 2 2 7 8 3" xfId="48047"/>
    <cellStyle name="Input 2 2 7 8 4" xfId="48048"/>
    <cellStyle name="Input 2 2 7 9" xfId="48049"/>
    <cellStyle name="Input 2 2 7 9 2" xfId="48050"/>
    <cellStyle name="Input 2 2 7 9 2 2" xfId="48051"/>
    <cellStyle name="Input 2 2 7 9 2 3" xfId="48052"/>
    <cellStyle name="Input 2 2 7 9 3" xfId="48053"/>
    <cellStyle name="Input 2 2 7 9 4" xfId="48054"/>
    <cellStyle name="Input 2 2 8" xfId="263"/>
    <cellStyle name="Input 2 2 8 10" xfId="48055"/>
    <cellStyle name="Input 2 2 8 11" xfId="48056"/>
    <cellStyle name="Input 2 2 8 12" xfId="48057"/>
    <cellStyle name="Input 2 2 8 13" xfId="48058"/>
    <cellStyle name="Input 2 2 8 14" xfId="48059"/>
    <cellStyle name="Input 2 2 8 2" xfId="264"/>
    <cellStyle name="Input 2 2 8 2 2" xfId="4099"/>
    <cellStyle name="Input 2 2 8 2 2 2" xfId="4100"/>
    <cellStyle name="Input 2 2 8 2 2 2 2" xfId="4101"/>
    <cellStyle name="Input 2 2 8 2 2 2 2 2" xfId="4102"/>
    <cellStyle name="Input 2 2 8 2 2 2 2 2 2" xfId="4103"/>
    <cellStyle name="Input 2 2 8 2 2 2 2 3" xfId="4104"/>
    <cellStyle name="Input 2 2 8 2 2 2 3" xfId="4105"/>
    <cellStyle name="Input 2 2 8 2 2 2 3 2" xfId="4106"/>
    <cellStyle name="Input 2 2 8 2 2 2 3 2 2" xfId="4107"/>
    <cellStyle name="Input 2 2 8 2 2 2 3 3" xfId="4108"/>
    <cellStyle name="Input 2 2 8 2 2 2 4" xfId="4109"/>
    <cellStyle name="Input 2 2 8 2 2 2 4 2" xfId="4110"/>
    <cellStyle name="Input 2 2 8 2 2 2 5" xfId="4111"/>
    <cellStyle name="Input 2 2 8 2 2 3" xfId="4112"/>
    <cellStyle name="Input 2 2 8 2 2 3 2" xfId="4113"/>
    <cellStyle name="Input 2 2 8 2 2 3 2 2" xfId="4114"/>
    <cellStyle name="Input 2 2 8 2 2 3 3" xfId="4115"/>
    <cellStyle name="Input 2 2 8 2 2 4" xfId="4116"/>
    <cellStyle name="Input 2 2 8 2 2 4 2" xfId="4117"/>
    <cellStyle name="Input 2 2 8 2 2 4 2 2" xfId="4118"/>
    <cellStyle name="Input 2 2 8 2 2 4 3" xfId="4119"/>
    <cellStyle name="Input 2 2 8 2 2 5" xfId="4120"/>
    <cellStyle name="Input 2 2 8 2 2 5 2" xfId="4121"/>
    <cellStyle name="Input 2 2 8 2 2 6" xfId="4122"/>
    <cellStyle name="Input 2 2 8 2 3" xfId="48060"/>
    <cellStyle name="Input 2 2 8 2 4" xfId="48061"/>
    <cellStyle name="Input 2 2 8 2 5" xfId="48062"/>
    <cellStyle name="Input 2 2 8 2 6" xfId="48063"/>
    <cellStyle name="Input 2 2 8 2 7" xfId="48064"/>
    <cellStyle name="Input 2 2 8 2 8" xfId="48065"/>
    <cellStyle name="Input 2 2 8 3" xfId="4123"/>
    <cellStyle name="Input 2 2 8 3 2" xfId="4124"/>
    <cellStyle name="Input 2 2 8 3 2 2" xfId="4125"/>
    <cellStyle name="Input 2 2 8 3 2 2 2" xfId="4126"/>
    <cellStyle name="Input 2 2 8 3 2 2 2 2" xfId="4127"/>
    <cellStyle name="Input 2 2 8 3 2 2 3" xfId="4128"/>
    <cellStyle name="Input 2 2 8 3 2 3" xfId="4129"/>
    <cellStyle name="Input 2 2 8 3 2 3 2" xfId="4130"/>
    <cellStyle name="Input 2 2 8 3 2 3 2 2" xfId="4131"/>
    <cellStyle name="Input 2 2 8 3 2 3 3" xfId="4132"/>
    <cellStyle name="Input 2 2 8 3 2 4" xfId="4133"/>
    <cellStyle name="Input 2 2 8 3 2 4 2" xfId="4134"/>
    <cellStyle name="Input 2 2 8 3 2 5" xfId="4135"/>
    <cellStyle name="Input 2 2 8 3 3" xfId="4136"/>
    <cellStyle name="Input 2 2 8 3 3 2" xfId="4137"/>
    <cellStyle name="Input 2 2 8 3 3 2 2" xfId="4138"/>
    <cellStyle name="Input 2 2 8 3 3 3" xfId="4139"/>
    <cellStyle name="Input 2 2 8 3 4" xfId="4140"/>
    <cellStyle name="Input 2 2 8 3 4 2" xfId="4141"/>
    <cellStyle name="Input 2 2 8 3 4 2 2" xfId="4142"/>
    <cellStyle name="Input 2 2 8 3 4 3" xfId="4143"/>
    <cellStyle name="Input 2 2 8 3 5" xfId="4144"/>
    <cellStyle name="Input 2 2 8 3 5 2" xfId="4145"/>
    <cellStyle name="Input 2 2 8 3 6" xfId="4146"/>
    <cellStyle name="Input 2 2 8 4" xfId="48066"/>
    <cellStyle name="Input 2 2 8 4 2" xfId="48067"/>
    <cellStyle name="Input 2 2 8 4 2 2" xfId="48068"/>
    <cellStyle name="Input 2 2 8 4 2 3" xfId="48069"/>
    <cellStyle name="Input 2 2 8 4 3" xfId="48070"/>
    <cellStyle name="Input 2 2 8 4 4" xfId="48071"/>
    <cellStyle name="Input 2 2 8 5" xfId="48072"/>
    <cellStyle name="Input 2 2 8 5 2" xfId="48073"/>
    <cellStyle name="Input 2 2 8 5 2 2" xfId="48074"/>
    <cellStyle name="Input 2 2 8 5 2 3" xfId="48075"/>
    <cellStyle name="Input 2 2 8 5 3" xfId="48076"/>
    <cellStyle name="Input 2 2 8 5 4" xfId="48077"/>
    <cellStyle name="Input 2 2 8 6" xfId="48078"/>
    <cellStyle name="Input 2 2 8 6 2" xfId="48079"/>
    <cellStyle name="Input 2 2 8 6 2 2" xfId="48080"/>
    <cellStyle name="Input 2 2 8 6 2 3" xfId="48081"/>
    <cellStyle name="Input 2 2 8 6 3" xfId="48082"/>
    <cellStyle name="Input 2 2 8 6 4" xfId="48083"/>
    <cellStyle name="Input 2 2 8 7" xfId="48084"/>
    <cellStyle name="Input 2 2 8 7 2" xfId="48085"/>
    <cellStyle name="Input 2 2 8 7 2 2" xfId="48086"/>
    <cellStyle name="Input 2 2 8 7 2 3" xfId="48087"/>
    <cellStyle name="Input 2 2 8 7 3" xfId="48088"/>
    <cellStyle name="Input 2 2 8 7 4" xfId="48089"/>
    <cellStyle name="Input 2 2 8 8" xfId="48090"/>
    <cellStyle name="Input 2 2 8 8 2" xfId="48091"/>
    <cellStyle name="Input 2 2 8 8 2 2" xfId="48092"/>
    <cellStyle name="Input 2 2 8 8 2 3" xfId="48093"/>
    <cellStyle name="Input 2 2 8 8 3" xfId="48094"/>
    <cellStyle name="Input 2 2 8 8 4" xfId="48095"/>
    <cellStyle name="Input 2 2 8 9" xfId="48096"/>
    <cellStyle name="Input 2 2 8 9 2" xfId="48097"/>
    <cellStyle name="Input 2 2 8 9 2 2" xfId="48098"/>
    <cellStyle name="Input 2 2 8 9 2 3" xfId="48099"/>
    <cellStyle name="Input 2 2 8 9 3" xfId="48100"/>
    <cellStyle name="Input 2 2 8 9 4" xfId="48101"/>
    <cellStyle name="Input 2 2 9" xfId="4147"/>
    <cellStyle name="Input 2 2 9 10" xfId="48102"/>
    <cellStyle name="Input 2 2 9 2" xfId="4148"/>
    <cellStyle name="Input 2 2 9 2 2" xfId="4149"/>
    <cellStyle name="Input 2 2 9 2 2 2" xfId="4150"/>
    <cellStyle name="Input 2 2 9 2 2 2 2" xfId="4151"/>
    <cellStyle name="Input 2 2 9 2 2 3" xfId="4152"/>
    <cellStyle name="Input 2 2 9 2 3" xfId="4153"/>
    <cellStyle name="Input 2 2 9 2 3 2" xfId="4154"/>
    <cellStyle name="Input 2 2 9 2 3 2 2" xfId="4155"/>
    <cellStyle name="Input 2 2 9 2 3 3" xfId="4156"/>
    <cellStyle name="Input 2 2 9 2 4" xfId="4157"/>
    <cellStyle name="Input 2 2 9 2 4 2" xfId="4158"/>
    <cellStyle name="Input 2 2 9 2 5" xfId="4159"/>
    <cellStyle name="Input 2 2 9 3" xfId="4160"/>
    <cellStyle name="Input 2 2 9 3 2" xfId="4161"/>
    <cellStyle name="Input 2 2 9 3 2 2" xfId="4162"/>
    <cellStyle name="Input 2 2 9 3 2 3" xfId="48103"/>
    <cellStyle name="Input 2 2 9 3 3" xfId="4163"/>
    <cellStyle name="Input 2 2 9 3 4" xfId="48104"/>
    <cellStyle name="Input 2 2 9 4" xfId="4164"/>
    <cellStyle name="Input 2 2 9 4 2" xfId="4165"/>
    <cellStyle name="Input 2 2 9 4 2 2" xfId="4166"/>
    <cellStyle name="Input 2 2 9 4 2 3" xfId="48105"/>
    <cellStyle name="Input 2 2 9 4 3" xfId="4167"/>
    <cellStyle name="Input 2 2 9 4 4" xfId="48106"/>
    <cellStyle name="Input 2 2 9 5" xfId="4168"/>
    <cellStyle name="Input 2 2 9 5 2" xfId="4169"/>
    <cellStyle name="Input 2 2 9 5 2 2" xfId="48107"/>
    <cellStyle name="Input 2 2 9 5 2 3" xfId="48108"/>
    <cellStyle name="Input 2 2 9 5 3" xfId="48109"/>
    <cellStyle name="Input 2 2 9 5 4" xfId="48110"/>
    <cellStyle name="Input 2 2 9 6" xfId="4170"/>
    <cellStyle name="Input 2 2 9 6 2" xfId="48111"/>
    <cellStyle name="Input 2 2 9 6 2 2" xfId="48112"/>
    <cellStyle name="Input 2 2 9 6 2 3" xfId="48113"/>
    <cellStyle name="Input 2 2 9 6 3" xfId="48114"/>
    <cellStyle name="Input 2 2 9 6 4" xfId="48115"/>
    <cellStyle name="Input 2 2 9 7" xfId="48116"/>
    <cellStyle name="Input 2 2 9 7 2" xfId="48117"/>
    <cellStyle name="Input 2 2 9 7 2 2" xfId="48118"/>
    <cellStyle name="Input 2 2 9 7 2 3" xfId="48119"/>
    <cellStyle name="Input 2 2 9 7 3" xfId="48120"/>
    <cellStyle name="Input 2 2 9 7 4" xfId="48121"/>
    <cellStyle name="Input 2 2 9 8" xfId="48122"/>
    <cellStyle name="Input 2 2 9 8 2" xfId="48123"/>
    <cellStyle name="Input 2 2 9 8 2 2" xfId="48124"/>
    <cellStyle name="Input 2 2 9 8 2 3" xfId="48125"/>
    <cellStyle name="Input 2 2 9 8 3" xfId="48126"/>
    <cellStyle name="Input 2 2 9 8 4" xfId="48127"/>
    <cellStyle name="Input 2 2 9 9" xfId="48128"/>
    <cellStyle name="Input 2 2 9 9 2" xfId="48129"/>
    <cellStyle name="Input 2 2 9 9 2 2" xfId="48130"/>
    <cellStyle name="Input 2 2 9 9 2 3" xfId="48131"/>
    <cellStyle name="Input 2 2 9 9 3" xfId="48132"/>
    <cellStyle name="Input 2 2 9 9 4" xfId="48133"/>
    <cellStyle name="Input 2 20" xfId="48134"/>
    <cellStyle name="Input 2 20 10" xfId="48135"/>
    <cellStyle name="Input 2 20 11" xfId="48136"/>
    <cellStyle name="Input 2 20 2" xfId="48137"/>
    <cellStyle name="Input 2 20 2 2" xfId="48138"/>
    <cellStyle name="Input 2 20 2 2 2" xfId="48139"/>
    <cellStyle name="Input 2 20 2 2 3" xfId="48140"/>
    <cellStyle name="Input 2 20 2 3" xfId="48141"/>
    <cellStyle name="Input 2 20 2 4" xfId="48142"/>
    <cellStyle name="Input 2 20 3" xfId="48143"/>
    <cellStyle name="Input 2 20 3 2" xfId="48144"/>
    <cellStyle name="Input 2 20 3 2 2" xfId="48145"/>
    <cellStyle name="Input 2 20 3 2 3" xfId="48146"/>
    <cellStyle name="Input 2 20 3 3" xfId="48147"/>
    <cellStyle name="Input 2 20 3 4" xfId="48148"/>
    <cellStyle name="Input 2 20 4" xfId="48149"/>
    <cellStyle name="Input 2 20 4 2" xfId="48150"/>
    <cellStyle name="Input 2 20 4 2 2" xfId="48151"/>
    <cellStyle name="Input 2 20 4 2 3" xfId="48152"/>
    <cellStyle name="Input 2 20 4 3" xfId="48153"/>
    <cellStyle name="Input 2 20 4 4" xfId="48154"/>
    <cellStyle name="Input 2 20 5" xfId="48155"/>
    <cellStyle name="Input 2 20 5 2" xfId="48156"/>
    <cellStyle name="Input 2 20 5 2 2" xfId="48157"/>
    <cellStyle name="Input 2 20 5 2 3" xfId="48158"/>
    <cellStyle name="Input 2 20 5 3" xfId="48159"/>
    <cellStyle name="Input 2 20 5 4" xfId="48160"/>
    <cellStyle name="Input 2 20 6" xfId="48161"/>
    <cellStyle name="Input 2 20 6 2" xfId="48162"/>
    <cellStyle name="Input 2 20 6 2 2" xfId="48163"/>
    <cellStyle name="Input 2 20 6 2 3" xfId="48164"/>
    <cellStyle name="Input 2 20 6 3" xfId="48165"/>
    <cellStyle name="Input 2 20 6 4" xfId="48166"/>
    <cellStyle name="Input 2 20 7" xfId="48167"/>
    <cellStyle name="Input 2 20 7 2" xfId="48168"/>
    <cellStyle name="Input 2 20 7 2 2" xfId="48169"/>
    <cellStyle name="Input 2 20 7 2 3" xfId="48170"/>
    <cellStyle name="Input 2 20 7 3" xfId="48171"/>
    <cellStyle name="Input 2 20 7 4" xfId="48172"/>
    <cellStyle name="Input 2 20 8" xfId="48173"/>
    <cellStyle name="Input 2 20 8 2" xfId="48174"/>
    <cellStyle name="Input 2 20 8 2 2" xfId="48175"/>
    <cellStyle name="Input 2 20 8 2 3" xfId="48176"/>
    <cellStyle name="Input 2 20 8 3" xfId="48177"/>
    <cellStyle name="Input 2 20 8 4" xfId="48178"/>
    <cellStyle name="Input 2 20 9" xfId="48179"/>
    <cellStyle name="Input 2 20 9 2" xfId="48180"/>
    <cellStyle name="Input 2 20 9 3" xfId="48181"/>
    <cellStyle name="Input 2 21" xfId="48182"/>
    <cellStyle name="Input 2 21 2" xfId="48183"/>
    <cellStyle name="Input 2 21 2 2" xfId="48184"/>
    <cellStyle name="Input 2 21 2 3" xfId="48185"/>
    <cellStyle name="Input 2 21 3" xfId="48186"/>
    <cellStyle name="Input 2 21 4" xfId="48187"/>
    <cellStyle name="Input 2 22" xfId="48188"/>
    <cellStyle name="Input 2 22 2" xfId="48189"/>
    <cellStyle name="Input 2 22 2 2" xfId="48190"/>
    <cellStyle name="Input 2 22 2 3" xfId="48191"/>
    <cellStyle name="Input 2 22 3" xfId="48192"/>
    <cellStyle name="Input 2 22 4" xfId="48193"/>
    <cellStyle name="Input 2 23" xfId="48194"/>
    <cellStyle name="Input 2 23 2" xfId="48195"/>
    <cellStyle name="Input 2 23 2 2" xfId="48196"/>
    <cellStyle name="Input 2 23 2 3" xfId="48197"/>
    <cellStyle name="Input 2 23 3" xfId="48198"/>
    <cellStyle name="Input 2 23 4" xfId="48199"/>
    <cellStyle name="Input 2 24" xfId="48200"/>
    <cellStyle name="Input 2 24 2" xfId="48201"/>
    <cellStyle name="Input 2 24 2 2" xfId="48202"/>
    <cellStyle name="Input 2 24 2 3" xfId="48203"/>
    <cellStyle name="Input 2 24 3" xfId="48204"/>
    <cellStyle name="Input 2 24 4" xfId="48205"/>
    <cellStyle name="Input 2 25" xfId="48206"/>
    <cellStyle name="Input 2 25 2" xfId="48207"/>
    <cellStyle name="Input 2 25 3" xfId="48208"/>
    <cellStyle name="Input 2 26" xfId="48209"/>
    <cellStyle name="Input 2 27" xfId="48210"/>
    <cellStyle name="Input 2 28" xfId="48211"/>
    <cellStyle name="Input 2 29" xfId="48212"/>
    <cellStyle name="Input 2 3" xfId="265"/>
    <cellStyle name="Input 2 3 10" xfId="48213"/>
    <cellStyle name="Input 2 3 2" xfId="266"/>
    <cellStyle name="Input 2 3 2 2" xfId="267"/>
    <cellStyle name="Input 2 3 2 2 2" xfId="268"/>
    <cellStyle name="Input 2 3 2 2 2 2" xfId="4171"/>
    <cellStyle name="Input 2 3 2 2 2 2 2" xfId="4172"/>
    <cellStyle name="Input 2 3 2 2 2 2 2 2" xfId="4173"/>
    <cellStyle name="Input 2 3 2 2 2 2 2 2 2" xfId="4174"/>
    <cellStyle name="Input 2 3 2 2 2 2 2 2 2 2" xfId="4175"/>
    <cellStyle name="Input 2 3 2 2 2 2 2 2 3" xfId="4176"/>
    <cellStyle name="Input 2 3 2 2 2 2 2 3" xfId="4177"/>
    <cellStyle name="Input 2 3 2 2 2 2 2 3 2" xfId="4178"/>
    <cellStyle name="Input 2 3 2 2 2 2 2 3 2 2" xfId="4179"/>
    <cellStyle name="Input 2 3 2 2 2 2 2 3 3" xfId="4180"/>
    <cellStyle name="Input 2 3 2 2 2 2 2 4" xfId="4181"/>
    <cellStyle name="Input 2 3 2 2 2 2 2 4 2" xfId="4182"/>
    <cellStyle name="Input 2 3 2 2 2 2 2 5" xfId="4183"/>
    <cellStyle name="Input 2 3 2 2 2 2 3" xfId="4184"/>
    <cellStyle name="Input 2 3 2 2 2 2 3 2" xfId="4185"/>
    <cellStyle name="Input 2 3 2 2 2 2 3 2 2" xfId="4186"/>
    <cellStyle name="Input 2 3 2 2 2 2 3 3" xfId="4187"/>
    <cellStyle name="Input 2 3 2 2 2 2 4" xfId="4188"/>
    <cellStyle name="Input 2 3 2 2 2 2 4 2" xfId="4189"/>
    <cellStyle name="Input 2 3 2 2 2 2 4 2 2" xfId="4190"/>
    <cellStyle name="Input 2 3 2 2 2 2 4 3" xfId="4191"/>
    <cellStyle name="Input 2 3 2 2 2 2 5" xfId="4192"/>
    <cellStyle name="Input 2 3 2 2 2 2 5 2" xfId="4193"/>
    <cellStyle name="Input 2 3 2 2 2 2 6" xfId="4194"/>
    <cellStyle name="Input 2 3 2 2 2 3" xfId="48214"/>
    <cellStyle name="Input 2 3 2 2 2 4" xfId="48215"/>
    <cellStyle name="Input 2 3 2 2 2 5" xfId="48216"/>
    <cellStyle name="Input 2 3 2 2 2 6" xfId="48217"/>
    <cellStyle name="Input 2 3 2 2 3" xfId="4195"/>
    <cellStyle name="Input 2 3 2 2 3 2" xfId="4196"/>
    <cellStyle name="Input 2 3 2 2 3 2 2" xfId="4197"/>
    <cellStyle name="Input 2 3 2 2 3 2 2 2" xfId="4198"/>
    <cellStyle name="Input 2 3 2 2 3 2 2 2 2" xfId="4199"/>
    <cellStyle name="Input 2 3 2 2 3 2 2 3" xfId="4200"/>
    <cellStyle name="Input 2 3 2 2 3 2 3" xfId="4201"/>
    <cellStyle name="Input 2 3 2 2 3 2 3 2" xfId="4202"/>
    <cellStyle name="Input 2 3 2 2 3 2 3 2 2" xfId="4203"/>
    <cellStyle name="Input 2 3 2 2 3 2 3 3" xfId="4204"/>
    <cellStyle name="Input 2 3 2 2 3 2 4" xfId="4205"/>
    <cellStyle name="Input 2 3 2 2 3 2 4 2" xfId="4206"/>
    <cellStyle name="Input 2 3 2 2 3 2 5" xfId="4207"/>
    <cellStyle name="Input 2 3 2 2 3 3" xfId="4208"/>
    <cellStyle name="Input 2 3 2 2 3 3 2" xfId="4209"/>
    <cellStyle name="Input 2 3 2 2 3 3 2 2" xfId="4210"/>
    <cellStyle name="Input 2 3 2 2 3 3 3" xfId="4211"/>
    <cellStyle name="Input 2 3 2 2 3 4" xfId="4212"/>
    <cellStyle name="Input 2 3 2 2 3 4 2" xfId="4213"/>
    <cellStyle name="Input 2 3 2 2 3 4 2 2" xfId="4214"/>
    <cellStyle name="Input 2 3 2 2 3 4 3" xfId="4215"/>
    <cellStyle name="Input 2 3 2 2 3 5" xfId="4216"/>
    <cellStyle name="Input 2 3 2 2 3 5 2" xfId="4217"/>
    <cellStyle name="Input 2 3 2 2 3 6" xfId="4218"/>
    <cellStyle name="Input 2 3 2 2 4" xfId="48218"/>
    <cellStyle name="Input 2 3 2 2 5" xfId="48219"/>
    <cellStyle name="Input 2 3 2 2 6" xfId="48220"/>
    <cellStyle name="Input 2 3 2 2 7" xfId="48221"/>
    <cellStyle name="Input 2 3 2 2 8" xfId="48222"/>
    <cellStyle name="Input 2 3 2 3" xfId="269"/>
    <cellStyle name="Input 2 3 2 3 2" xfId="4219"/>
    <cellStyle name="Input 2 3 2 3 2 2" xfId="4220"/>
    <cellStyle name="Input 2 3 2 3 2 2 2" xfId="4221"/>
    <cellStyle name="Input 2 3 2 3 2 2 2 2" xfId="4222"/>
    <cellStyle name="Input 2 3 2 3 2 2 2 2 2" xfId="4223"/>
    <cellStyle name="Input 2 3 2 3 2 2 2 3" xfId="4224"/>
    <cellStyle name="Input 2 3 2 3 2 2 3" xfId="4225"/>
    <cellStyle name="Input 2 3 2 3 2 2 3 2" xfId="4226"/>
    <cellStyle name="Input 2 3 2 3 2 2 3 2 2" xfId="4227"/>
    <cellStyle name="Input 2 3 2 3 2 2 3 3" xfId="4228"/>
    <cellStyle name="Input 2 3 2 3 2 2 4" xfId="4229"/>
    <cellStyle name="Input 2 3 2 3 2 2 4 2" xfId="4230"/>
    <cellStyle name="Input 2 3 2 3 2 2 5" xfId="4231"/>
    <cellStyle name="Input 2 3 2 3 2 3" xfId="4232"/>
    <cellStyle name="Input 2 3 2 3 2 3 2" xfId="4233"/>
    <cellStyle name="Input 2 3 2 3 2 3 2 2" xfId="4234"/>
    <cellStyle name="Input 2 3 2 3 2 3 3" xfId="4235"/>
    <cellStyle name="Input 2 3 2 3 2 4" xfId="4236"/>
    <cellStyle name="Input 2 3 2 3 2 4 2" xfId="4237"/>
    <cellStyle name="Input 2 3 2 3 2 4 2 2" xfId="4238"/>
    <cellStyle name="Input 2 3 2 3 2 4 3" xfId="4239"/>
    <cellStyle name="Input 2 3 2 3 2 5" xfId="4240"/>
    <cellStyle name="Input 2 3 2 3 2 5 2" xfId="4241"/>
    <cellStyle name="Input 2 3 2 3 2 6" xfId="4242"/>
    <cellStyle name="Input 2 3 2 3 3" xfId="48223"/>
    <cellStyle name="Input 2 3 2 3 4" xfId="48224"/>
    <cellStyle name="Input 2 3 2 3 5" xfId="48225"/>
    <cellStyle name="Input 2 3 2 3 6" xfId="48226"/>
    <cellStyle name="Input 2 3 2 4" xfId="4243"/>
    <cellStyle name="Input 2 3 2 4 2" xfId="4244"/>
    <cellStyle name="Input 2 3 2 4 2 2" xfId="4245"/>
    <cellStyle name="Input 2 3 2 4 2 2 2" xfId="4246"/>
    <cellStyle name="Input 2 3 2 4 2 2 2 2" xfId="4247"/>
    <cellStyle name="Input 2 3 2 4 2 2 3" xfId="4248"/>
    <cellStyle name="Input 2 3 2 4 2 3" xfId="4249"/>
    <cellStyle name="Input 2 3 2 4 2 3 2" xfId="4250"/>
    <cellStyle name="Input 2 3 2 4 2 3 2 2" xfId="4251"/>
    <cellStyle name="Input 2 3 2 4 2 3 3" xfId="4252"/>
    <cellStyle name="Input 2 3 2 4 2 4" xfId="4253"/>
    <cellStyle name="Input 2 3 2 4 2 4 2" xfId="4254"/>
    <cellStyle name="Input 2 3 2 4 2 5" xfId="4255"/>
    <cellStyle name="Input 2 3 2 4 3" xfId="4256"/>
    <cellStyle name="Input 2 3 2 4 3 2" xfId="4257"/>
    <cellStyle name="Input 2 3 2 4 3 2 2" xfId="4258"/>
    <cellStyle name="Input 2 3 2 4 3 3" xfId="4259"/>
    <cellStyle name="Input 2 3 2 4 4" xfId="4260"/>
    <cellStyle name="Input 2 3 2 4 4 2" xfId="4261"/>
    <cellStyle name="Input 2 3 2 4 4 2 2" xfId="4262"/>
    <cellStyle name="Input 2 3 2 4 4 3" xfId="4263"/>
    <cellStyle name="Input 2 3 2 4 5" xfId="4264"/>
    <cellStyle name="Input 2 3 2 4 5 2" xfId="4265"/>
    <cellStyle name="Input 2 3 2 4 6" xfId="4266"/>
    <cellStyle name="Input 2 3 2 5" xfId="48227"/>
    <cellStyle name="Input 2 3 2 6" xfId="48228"/>
    <cellStyle name="Input 2 3 2 7" xfId="48229"/>
    <cellStyle name="Input 2 3 2 8" xfId="48230"/>
    <cellStyle name="Input 2 3 3" xfId="270"/>
    <cellStyle name="Input 2 3 3 2" xfId="271"/>
    <cellStyle name="Input 2 3 3 2 2" xfId="4267"/>
    <cellStyle name="Input 2 3 3 2 2 2" xfId="4268"/>
    <cellStyle name="Input 2 3 3 2 2 2 2" xfId="4269"/>
    <cellStyle name="Input 2 3 3 2 2 2 2 2" xfId="4270"/>
    <cellStyle name="Input 2 3 3 2 2 2 2 2 2" xfId="4271"/>
    <cellStyle name="Input 2 3 3 2 2 2 2 3" xfId="4272"/>
    <cellStyle name="Input 2 3 3 2 2 2 3" xfId="4273"/>
    <cellStyle name="Input 2 3 3 2 2 2 3 2" xfId="4274"/>
    <cellStyle name="Input 2 3 3 2 2 2 3 2 2" xfId="4275"/>
    <cellStyle name="Input 2 3 3 2 2 2 3 3" xfId="4276"/>
    <cellStyle name="Input 2 3 3 2 2 2 4" xfId="4277"/>
    <cellStyle name="Input 2 3 3 2 2 2 4 2" xfId="4278"/>
    <cellStyle name="Input 2 3 3 2 2 2 5" xfId="4279"/>
    <cellStyle name="Input 2 3 3 2 2 3" xfId="4280"/>
    <cellStyle name="Input 2 3 3 2 2 3 2" xfId="4281"/>
    <cellStyle name="Input 2 3 3 2 2 3 2 2" xfId="4282"/>
    <cellStyle name="Input 2 3 3 2 2 3 3" xfId="4283"/>
    <cellStyle name="Input 2 3 3 2 2 4" xfId="4284"/>
    <cellStyle name="Input 2 3 3 2 2 4 2" xfId="4285"/>
    <cellStyle name="Input 2 3 3 2 2 4 2 2" xfId="4286"/>
    <cellStyle name="Input 2 3 3 2 2 4 3" xfId="4287"/>
    <cellStyle name="Input 2 3 3 2 2 5" xfId="4288"/>
    <cellStyle name="Input 2 3 3 2 2 5 2" xfId="4289"/>
    <cellStyle name="Input 2 3 3 2 2 6" xfId="4290"/>
    <cellStyle name="Input 2 3 3 2 3" xfId="48231"/>
    <cellStyle name="Input 2 3 3 2 4" xfId="48232"/>
    <cellStyle name="Input 2 3 3 2 5" xfId="48233"/>
    <cellStyle name="Input 2 3 3 2 6" xfId="48234"/>
    <cellStyle name="Input 2 3 3 2 7" xfId="48235"/>
    <cellStyle name="Input 2 3 3 3" xfId="4291"/>
    <cellStyle name="Input 2 3 3 3 2" xfId="4292"/>
    <cellStyle name="Input 2 3 3 3 2 2" xfId="4293"/>
    <cellStyle name="Input 2 3 3 3 2 2 2" xfId="4294"/>
    <cellStyle name="Input 2 3 3 3 2 2 2 2" xfId="4295"/>
    <cellStyle name="Input 2 3 3 3 2 2 3" xfId="4296"/>
    <cellStyle name="Input 2 3 3 3 2 3" xfId="4297"/>
    <cellStyle name="Input 2 3 3 3 2 3 2" xfId="4298"/>
    <cellStyle name="Input 2 3 3 3 2 3 2 2" xfId="4299"/>
    <cellStyle name="Input 2 3 3 3 2 3 3" xfId="4300"/>
    <cellStyle name="Input 2 3 3 3 2 4" xfId="4301"/>
    <cellStyle name="Input 2 3 3 3 2 4 2" xfId="4302"/>
    <cellStyle name="Input 2 3 3 3 2 5" xfId="4303"/>
    <cellStyle name="Input 2 3 3 3 3" xfId="4304"/>
    <cellStyle name="Input 2 3 3 3 3 2" xfId="4305"/>
    <cellStyle name="Input 2 3 3 3 3 2 2" xfId="4306"/>
    <cellStyle name="Input 2 3 3 3 3 3" xfId="4307"/>
    <cellStyle name="Input 2 3 3 3 4" xfId="4308"/>
    <cellStyle name="Input 2 3 3 3 4 2" xfId="4309"/>
    <cellStyle name="Input 2 3 3 3 4 2 2" xfId="4310"/>
    <cellStyle name="Input 2 3 3 3 4 3" xfId="4311"/>
    <cellStyle name="Input 2 3 3 3 5" xfId="4312"/>
    <cellStyle name="Input 2 3 3 3 5 2" xfId="4313"/>
    <cellStyle name="Input 2 3 3 3 6" xfId="4314"/>
    <cellStyle name="Input 2 3 3 4" xfId="48236"/>
    <cellStyle name="Input 2 3 3 5" xfId="48237"/>
    <cellStyle name="Input 2 3 3 6" xfId="48238"/>
    <cellStyle name="Input 2 3 3 7" xfId="48239"/>
    <cellStyle name="Input 2 3 3 8" xfId="48240"/>
    <cellStyle name="Input 2 3 4" xfId="272"/>
    <cellStyle name="Input 2 3 4 2" xfId="273"/>
    <cellStyle name="Input 2 3 4 2 2" xfId="4315"/>
    <cellStyle name="Input 2 3 4 2 2 2" xfId="4316"/>
    <cellStyle name="Input 2 3 4 2 2 2 2" xfId="4317"/>
    <cellStyle name="Input 2 3 4 2 2 2 2 2" xfId="4318"/>
    <cellStyle name="Input 2 3 4 2 2 2 2 2 2" xfId="4319"/>
    <cellStyle name="Input 2 3 4 2 2 2 2 3" xfId="4320"/>
    <cellStyle name="Input 2 3 4 2 2 2 3" xfId="4321"/>
    <cellStyle name="Input 2 3 4 2 2 2 3 2" xfId="4322"/>
    <cellStyle name="Input 2 3 4 2 2 2 3 2 2" xfId="4323"/>
    <cellStyle name="Input 2 3 4 2 2 2 3 3" xfId="4324"/>
    <cellStyle name="Input 2 3 4 2 2 2 4" xfId="4325"/>
    <cellStyle name="Input 2 3 4 2 2 2 4 2" xfId="4326"/>
    <cellStyle name="Input 2 3 4 2 2 2 5" xfId="4327"/>
    <cellStyle name="Input 2 3 4 2 2 3" xfId="4328"/>
    <cellStyle name="Input 2 3 4 2 2 3 2" xfId="4329"/>
    <cellStyle name="Input 2 3 4 2 2 3 2 2" xfId="4330"/>
    <cellStyle name="Input 2 3 4 2 2 3 3" xfId="4331"/>
    <cellStyle name="Input 2 3 4 2 2 4" xfId="4332"/>
    <cellStyle name="Input 2 3 4 2 2 4 2" xfId="4333"/>
    <cellStyle name="Input 2 3 4 2 2 4 2 2" xfId="4334"/>
    <cellStyle name="Input 2 3 4 2 2 4 3" xfId="4335"/>
    <cellStyle name="Input 2 3 4 2 2 5" xfId="4336"/>
    <cellStyle name="Input 2 3 4 2 2 5 2" xfId="4337"/>
    <cellStyle name="Input 2 3 4 2 2 6" xfId="4338"/>
    <cellStyle name="Input 2 3 4 2 3" xfId="48241"/>
    <cellStyle name="Input 2 3 4 2 4" xfId="48242"/>
    <cellStyle name="Input 2 3 4 2 5" xfId="48243"/>
    <cellStyle name="Input 2 3 4 2 6" xfId="48244"/>
    <cellStyle name="Input 2 3 4 2 7" xfId="48245"/>
    <cellStyle name="Input 2 3 4 3" xfId="4339"/>
    <cellStyle name="Input 2 3 4 3 2" xfId="4340"/>
    <cellStyle name="Input 2 3 4 3 2 2" xfId="4341"/>
    <cellStyle name="Input 2 3 4 3 2 2 2" xfId="4342"/>
    <cellStyle name="Input 2 3 4 3 2 2 2 2" xfId="4343"/>
    <cellStyle name="Input 2 3 4 3 2 2 3" xfId="4344"/>
    <cellStyle name="Input 2 3 4 3 2 3" xfId="4345"/>
    <cellStyle name="Input 2 3 4 3 2 3 2" xfId="4346"/>
    <cellStyle name="Input 2 3 4 3 2 3 2 2" xfId="4347"/>
    <cellStyle name="Input 2 3 4 3 2 3 3" xfId="4348"/>
    <cellStyle name="Input 2 3 4 3 2 4" xfId="4349"/>
    <cellStyle name="Input 2 3 4 3 2 4 2" xfId="4350"/>
    <cellStyle name="Input 2 3 4 3 2 5" xfId="4351"/>
    <cellStyle name="Input 2 3 4 3 3" xfId="4352"/>
    <cellStyle name="Input 2 3 4 3 3 2" xfId="4353"/>
    <cellStyle name="Input 2 3 4 3 3 2 2" xfId="4354"/>
    <cellStyle name="Input 2 3 4 3 3 3" xfId="4355"/>
    <cellStyle name="Input 2 3 4 3 4" xfId="4356"/>
    <cellStyle name="Input 2 3 4 3 4 2" xfId="4357"/>
    <cellStyle name="Input 2 3 4 3 4 2 2" xfId="4358"/>
    <cellStyle name="Input 2 3 4 3 4 3" xfId="4359"/>
    <cellStyle name="Input 2 3 4 3 5" xfId="4360"/>
    <cellStyle name="Input 2 3 4 3 5 2" xfId="4361"/>
    <cellStyle name="Input 2 3 4 3 6" xfId="4362"/>
    <cellStyle name="Input 2 3 4 4" xfId="48246"/>
    <cellStyle name="Input 2 3 4 5" xfId="48247"/>
    <cellStyle name="Input 2 3 4 6" xfId="48248"/>
    <cellStyle name="Input 2 3 4 7" xfId="48249"/>
    <cellStyle name="Input 2 3 4 8" xfId="48250"/>
    <cellStyle name="Input 2 3 5" xfId="274"/>
    <cellStyle name="Input 2 3 5 2" xfId="275"/>
    <cellStyle name="Input 2 3 5 2 2" xfId="4363"/>
    <cellStyle name="Input 2 3 5 2 2 2" xfId="4364"/>
    <cellStyle name="Input 2 3 5 2 2 2 2" xfId="4365"/>
    <cellStyle name="Input 2 3 5 2 2 2 2 2" xfId="4366"/>
    <cellStyle name="Input 2 3 5 2 2 2 2 2 2" xfId="4367"/>
    <cellStyle name="Input 2 3 5 2 2 2 2 3" xfId="4368"/>
    <cellStyle name="Input 2 3 5 2 2 2 3" xfId="4369"/>
    <cellStyle name="Input 2 3 5 2 2 2 3 2" xfId="4370"/>
    <cellStyle name="Input 2 3 5 2 2 2 3 2 2" xfId="4371"/>
    <cellStyle name="Input 2 3 5 2 2 2 3 3" xfId="4372"/>
    <cellStyle name="Input 2 3 5 2 2 2 4" xfId="4373"/>
    <cellStyle name="Input 2 3 5 2 2 2 4 2" xfId="4374"/>
    <cellStyle name="Input 2 3 5 2 2 2 5" xfId="4375"/>
    <cellStyle name="Input 2 3 5 2 2 3" xfId="4376"/>
    <cellStyle name="Input 2 3 5 2 2 3 2" xfId="4377"/>
    <cellStyle name="Input 2 3 5 2 2 3 2 2" xfId="4378"/>
    <cellStyle name="Input 2 3 5 2 2 3 3" xfId="4379"/>
    <cellStyle name="Input 2 3 5 2 2 4" xfId="4380"/>
    <cellStyle name="Input 2 3 5 2 2 4 2" xfId="4381"/>
    <cellStyle name="Input 2 3 5 2 2 4 2 2" xfId="4382"/>
    <cellStyle name="Input 2 3 5 2 2 4 3" xfId="4383"/>
    <cellStyle name="Input 2 3 5 2 2 5" xfId="4384"/>
    <cellStyle name="Input 2 3 5 2 2 5 2" xfId="4385"/>
    <cellStyle name="Input 2 3 5 2 2 6" xfId="4386"/>
    <cellStyle name="Input 2 3 5 2 3" xfId="48251"/>
    <cellStyle name="Input 2 3 5 2 4" xfId="48252"/>
    <cellStyle name="Input 2 3 5 2 5" xfId="48253"/>
    <cellStyle name="Input 2 3 5 2 6" xfId="48254"/>
    <cellStyle name="Input 2 3 5 2 7" xfId="48255"/>
    <cellStyle name="Input 2 3 5 3" xfId="4387"/>
    <cellStyle name="Input 2 3 5 3 2" xfId="4388"/>
    <cellStyle name="Input 2 3 5 3 2 2" xfId="4389"/>
    <cellStyle name="Input 2 3 5 3 2 2 2" xfId="4390"/>
    <cellStyle name="Input 2 3 5 3 2 2 2 2" xfId="4391"/>
    <cellStyle name="Input 2 3 5 3 2 2 3" xfId="4392"/>
    <cellStyle name="Input 2 3 5 3 2 3" xfId="4393"/>
    <cellStyle name="Input 2 3 5 3 2 3 2" xfId="4394"/>
    <cellStyle name="Input 2 3 5 3 2 3 2 2" xfId="4395"/>
    <cellStyle name="Input 2 3 5 3 2 3 3" xfId="4396"/>
    <cellStyle name="Input 2 3 5 3 2 4" xfId="4397"/>
    <cellStyle name="Input 2 3 5 3 2 4 2" xfId="4398"/>
    <cellStyle name="Input 2 3 5 3 2 5" xfId="4399"/>
    <cellStyle name="Input 2 3 5 3 3" xfId="4400"/>
    <cellStyle name="Input 2 3 5 3 3 2" xfId="4401"/>
    <cellStyle name="Input 2 3 5 3 3 2 2" xfId="4402"/>
    <cellStyle name="Input 2 3 5 3 3 3" xfId="4403"/>
    <cellStyle name="Input 2 3 5 3 4" xfId="4404"/>
    <cellStyle name="Input 2 3 5 3 4 2" xfId="4405"/>
    <cellStyle name="Input 2 3 5 3 4 2 2" xfId="4406"/>
    <cellStyle name="Input 2 3 5 3 4 3" xfId="4407"/>
    <cellStyle name="Input 2 3 5 3 5" xfId="4408"/>
    <cellStyle name="Input 2 3 5 3 5 2" xfId="4409"/>
    <cellStyle name="Input 2 3 5 3 6" xfId="4410"/>
    <cellStyle name="Input 2 3 5 4" xfId="48256"/>
    <cellStyle name="Input 2 3 5 5" xfId="48257"/>
    <cellStyle name="Input 2 3 5 6" xfId="48258"/>
    <cellStyle name="Input 2 3 5 7" xfId="48259"/>
    <cellStyle name="Input 2 3 5 8" xfId="48260"/>
    <cellStyle name="Input 2 3 6" xfId="276"/>
    <cellStyle name="Input 2 3 6 2" xfId="277"/>
    <cellStyle name="Input 2 3 6 2 2" xfId="4411"/>
    <cellStyle name="Input 2 3 6 2 2 2" xfId="4412"/>
    <cellStyle name="Input 2 3 6 2 2 2 2" xfId="4413"/>
    <cellStyle name="Input 2 3 6 2 2 2 2 2" xfId="4414"/>
    <cellStyle name="Input 2 3 6 2 2 2 2 2 2" xfId="4415"/>
    <cellStyle name="Input 2 3 6 2 2 2 2 3" xfId="4416"/>
    <cellStyle name="Input 2 3 6 2 2 2 3" xfId="4417"/>
    <cellStyle name="Input 2 3 6 2 2 2 3 2" xfId="4418"/>
    <cellStyle name="Input 2 3 6 2 2 2 3 2 2" xfId="4419"/>
    <cellStyle name="Input 2 3 6 2 2 2 3 3" xfId="4420"/>
    <cellStyle name="Input 2 3 6 2 2 2 4" xfId="4421"/>
    <cellStyle name="Input 2 3 6 2 2 2 4 2" xfId="4422"/>
    <cellStyle name="Input 2 3 6 2 2 2 5" xfId="4423"/>
    <cellStyle name="Input 2 3 6 2 2 3" xfId="4424"/>
    <cellStyle name="Input 2 3 6 2 2 3 2" xfId="4425"/>
    <cellStyle name="Input 2 3 6 2 2 3 2 2" xfId="4426"/>
    <cellStyle name="Input 2 3 6 2 2 3 3" xfId="4427"/>
    <cellStyle name="Input 2 3 6 2 2 4" xfId="4428"/>
    <cellStyle name="Input 2 3 6 2 2 4 2" xfId="4429"/>
    <cellStyle name="Input 2 3 6 2 2 4 2 2" xfId="4430"/>
    <cellStyle name="Input 2 3 6 2 2 4 3" xfId="4431"/>
    <cellStyle name="Input 2 3 6 2 2 5" xfId="4432"/>
    <cellStyle name="Input 2 3 6 2 2 5 2" xfId="4433"/>
    <cellStyle name="Input 2 3 6 2 2 6" xfId="4434"/>
    <cellStyle name="Input 2 3 6 2 3" xfId="48261"/>
    <cellStyle name="Input 2 3 6 2 4" xfId="48262"/>
    <cellStyle name="Input 2 3 6 2 5" xfId="48263"/>
    <cellStyle name="Input 2 3 6 2 6" xfId="48264"/>
    <cellStyle name="Input 2 3 6 2 7" xfId="48265"/>
    <cellStyle name="Input 2 3 6 3" xfId="4435"/>
    <cellStyle name="Input 2 3 6 3 2" xfId="4436"/>
    <cellStyle name="Input 2 3 6 3 2 2" xfId="4437"/>
    <cellStyle name="Input 2 3 6 3 2 2 2" xfId="4438"/>
    <cellStyle name="Input 2 3 6 3 2 2 2 2" xfId="4439"/>
    <cellStyle name="Input 2 3 6 3 2 2 3" xfId="4440"/>
    <cellStyle name="Input 2 3 6 3 2 3" xfId="4441"/>
    <cellStyle name="Input 2 3 6 3 2 3 2" xfId="4442"/>
    <cellStyle name="Input 2 3 6 3 2 3 2 2" xfId="4443"/>
    <cellStyle name="Input 2 3 6 3 2 3 3" xfId="4444"/>
    <cellStyle name="Input 2 3 6 3 2 4" xfId="4445"/>
    <cellStyle name="Input 2 3 6 3 2 4 2" xfId="4446"/>
    <cellStyle name="Input 2 3 6 3 2 5" xfId="4447"/>
    <cellStyle name="Input 2 3 6 3 3" xfId="4448"/>
    <cellStyle name="Input 2 3 6 3 3 2" xfId="4449"/>
    <cellStyle name="Input 2 3 6 3 3 2 2" xfId="4450"/>
    <cellStyle name="Input 2 3 6 3 3 3" xfId="4451"/>
    <cellStyle name="Input 2 3 6 3 4" xfId="4452"/>
    <cellStyle name="Input 2 3 6 3 4 2" xfId="4453"/>
    <cellStyle name="Input 2 3 6 3 4 2 2" xfId="4454"/>
    <cellStyle name="Input 2 3 6 3 4 3" xfId="4455"/>
    <cellStyle name="Input 2 3 6 3 5" xfId="4456"/>
    <cellStyle name="Input 2 3 6 3 5 2" xfId="4457"/>
    <cellStyle name="Input 2 3 6 3 6" xfId="4458"/>
    <cellStyle name="Input 2 3 6 4" xfId="48266"/>
    <cellStyle name="Input 2 3 6 5" xfId="48267"/>
    <cellStyle name="Input 2 3 6 6" xfId="48268"/>
    <cellStyle name="Input 2 3 6 7" xfId="48269"/>
    <cellStyle name="Input 2 3 6 8" xfId="48270"/>
    <cellStyle name="Input 2 3 7" xfId="4459"/>
    <cellStyle name="Input 2 3 7 2" xfId="4460"/>
    <cellStyle name="Input 2 3 7 2 2" xfId="4461"/>
    <cellStyle name="Input 2 3 7 2 2 2" xfId="4462"/>
    <cellStyle name="Input 2 3 7 2 2 2 2" xfId="4463"/>
    <cellStyle name="Input 2 3 7 2 2 3" xfId="4464"/>
    <cellStyle name="Input 2 3 7 2 3" xfId="4465"/>
    <cellStyle name="Input 2 3 7 2 3 2" xfId="4466"/>
    <cellStyle name="Input 2 3 7 2 3 2 2" xfId="4467"/>
    <cellStyle name="Input 2 3 7 2 3 3" xfId="4468"/>
    <cellStyle name="Input 2 3 7 2 4" xfId="4469"/>
    <cellStyle name="Input 2 3 7 2 4 2" xfId="4470"/>
    <cellStyle name="Input 2 3 7 2 5" xfId="4471"/>
    <cellStyle name="Input 2 3 7 3" xfId="4472"/>
    <cellStyle name="Input 2 3 7 3 2" xfId="4473"/>
    <cellStyle name="Input 2 3 7 3 2 2" xfId="4474"/>
    <cellStyle name="Input 2 3 7 3 3" xfId="4475"/>
    <cellStyle name="Input 2 3 7 4" xfId="4476"/>
    <cellStyle name="Input 2 3 7 4 2" xfId="4477"/>
    <cellStyle name="Input 2 3 7 4 2 2" xfId="4478"/>
    <cellStyle name="Input 2 3 7 4 3" xfId="4479"/>
    <cellStyle name="Input 2 3 7 5" xfId="4480"/>
    <cellStyle name="Input 2 3 7 5 2" xfId="4481"/>
    <cellStyle name="Input 2 3 7 6" xfId="4482"/>
    <cellStyle name="Input 2 3 8" xfId="14462"/>
    <cellStyle name="Input 2 3 8 2" xfId="48271"/>
    <cellStyle name="Input 2 3 8 3" xfId="48272"/>
    <cellStyle name="Input 2 3 9" xfId="48273"/>
    <cellStyle name="Input 2 4" xfId="278"/>
    <cellStyle name="Input 2 4 10" xfId="48274"/>
    <cellStyle name="Input 2 4 11" xfId="48275"/>
    <cellStyle name="Input 2 4 12" xfId="48276"/>
    <cellStyle name="Input 2 4 2" xfId="279"/>
    <cellStyle name="Input 2 4 2 2" xfId="280"/>
    <cellStyle name="Input 2 4 2 2 2" xfId="281"/>
    <cellStyle name="Input 2 4 2 2 2 2" xfId="4483"/>
    <cellStyle name="Input 2 4 2 2 2 2 2" xfId="4484"/>
    <cellStyle name="Input 2 4 2 2 2 2 2 2" xfId="4485"/>
    <cellStyle name="Input 2 4 2 2 2 2 2 2 2" xfId="4486"/>
    <cellStyle name="Input 2 4 2 2 2 2 2 2 2 2" xfId="4487"/>
    <cellStyle name="Input 2 4 2 2 2 2 2 2 3" xfId="4488"/>
    <cellStyle name="Input 2 4 2 2 2 2 2 3" xfId="4489"/>
    <cellStyle name="Input 2 4 2 2 2 2 2 3 2" xfId="4490"/>
    <cellStyle name="Input 2 4 2 2 2 2 2 3 2 2" xfId="4491"/>
    <cellStyle name="Input 2 4 2 2 2 2 2 3 3" xfId="4492"/>
    <cellStyle name="Input 2 4 2 2 2 2 2 4" xfId="4493"/>
    <cellStyle name="Input 2 4 2 2 2 2 2 4 2" xfId="4494"/>
    <cellStyle name="Input 2 4 2 2 2 2 2 5" xfId="4495"/>
    <cellStyle name="Input 2 4 2 2 2 2 3" xfId="4496"/>
    <cellStyle name="Input 2 4 2 2 2 2 3 2" xfId="4497"/>
    <cellStyle name="Input 2 4 2 2 2 2 3 2 2" xfId="4498"/>
    <cellStyle name="Input 2 4 2 2 2 2 3 3" xfId="4499"/>
    <cellStyle name="Input 2 4 2 2 2 2 4" xfId="4500"/>
    <cellStyle name="Input 2 4 2 2 2 2 4 2" xfId="4501"/>
    <cellStyle name="Input 2 4 2 2 2 2 4 2 2" xfId="4502"/>
    <cellStyle name="Input 2 4 2 2 2 2 4 3" xfId="4503"/>
    <cellStyle name="Input 2 4 2 2 2 2 5" xfId="4504"/>
    <cellStyle name="Input 2 4 2 2 2 2 5 2" xfId="4505"/>
    <cellStyle name="Input 2 4 2 2 2 2 6" xfId="4506"/>
    <cellStyle name="Input 2 4 2 2 2 3" xfId="48277"/>
    <cellStyle name="Input 2 4 2 2 2 4" xfId="48278"/>
    <cellStyle name="Input 2 4 2 2 2 5" xfId="48279"/>
    <cellStyle name="Input 2 4 2 2 2 6" xfId="48280"/>
    <cellStyle name="Input 2 4 2 2 3" xfId="4507"/>
    <cellStyle name="Input 2 4 2 2 3 2" xfId="4508"/>
    <cellStyle name="Input 2 4 2 2 3 2 2" xfId="4509"/>
    <cellStyle name="Input 2 4 2 2 3 2 2 2" xfId="4510"/>
    <cellStyle name="Input 2 4 2 2 3 2 2 2 2" xfId="4511"/>
    <cellStyle name="Input 2 4 2 2 3 2 2 3" xfId="4512"/>
    <cellStyle name="Input 2 4 2 2 3 2 3" xfId="4513"/>
    <cellStyle name="Input 2 4 2 2 3 2 3 2" xfId="4514"/>
    <cellStyle name="Input 2 4 2 2 3 2 3 2 2" xfId="4515"/>
    <cellStyle name="Input 2 4 2 2 3 2 3 3" xfId="4516"/>
    <cellStyle name="Input 2 4 2 2 3 2 4" xfId="4517"/>
    <cellStyle name="Input 2 4 2 2 3 2 4 2" xfId="4518"/>
    <cellStyle name="Input 2 4 2 2 3 2 5" xfId="4519"/>
    <cellStyle name="Input 2 4 2 2 3 3" xfId="4520"/>
    <cellStyle name="Input 2 4 2 2 3 3 2" xfId="4521"/>
    <cellStyle name="Input 2 4 2 2 3 3 2 2" xfId="4522"/>
    <cellStyle name="Input 2 4 2 2 3 3 3" xfId="4523"/>
    <cellStyle name="Input 2 4 2 2 3 4" xfId="4524"/>
    <cellStyle name="Input 2 4 2 2 3 4 2" xfId="4525"/>
    <cellStyle name="Input 2 4 2 2 3 4 2 2" xfId="4526"/>
    <cellStyle name="Input 2 4 2 2 3 4 3" xfId="4527"/>
    <cellStyle name="Input 2 4 2 2 3 5" xfId="4528"/>
    <cellStyle name="Input 2 4 2 2 3 5 2" xfId="4529"/>
    <cellStyle name="Input 2 4 2 2 3 6" xfId="4530"/>
    <cellStyle name="Input 2 4 2 2 4" xfId="48281"/>
    <cellStyle name="Input 2 4 2 2 5" xfId="48282"/>
    <cellStyle name="Input 2 4 2 2 6" xfId="48283"/>
    <cellStyle name="Input 2 4 2 2 7" xfId="48284"/>
    <cellStyle name="Input 2 4 2 2 8" xfId="48285"/>
    <cellStyle name="Input 2 4 2 3" xfId="282"/>
    <cellStyle name="Input 2 4 2 3 2" xfId="4531"/>
    <cellStyle name="Input 2 4 2 3 2 2" xfId="4532"/>
    <cellStyle name="Input 2 4 2 3 2 2 2" xfId="4533"/>
    <cellStyle name="Input 2 4 2 3 2 2 2 2" xfId="4534"/>
    <cellStyle name="Input 2 4 2 3 2 2 2 2 2" xfId="4535"/>
    <cellStyle name="Input 2 4 2 3 2 2 2 3" xfId="4536"/>
    <cellStyle name="Input 2 4 2 3 2 2 3" xfId="4537"/>
    <cellStyle name="Input 2 4 2 3 2 2 3 2" xfId="4538"/>
    <cellStyle name="Input 2 4 2 3 2 2 3 2 2" xfId="4539"/>
    <cellStyle name="Input 2 4 2 3 2 2 3 3" xfId="4540"/>
    <cellStyle name="Input 2 4 2 3 2 2 4" xfId="4541"/>
    <cellStyle name="Input 2 4 2 3 2 2 4 2" xfId="4542"/>
    <cellStyle name="Input 2 4 2 3 2 2 5" xfId="4543"/>
    <cellStyle name="Input 2 4 2 3 2 3" xfId="4544"/>
    <cellStyle name="Input 2 4 2 3 2 3 2" xfId="4545"/>
    <cellStyle name="Input 2 4 2 3 2 3 2 2" xfId="4546"/>
    <cellStyle name="Input 2 4 2 3 2 3 3" xfId="4547"/>
    <cellStyle name="Input 2 4 2 3 2 4" xfId="4548"/>
    <cellStyle name="Input 2 4 2 3 2 4 2" xfId="4549"/>
    <cellStyle name="Input 2 4 2 3 2 4 2 2" xfId="4550"/>
    <cellStyle name="Input 2 4 2 3 2 4 3" xfId="4551"/>
    <cellStyle name="Input 2 4 2 3 2 5" xfId="4552"/>
    <cellStyle name="Input 2 4 2 3 2 5 2" xfId="4553"/>
    <cellStyle name="Input 2 4 2 3 2 6" xfId="4554"/>
    <cellStyle name="Input 2 4 2 3 3" xfId="48286"/>
    <cellStyle name="Input 2 4 2 3 4" xfId="48287"/>
    <cellStyle name="Input 2 4 2 3 5" xfId="48288"/>
    <cellStyle name="Input 2 4 2 3 6" xfId="48289"/>
    <cellStyle name="Input 2 4 2 4" xfId="4555"/>
    <cellStyle name="Input 2 4 2 4 2" xfId="4556"/>
    <cellStyle name="Input 2 4 2 4 2 2" xfId="4557"/>
    <cellStyle name="Input 2 4 2 4 2 2 2" xfId="4558"/>
    <cellStyle name="Input 2 4 2 4 2 2 2 2" xfId="4559"/>
    <cellStyle name="Input 2 4 2 4 2 2 3" xfId="4560"/>
    <cellStyle name="Input 2 4 2 4 2 3" xfId="4561"/>
    <cellStyle name="Input 2 4 2 4 2 3 2" xfId="4562"/>
    <cellStyle name="Input 2 4 2 4 2 3 2 2" xfId="4563"/>
    <cellStyle name="Input 2 4 2 4 2 3 3" xfId="4564"/>
    <cellStyle name="Input 2 4 2 4 2 4" xfId="4565"/>
    <cellStyle name="Input 2 4 2 4 2 4 2" xfId="4566"/>
    <cellStyle name="Input 2 4 2 4 2 5" xfId="4567"/>
    <cellStyle name="Input 2 4 2 4 3" xfId="4568"/>
    <cellStyle name="Input 2 4 2 4 3 2" xfId="4569"/>
    <cellStyle name="Input 2 4 2 4 3 2 2" xfId="4570"/>
    <cellStyle name="Input 2 4 2 4 3 3" xfId="4571"/>
    <cellStyle name="Input 2 4 2 4 4" xfId="4572"/>
    <cellStyle name="Input 2 4 2 4 4 2" xfId="4573"/>
    <cellStyle name="Input 2 4 2 4 4 2 2" xfId="4574"/>
    <cellStyle name="Input 2 4 2 4 4 3" xfId="4575"/>
    <cellStyle name="Input 2 4 2 4 5" xfId="4576"/>
    <cellStyle name="Input 2 4 2 4 5 2" xfId="4577"/>
    <cellStyle name="Input 2 4 2 4 6" xfId="4578"/>
    <cellStyle name="Input 2 4 2 5" xfId="48290"/>
    <cellStyle name="Input 2 4 2 6" xfId="48291"/>
    <cellStyle name="Input 2 4 2 7" xfId="48292"/>
    <cellStyle name="Input 2 4 2 8" xfId="48293"/>
    <cellStyle name="Input 2 4 2 9" xfId="48294"/>
    <cellStyle name="Input 2 4 3" xfId="283"/>
    <cellStyle name="Input 2 4 3 2" xfId="284"/>
    <cellStyle name="Input 2 4 3 2 2" xfId="4579"/>
    <cellStyle name="Input 2 4 3 2 2 2" xfId="4580"/>
    <cellStyle name="Input 2 4 3 2 2 2 2" xfId="4581"/>
    <cellStyle name="Input 2 4 3 2 2 2 2 2" xfId="4582"/>
    <cellStyle name="Input 2 4 3 2 2 2 2 2 2" xfId="4583"/>
    <cellStyle name="Input 2 4 3 2 2 2 2 3" xfId="4584"/>
    <cellStyle name="Input 2 4 3 2 2 2 3" xfId="4585"/>
    <cellStyle name="Input 2 4 3 2 2 2 3 2" xfId="4586"/>
    <cellStyle name="Input 2 4 3 2 2 2 3 2 2" xfId="4587"/>
    <cellStyle name="Input 2 4 3 2 2 2 3 3" xfId="4588"/>
    <cellStyle name="Input 2 4 3 2 2 2 4" xfId="4589"/>
    <cellStyle name="Input 2 4 3 2 2 2 4 2" xfId="4590"/>
    <cellStyle name="Input 2 4 3 2 2 2 5" xfId="4591"/>
    <cellStyle name="Input 2 4 3 2 2 3" xfId="4592"/>
    <cellStyle name="Input 2 4 3 2 2 3 2" xfId="4593"/>
    <cellStyle name="Input 2 4 3 2 2 3 2 2" xfId="4594"/>
    <cellStyle name="Input 2 4 3 2 2 3 3" xfId="4595"/>
    <cellStyle name="Input 2 4 3 2 2 4" xfId="4596"/>
    <cellStyle name="Input 2 4 3 2 2 4 2" xfId="4597"/>
    <cellStyle name="Input 2 4 3 2 2 4 2 2" xfId="4598"/>
    <cellStyle name="Input 2 4 3 2 2 4 3" xfId="4599"/>
    <cellStyle name="Input 2 4 3 2 2 5" xfId="4600"/>
    <cellStyle name="Input 2 4 3 2 2 5 2" xfId="4601"/>
    <cellStyle name="Input 2 4 3 2 2 6" xfId="4602"/>
    <cellStyle name="Input 2 4 3 2 3" xfId="48295"/>
    <cellStyle name="Input 2 4 3 2 4" xfId="48296"/>
    <cellStyle name="Input 2 4 3 2 5" xfId="48297"/>
    <cellStyle name="Input 2 4 3 2 6" xfId="48298"/>
    <cellStyle name="Input 2 4 3 2 7" xfId="48299"/>
    <cellStyle name="Input 2 4 3 3" xfId="4603"/>
    <cellStyle name="Input 2 4 3 3 2" xfId="4604"/>
    <cellStyle name="Input 2 4 3 3 2 2" xfId="4605"/>
    <cellStyle name="Input 2 4 3 3 2 2 2" xfId="4606"/>
    <cellStyle name="Input 2 4 3 3 2 2 2 2" xfId="4607"/>
    <cellStyle name="Input 2 4 3 3 2 2 3" xfId="4608"/>
    <cellStyle name="Input 2 4 3 3 2 3" xfId="4609"/>
    <cellStyle name="Input 2 4 3 3 2 3 2" xfId="4610"/>
    <cellStyle name="Input 2 4 3 3 2 3 2 2" xfId="4611"/>
    <cellStyle name="Input 2 4 3 3 2 3 3" xfId="4612"/>
    <cellStyle name="Input 2 4 3 3 2 4" xfId="4613"/>
    <cellStyle name="Input 2 4 3 3 2 4 2" xfId="4614"/>
    <cellStyle name="Input 2 4 3 3 2 5" xfId="4615"/>
    <cellStyle name="Input 2 4 3 3 3" xfId="4616"/>
    <cellStyle name="Input 2 4 3 3 3 2" xfId="4617"/>
    <cellStyle name="Input 2 4 3 3 3 2 2" xfId="4618"/>
    <cellStyle name="Input 2 4 3 3 3 3" xfId="4619"/>
    <cellStyle name="Input 2 4 3 3 4" xfId="4620"/>
    <cellStyle name="Input 2 4 3 3 4 2" xfId="4621"/>
    <cellStyle name="Input 2 4 3 3 4 2 2" xfId="4622"/>
    <cellStyle name="Input 2 4 3 3 4 3" xfId="4623"/>
    <cellStyle name="Input 2 4 3 3 5" xfId="4624"/>
    <cellStyle name="Input 2 4 3 3 5 2" xfId="4625"/>
    <cellStyle name="Input 2 4 3 3 6" xfId="4626"/>
    <cellStyle name="Input 2 4 3 4" xfId="48300"/>
    <cellStyle name="Input 2 4 3 5" xfId="48301"/>
    <cellStyle name="Input 2 4 3 6" xfId="48302"/>
    <cellStyle name="Input 2 4 3 7" xfId="48303"/>
    <cellStyle name="Input 2 4 3 8" xfId="48304"/>
    <cellStyle name="Input 2 4 4" xfId="285"/>
    <cellStyle name="Input 2 4 4 2" xfId="286"/>
    <cellStyle name="Input 2 4 4 2 2" xfId="4627"/>
    <cellStyle name="Input 2 4 4 2 2 2" xfId="4628"/>
    <cellStyle name="Input 2 4 4 2 2 2 2" xfId="4629"/>
    <cellStyle name="Input 2 4 4 2 2 2 2 2" xfId="4630"/>
    <cellStyle name="Input 2 4 4 2 2 2 2 2 2" xfId="4631"/>
    <cellStyle name="Input 2 4 4 2 2 2 2 3" xfId="4632"/>
    <cellStyle name="Input 2 4 4 2 2 2 3" xfId="4633"/>
    <cellStyle name="Input 2 4 4 2 2 2 3 2" xfId="4634"/>
    <cellStyle name="Input 2 4 4 2 2 2 3 2 2" xfId="4635"/>
    <cellStyle name="Input 2 4 4 2 2 2 3 3" xfId="4636"/>
    <cellStyle name="Input 2 4 4 2 2 2 4" xfId="4637"/>
    <cellStyle name="Input 2 4 4 2 2 2 4 2" xfId="4638"/>
    <cellStyle name="Input 2 4 4 2 2 2 5" xfId="4639"/>
    <cellStyle name="Input 2 4 4 2 2 3" xfId="4640"/>
    <cellStyle name="Input 2 4 4 2 2 3 2" xfId="4641"/>
    <cellStyle name="Input 2 4 4 2 2 3 2 2" xfId="4642"/>
    <cellStyle name="Input 2 4 4 2 2 3 3" xfId="4643"/>
    <cellStyle name="Input 2 4 4 2 2 4" xfId="4644"/>
    <cellStyle name="Input 2 4 4 2 2 4 2" xfId="4645"/>
    <cellStyle name="Input 2 4 4 2 2 4 2 2" xfId="4646"/>
    <cellStyle name="Input 2 4 4 2 2 4 3" xfId="4647"/>
    <cellStyle name="Input 2 4 4 2 2 5" xfId="4648"/>
    <cellStyle name="Input 2 4 4 2 2 5 2" xfId="4649"/>
    <cellStyle name="Input 2 4 4 2 2 6" xfId="4650"/>
    <cellStyle name="Input 2 4 4 2 3" xfId="48305"/>
    <cellStyle name="Input 2 4 4 2 4" xfId="48306"/>
    <cellStyle name="Input 2 4 4 2 5" xfId="48307"/>
    <cellStyle name="Input 2 4 4 2 6" xfId="48308"/>
    <cellStyle name="Input 2 4 4 2 7" xfId="48309"/>
    <cellStyle name="Input 2 4 4 3" xfId="4651"/>
    <cellStyle name="Input 2 4 4 3 2" xfId="4652"/>
    <cellStyle name="Input 2 4 4 3 2 2" xfId="4653"/>
    <cellStyle name="Input 2 4 4 3 2 2 2" xfId="4654"/>
    <cellStyle name="Input 2 4 4 3 2 2 2 2" xfId="4655"/>
    <cellStyle name="Input 2 4 4 3 2 2 3" xfId="4656"/>
    <cellStyle name="Input 2 4 4 3 2 3" xfId="4657"/>
    <cellStyle name="Input 2 4 4 3 2 3 2" xfId="4658"/>
    <cellStyle name="Input 2 4 4 3 2 3 2 2" xfId="4659"/>
    <cellStyle name="Input 2 4 4 3 2 3 3" xfId="4660"/>
    <cellStyle name="Input 2 4 4 3 2 4" xfId="4661"/>
    <cellStyle name="Input 2 4 4 3 2 4 2" xfId="4662"/>
    <cellStyle name="Input 2 4 4 3 2 5" xfId="4663"/>
    <cellStyle name="Input 2 4 4 3 3" xfId="4664"/>
    <cellStyle name="Input 2 4 4 3 3 2" xfId="4665"/>
    <cellStyle name="Input 2 4 4 3 3 2 2" xfId="4666"/>
    <cellStyle name="Input 2 4 4 3 3 3" xfId="4667"/>
    <cellStyle name="Input 2 4 4 3 4" xfId="4668"/>
    <cellStyle name="Input 2 4 4 3 4 2" xfId="4669"/>
    <cellStyle name="Input 2 4 4 3 4 2 2" xfId="4670"/>
    <cellStyle name="Input 2 4 4 3 4 3" xfId="4671"/>
    <cellStyle name="Input 2 4 4 3 5" xfId="4672"/>
    <cellStyle name="Input 2 4 4 3 5 2" xfId="4673"/>
    <cellStyle name="Input 2 4 4 3 6" xfId="4674"/>
    <cellStyle name="Input 2 4 4 4" xfId="48310"/>
    <cellStyle name="Input 2 4 4 5" xfId="48311"/>
    <cellStyle name="Input 2 4 4 6" xfId="48312"/>
    <cellStyle name="Input 2 4 4 7" xfId="48313"/>
    <cellStyle name="Input 2 4 4 8" xfId="48314"/>
    <cellStyle name="Input 2 4 5" xfId="287"/>
    <cellStyle name="Input 2 4 5 2" xfId="288"/>
    <cellStyle name="Input 2 4 5 2 2" xfId="4675"/>
    <cellStyle name="Input 2 4 5 2 2 2" xfId="4676"/>
    <cellStyle name="Input 2 4 5 2 2 2 2" xfId="4677"/>
    <cellStyle name="Input 2 4 5 2 2 2 2 2" xfId="4678"/>
    <cellStyle name="Input 2 4 5 2 2 2 2 2 2" xfId="4679"/>
    <cellStyle name="Input 2 4 5 2 2 2 2 3" xfId="4680"/>
    <cellStyle name="Input 2 4 5 2 2 2 3" xfId="4681"/>
    <cellStyle name="Input 2 4 5 2 2 2 3 2" xfId="4682"/>
    <cellStyle name="Input 2 4 5 2 2 2 3 2 2" xfId="4683"/>
    <cellStyle name="Input 2 4 5 2 2 2 3 3" xfId="4684"/>
    <cellStyle name="Input 2 4 5 2 2 2 4" xfId="4685"/>
    <cellStyle name="Input 2 4 5 2 2 2 4 2" xfId="4686"/>
    <cellStyle name="Input 2 4 5 2 2 2 5" xfId="4687"/>
    <cellStyle name="Input 2 4 5 2 2 3" xfId="4688"/>
    <cellStyle name="Input 2 4 5 2 2 3 2" xfId="4689"/>
    <cellStyle name="Input 2 4 5 2 2 3 2 2" xfId="4690"/>
    <cellStyle name="Input 2 4 5 2 2 3 3" xfId="4691"/>
    <cellStyle name="Input 2 4 5 2 2 4" xfId="4692"/>
    <cellStyle name="Input 2 4 5 2 2 4 2" xfId="4693"/>
    <cellStyle name="Input 2 4 5 2 2 4 2 2" xfId="4694"/>
    <cellStyle name="Input 2 4 5 2 2 4 3" xfId="4695"/>
    <cellStyle name="Input 2 4 5 2 2 5" xfId="4696"/>
    <cellStyle name="Input 2 4 5 2 2 5 2" xfId="4697"/>
    <cellStyle name="Input 2 4 5 2 2 6" xfId="4698"/>
    <cellStyle name="Input 2 4 5 2 3" xfId="48315"/>
    <cellStyle name="Input 2 4 5 2 4" xfId="48316"/>
    <cellStyle name="Input 2 4 5 2 5" xfId="48317"/>
    <cellStyle name="Input 2 4 5 2 6" xfId="48318"/>
    <cellStyle name="Input 2 4 5 2 7" xfId="48319"/>
    <cellStyle name="Input 2 4 5 3" xfId="4699"/>
    <cellStyle name="Input 2 4 5 3 2" xfId="4700"/>
    <cellStyle name="Input 2 4 5 3 2 2" xfId="4701"/>
    <cellStyle name="Input 2 4 5 3 2 2 2" xfId="4702"/>
    <cellStyle name="Input 2 4 5 3 2 2 2 2" xfId="4703"/>
    <cellStyle name="Input 2 4 5 3 2 2 3" xfId="4704"/>
    <cellStyle name="Input 2 4 5 3 2 3" xfId="4705"/>
    <cellStyle name="Input 2 4 5 3 2 3 2" xfId="4706"/>
    <cellStyle name="Input 2 4 5 3 2 3 2 2" xfId="4707"/>
    <cellStyle name="Input 2 4 5 3 2 3 3" xfId="4708"/>
    <cellStyle name="Input 2 4 5 3 2 4" xfId="4709"/>
    <cellStyle name="Input 2 4 5 3 2 4 2" xfId="4710"/>
    <cellStyle name="Input 2 4 5 3 2 5" xfId="4711"/>
    <cellStyle name="Input 2 4 5 3 3" xfId="4712"/>
    <cellStyle name="Input 2 4 5 3 3 2" xfId="4713"/>
    <cellStyle name="Input 2 4 5 3 3 2 2" xfId="4714"/>
    <cellStyle name="Input 2 4 5 3 3 3" xfId="4715"/>
    <cellStyle name="Input 2 4 5 3 4" xfId="4716"/>
    <cellStyle name="Input 2 4 5 3 4 2" xfId="4717"/>
    <cellStyle name="Input 2 4 5 3 4 2 2" xfId="4718"/>
    <cellStyle name="Input 2 4 5 3 4 3" xfId="4719"/>
    <cellStyle name="Input 2 4 5 3 5" xfId="4720"/>
    <cellStyle name="Input 2 4 5 3 5 2" xfId="4721"/>
    <cellStyle name="Input 2 4 5 3 6" xfId="4722"/>
    <cellStyle name="Input 2 4 5 4" xfId="48320"/>
    <cellStyle name="Input 2 4 5 5" xfId="48321"/>
    <cellStyle name="Input 2 4 5 6" xfId="48322"/>
    <cellStyle name="Input 2 4 5 7" xfId="48323"/>
    <cellStyle name="Input 2 4 5 8" xfId="48324"/>
    <cellStyle name="Input 2 4 6" xfId="289"/>
    <cellStyle name="Input 2 4 6 2" xfId="290"/>
    <cellStyle name="Input 2 4 6 2 2" xfId="4723"/>
    <cellStyle name="Input 2 4 6 2 2 2" xfId="4724"/>
    <cellStyle name="Input 2 4 6 2 2 2 2" xfId="4725"/>
    <cellStyle name="Input 2 4 6 2 2 2 2 2" xfId="4726"/>
    <cellStyle name="Input 2 4 6 2 2 2 2 2 2" xfId="4727"/>
    <cellStyle name="Input 2 4 6 2 2 2 2 3" xfId="4728"/>
    <cellStyle name="Input 2 4 6 2 2 2 3" xfId="4729"/>
    <cellStyle name="Input 2 4 6 2 2 2 3 2" xfId="4730"/>
    <cellStyle name="Input 2 4 6 2 2 2 3 2 2" xfId="4731"/>
    <cellStyle name="Input 2 4 6 2 2 2 3 3" xfId="4732"/>
    <cellStyle name="Input 2 4 6 2 2 2 4" xfId="4733"/>
    <cellStyle name="Input 2 4 6 2 2 2 4 2" xfId="4734"/>
    <cellStyle name="Input 2 4 6 2 2 2 5" xfId="4735"/>
    <cellStyle name="Input 2 4 6 2 2 3" xfId="4736"/>
    <cellStyle name="Input 2 4 6 2 2 3 2" xfId="4737"/>
    <cellStyle name="Input 2 4 6 2 2 3 2 2" xfId="4738"/>
    <cellStyle name="Input 2 4 6 2 2 3 3" xfId="4739"/>
    <cellStyle name="Input 2 4 6 2 2 4" xfId="4740"/>
    <cellStyle name="Input 2 4 6 2 2 4 2" xfId="4741"/>
    <cellStyle name="Input 2 4 6 2 2 4 2 2" xfId="4742"/>
    <cellStyle name="Input 2 4 6 2 2 4 3" xfId="4743"/>
    <cellStyle name="Input 2 4 6 2 2 5" xfId="4744"/>
    <cellStyle name="Input 2 4 6 2 2 5 2" xfId="4745"/>
    <cellStyle name="Input 2 4 6 2 2 6" xfId="4746"/>
    <cellStyle name="Input 2 4 6 2 3" xfId="48325"/>
    <cellStyle name="Input 2 4 6 2 4" xfId="48326"/>
    <cellStyle name="Input 2 4 6 2 5" xfId="48327"/>
    <cellStyle name="Input 2 4 6 2 6" xfId="48328"/>
    <cellStyle name="Input 2 4 6 2 7" xfId="48329"/>
    <cellStyle name="Input 2 4 6 3" xfId="4747"/>
    <cellStyle name="Input 2 4 6 3 2" xfId="4748"/>
    <cellStyle name="Input 2 4 6 3 2 2" xfId="4749"/>
    <cellStyle name="Input 2 4 6 3 2 2 2" xfId="4750"/>
    <cellStyle name="Input 2 4 6 3 2 2 2 2" xfId="4751"/>
    <cellStyle name="Input 2 4 6 3 2 2 3" xfId="4752"/>
    <cellStyle name="Input 2 4 6 3 2 3" xfId="4753"/>
    <cellStyle name="Input 2 4 6 3 2 3 2" xfId="4754"/>
    <cellStyle name="Input 2 4 6 3 2 3 2 2" xfId="4755"/>
    <cellStyle name="Input 2 4 6 3 2 3 3" xfId="4756"/>
    <cellStyle name="Input 2 4 6 3 2 4" xfId="4757"/>
    <cellStyle name="Input 2 4 6 3 2 4 2" xfId="4758"/>
    <cellStyle name="Input 2 4 6 3 2 5" xfId="4759"/>
    <cellStyle name="Input 2 4 6 3 3" xfId="4760"/>
    <cellStyle name="Input 2 4 6 3 3 2" xfId="4761"/>
    <cellStyle name="Input 2 4 6 3 3 2 2" xfId="4762"/>
    <cellStyle name="Input 2 4 6 3 3 3" xfId="4763"/>
    <cellStyle name="Input 2 4 6 3 4" xfId="4764"/>
    <cellStyle name="Input 2 4 6 3 4 2" xfId="4765"/>
    <cellStyle name="Input 2 4 6 3 4 2 2" xfId="4766"/>
    <cellStyle name="Input 2 4 6 3 4 3" xfId="4767"/>
    <cellStyle name="Input 2 4 6 3 5" xfId="4768"/>
    <cellStyle name="Input 2 4 6 3 5 2" xfId="4769"/>
    <cellStyle name="Input 2 4 6 3 6" xfId="4770"/>
    <cellStyle name="Input 2 4 6 4" xfId="48330"/>
    <cellStyle name="Input 2 4 6 5" xfId="48331"/>
    <cellStyle name="Input 2 4 6 6" xfId="48332"/>
    <cellStyle name="Input 2 4 6 7" xfId="48333"/>
    <cellStyle name="Input 2 4 6 8" xfId="48334"/>
    <cellStyle name="Input 2 4 7" xfId="4771"/>
    <cellStyle name="Input 2 4 7 2" xfId="4772"/>
    <cellStyle name="Input 2 4 7 2 2" xfId="4773"/>
    <cellStyle name="Input 2 4 7 2 2 2" xfId="4774"/>
    <cellStyle name="Input 2 4 7 2 2 2 2" xfId="4775"/>
    <cellStyle name="Input 2 4 7 2 2 3" xfId="4776"/>
    <cellStyle name="Input 2 4 7 2 3" xfId="4777"/>
    <cellStyle name="Input 2 4 7 2 3 2" xfId="4778"/>
    <cellStyle name="Input 2 4 7 2 3 2 2" xfId="4779"/>
    <cellStyle name="Input 2 4 7 2 3 3" xfId="4780"/>
    <cellStyle name="Input 2 4 7 2 4" xfId="4781"/>
    <cellStyle name="Input 2 4 7 2 4 2" xfId="4782"/>
    <cellStyle name="Input 2 4 7 2 5" xfId="4783"/>
    <cellStyle name="Input 2 4 7 3" xfId="4784"/>
    <cellStyle name="Input 2 4 7 3 2" xfId="4785"/>
    <cellStyle name="Input 2 4 7 3 2 2" xfId="4786"/>
    <cellStyle name="Input 2 4 7 3 3" xfId="4787"/>
    <cellStyle name="Input 2 4 7 4" xfId="4788"/>
    <cellStyle name="Input 2 4 7 4 2" xfId="4789"/>
    <cellStyle name="Input 2 4 7 4 2 2" xfId="4790"/>
    <cellStyle name="Input 2 4 7 4 3" xfId="4791"/>
    <cellStyle name="Input 2 4 7 5" xfId="4792"/>
    <cellStyle name="Input 2 4 7 5 2" xfId="4793"/>
    <cellStyle name="Input 2 4 7 6" xfId="4794"/>
    <cellStyle name="Input 2 4 8" xfId="48335"/>
    <cellStyle name="Input 2 4 8 2" xfId="48336"/>
    <cellStyle name="Input 2 4 8 2 2" xfId="48337"/>
    <cellStyle name="Input 2 4 8 2 3" xfId="48338"/>
    <cellStyle name="Input 2 4 8 3" xfId="48339"/>
    <cellStyle name="Input 2 4 8 4" xfId="48340"/>
    <cellStyle name="Input 2 4 9" xfId="48341"/>
    <cellStyle name="Input 2 4 9 2" xfId="48342"/>
    <cellStyle name="Input 2 4 9 2 2" xfId="48343"/>
    <cellStyle name="Input 2 4 9 2 3" xfId="48344"/>
    <cellStyle name="Input 2 4 9 3" xfId="48345"/>
    <cellStyle name="Input 2 4 9 4" xfId="48346"/>
    <cellStyle name="Input 2 5" xfId="291"/>
    <cellStyle name="Input 2 5 10" xfId="48347"/>
    <cellStyle name="Input 2 5 11" xfId="48348"/>
    <cellStyle name="Input 2 5 12" xfId="48349"/>
    <cellStyle name="Input 2 5 2" xfId="292"/>
    <cellStyle name="Input 2 5 2 2" xfId="293"/>
    <cellStyle name="Input 2 5 2 2 2" xfId="4795"/>
    <cellStyle name="Input 2 5 2 2 2 2" xfId="4796"/>
    <cellStyle name="Input 2 5 2 2 2 2 2" xfId="4797"/>
    <cellStyle name="Input 2 5 2 2 2 2 2 2" xfId="4798"/>
    <cellStyle name="Input 2 5 2 2 2 2 2 2 2" xfId="4799"/>
    <cellStyle name="Input 2 5 2 2 2 2 2 3" xfId="4800"/>
    <cellStyle name="Input 2 5 2 2 2 2 3" xfId="4801"/>
    <cellStyle name="Input 2 5 2 2 2 2 3 2" xfId="4802"/>
    <cellStyle name="Input 2 5 2 2 2 2 3 2 2" xfId="4803"/>
    <cellStyle name="Input 2 5 2 2 2 2 3 3" xfId="4804"/>
    <cellStyle name="Input 2 5 2 2 2 2 4" xfId="4805"/>
    <cellStyle name="Input 2 5 2 2 2 2 4 2" xfId="4806"/>
    <cellStyle name="Input 2 5 2 2 2 2 5" xfId="4807"/>
    <cellStyle name="Input 2 5 2 2 2 3" xfId="4808"/>
    <cellStyle name="Input 2 5 2 2 2 3 2" xfId="4809"/>
    <cellStyle name="Input 2 5 2 2 2 3 2 2" xfId="4810"/>
    <cellStyle name="Input 2 5 2 2 2 3 3" xfId="4811"/>
    <cellStyle name="Input 2 5 2 2 2 4" xfId="4812"/>
    <cellStyle name="Input 2 5 2 2 2 4 2" xfId="4813"/>
    <cellStyle name="Input 2 5 2 2 2 4 2 2" xfId="4814"/>
    <cellStyle name="Input 2 5 2 2 2 4 3" xfId="4815"/>
    <cellStyle name="Input 2 5 2 2 2 5" xfId="4816"/>
    <cellStyle name="Input 2 5 2 2 2 5 2" xfId="4817"/>
    <cellStyle name="Input 2 5 2 2 2 6" xfId="4818"/>
    <cellStyle name="Input 2 5 2 2 3" xfId="48350"/>
    <cellStyle name="Input 2 5 2 2 4" xfId="48351"/>
    <cellStyle name="Input 2 5 2 2 5" xfId="48352"/>
    <cellStyle name="Input 2 5 2 2 6" xfId="48353"/>
    <cellStyle name="Input 2 5 2 2 7" xfId="48354"/>
    <cellStyle name="Input 2 5 2 3" xfId="4819"/>
    <cellStyle name="Input 2 5 2 3 2" xfId="4820"/>
    <cellStyle name="Input 2 5 2 3 2 2" xfId="4821"/>
    <cellStyle name="Input 2 5 2 3 2 2 2" xfId="4822"/>
    <cellStyle name="Input 2 5 2 3 2 2 2 2" xfId="4823"/>
    <cellStyle name="Input 2 5 2 3 2 2 3" xfId="4824"/>
    <cellStyle name="Input 2 5 2 3 2 3" xfId="4825"/>
    <cellStyle name="Input 2 5 2 3 2 3 2" xfId="4826"/>
    <cellStyle name="Input 2 5 2 3 2 3 2 2" xfId="4827"/>
    <cellStyle name="Input 2 5 2 3 2 3 3" xfId="4828"/>
    <cellStyle name="Input 2 5 2 3 2 4" xfId="4829"/>
    <cellStyle name="Input 2 5 2 3 2 4 2" xfId="4830"/>
    <cellStyle name="Input 2 5 2 3 2 5" xfId="4831"/>
    <cellStyle name="Input 2 5 2 3 3" xfId="4832"/>
    <cellStyle name="Input 2 5 2 3 3 2" xfId="4833"/>
    <cellStyle name="Input 2 5 2 3 3 2 2" xfId="4834"/>
    <cellStyle name="Input 2 5 2 3 3 3" xfId="4835"/>
    <cellStyle name="Input 2 5 2 3 4" xfId="4836"/>
    <cellStyle name="Input 2 5 2 3 4 2" xfId="4837"/>
    <cellStyle name="Input 2 5 2 3 4 2 2" xfId="4838"/>
    <cellStyle name="Input 2 5 2 3 4 3" xfId="4839"/>
    <cellStyle name="Input 2 5 2 3 5" xfId="4840"/>
    <cellStyle name="Input 2 5 2 3 5 2" xfId="4841"/>
    <cellStyle name="Input 2 5 2 3 6" xfId="4842"/>
    <cellStyle name="Input 2 5 2 4" xfId="48355"/>
    <cellStyle name="Input 2 5 2 5" xfId="48356"/>
    <cellStyle name="Input 2 5 2 6" xfId="48357"/>
    <cellStyle name="Input 2 5 2 7" xfId="48358"/>
    <cellStyle name="Input 2 5 2 8" xfId="48359"/>
    <cellStyle name="Input 2 5 3" xfId="294"/>
    <cellStyle name="Input 2 5 3 2" xfId="4843"/>
    <cellStyle name="Input 2 5 3 2 2" xfId="4844"/>
    <cellStyle name="Input 2 5 3 2 2 2" xfId="4845"/>
    <cellStyle name="Input 2 5 3 2 2 2 2" xfId="4846"/>
    <cellStyle name="Input 2 5 3 2 2 2 2 2" xfId="4847"/>
    <cellStyle name="Input 2 5 3 2 2 2 3" xfId="4848"/>
    <cellStyle name="Input 2 5 3 2 2 3" xfId="4849"/>
    <cellStyle name="Input 2 5 3 2 2 3 2" xfId="4850"/>
    <cellStyle name="Input 2 5 3 2 2 3 2 2" xfId="4851"/>
    <cellStyle name="Input 2 5 3 2 2 3 3" xfId="4852"/>
    <cellStyle name="Input 2 5 3 2 2 4" xfId="4853"/>
    <cellStyle name="Input 2 5 3 2 2 4 2" xfId="4854"/>
    <cellStyle name="Input 2 5 3 2 2 5" xfId="4855"/>
    <cellStyle name="Input 2 5 3 2 3" xfId="4856"/>
    <cellStyle name="Input 2 5 3 2 3 2" xfId="4857"/>
    <cellStyle name="Input 2 5 3 2 3 2 2" xfId="4858"/>
    <cellStyle name="Input 2 5 3 2 3 3" xfId="4859"/>
    <cellStyle name="Input 2 5 3 2 4" xfId="4860"/>
    <cellStyle name="Input 2 5 3 2 4 2" xfId="4861"/>
    <cellStyle name="Input 2 5 3 2 4 2 2" xfId="4862"/>
    <cellStyle name="Input 2 5 3 2 4 3" xfId="4863"/>
    <cellStyle name="Input 2 5 3 2 5" xfId="4864"/>
    <cellStyle name="Input 2 5 3 2 5 2" xfId="4865"/>
    <cellStyle name="Input 2 5 3 2 6" xfId="4866"/>
    <cellStyle name="Input 2 5 3 3" xfId="48360"/>
    <cellStyle name="Input 2 5 3 4" xfId="48361"/>
    <cellStyle name="Input 2 5 3 5" xfId="48362"/>
    <cellStyle name="Input 2 5 3 6" xfId="48363"/>
    <cellStyle name="Input 2 5 3 7" xfId="48364"/>
    <cellStyle name="Input 2 5 3 8" xfId="48365"/>
    <cellStyle name="Input 2 5 4" xfId="4867"/>
    <cellStyle name="Input 2 5 4 2" xfId="4868"/>
    <cellStyle name="Input 2 5 4 2 2" xfId="4869"/>
    <cellStyle name="Input 2 5 4 2 2 2" xfId="4870"/>
    <cellStyle name="Input 2 5 4 2 2 2 2" xfId="4871"/>
    <cellStyle name="Input 2 5 4 2 2 3" xfId="4872"/>
    <cellStyle name="Input 2 5 4 2 3" xfId="4873"/>
    <cellStyle name="Input 2 5 4 2 3 2" xfId="4874"/>
    <cellStyle name="Input 2 5 4 2 3 2 2" xfId="4875"/>
    <cellStyle name="Input 2 5 4 2 3 3" xfId="4876"/>
    <cellStyle name="Input 2 5 4 2 4" xfId="4877"/>
    <cellStyle name="Input 2 5 4 2 4 2" xfId="4878"/>
    <cellStyle name="Input 2 5 4 2 5" xfId="4879"/>
    <cellStyle name="Input 2 5 4 3" xfId="4880"/>
    <cellStyle name="Input 2 5 4 3 2" xfId="4881"/>
    <cellStyle name="Input 2 5 4 3 2 2" xfId="4882"/>
    <cellStyle name="Input 2 5 4 3 3" xfId="4883"/>
    <cellStyle name="Input 2 5 4 4" xfId="4884"/>
    <cellStyle name="Input 2 5 4 4 2" xfId="4885"/>
    <cellStyle name="Input 2 5 4 4 2 2" xfId="4886"/>
    <cellStyle name="Input 2 5 4 4 3" xfId="4887"/>
    <cellStyle name="Input 2 5 4 5" xfId="4888"/>
    <cellStyle name="Input 2 5 4 5 2" xfId="4889"/>
    <cellStyle name="Input 2 5 4 6" xfId="4890"/>
    <cellStyle name="Input 2 5 5" xfId="48366"/>
    <cellStyle name="Input 2 5 5 2" xfId="48367"/>
    <cellStyle name="Input 2 5 5 2 2" xfId="48368"/>
    <cellStyle name="Input 2 5 5 2 3" xfId="48369"/>
    <cellStyle name="Input 2 5 5 3" xfId="48370"/>
    <cellStyle name="Input 2 5 5 4" xfId="48371"/>
    <cellStyle name="Input 2 5 6" xfId="48372"/>
    <cellStyle name="Input 2 5 6 2" xfId="48373"/>
    <cellStyle name="Input 2 5 6 2 2" xfId="48374"/>
    <cellStyle name="Input 2 5 6 2 3" xfId="48375"/>
    <cellStyle name="Input 2 5 6 3" xfId="48376"/>
    <cellStyle name="Input 2 5 6 4" xfId="48377"/>
    <cellStyle name="Input 2 5 7" xfId="48378"/>
    <cellStyle name="Input 2 5 7 2" xfId="48379"/>
    <cellStyle name="Input 2 5 7 2 2" xfId="48380"/>
    <cellStyle name="Input 2 5 7 2 3" xfId="48381"/>
    <cellStyle name="Input 2 5 7 3" xfId="48382"/>
    <cellStyle name="Input 2 5 7 4" xfId="48383"/>
    <cellStyle name="Input 2 5 8" xfId="48384"/>
    <cellStyle name="Input 2 5 8 2" xfId="48385"/>
    <cellStyle name="Input 2 5 8 2 2" xfId="48386"/>
    <cellStyle name="Input 2 5 8 2 3" xfId="48387"/>
    <cellStyle name="Input 2 5 8 3" xfId="48388"/>
    <cellStyle name="Input 2 5 8 4" xfId="48389"/>
    <cellStyle name="Input 2 5 9" xfId="48390"/>
    <cellStyle name="Input 2 5 9 2" xfId="48391"/>
    <cellStyle name="Input 2 5 9 2 2" xfId="48392"/>
    <cellStyle name="Input 2 5 9 2 3" xfId="48393"/>
    <cellStyle name="Input 2 5 9 3" xfId="48394"/>
    <cellStyle name="Input 2 5 9 4" xfId="48395"/>
    <cellStyle name="Input 2 6" xfId="295"/>
    <cellStyle name="Input 2 6 10" xfId="48396"/>
    <cellStyle name="Input 2 6 11" xfId="48397"/>
    <cellStyle name="Input 2 6 12" xfId="48398"/>
    <cellStyle name="Input 2 6 2" xfId="296"/>
    <cellStyle name="Input 2 6 2 2" xfId="4891"/>
    <cellStyle name="Input 2 6 2 2 2" xfId="4892"/>
    <cellStyle name="Input 2 6 2 2 2 2" xfId="4893"/>
    <cellStyle name="Input 2 6 2 2 2 2 2" xfId="4894"/>
    <cellStyle name="Input 2 6 2 2 2 2 2 2" xfId="4895"/>
    <cellStyle name="Input 2 6 2 2 2 2 3" xfId="4896"/>
    <cellStyle name="Input 2 6 2 2 2 3" xfId="4897"/>
    <cellStyle name="Input 2 6 2 2 2 3 2" xfId="4898"/>
    <cellStyle name="Input 2 6 2 2 2 3 2 2" xfId="4899"/>
    <cellStyle name="Input 2 6 2 2 2 3 3" xfId="4900"/>
    <cellStyle name="Input 2 6 2 2 2 4" xfId="4901"/>
    <cellStyle name="Input 2 6 2 2 2 4 2" xfId="4902"/>
    <cellStyle name="Input 2 6 2 2 2 5" xfId="4903"/>
    <cellStyle name="Input 2 6 2 2 3" xfId="4904"/>
    <cellStyle name="Input 2 6 2 2 3 2" xfId="4905"/>
    <cellStyle name="Input 2 6 2 2 3 2 2" xfId="4906"/>
    <cellStyle name="Input 2 6 2 2 3 3" xfId="4907"/>
    <cellStyle name="Input 2 6 2 2 4" xfId="4908"/>
    <cellStyle name="Input 2 6 2 2 4 2" xfId="4909"/>
    <cellStyle name="Input 2 6 2 2 4 2 2" xfId="4910"/>
    <cellStyle name="Input 2 6 2 2 4 3" xfId="4911"/>
    <cellStyle name="Input 2 6 2 2 5" xfId="4912"/>
    <cellStyle name="Input 2 6 2 2 5 2" xfId="4913"/>
    <cellStyle name="Input 2 6 2 2 6" xfId="4914"/>
    <cellStyle name="Input 2 6 2 3" xfId="48399"/>
    <cellStyle name="Input 2 6 2 4" xfId="48400"/>
    <cellStyle name="Input 2 6 2 5" xfId="48401"/>
    <cellStyle name="Input 2 6 2 6" xfId="48402"/>
    <cellStyle name="Input 2 6 2 7" xfId="48403"/>
    <cellStyle name="Input 2 6 2 8" xfId="48404"/>
    <cellStyle name="Input 2 6 3" xfId="4915"/>
    <cellStyle name="Input 2 6 3 2" xfId="4916"/>
    <cellStyle name="Input 2 6 3 2 2" xfId="4917"/>
    <cellStyle name="Input 2 6 3 2 2 2" xfId="4918"/>
    <cellStyle name="Input 2 6 3 2 2 2 2" xfId="4919"/>
    <cellStyle name="Input 2 6 3 2 2 3" xfId="4920"/>
    <cellStyle name="Input 2 6 3 2 3" xfId="4921"/>
    <cellStyle name="Input 2 6 3 2 3 2" xfId="4922"/>
    <cellStyle name="Input 2 6 3 2 3 2 2" xfId="4923"/>
    <cellStyle name="Input 2 6 3 2 3 3" xfId="4924"/>
    <cellStyle name="Input 2 6 3 2 4" xfId="4925"/>
    <cellStyle name="Input 2 6 3 2 4 2" xfId="4926"/>
    <cellStyle name="Input 2 6 3 2 5" xfId="4927"/>
    <cellStyle name="Input 2 6 3 3" xfId="4928"/>
    <cellStyle name="Input 2 6 3 3 2" xfId="4929"/>
    <cellStyle name="Input 2 6 3 3 2 2" xfId="4930"/>
    <cellStyle name="Input 2 6 3 3 3" xfId="4931"/>
    <cellStyle name="Input 2 6 3 4" xfId="4932"/>
    <cellStyle name="Input 2 6 3 4 2" xfId="4933"/>
    <cellStyle name="Input 2 6 3 4 2 2" xfId="4934"/>
    <cellStyle name="Input 2 6 3 4 3" xfId="4935"/>
    <cellStyle name="Input 2 6 3 5" xfId="4936"/>
    <cellStyle name="Input 2 6 3 5 2" xfId="4937"/>
    <cellStyle name="Input 2 6 3 6" xfId="4938"/>
    <cellStyle name="Input 2 6 4" xfId="48405"/>
    <cellStyle name="Input 2 6 4 2" xfId="48406"/>
    <cellStyle name="Input 2 6 4 2 2" xfId="48407"/>
    <cellStyle name="Input 2 6 4 2 3" xfId="48408"/>
    <cellStyle name="Input 2 6 4 3" xfId="48409"/>
    <cellStyle name="Input 2 6 4 4" xfId="48410"/>
    <cellStyle name="Input 2 6 5" xfId="48411"/>
    <cellStyle name="Input 2 6 5 2" xfId="48412"/>
    <cellStyle name="Input 2 6 5 2 2" xfId="48413"/>
    <cellStyle name="Input 2 6 5 2 3" xfId="48414"/>
    <cellStyle name="Input 2 6 5 3" xfId="48415"/>
    <cellStyle name="Input 2 6 5 4" xfId="48416"/>
    <cellStyle name="Input 2 6 6" xfId="48417"/>
    <cellStyle name="Input 2 6 6 2" xfId="48418"/>
    <cellStyle name="Input 2 6 6 2 2" xfId="48419"/>
    <cellStyle name="Input 2 6 6 2 3" xfId="48420"/>
    <cellStyle name="Input 2 6 6 3" xfId="48421"/>
    <cellStyle name="Input 2 6 6 4" xfId="48422"/>
    <cellStyle name="Input 2 6 7" xfId="48423"/>
    <cellStyle name="Input 2 6 7 2" xfId="48424"/>
    <cellStyle name="Input 2 6 7 2 2" xfId="48425"/>
    <cellStyle name="Input 2 6 7 2 3" xfId="48426"/>
    <cellStyle name="Input 2 6 7 3" xfId="48427"/>
    <cellStyle name="Input 2 6 7 4" xfId="48428"/>
    <cellStyle name="Input 2 6 8" xfId="48429"/>
    <cellStyle name="Input 2 6 8 2" xfId="48430"/>
    <cellStyle name="Input 2 6 8 2 2" xfId="48431"/>
    <cellStyle name="Input 2 6 8 2 3" xfId="48432"/>
    <cellStyle name="Input 2 6 8 3" xfId="48433"/>
    <cellStyle name="Input 2 6 8 4" xfId="48434"/>
    <cellStyle name="Input 2 6 9" xfId="48435"/>
    <cellStyle name="Input 2 6 9 2" xfId="48436"/>
    <cellStyle name="Input 2 6 9 2 2" xfId="48437"/>
    <cellStyle name="Input 2 6 9 2 3" xfId="48438"/>
    <cellStyle name="Input 2 6 9 3" xfId="48439"/>
    <cellStyle name="Input 2 6 9 4" xfId="48440"/>
    <cellStyle name="Input 2 7" xfId="297"/>
    <cellStyle name="Input 2 7 10" xfId="48441"/>
    <cellStyle name="Input 2 7 11" xfId="48442"/>
    <cellStyle name="Input 2 7 12" xfId="48443"/>
    <cellStyle name="Input 2 7 13" xfId="48444"/>
    <cellStyle name="Input 2 7 14" xfId="48445"/>
    <cellStyle name="Input 2 7 2" xfId="298"/>
    <cellStyle name="Input 2 7 2 2" xfId="4939"/>
    <cellStyle name="Input 2 7 2 2 2" xfId="4940"/>
    <cellStyle name="Input 2 7 2 2 2 2" xfId="4941"/>
    <cellStyle name="Input 2 7 2 2 2 2 2" xfId="4942"/>
    <cellStyle name="Input 2 7 2 2 2 2 2 2" xfId="4943"/>
    <cellStyle name="Input 2 7 2 2 2 2 3" xfId="4944"/>
    <cellStyle name="Input 2 7 2 2 2 3" xfId="4945"/>
    <cellStyle name="Input 2 7 2 2 2 3 2" xfId="4946"/>
    <cellStyle name="Input 2 7 2 2 2 3 2 2" xfId="4947"/>
    <cellStyle name="Input 2 7 2 2 2 3 3" xfId="4948"/>
    <cellStyle name="Input 2 7 2 2 2 4" xfId="4949"/>
    <cellStyle name="Input 2 7 2 2 2 4 2" xfId="4950"/>
    <cellStyle name="Input 2 7 2 2 2 5" xfId="4951"/>
    <cellStyle name="Input 2 7 2 2 3" xfId="4952"/>
    <cellStyle name="Input 2 7 2 2 3 2" xfId="4953"/>
    <cellStyle name="Input 2 7 2 2 3 2 2" xfId="4954"/>
    <cellStyle name="Input 2 7 2 2 3 3" xfId="4955"/>
    <cellStyle name="Input 2 7 2 2 4" xfId="4956"/>
    <cellStyle name="Input 2 7 2 2 4 2" xfId="4957"/>
    <cellStyle name="Input 2 7 2 2 4 2 2" xfId="4958"/>
    <cellStyle name="Input 2 7 2 2 4 3" xfId="4959"/>
    <cellStyle name="Input 2 7 2 2 5" xfId="4960"/>
    <cellStyle name="Input 2 7 2 2 5 2" xfId="4961"/>
    <cellStyle name="Input 2 7 2 2 6" xfId="4962"/>
    <cellStyle name="Input 2 7 2 3" xfId="48446"/>
    <cellStyle name="Input 2 7 2 4" xfId="48447"/>
    <cellStyle name="Input 2 7 2 5" xfId="48448"/>
    <cellStyle name="Input 2 7 2 6" xfId="48449"/>
    <cellStyle name="Input 2 7 2 7" xfId="48450"/>
    <cellStyle name="Input 2 7 2 8" xfId="48451"/>
    <cellStyle name="Input 2 7 3" xfId="4963"/>
    <cellStyle name="Input 2 7 3 2" xfId="4964"/>
    <cellStyle name="Input 2 7 3 2 2" xfId="4965"/>
    <cellStyle name="Input 2 7 3 2 2 2" xfId="4966"/>
    <cellStyle name="Input 2 7 3 2 2 2 2" xfId="4967"/>
    <cellStyle name="Input 2 7 3 2 2 3" xfId="4968"/>
    <cellStyle name="Input 2 7 3 2 3" xfId="4969"/>
    <cellStyle name="Input 2 7 3 2 3 2" xfId="4970"/>
    <cellStyle name="Input 2 7 3 2 3 2 2" xfId="4971"/>
    <cellStyle name="Input 2 7 3 2 3 3" xfId="4972"/>
    <cellStyle name="Input 2 7 3 2 4" xfId="4973"/>
    <cellStyle name="Input 2 7 3 2 4 2" xfId="4974"/>
    <cellStyle name="Input 2 7 3 2 5" xfId="4975"/>
    <cellStyle name="Input 2 7 3 3" xfId="4976"/>
    <cellStyle name="Input 2 7 3 3 2" xfId="4977"/>
    <cellStyle name="Input 2 7 3 3 2 2" xfId="4978"/>
    <cellStyle name="Input 2 7 3 3 3" xfId="4979"/>
    <cellStyle name="Input 2 7 3 4" xfId="4980"/>
    <cellStyle name="Input 2 7 3 4 2" xfId="4981"/>
    <cellStyle name="Input 2 7 3 4 2 2" xfId="4982"/>
    <cellStyle name="Input 2 7 3 4 3" xfId="4983"/>
    <cellStyle name="Input 2 7 3 5" xfId="4984"/>
    <cellStyle name="Input 2 7 3 5 2" xfId="4985"/>
    <cellStyle name="Input 2 7 3 6" xfId="4986"/>
    <cellStyle name="Input 2 7 4" xfId="48452"/>
    <cellStyle name="Input 2 7 4 2" xfId="48453"/>
    <cellStyle name="Input 2 7 4 2 2" xfId="48454"/>
    <cellStyle name="Input 2 7 4 2 3" xfId="48455"/>
    <cellStyle name="Input 2 7 4 3" xfId="48456"/>
    <cellStyle name="Input 2 7 4 4" xfId="48457"/>
    <cellStyle name="Input 2 7 5" xfId="48458"/>
    <cellStyle name="Input 2 7 5 2" xfId="48459"/>
    <cellStyle name="Input 2 7 5 2 2" xfId="48460"/>
    <cellStyle name="Input 2 7 5 2 3" xfId="48461"/>
    <cellStyle name="Input 2 7 5 3" xfId="48462"/>
    <cellStyle name="Input 2 7 5 4" xfId="48463"/>
    <cellStyle name="Input 2 7 6" xfId="48464"/>
    <cellStyle name="Input 2 7 6 2" xfId="48465"/>
    <cellStyle name="Input 2 7 6 2 2" xfId="48466"/>
    <cellStyle name="Input 2 7 6 2 3" xfId="48467"/>
    <cellStyle name="Input 2 7 6 3" xfId="48468"/>
    <cellStyle name="Input 2 7 6 4" xfId="48469"/>
    <cellStyle name="Input 2 7 7" xfId="48470"/>
    <cellStyle name="Input 2 7 7 2" xfId="48471"/>
    <cellStyle name="Input 2 7 7 2 2" xfId="48472"/>
    <cellStyle name="Input 2 7 7 2 3" xfId="48473"/>
    <cellStyle name="Input 2 7 7 3" xfId="48474"/>
    <cellStyle name="Input 2 7 7 4" xfId="48475"/>
    <cellStyle name="Input 2 7 8" xfId="48476"/>
    <cellStyle name="Input 2 7 8 2" xfId="48477"/>
    <cellStyle name="Input 2 7 8 2 2" xfId="48478"/>
    <cellStyle name="Input 2 7 8 2 3" xfId="48479"/>
    <cellStyle name="Input 2 7 8 3" xfId="48480"/>
    <cellStyle name="Input 2 7 8 4" xfId="48481"/>
    <cellStyle name="Input 2 7 9" xfId="48482"/>
    <cellStyle name="Input 2 7 9 2" xfId="48483"/>
    <cellStyle name="Input 2 7 9 2 2" xfId="48484"/>
    <cellStyle name="Input 2 7 9 2 3" xfId="48485"/>
    <cellStyle name="Input 2 7 9 3" xfId="48486"/>
    <cellStyle name="Input 2 7 9 4" xfId="48487"/>
    <cellStyle name="Input 2 8" xfId="299"/>
    <cellStyle name="Input 2 8 10" xfId="48488"/>
    <cellStyle name="Input 2 8 11" xfId="48489"/>
    <cellStyle name="Input 2 8 12" xfId="48490"/>
    <cellStyle name="Input 2 8 13" xfId="48491"/>
    <cellStyle name="Input 2 8 14" xfId="48492"/>
    <cellStyle name="Input 2 8 15" xfId="48493"/>
    <cellStyle name="Input 2 8 2" xfId="300"/>
    <cellStyle name="Input 2 8 2 2" xfId="4987"/>
    <cellStyle name="Input 2 8 2 2 2" xfId="4988"/>
    <cellStyle name="Input 2 8 2 2 2 2" xfId="4989"/>
    <cellStyle name="Input 2 8 2 2 2 2 2" xfId="4990"/>
    <cellStyle name="Input 2 8 2 2 2 2 2 2" xfId="4991"/>
    <cellStyle name="Input 2 8 2 2 2 2 3" xfId="4992"/>
    <cellStyle name="Input 2 8 2 2 2 3" xfId="4993"/>
    <cellStyle name="Input 2 8 2 2 2 3 2" xfId="4994"/>
    <cellStyle name="Input 2 8 2 2 2 3 2 2" xfId="4995"/>
    <cellStyle name="Input 2 8 2 2 2 3 3" xfId="4996"/>
    <cellStyle name="Input 2 8 2 2 2 4" xfId="4997"/>
    <cellStyle name="Input 2 8 2 2 2 4 2" xfId="4998"/>
    <cellStyle name="Input 2 8 2 2 2 5" xfId="4999"/>
    <cellStyle name="Input 2 8 2 2 3" xfId="5000"/>
    <cellStyle name="Input 2 8 2 2 3 2" xfId="5001"/>
    <cellStyle name="Input 2 8 2 2 3 2 2" xfId="5002"/>
    <cellStyle name="Input 2 8 2 2 3 3" xfId="5003"/>
    <cellStyle name="Input 2 8 2 2 4" xfId="5004"/>
    <cellStyle name="Input 2 8 2 2 4 2" xfId="5005"/>
    <cellStyle name="Input 2 8 2 2 4 2 2" xfId="5006"/>
    <cellStyle name="Input 2 8 2 2 4 3" xfId="5007"/>
    <cellStyle name="Input 2 8 2 2 5" xfId="5008"/>
    <cellStyle name="Input 2 8 2 2 5 2" xfId="5009"/>
    <cellStyle name="Input 2 8 2 2 6" xfId="5010"/>
    <cellStyle name="Input 2 8 2 3" xfId="48494"/>
    <cellStyle name="Input 2 8 2 4" xfId="48495"/>
    <cellStyle name="Input 2 8 2 5" xfId="48496"/>
    <cellStyle name="Input 2 8 2 6" xfId="48497"/>
    <cellStyle name="Input 2 8 2 7" xfId="48498"/>
    <cellStyle name="Input 2 8 2 8" xfId="48499"/>
    <cellStyle name="Input 2 8 3" xfId="5011"/>
    <cellStyle name="Input 2 8 3 2" xfId="5012"/>
    <cellStyle name="Input 2 8 3 2 2" xfId="5013"/>
    <cellStyle name="Input 2 8 3 2 2 2" xfId="5014"/>
    <cellStyle name="Input 2 8 3 2 2 2 2" xfId="5015"/>
    <cellStyle name="Input 2 8 3 2 2 3" xfId="5016"/>
    <cellStyle name="Input 2 8 3 2 3" xfId="5017"/>
    <cellStyle name="Input 2 8 3 2 3 2" xfId="5018"/>
    <cellStyle name="Input 2 8 3 2 3 2 2" xfId="5019"/>
    <cellStyle name="Input 2 8 3 2 3 3" xfId="5020"/>
    <cellStyle name="Input 2 8 3 2 4" xfId="5021"/>
    <cellStyle name="Input 2 8 3 2 4 2" xfId="5022"/>
    <cellStyle name="Input 2 8 3 2 5" xfId="5023"/>
    <cellStyle name="Input 2 8 3 3" xfId="5024"/>
    <cellStyle name="Input 2 8 3 3 2" xfId="5025"/>
    <cellStyle name="Input 2 8 3 3 2 2" xfId="5026"/>
    <cellStyle name="Input 2 8 3 3 3" xfId="5027"/>
    <cellStyle name="Input 2 8 3 4" xfId="5028"/>
    <cellStyle name="Input 2 8 3 4 2" xfId="5029"/>
    <cellStyle name="Input 2 8 3 4 2 2" xfId="5030"/>
    <cellStyle name="Input 2 8 3 4 3" xfId="5031"/>
    <cellStyle name="Input 2 8 3 5" xfId="5032"/>
    <cellStyle name="Input 2 8 3 5 2" xfId="5033"/>
    <cellStyle name="Input 2 8 3 6" xfId="5034"/>
    <cellStyle name="Input 2 8 4" xfId="48500"/>
    <cellStyle name="Input 2 8 4 2" xfId="48501"/>
    <cellStyle name="Input 2 8 4 2 2" xfId="48502"/>
    <cellStyle name="Input 2 8 4 2 3" xfId="48503"/>
    <cellStyle name="Input 2 8 4 3" xfId="48504"/>
    <cellStyle name="Input 2 8 4 4" xfId="48505"/>
    <cellStyle name="Input 2 8 5" xfId="48506"/>
    <cellStyle name="Input 2 8 5 2" xfId="48507"/>
    <cellStyle name="Input 2 8 5 2 2" xfId="48508"/>
    <cellStyle name="Input 2 8 5 2 3" xfId="48509"/>
    <cellStyle name="Input 2 8 5 3" xfId="48510"/>
    <cellStyle name="Input 2 8 5 4" xfId="48511"/>
    <cellStyle name="Input 2 8 6" xfId="48512"/>
    <cellStyle name="Input 2 8 6 2" xfId="48513"/>
    <cellStyle name="Input 2 8 6 2 2" xfId="48514"/>
    <cellStyle name="Input 2 8 6 2 3" xfId="48515"/>
    <cellStyle name="Input 2 8 6 3" xfId="48516"/>
    <cellStyle name="Input 2 8 6 4" xfId="48517"/>
    <cellStyle name="Input 2 8 7" xfId="48518"/>
    <cellStyle name="Input 2 8 7 2" xfId="48519"/>
    <cellStyle name="Input 2 8 7 2 2" xfId="48520"/>
    <cellStyle name="Input 2 8 7 2 3" xfId="48521"/>
    <cellStyle name="Input 2 8 7 3" xfId="48522"/>
    <cellStyle name="Input 2 8 7 4" xfId="48523"/>
    <cellStyle name="Input 2 8 8" xfId="48524"/>
    <cellStyle name="Input 2 8 8 2" xfId="48525"/>
    <cellStyle name="Input 2 8 8 2 2" xfId="48526"/>
    <cellStyle name="Input 2 8 8 2 3" xfId="48527"/>
    <cellStyle name="Input 2 8 8 3" xfId="48528"/>
    <cellStyle name="Input 2 8 8 4" xfId="48529"/>
    <cellStyle name="Input 2 8 9" xfId="48530"/>
    <cellStyle name="Input 2 8 9 2" xfId="48531"/>
    <cellStyle name="Input 2 8 9 2 2" xfId="48532"/>
    <cellStyle name="Input 2 8 9 2 3" xfId="48533"/>
    <cellStyle name="Input 2 8 9 3" xfId="48534"/>
    <cellStyle name="Input 2 8 9 4" xfId="48535"/>
    <cellStyle name="Input 2 9" xfId="301"/>
    <cellStyle name="Input 2 9 10" xfId="48536"/>
    <cellStyle name="Input 2 9 11" xfId="48537"/>
    <cellStyle name="Input 2 9 12" xfId="48538"/>
    <cellStyle name="Input 2 9 13" xfId="48539"/>
    <cellStyle name="Input 2 9 14" xfId="48540"/>
    <cellStyle name="Input 2 9 15" xfId="48541"/>
    <cellStyle name="Input 2 9 2" xfId="302"/>
    <cellStyle name="Input 2 9 2 2" xfId="5035"/>
    <cellStyle name="Input 2 9 2 2 2" xfId="5036"/>
    <cellStyle name="Input 2 9 2 2 2 2" xfId="5037"/>
    <cellStyle name="Input 2 9 2 2 2 2 2" xfId="5038"/>
    <cellStyle name="Input 2 9 2 2 2 2 2 2" xfId="5039"/>
    <cellStyle name="Input 2 9 2 2 2 2 3" xfId="5040"/>
    <cellStyle name="Input 2 9 2 2 2 3" xfId="5041"/>
    <cellStyle name="Input 2 9 2 2 2 3 2" xfId="5042"/>
    <cellStyle name="Input 2 9 2 2 2 3 2 2" xfId="5043"/>
    <cellStyle name="Input 2 9 2 2 2 3 3" xfId="5044"/>
    <cellStyle name="Input 2 9 2 2 2 4" xfId="5045"/>
    <cellStyle name="Input 2 9 2 2 2 4 2" xfId="5046"/>
    <cellStyle name="Input 2 9 2 2 2 5" xfId="5047"/>
    <cellStyle name="Input 2 9 2 2 3" xfId="5048"/>
    <cellStyle name="Input 2 9 2 2 3 2" xfId="5049"/>
    <cellStyle name="Input 2 9 2 2 3 2 2" xfId="5050"/>
    <cellStyle name="Input 2 9 2 2 3 3" xfId="5051"/>
    <cellStyle name="Input 2 9 2 2 4" xfId="5052"/>
    <cellStyle name="Input 2 9 2 2 4 2" xfId="5053"/>
    <cellStyle name="Input 2 9 2 2 4 2 2" xfId="5054"/>
    <cellStyle name="Input 2 9 2 2 4 3" xfId="5055"/>
    <cellStyle name="Input 2 9 2 2 5" xfId="5056"/>
    <cellStyle name="Input 2 9 2 2 5 2" xfId="5057"/>
    <cellStyle name="Input 2 9 2 2 6" xfId="5058"/>
    <cellStyle name="Input 2 9 2 3" xfId="48542"/>
    <cellStyle name="Input 2 9 2 4" xfId="48543"/>
    <cellStyle name="Input 2 9 2 5" xfId="48544"/>
    <cellStyle name="Input 2 9 2 6" xfId="48545"/>
    <cellStyle name="Input 2 9 2 7" xfId="48546"/>
    <cellStyle name="Input 2 9 2 8" xfId="48547"/>
    <cellStyle name="Input 2 9 3" xfId="5059"/>
    <cellStyle name="Input 2 9 3 2" xfId="5060"/>
    <cellStyle name="Input 2 9 3 2 2" xfId="5061"/>
    <cellStyle name="Input 2 9 3 2 2 2" xfId="5062"/>
    <cellStyle name="Input 2 9 3 2 2 2 2" xfId="5063"/>
    <cellStyle name="Input 2 9 3 2 2 3" xfId="5064"/>
    <cellStyle name="Input 2 9 3 2 3" xfId="5065"/>
    <cellStyle name="Input 2 9 3 2 3 2" xfId="5066"/>
    <cellStyle name="Input 2 9 3 2 3 2 2" xfId="5067"/>
    <cellStyle name="Input 2 9 3 2 3 3" xfId="5068"/>
    <cellStyle name="Input 2 9 3 2 4" xfId="5069"/>
    <cellStyle name="Input 2 9 3 2 4 2" xfId="5070"/>
    <cellStyle name="Input 2 9 3 2 5" xfId="5071"/>
    <cellStyle name="Input 2 9 3 3" xfId="5072"/>
    <cellStyle name="Input 2 9 3 3 2" xfId="5073"/>
    <cellStyle name="Input 2 9 3 3 2 2" xfId="5074"/>
    <cellStyle name="Input 2 9 3 3 3" xfId="5075"/>
    <cellStyle name="Input 2 9 3 4" xfId="5076"/>
    <cellStyle name="Input 2 9 3 4 2" xfId="5077"/>
    <cellStyle name="Input 2 9 3 4 2 2" xfId="5078"/>
    <cellStyle name="Input 2 9 3 4 3" xfId="5079"/>
    <cellStyle name="Input 2 9 3 5" xfId="5080"/>
    <cellStyle name="Input 2 9 3 5 2" xfId="5081"/>
    <cellStyle name="Input 2 9 3 6" xfId="5082"/>
    <cellStyle name="Input 2 9 4" xfId="48548"/>
    <cellStyle name="Input 2 9 4 2" xfId="48549"/>
    <cellStyle name="Input 2 9 4 2 2" xfId="48550"/>
    <cellStyle name="Input 2 9 4 2 3" xfId="48551"/>
    <cellStyle name="Input 2 9 4 3" xfId="48552"/>
    <cellStyle name="Input 2 9 4 4" xfId="48553"/>
    <cellStyle name="Input 2 9 5" xfId="48554"/>
    <cellStyle name="Input 2 9 5 2" xfId="48555"/>
    <cellStyle name="Input 2 9 5 2 2" xfId="48556"/>
    <cellStyle name="Input 2 9 5 2 3" xfId="48557"/>
    <cellStyle name="Input 2 9 5 3" xfId="48558"/>
    <cellStyle name="Input 2 9 5 4" xfId="48559"/>
    <cellStyle name="Input 2 9 6" xfId="48560"/>
    <cellStyle name="Input 2 9 6 2" xfId="48561"/>
    <cellStyle name="Input 2 9 6 2 2" xfId="48562"/>
    <cellStyle name="Input 2 9 6 2 3" xfId="48563"/>
    <cellStyle name="Input 2 9 6 3" xfId="48564"/>
    <cellStyle name="Input 2 9 6 4" xfId="48565"/>
    <cellStyle name="Input 2 9 7" xfId="48566"/>
    <cellStyle name="Input 2 9 7 2" xfId="48567"/>
    <cellStyle name="Input 2 9 7 2 2" xfId="48568"/>
    <cellStyle name="Input 2 9 7 2 3" xfId="48569"/>
    <cellStyle name="Input 2 9 7 3" xfId="48570"/>
    <cellStyle name="Input 2 9 7 4" xfId="48571"/>
    <cellStyle name="Input 2 9 8" xfId="48572"/>
    <cellStyle name="Input 2 9 8 2" xfId="48573"/>
    <cellStyle name="Input 2 9 8 2 2" xfId="48574"/>
    <cellStyle name="Input 2 9 8 2 3" xfId="48575"/>
    <cellStyle name="Input 2 9 8 3" xfId="48576"/>
    <cellStyle name="Input 2 9 8 4" xfId="48577"/>
    <cellStyle name="Input 2 9 9" xfId="48578"/>
    <cellStyle name="Input 2 9 9 2" xfId="48579"/>
    <cellStyle name="Input 2 9 9 2 2" xfId="48580"/>
    <cellStyle name="Input 2 9 9 2 3" xfId="48581"/>
    <cellStyle name="Input 2 9 9 3" xfId="48582"/>
    <cellStyle name="Input 2 9 9 4" xfId="48583"/>
    <cellStyle name="Input 2_Capital Dispo allocations V2" xfId="48584"/>
    <cellStyle name="Input 3" xfId="303"/>
    <cellStyle name="Input 3 2" xfId="304"/>
    <cellStyle name="Input 3 2 2" xfId="305"/>
    <cellStyle name="Input 3 2 2 2" xfId="306"/>
    <cellStyle name="Input 3 2 2 2 2" xfId="5083"/>
    <cellStyle name="Input 3 2 2 2 2 2" xfId="5084"/>
    <cellStyle name="Input 3 2 2 2 2 2 2" xfId="5085"/>
    <cellStyle name="Input 3 2 2 2 2 2 2 2" xfId="5086"/>
    <cellStyle name="Input 3 2 2 2 2 2 2 2 2" xfId="5087"/>
    <cellStyle name="Input 3 2 2 2 2 2 2 3" xfId="5088"/>
    <cellStyle name="Input 3 2 2 2 2 2 3" xfId="5089"/>
    <cellStyle name="Input 3 2 2 2 2 2 3 2" xfId="5090"/>
    <cellStyle name="Input 3 2 2 2 2 2 3 2 2" xfId="5091"/>
    <cellStyle name="Input 3 2 2 2 2 2 3 3" xfId="5092"/>
    <cellStyle name="Input 3 2 2 2 2 2 4" xfId="5093"/>
    <cellStyle name="Input 3 2 2 2 2 2 4 2" xfId="5094"/>
    <cellStyle name="Input 3 2 2 2 2 2 5" xfId="5095"/>
    <cellStyle name="Input 3 2 2 2 2 3" xfId="5096"/>
    <cellStyle name="Input 3 2 2 2 2 3 2" xfId="5097"/>
    <cellStyle name="Input 3 2 2 2 2 3 2 2" xfId="5098"/>
    <cellStyle name="Input 3 2 2 2 2 3 3" xfId="5099"/>
    <cellStyle name="Input 3 2 2 2 2 4" xfId="5100"/>
    <cellStyle name="Input 3 2 2 2 2 4 2" xfId="5101"/>
    <cellStyle name="Input 3 2 2 2 2 4 2 2" xfId="5102"/>
    <cellStyle name="Input 3 2 2 2 2 4 3" xfId="5103"/>
    <cellStyle name="Input 3 2 2 2 2 5" xfId="5104"/>
    <cellStyle name="Input 3 2 2 2 2 5 2" xfId="5105"/>
    <cellStyle name="Input 3 2 2 2 2 6" xfId="5106"/>
    <cellStyle name="Input 3 2 2 2 3" xfId="48585"/>
    <cellStyle name="Input 3 2 2 2 4" xfId="48586"/>
    <cellStyle name="Input 3 2 2 2 5" xfId="48587"/>
    <cellStyle name="Input 3 2 2 2 6" xfId="48588"/>
    <cellStyle name="Input 3 2 2 3" xfId="5107"/>
    <cellStyle name="Input 3 2 2 3 2" xfId="5108"/>
    <cellStyle name="Input 3 2 2 3 2 2" xfId="5109"/>
    <cellStyle name="Input 3 2 2 3 2 2 2" xfId="5110"/>
    <cellStyle name="Input 3 2 2 3 2 2 2 2" xfId="5111"/>
    <cellStyle name="Input 3 2 2 3 2 2 3" xfId="5112"/>
    <cellStyle name="Input 3 2 2 3 2 3" xfId="5113"/>
    <cellStyle name="Input 3 2 2 3 2 3 2" xfId="5114"/>
    <cellStyle name="Input 3 2 2 3 2 3 2 2" xfId="5115"/>
    <cellStyle name="Input 3 2 2 3 2 3 3" xfId="5116"/>
    <cellStyle name="Input 3 2 2 3 2 4" xfId="5117"/>
    <cellStyle name="Input 3 2 2 3 2 4 2" xfId="5118"/>
    <cellStyle name="Input 3 2 2 3 2 5" xfId="5119"/>
    <cellStyle name="Input 3 2 2 3 3" xfId="5120"/>
    <cellStyle name="Input 3 2 2 3 3 2" xfId="5121"/>
    <cellStyle name="Input 3 2 2 3 3 2 2" xfId="5122"/>
    <cellStyle name="Input 3 2 2 3 3 3" xfId="5123"/>
    <cellStyle name="Input 3 2 2 3 4" xfId="5124"/>
    <cellStyle name="Input 3 2 2 3 4 2" xfId="5125"/>
    <cellStyle name="Input 3 2 2 3 4 2 2" xfId="5126"/>
    <cellStyle name="Input 3 2 2 3 4 3" xfId="5127"/>
    <cellStyle name="Input 3 2 2 3 5" xfId="5128"/>
    <cellStyle name="Input 3 2 2 3 5 2" xfId="5129"/>
    <cellStyle name="Input 3 2 2 3 6" xfId="5130"/>
    <cellStyle name="Input 3 2 2 4" xfId="48589"/>
    <cellStyle name="Input 3 2 2 5" xfId="48590"/>
    <cellStyle name="Input 3 2 2 6" xfId="48591"/>
    <cellStyle name="Input 3 2 2 7" xfId="48592"/>
    <cellStyle name="Input 3 2 3" xfId="307"/>
    <cellStyle name="Input 3 2 3 2" xfId="5131"/>
    <cellStyle name="Input 3 2 3 2 2" xfId="5132"/>
    <cellStyle name="Input 3 2 3 2 2 2" xfId="5133"/>
    <cellStyle name="Input 3 2 3 2 2 2 2" xfId="5134"/>
    <cellStyle name="Input 3 2 3 2 2 2 2 2" xfId="5135"/>
    <cellStyle name="Input 3 2 3 2 2 2 3" xfId="5136"/>
    <cellStyle name="Input 3 2 3 2 2 3" xfId="5137"/>
    <cellStyle name="Input 3 2 3 2 2 3 2" xfId="5138"/>
    <cellStyle name="Input 3 2 3 2 2 3 2 2" xfId="5139"/>
    <cellStyle name="Input 3 2 3 2 2 3 3" xfId="5140"/>
    <cellStyle name="Input 3 2 3 2 2 4" xfId="5141"/>
    <cellStyle name="Input 3 2 3 2 2 4 2" xfId="5142"/>
    <cellStyle name="Input 3 2 3 2 2 5" xfId="5143"/>
    <cellStyle name="Input 3 2 3 2 3" xfId="5144"/>
    <cellStyle name="Input 3 2 3 2 3 2" xfId="5145"/>
    <cellStyle name="Input 3 2 3 2 3 2 2" xfId="5146"/>
    <cellStyle name="Input 3 2 3 2 3 3" xfId="5147"/>
    <cellStyle name="Input 3 2 3 2 4" xfId="5148"/>
    <cellStyle name="Input 3 2 3 2 4 2" xfId="5149"/>
    <cellStyle name="Input 3 2 3 2 4 2 2" xfId="5150"/>
    <cellStyle name="Input 3 2 3 2 4 3" xfId="5151"/>
    <cellStyle name="Input 3 2 3 2 5" xfId="5152"/>
    <cellStyle name="Input 3 2 3 2 5 2" xfId="5153"/>
    <cellStyle name="Input 3 2 3 2 6" xfId="5154"/>
    <cellStyle name="Input 3 2 3 3" xfId="48593"/>
    <cellStyle name="Input 3 2 3 4" xfId="48594"/>
    <cellStyle name="Input 3 2 3 5" xfId="48595"/>
    <cellStyle name="Input 3 2 3 6" xfId="48596"/>
    <cellStyle name="Input 3 2 4" xfId="5155"/>
    <cellStyle name="Input 3 2 4 2" xfId="5156"/>
    <cellStyle name="Input 3 2 4 2 2" xfId="5157"/>
    <cellStyle name="Input 3 2 4 2 2 2" xfId="5158"/>
    <cellStyle name="Input 3 2 4 2 2 2 2" xfId="5159"/>
    <cellStyle name="Input 3 2 4 2 2 3" xfId="5160"/>
    <cellStyle name="Input 3 2 4 2 3" xfId="5161"/>
    <cellStyle name="Input 3 2 4 2 3 2" xfId="5162"/>
    <cellStyle name="Input 3 2 4 2 3 2 2" xfId="5163"/>
    <cellStyle name="Input 3 2 4 2 3 3" xfId="5164"/>
    <cellStyle name="Input 3 2 4 2 4" xfId="5165"/>
    <cellStyle name="Input 3 2 4 2 4 2" xfId="5166"/>
    <cellStyle name="Input 3 2 4 2 5" xfId="5167"/>
    <cellStyle name="Input 3 2 4 3" xfId="5168"/>
    <cellStyle name="Input 3 2 4 3 2" xfId="5169"/>
    <cellStyle name="Input 3 2 4 3 2 2" xfId="5170"/>
    <cellStyle name="Input 3 2 4 3 3" xfId="5171"/>
    <cellStyle name="Input 3 2 4 4" xfId="5172"/>
    <cellStyle name="Input 3 2 4 4 2" xfId="5173"/>
    <cellStyle name="Input 3 2 4 4 2 2" xfId="5174"/>
    <cellStyle name="Input 3 2 4 4 3" xfId="5175"/>
    <cellStyle name="Input 3 2 4 5" xfId="5176"/>
    <cellStyle name="Input 3 2 4 5 2" xfId="5177"/>
    <cellStyle name="Input 3 2 4 6" xfId="5178"/>
    <cellStyle name="Input 3 2 5" xfId="48597"/>
    <cellStyle name="Input 3 2 6" xfId="48598"/>
    <cellStyle name="Input 3 2 7" xfId="48599"/>
    <cellStyle name="Input 3 3" xfId="308"/>
    <cellStyle name="Input 3 3 2" xfId="309"/>
    <cellStyle name="Input 3 3 2 2" xfId="310"/>
    <cellStyle name="Input 3 3 2 2 2" xfId="5179"/>
    <cellStyle name="Input 3 3 2 2 2 2" xfId="5180"/>
    <cellStyle name="Input 3 3 2 2 2 2 2" xfId="5181"/>
    <cellStyle name="Input 3 3 2 2 2 2 2 2" xfId="5182"/>
    <cellStyle name="Input 3 3 2 2 2 2 2 2 2" xfId="5183"/>
    <cellStyle name="Input 3 3 2 2 2 2 2 3" xfId="5184"/>
    <cellStyle name="Input 3 3 2 2 2 2 3" xfId="5185"/>
    <cellStyle name="Input 3 3 2 2 2 2 3 2" xfId="5186"/>
    <cellStyle name="Input 3 3 2 2 2 2 3 2 2" xfId="5187"/>
    <cellStyle name="Input 3 3 2 2 2 2 3 3" xfId="5188"/>
    <cellStyle name="Input 3 3 2 2 2 2 4" xfId="5189"/>
    <cellStyle name="Input 3 3 2 2 2 2 4 2" xfId="5190"/>
    <cellStyle name="Input 3 3 2 2 2 2 5" xfId="5191"/>
    <cellStyle name="Input 3 3 2 2 2 3" xfId="5192"/>
    <cellStyle name="Input 3 3 2 2 2 3 2" xfId="5193"/>
    <cellStyle name="Input 3 3 2 2 2 3 2 2" xfId="5194"/>
    <cellStyle name="Input 3 3 2 2 2 3 3" xfId="5195"/>
    <cellStyle name="Input 3 3 2 2 2 4" xfId="5196"/>
    <cellStyle name="Input 3 3 2 2 2 4 2" xfId="5197"/>
    <cellStyle name="Input 3 3 2 2 2 4 2 2" xfId="5198"/>
    <cellStyle name="Input 3 3 2 2 2 4 3" xfId="5199"/>
    <cellStyle name="Input 3 3 2 2 2 5" xfId="5200"/>
    <cellStyle name="Input 3 3 2 2 2 5 2" xfId="5201"/>
    <cellStyle name="Input 3 3 2 2 2 6" xfId="5202"/>
    <cellStyle name="Input 3 3 2 2 3" xfId="48600"/>
    <cellStyle name="Input 3 3 2 2 4" xfId="48601"/>
    <cellStyle name="Input 3 3 2 2 5" xfId="48602"/>
    <cellStyle name="Input 3 3 2 2 6" xfId="48603"/>
    <cellStyle name="Input 3 3 2 3" xfId="5203"/>
    <cellStyle name="Input 3 3 2 3 2" xfId="5204"/>
    <cellStyle name="Input 3 3 2 3 2 2" xfId="5205"/>
    <cellStyle name="Input 3 3 2 3 2 2 2" xfId="5206"/>
    <cellStyle name="Input 3 3 2 3 2 2 2 2" xfId="5207"/>
    <cellStyle name="Input 3 3 2 3 2 2 3" xfId="5208"/>
    <cellStyle name="Input 3 3 2 3 2 3" xfId="5209"/>
    <cellStyle name="Input 3 3 2 3 2 3 2" xfId="5210"/>
    <cellStyle name="Input 3 3 2 3 2 3 2 2" xfId="5211"/>
    <cellStyle name="Input 3 3 2 3 2 3 3" xfId="5212"/>
    <cellStyle name="Input 3 3 2 3 2 4" xfId="5213"/>
    <cellStyle name="Input 3 3 2 3 2 4 2" xfId="5214"/>
    <cellStyle name="Input 3 3 2 3 2 5" xfId="5215"/>
    <cellStyle name="Input 3 3 2 3 3" xfId="5216"/>
    <cellStyle name="Input 3 3 2 3 3 2" xfId="5217"/>
    <cellStyle name="Input 3 3 2 3 3 2 2" xfId="5218"/>
    <cellStyle name="Input 3 3 2 3 3 3" xfId="5219"/>
    <cellStyle name="Input 3 3 2 3 4" xfId="5220"/>
    <cellStyle name="Input 3 3 2 3 4 2" xfId="5221"/>
    <cellStyle name="Input 3 3 2 3 4 2 2" xfId="5222"/>
    <cellStyle name="Input 3 3 2 3 4 3" xfId="5223"/>
    <cellStyle name="Input 3 3 2 3 5" xfId="5224"/>
    <cellStyle name="Input 3 3 2 3 5 2" xfId="5225"/>
    <cellStyle name="Input 3 3 2 3 6" xfId="5226"/>
    <cellStyle name="Input 3 3 2 4" xfId="48604"/>
    <cellStyle name="Input 3 3 2 5" xfId="48605"/>
    <cellStyle name="Input 3 3 2 6" xfId="48606"/>
    <cellStyle name="Input 3 3 2 7" xfId="48607"/>
    <cellStyle name="Input 3 3 3" xfId="311"/>
    <cellStyle name="Input 3 3 3 2" xfId="5227"/>
    <cellStyle name="Input 3 3 3 2 2" xfId="5228"/>
    <cellStyle name="Input 3 3 3 2 2 2" xfId="5229"/>
    <cellStyle name="Input 3 3 3 2 2 2 2" xfId="5230"/>
    <cellStyle name="Input 3 3 3 2 2 2 2 2" xfId="5231"/>
    <cellStyle name="Input 3 3 3 2 2 2 3" xfId="5232"/>
    <cellStyle name="Input 3 3 3 2 2 3" xfId="5233"/>
    <cellStyle name="Input 3 3 3 2 2 3 2" xfId="5234"/>
    <cellStyle name="Input 3 3 3 2 2 3 2 2" xfId="5235"/>
    <cellStyle name="Input 3 3 3 2 2 3 3" xfId="5236"/>
    <cellStyle name="Input 3 3 3 2 2 4" xfId="5237"/>
    <cellStyle name="Input 3 3 3 2 2 4 2" xfId="5238"/>
    <cellStyle name="Input 3 3 3 2 2 5" xfId="5239"/>
    <cellStyle name="Input 3 3 3 2 3" xfId="5240"/>
    <cellStyle name="Input 3 3 3 2 3 2" xfId="5241"/>
    <cellStyle name="Input 3 3 3 2 3 2 2" xfId="5242"/>
    <cellStyle name="Input 3 3 3 2 3 3" xfId="5243"/>
    <cellStyle name="Input 3 3 3 2 4" xfId="5244"/>
    <cellStyle name="Input 3 3 3 2 4 2" xfId="5245"/>
    <cellStyle name="Input 3 3 3 2 4 2 2" xfId="5246"/>
    <cellStyle name="Input 3 3 3 2 4 3" xfId="5247"/>
    <cellStyle name="Input 3 3 3 2 5" xfId="5248"/>
    <cellStyle name="Input 3 3 3 2 5 2" xfId="5249"/>
    <cellStyle name="Input 3 3 3 2 6" xfId="5250"/>
    <cellStyle name="Input 3 3 3 3" xfId="48608"/>
    <cellStyle name="Input 3 3 3 4" xfId="48609"/>
    <cellStyle name="Input 3 3 3 5" xfId="48610"/>
    <cellStyle name="Input 3 3 3 6" xfId="48611"/>
    <cellStyle name="Input 3 3 4" xfId="5251"/>
    <cellStyle name="Input 3 3 4 2" xfId="5252"/>
    <cellStyle name="Input 3 3 4 2 2" xfId="5253"/>
    <cellStyle name="Input 3 3 4 2 2 2" xfId="5254"/>
    <cellStyle name="Input 3 3 4 2 2 2 2" xfId="5255"/>
    <cellStyle name="Input 3 3 4 2 2 3" xfId="5256"/>
    <cellStyle name="Input 3 3 4 2 3" xfId="5257"/>
    <cellStyle name="Input 3 3 4 2 3 2" xfId="5258"/>
    <cellStyle name="Input 3 3 4 2 3 2 2" xfId="5259"/>
    <cellStyle name="Input 3 3 4 2 3 3" xfId="5260"/>
    <cellStyle name="Input 3 3 4 2 4" xfId="5261"/>
    <cellStyle name="Input 3 3 4 2 4 2" xfId="5262"/>
    <cellStyle name="Input 3 3 4 2 5" xfId="5263"/>
    <cellStyle name="Input 3 3 4 3" xfId="5264"/>
    <cellStyle name="Input 3 3 4 3 2" xfId="5265"/>
    <cellStyle name="Input 3 3 4 3 2 2" xfId="5266"/>
    <cellStyle name="Input 3 3 4 3 3" xfId="5267"/>
    <cellStyle name="Input 3 3 4 4" xfId="5268"/>
    <cellStyle name="Input 3 3 4 4 2" xfId="5269"/>
    <cellStyle name="Input 3 3 4 4 2 2" xfId="5270"/>
    <cellStyle name="Input 3 3 4 4 3" xfId="5271"/>
    <cellStyle name="Input 3 3 4 5" xfId="5272"/>
    <cellStyle name="Input 3 3 4 5 2" xfId="5273"/>
    <cellStyle name="Input 3 3 4 6" xfId="5274"/>
    <cellStyle name="Input 3 3 5" xfId="48612"/>
    <cellStyle name="Input 3 3 6" xfId="48613"/>
    <cellStyle name="Input 3 3 7" xfId="48614"/>
    <cellStyle name="Input 3 4" xfId="312"/>
    <cellStyle name="Input 3 4 2" xfId="313"/>
    <cellStyle name="Input 3 4 2 2" xfId="5275"/>
    <cellStyle name="Input 3 4 2 2 2" xfId="5276"/>
    <cellStyle name="Input 3 4 2 2 2 2" xfId="5277"/>
    <cellStyle name="Input 3 4 2 2 2 2 2" xfId="5278"/>
    <cellStyle name="Input 3 4 2 2 2 2 2 2" xfId="5279"/>
    <cellStyle name="Input 3 4 2 2 2 2 3" xfId="5280"/>
    <cellStyle name="Input 3 4 2 2 2 3" xfId="5281"/>
    <cellStyle name="Input 3 4 2 2 2 3 2" xfId="5282"/>
    <cellStyle name="Input 3 4 2 2 2 3 2 2" xfId="5283"/>
    <cellStyle name="Input 3 4 2 2 2 3 3" xfId="5284"/>
    <cellStyle name="Input 3 4 2 2 2 4" xfId="5285"/>
    <cellStyle name="Input 3 4 2 2 2 4 2" xfId="5286"/>
    <cellStyle name="Input 3 4 2 2 2 5" xfId="5287"/>
    <cellStyle name="Input 3 4 2 2 3" xfId="5288"/>
    <cellStyle name="Input 3 4 2 2 3 2" xfId="5289"/>
    <cellStyle name="Input 3 4 2 2 3 2 2" xfId="5290"/>
    <cellStyle name="Input 3 4 2 2 3 3" xfId="5291"/>
    <cellStyle name="Input 3 4 2 2 4" xfId="5292"/>
    <cellStyle name="Input 3 4 2 2 4 2" xfId="5293"/>
    <cellStyle name="Input 3 4 2 2 4 2 2" xfId="5294"/>
    <cellStyle name="Input 3 4 2 2 4 3" xfId="5295"/>
    <cellStyle name="Input 3 4 2 2 5" xfId="5296"/>
    <cellStyle name="Input 3 4 2 2 5 2" xfId="5297"/>
    <cellStyle name="Input 3 4 2 2 6" xfId="5298"/>
    <cellStyle name="Input 3 4 2 3" xfId="48615"/>
    <cellStyle name="Input 3 4 2 4" xfId="48616"/>
    <cellStyle name="Input 3 4 2 5" xfId="48617"/>
    <cellStyle name="Input 3 4 2 6" xfId="48618"/>
    <cellStyle name="Input 3 4 3" xfId="5299"/>
    <cellStyle name="Input 3 4 3 2" xfId="5300"/>
    <cellStyle name="Input 3 4 3 2 2" xfId="5301"/>
    <cellStyle name="Input 3 4 3 2 2 2" xfId="5302"/>
    <cellStyle name="Input 3 4 3 2 2 2 2" xfId="5303"/>
    <cellStyle name="Input 3 4 3 2 2 3" xfId="5304"/>
    <cellStyle name="Input 3 4 3 2 3" xfId="5305"/>
    <cellStyle name="Input 3 4 3 2 3 2" xfId="5306"/>
    <cellStyle name="Input 3 4 3 2 3 2 2" xfId="5307"/>
    <cellStyle name="Input 3 4 3 2 3 3" xfId="5308"/>
    <cellStyle name="Input 3 4 3 2 4" xfId="5309"/>
    <cellStyle name="Input 3 4 3 2 4 2" xfId="5310"/>
    <cellStyle name="Input 3 4 3 2 5" xfId="5311"/>
    <cellStyle name="Input 3 4 3 3" xfId="5312"/>
    <cellStyle name="Input 3 4 3 3 2" xfId="5313"/>
    <cellStyle name="Input 3 4 3 3 2 2" xfId="5314"/>
    <cellStyle name="Input 3 4 3 3 3" xfId="5315"/>
    <cellStyle name="Input 3 4 3 4" xfId="5316"/>
    <cellStyle name="Input 3 4 3 4 2" xfId="5317"/>
    <cellStyle name="Input 3 4 3 4 2 2" xfId="5318"/>
    <cellStyle name="Input 3 4 3 4 3" xfId="5319"/>
    <cellStyle name="Input 3 4 3 5" xfId="5320"/>
    <cellStyle name="Input 3 4 3 5 2" xfId="5321"/>
    <cellStyle name="Input 3 4 3 6" xfId="5322"/>
    <cellStyle name="Input 3 4 4" xfId="48619"/>
    <cellStyle name="Input 3 4 5" xfId="48620"/>
    <cellStyle name="Input 3 4 6" xfId="48621"/>
    <cellStyle name="Input 3 5" xfId="314"/>
    <cellStyle name="Input 3 5 2" xfId="315"/>
    <cellStyle name="Input 3 5 2 2" xfId="5323"/>
    <cellStyle name="Input 3 5 2 2 2" xfId="5324"/>
    <cellStyle name="Input 3 5 2 2 2 2" xfId="5325"/>
    <cellStyle name="Input 3 5 2 2 2 2 2" xfId="5326"/>
    <cellStyle name="Input 3 5 2 2 2 2 2 2" xfId="5327"/>
    <cellStyle name="Input 3 5 2 2 2 2 3" xfId="5328"/>
    <cellStyle name="Input 3 5 2 2 2 3" xfId="5329"/>
    <cellStyle name="Input 3 5 2 2 2 3 2" xfId="5330"/>
    <cellStyle name="Input 3 5 2 2 2 3 2 2" xfId="5331"/>
    <cellStyle name="Input 3 5 2 2 2 3 3" xfId="5332"/>
    <cellStyle name="Input 3 5 2 2 2 4" xfId="5333"/>
    <cellStyle name="Input 3 5 2 2 2 4 2" xfId="5334"/>
    <cellStyle name="Input 3 5 2 2 2 5" xfId="5335"/>
    <cellStyle name="Input 3 5 2 2 3" xfId="5336"/>
    <cellStyle name="Input 3 5 2 2 3 2" xfId="5337"/>
    <cellStyle name="Input 3 5 2 2 3 2 2" xfId="5338"/>
    <cellStyle name="Input 3 5 2 2 3 3" xfId="5339"/>
    <cellStyle name="Input 3 5 2 2 4" xfId="5340"/>
    <cellStyle name="Input 3 5 2 2 4 2" xfId="5341"/>
    <cellStyle name="Input 3 5 2 2 4 2 2" xfId="5342"/>
    <cellStyle name="Input 3 5 2 2 4 3" xfId="5343"/>
    <cellStyle name="Input 3 5 2 2 5" xfId="5344"/>
    <cellStyle name="Input 3 5 2 2 5 2" xfId="5345"/>
    <cellStyle name="Input 3 5 2 2 6" xfId="5346"/>
    <cellStyle name="Input 3 5 2 3" xfId="48622"/>
    <cellStyle name="Input 3 5 2 4" xfId="48623"/>
    <cellStyle name="Input 3 5 2 5" xfId="48624"/>
    <cellStyle name="Input 3 5 2 6" xfId="48625"/>
    <cellStyle name="Input 3 5 3" xfId="5347"/>
    <cellStyle name="Input 3 5 3 2" xfId="5348"/>
    <cellStyle name="Input 3 5 3 2 2" xfId="5349"/>
    <cellStyle name="Input 3 5 3 2 2 2" xfId="5350"/>
    <cellStyle name="Input 3 5 3 2 2 2 2" xfId="5351"/>
    <cellStyle name="Input 3 5 3 2 2 3" xfId="5352"/>
    <cellStyle name="Input 3 5 3 2 3" xfId="5353"/>
    <cellStyle name="Input 3 5 3 2 3 2" xfId="5354"/>
    <cellStyle name="Input 3 5 3 2 3 2 2" xfId="5355"/>
    <cellStyle name="Input 3 5 3 2 3 3" xfId="5356"/>
    <cellStyle name="Input 3 5 3 2 4" xfId="5357"/>
    <cellStyle name="Input 3 5 3 2 4 2" xfId="5358"/>
    <cellStyle name="Input 3 5 3 2 5" xfId="5359"/>
    <cellStyle name="Input 3 5 3 3" xfId="5360"/>
    <cellStyle name="Input 3 5 3 3 2" xfId="5361"/>
    <cellStyle name="Input 3 5 3 3 2 2" xfId="5362"/>
    <cellStyle name="Input 3 5 3 3 3" xfId="5363"/>
    <cellStyle name="Input 3 5 3 4" xfId="5364"/>
    <cellStyle name="Input 3 5 3 4 2" xfId="5365"/>
    <cellStyle name="Input 3 5 3 4 2 2" xfId="5366"/>
    <cellStyle name="Input 3 5 3 4 3" xfId="5367"/>
    <cellStyle name="Input 3 5 3 5" xfId="5368"/>
    <cellStyle name="Input 3 5 3 5 2" xfId="5369"/>
    <cellStyle name="Input 3 5 3 6" xfId="5370"/>
    <cellStyle name="Input 3 5 4" xfId="48626"/>
    <cellStyle name="Input 3 5 5" xfId="48627"/>
    <cellStyle name="Input 3 5 6" xfId="48628"/>
    <cellStyle name="Input 3 6" xfId="316"/>
    <cellStyle name="Input 3 6 2" xfId="317"/>
    <cellStyle name="Input 3 6 2 2" xfId="5371"/>
    <cellStyle name="Input 3 6 2 2 2" xfId="5372"/>
    <cellStyle name="Input 3 6 2 2 2 2" xfId="5373"/>
    <cellStyle name="Input 3 6 2 2 2 2 2" xfId="5374"/>
    <cellStyle name="Input 3 6 2 2 2 2 2 2" xfId="5375"/>
    <cellStyle name="Input 3 6 2 2 2 2 3" xfId="5376"/>
    <cellStyle name="Input 3 6 2 2 2 3" xfId="5377"/>
    <cellStyle name="Input 3 6 2 2 2 3 2" xfId="5378"/>
    <cellStyle name="Input 3 6 2 2 2 3 2 2" xfId="5379"/>
    <cellStyle name="Input 3 6 2 2 2 3 3" xfId="5380"/>
    <cellStyle name="Input 3 6 2 2 2 4" xfId="5381"/>
    <cellStyle name="Input 3 6 2 2 2 4 2" xfId="5382"/>
    <cellStyle name="Input 3 6 2 2 2 5" xfId="5383"/>
    <cellStyle name="Input 3 6 2 2 3" xfId="5384"/>
    <cellStyle name="Input 3 6 2 2 3 2" xfId="5385"/>
    <cellStyle name="Input 3 6 2 2 3 2 2" xfId="5386"/>
    <cellStyle name="Input 3 6 2 2 3 3" xfId="5387"/>
    <cellStyle name="Input 3 6 2 2 4" xfId="5388"/>
    <cellStyle name="Input 3 6 2 2 4 2" xfId="5389"/>
    <cellStyle name="Input 3 6 2 2 4 2 2" xfId="5390"/>
    <cellStyle name="Input 3 6 2 2 4 3" xfId="5391"/>
    <cellStyle name="Input 3 6 2 2 5" xfId="5392"/>
    <cellStyle name="Input 3 6 2 2 5 2" xfId="5393"/>
    <cellStyle name="Input 3 6 2 2 6" xfId="5394"/>
    <cellStyle name="Input 3 6 2 3" xfId="48629"/>
    <cellStyle name="Input 3 6 2 4" xfId="48630"/>
    <cellStyle name="Input 3 6 2 5" xfId="48631"/>
    <cellStyle name="Input 3 6 2 6" xfId="48632"/>
    <cellStyle name="Input 3 6 3" xfId="5395"/>
    <cellStyle name="Input 3 6 3 2" xfId="5396"/>
    <cellStyle name="Input 3 6 3 2 2" xfId="5397"/>
    <cellStyle name="Input 3 6 3 2 2 2" xfId="5398"/>
    <cellStyle name="Input 3 6 3 2 2 2 2" xfId="5399"/>
    <cellStyle name="Input 3 6 3 2 2 3" xfId="5400"/>
    <cellStyle name="Input 3 6 3 2 3" xfId="5401"/>
    <cellStyle name="Input 3 6 3 2 3 2" xfId="5402"/>
    <cellStyle name="Input 3 6 3 2 3 2 2" xfId="5403"/>
    <cellStyle name="Input 3 6 3 2 3 3" xfId="5404"/>
    <cellStyle name="Input 3 6 3 2 4" xfId="5405"/>
    <cellStyle name="Input 3 6 3 2 4 2" xfId="5406"/>
    <cellStyle name="Input 3 6 3 2 5" xfId="5407"/>
    <cellStyle name="Input 3 6 3 3" xfId="5408"/>
    <cellStyle name="Input 3 6 3 3 2" xfId="5409"/>
    <cellStyle name="Input 3 6 3 3 2 2" xfId="5410"/>
    <cellStyle name="Input 3 6 3 3 3" xfId="5411"/>
    <cellStyle name="Input 3 6 3 4" xfId="5412"/>
    <cellStyle name="Input 3 6 3 4 2" xfId="5413"/>
    <cellStyle name="Input 3 6 3 4 2 2" xfId="5414"/>
    <cellStyle name="Input 3 6 3 4 3" xfId="5415"/>
    <cellStyle name="Input 3 6 3 5" xfId="5416"/>
    <cellStyle name="Input 3 6 3 5 2" xfId="5417"/>
    <cellStyle name="Input 3 6 3 6" xfId="5418"/>
    <cellStyle name="Input 3 6 4" xfId="48633"/>
    <cellStyle name="Input 3 6 5" xfId="48634"/>
    <cellStyle name="Input 3 6 6" xfId="48635"/>
    <cellStyle name="Input 3 6 7" xfId="48636"/>
    <cellStyle name="Input 3 7" xfId="318"/>
    <cellStyle name="Input 3 7 2" xfId="319"/>
    <cellStyle name="Input 3 7 2 2" xfId="5419"/>
    <cellStyle name="Input 3 7 2 2 2" xfId="5420"/>
    <cellStyle name="Input 3 7 2 2 2 2" xfId="5421"/>
    <cellStyle name="Input 3 7 2 2 2 2 2" xfId="5422"/>
    <cellStyle name="Input 3 7 2 2 2 2 2 2" xfId="5423"/>
    <cellStyle name="Input 3 7 2 2 2 2 3" xfId="5424"/>
    <cellStyle name="Input 3 7 2 2 2 3" xfId="5425"/>
    <cellStyle name="Input 3 7 2 2 2 3 2" xfId="5426"/>
    <cellStyle name="Input 3 7 2 2 2 3 2 2" xfId="5427"/>
    <cellStyle name="Input 3 7 2 2 2 3 3" xfId="5428"/>
    <cellStyle name="Input 3 7 2 2 2 4" xfId="5429"/>
    <cellStyle name="Input 3 7 2 2 2 4 2" xfId="5430"/>
    <cellStyle name="Input 3 7 2 2 2 5" xfId="5431"/>
    <cellStyle name="Input 3 7 2 2 3" xfId="5432"/>
    <cellStyle name="Input 3 7 2 2 3 2" xfId="5433"/>
    <cellStyle name="Input 3 7 2 2 3 2 2" xfId="5434"/>
    <cellStyle name="Input 3 7 2 2 3 3" xfId="5435"/>
    <cellStyle name="Input 3 7 2 2 4" xfId="5436"/>
    <cellStyle name="Input 3 7 2 2 4 2" xfId="5437"/>
    <cellStyle name="Input 3 7 2 2 4 2 2" xfId="5438"/>
    <cellStyle name="Input 3 7 2 2 4 3" xfId="5439"/>
    <cellStyle name="Input 3 7 2 2 5" xfId="5440"/>
    <cellStyle name="Input 3 7 2 2 5 2" xfId="5441"/>
    <cellStyle name="Input 3 7 2 2 6" xfId="5442"/>
    <cellStyle name="Input 3 7 2 3" xfId="48637"/>
    <cellStyle name="Input 3 7 2 4" xfId="48638"/>
    <cellStyle name="Input 3 7 2 5" xfId="48639"/>
    <cellStyle name="Input 3 7 2 6" xfId="48640"/>
    <cellStyle name="Input 3 7 3" xfId="5443"/>
    <cellStyle name="Input 3 7 3 2" xfId="5444"/>
    <cellStyle name="Input 3 7 3 2 2" xfId="5445"/>
    <cellStyle name="Input 3 7 3 2 2 2" xfId="5446"/>
    <cellStyle name="Input 3 7 3 2 2 2 2" xfId="5447"/>
    <cellStyle name="Input 3 7 3 2 2 3" xfId="5448"/>
    <cellStyle name="Input 3 7 3 2 3" xfId="5449"/>
    <cellStyle name="Input 3 7 3 2 3 2" xfId="5450"/>
    <cellStyle name="Input 3 7 3 2 3 2 2" xfId="5451"/>
    <cellStyle name="Input 3 7 3 2 3 3" xfId="5452"/>
    <cellStyle name="Input 3 7 3 2 4" xfId="5453"/>
    <cellStyle name="Input 3 7 3 2 4 2" xfId="5454"/>
    <cellStyle name="Input 3 7 3 2 5" xfId="5455"/>
    <cellStyle name="Input 3 7 3 3" xfId="5456"/>
    <cellStyle name="Input 3 7 3 3 2" xfId="5457"/>
    <cellStyle name="Input 3 7 3 3 2 2" xfId="5458"/>
    <cellStyle name="Input 3 7 3 3 3" xfId="5459"/>
    <cellStyle name="Input 3 7 3 4" xfId="5460"/>
    <cellStyle name="Input 3 7 3 4 2" xfId="5461"/>
    <cellStyle name="Input 3 7 3 4 2 2" xfId="5462"/>
    <cellStyle name="Input 3 7 3 4 3" xfId="5463"/>
    <cellStyle name="Input 3 7 3 5" xfId="5464"/>
    <cellStyle name="Input 3 7 3 5 2" xfId="5465"/>
    <cellStyle name="Input 3 7 3 6" xfId="5466"/>
    <cellStyle name="Input 3 7 4" xfId="48641"/>
    <cellStyle name="Input 3 7 5" xfId="48642"/>
    <cellStyle name="Input 3 7 6" xfId="48643"/>
    <cellStyle name="Input 3 7 7" xfId="48644"/>
    <cellStyle name="Input 3 8" xfId="5467"/>
    <cellStyle name="Input 3 8 2" xfId="5468"/>
    <cellStyle name="Input 3 8 2 2" xfId="5469"/>
    <cellStyle name="Input 3 8 2 2 2" xfId="5470"/>
    <cellStyle name="Input 3 8 2 2 2 2" xfId="5471"/>
    <cellStyle name="Input 3 8 2 2 3" xfId="5472"/>
    <cellStyle name="Input 3 8 2 3" xfId="5473"/>
    <cellStyle name="Input 3 8 2 3 2" xfId="5474"/>
    <cellStyle name="Input 3 8 2 3 2 2" xfId="5475"/>
    <cellStyle name="Input 3 8 2 3 3" xfId="5476"/>
    <cellStyle name="Input 3 8 2 4" xfId="5477"/>
    <cellStyle name="Input 3 8 2 4 2" xfId="5478"/>
    <cellStyle name="Input 3 8 2 5" xfId="5479"/>
    <cellStyle name="Input 3 8 3" xfId="5480"/>
    <cellStyle name="Input 3 8 3 2" xfId="5481"/>
    <cellStyle name="Input 3 8 3 2 2" xfId="5482"/>
    <cellStyle name="Input 3 8 3 3" xfId="5483"/>
    <cellStyle name="Input 3 8 4" xfId="5484"/>
    <cellStyle name="Input 3 8 4 2" xfId="5485"/>
    <cellStyle name="Input 3 8 4 2 2" xfId="5486"/>
    <cellStyle name="Input 3 8 4 3" xfId="5487"/>
    <cellStyle name="Input 3 8 5" xfId="5488"/>
    <cellStyle name="Input 3 8 5 2" xfId="5489"/>
    <cellStyle name="Input 3 8 6" xfId="5490"/>
    <cellStyle name="Input 4" xfId="320"/>
    <cellStyle name="Input 4 2" xfId="321"/>
    <cellStyle name="Input 4 2 2" xfId="322"/>
    <cellStyle name="Input 4 2 2 2" xfId="323"/>
    <cellStyle name="Input 4 2 2 2 2" xfId="5491"/>
    <cellStyle name="Input 4 2 2 2 2 2" xfId="5492"/>
    <cellStyle name="Input 4 2 2 2 2 2 2" xfId="5493"/>
    <cellStyle name="Input 4 2 2 2 2 2 2 2" xfId="5494"/>
    <cellStyle name="Input 4 2 2 2 2 2 2 2 2" xfId="5495"/>
    <cellStyle name="Input 4 2 2 2 2 2 2 3" xfId="5496"/>
    <cellStyle name="Input 4 2 2 2 2 2 3" xfId="5497"/>
    <cellStyle name="Input 4 2 2 2 2 2 3 2" xfId="5498"/>
    <cellStyle name="Input 4 2 2 2 2 2 3 2 2" xfId="5499"/>
    <cellStyle name="Input 4 2 2 2 2 2 3 3" xfId="5500"/>
    <cellStyle name="Input 4 2 2 2 2 2 4" xfId="5501"/>
    <cellStyle name="Input 4 2 2 2 2 2 4 2" xfId="5502"/>
    <cellStyle name="Input 4 2 2 2 2 2 5" xfId="5503"/>
    <cellStyle name="Input 4 2 2 2 2 3" xfId="5504"/>
    <cellStyle name="Input 4 2 2 2 2 3 2" xfId="5505"/>
    <cellStyle name="Input 4 2 2 2 2 3 2 2" xfId="5506"/>
    <cellStyle name="Input 4 2 2 2 2 3 3" xfId="5507"/>
    <cellStyle name="Input 4 2 2 2 2 4" xfId="5508"/>
    <cellStyle name="Input 4 2 2 2 2 4 2" xfId="5509"/>
    <cellStyle name="Input 4 2 2 2 2 4 2 2" xfId="5510"/>
    <cellStyle name="Input 4 2 2 2 2 4 3" xfId="5511"/>
    <cellStyle name="Input 4 2 2 2 2 5" xfId="5512"/>
    <cellStyle name="Input 4 2 2 2 2 5 2" xfId="5513"/>
    <cellStyle name="Input 4 2 2 2 2 6" xfId="5514"/>
    <cellStyle name="Input 4 2 2 2 3" xfId="48645"/>
    <cellStyle name="Input 4 2 2 2 4" xfId="48646"/>
    <cellStyle name="Input 4 2 2 2 5" xfId="48647"/>
    <cellStyle name="Input 4 2 2 2 6" xfId="48648"/>
    <cellStyle name="Input 4 2 2 3" xfId="5515"/>
    <cellStyle name="Input 4 2 2 3 2" xfId="5516"/>
    <cellStyle name="Input 4 2 2 3 2 2" xfId="5517"/>
    <cellStyle name="Input 4 2 2 3 2 2 2" xfId="5518"/>
    <cellStyle name="Input 4 2 2 3 2 2 2 2" xfId="5519"/>
    <cellStyle name="Input 4 2 2 3 2 2 3" xfId="5520"/>
    <cellStyle name="Input 4 2 2 3 2 3" xfId="5521"/>
    <cellStyle name="Input 4 2 2 3 2 3 2" xfId="5522"/>
    <cellStyle name="Input 4 2 2 3 2 3 2 2" xfId="5523"/>
    <cellStyle name="Input 4 2 2 3 2 3 3" xfId="5524"/>
    <cellStyle name="Input 4 2 2 3 2 4" xfId="5525"/>
    <cellStyle name="Input 4 2 2 3 2 4 2" xfId="5526"/>
    <cellStyle name="Input 4 2 2 3 2 5" xfId="5527"/>
    <cellStyle name="Input 4 2 2 3 3" xfId="5528"/>
    <cellStyle name="Input 4 2 2 3 3 2" xfId="5529"/>
    <cellStyle name="Input 4 2 2 3 3 2 2" xfId="5530"/>
    <cellStyle name="Input 4 2 2 3 3 3" xfId="5531"/>
    <cellStyle name="Input 4 2 2 3 4" xfId="5532"/>
    <cellStyle name="Input 4 2 2 3 4 2" xfId="5533"/>
    <cellStyle name="Input 4 2 2 3 4 2 2" xfId="5534"/>
    <cellStyle name="Input 4 2 2 3 4 3" xfId="5535"/>
    <cellStyle name="Input 4 2 2 3 5" xfId="5536"/>
    <cellStyle name="Input 4 2 2 3 5 2" xfId="5537"/>
    <cellStyle name="Input 4 2 2 3 6" xfId="5538"/>
    <cellStyle name="Input 4 2 2 4" xfId="48649"/>
    <cellStyle name="Input 4 2 2 5" xfId="48650"/>
    <cellStyle name="Input 4 2 2 6" xfId="48651"/>
    <cellStyle name="Input 4 2 2 7" xfId="48652"/>
    <cellStyle name="Input 4 2 3" xfId="324"/>
    <cellStyle name="Input 4 2 3 2" xfId="5539"/>
    <cellStyle name="Input 4 2 3 2 2" xfId="5540"/>
    <cellStyle name="Input 4 2 3 2 2 2" xfId="5541"/>
    <cellStyle name="Input 4 2 3 2 2 2 2" xfId="5542"/>
    <cellStyle name="Input 4 2 3 2 2 2 2 2" xfId="5543"/>
    <cellStyle name="Input 4 2 3 2 2 2 3" xfId="5544"/>
    <cellStyle name="Input 4 2 3 2 2 3" xfId="5545"/>
    <cellStyle name="Input 4 2 3 2 2 3 2" xfId="5546"/>
    <cellStyle name="Input 4 2 3 2 2 3 2 2" xfId="5547"/>
    <cellStyle name="Input 4 2 3 2 2 3 3" xfId="5548"/>
    <cellStyle name="Input 4 2 3 2 2 4" xfId="5549"/>
    <cellStyle name="Input 4 2 3 2 2 4 2" xfId="5550"/>
    <cellStyle name="Input 4 2 3 2 2 5" xfId="5551"/>
    <cellStyle name="Input 4 2 3 2 3" xfId="5552"/>
    <cellStyle name="Input 4 2 3 2 3 2" xfId="5553"/>
    <cellStyle name="Input 4 2 3 2 3 2 2" xfId="5554"/>
    <cellStyle name="Input 4 2 3 2 3 3" xfId="5555"/>
    <cellStyle name="Input 4 2 3 2 4" xfId="5556"/>
    <cellStyle name="Input 4 2 3 2 4 2" xfId="5557"/>
    <cellStyle name="Input 4 2 3 2 4 2 2" xfId="5558"/>
    <cellStyle name="Input 4 2 3 2 4 3" xfId="5559"/>
    <cellStyle name="Input 4 2 3 2 5" xfId="5560"/>
    <cellStyle name="Input 4 2 3 2 5 2" xfId="5561"/>
    <cellStyle name="Input 4 2 3 2 6" xfId="5562"/>
    <cellStyle name="Input 4 2 3 3" xfId="48653"/>
    <cellStyle name="Input 4 2 3 4" xfId="48654"/>
    <cellStyle name="Input 4 2 3 5" xfId="48655"/>
    <cellStyle name="Input 4 2 3 6" xfId="48656"/>
    <cellStyle name="Input 4 2 4" xfId="5563"/>
    <cellStyle name="Input 4 2 4 2" xfId="5564"/>
    <cellStyle name="Input 4 2 4 2 2" xfId="5565"/>
    <cellStyle name="Input 4 2 4 2 2 2" xfId="5566"/>
    <cellStyle name="Input 4 2 4 2 2 2 2" xfId="5567"/>
    <cellStyle name="Input 4 2 4 2 2 3" xfId="5568"/>
    <cellStyle name="Input 4 2 4 2 3" xfId="5569"/>
    <cellStyle name="Input 4 2 4 2 3 2" xfId="5570"/>
    <cellStyle name="Input 4 2 4 2 3 2 2" xfId="5571"/>
    <cellStyle name="Input 4 2 4 2 3 3" xfId="5572"/>
    <cellStyle name="Input 4 2 4 2 4" xfId="5573"/>
    <cellStyle name="Input 4 2 4 2 4 2" xfId="5574"/>
    <cellStyle name="Input 4 2 4 2 5" xfId="5575"/>
    <cellStyle name="Input 4 2 4 3" xfId="5576"/>
    <cellStyle name="Input 4 2 4 3 2" xfId="5577"/>
    <cellStyle name="Input 4 2 4 3 2 2" xfId="5578"/>
    <cellStyle name="Input 4 2 4 3 3" xfId="5579"/>
    <cellStyle name="Input 4 2 4 4" xfId="5580"/>
    <cellStyle name="Input 4 2 4 4 2" xfId="5581"/>
    <cellStyle name="Input 4 2 4 4 2 2" xfId="5582"/>
    <cellStyle name="Input 4 2 4 4 3" xfId="5583"/>
    <cellStyle name="Input 4 2 4 5" xfId="5584"/>
    <cellStyle name="Input 4 2 4 5 2" xfId="5585"/>
    <cellStyle name="Input 4 2 4 6" xfId="5586"/>
    <cellStyle name="Input 4 2 5" xfId="48657"/>
    <cellStyle name="Input 4 2 6" xfId="48658"/>
    <cellStyle name="Input 4 2 7" xfId="48659"/>
    <cellStyle name="Input 4 3" xfId="325"/>
    <cellStyle name="Input 4 3 2" xfId="326"/>
    <cellStyle name="Input 4 3 2 2" xfId="5587"/>
    <cellStyle name="Input 4 3 2 2 2" xfId="5588"/>
    <cellStyle name="Input 4 3 2 2 2 2" xfId="5589"/>
    <cellStyle name="Input 4 3 2 2 2 2 2" xfId="5590"/>
    <cellStyle name="Input 4 3 2 2 2 2 2 2" xfId="5591"/>
    <cellStyle name="Input 4 3 2 2 2 2 3" xfId="5592"/>
    <cellStyle name="Input 4 3 2 2 2 3" xfId="5593"/>
    <cellStyle name="Input 4 3 2 2 2 3 2" xfId="5594"/>
    <cellStyle name="Input 4 3 2 2 2 3 2 2" xfId="5595"/>
    <cellStyle name="Input 4 3 2 2 2 3 3" xfId="5596"/>
    <cellStyle name="Input 4 3 2 2 2 4" xfId="5597"/>
    <cellStyle name="Input 4 3 2 2 2 4 2" xfId="5598"/>
    <cellStyle name="Input 4 3 2 2 2 5" xfId="5599"/>
    <cellStyle name="Input 4 3 2 2 3" xfId="5600"/>
    <cellStyle name="Input 4 3 2 2 3 2" xfId="5601"/>
    <cellStyle name="Input 4 3 2 2 3 2 2" xfId="5602"/>
    <cellStyle name="Input 4 3 2 2 3 3" xfId="5603"/>
    <cellStyle name="Input 4 3 2 2 4" xfId="5604"/>
    <cellStyle name="Input 4 3 2 2 4 2" xfId="5605"/>
    <cellStyle name="Input 4 3 2 2 4 2 2" xfId="5606"/>
    <cellStyle name="Input 4 3 2 2 4 3" xfId="5607"/>
    <cellStyle name="Input 4 3 2 2 5" xfId="5608"/>
    <cellStyle name="Input 4 3 2 2 5 2" xfId="5609"/>
    <cellStyle name="Input 4 3 2 2 6" xfId="5610"/>
    <cellStyle name="Input 4 3 2 3" xfId="48660"/>
    <cellStyle name="Input 4 3 2 4" xfId="48661"/>
    <cellStyle name="Input 4 3 2 5" xfId="48662"/>
    <cellStyle name="Input 4 3 2 6" xfId="48663"/>
    <cellStyle name="Input 4 3 3" xfId="5611"/>
    <cellStyle name="Input 4 3 3 2" xfId="5612"/>
    <cellStyle name="Input 4 3 3 2 2" xfId="5613"/>
    <cellStyle name="Input 4 3 3 2 2 2" xfId="5614"/>
    <cellStyle name="Input 4 3 3 2 2 2 2" xfId="5615"/>
    <cellStyle name="Input 4 3 3 2 2 3" xfId="5616"/>
    <cellStyle name="Input 4 3 3 2 3" xfId="5617"/>
    <cellStyle name="Input 4 3 3 2 3 2" xfId="5618"/>
    <cellStyle name="Input 4 3 3 2 3 2 2" xfId="5619"/>
    <cellStyle name="Input 4 3 3 2 3 3" xfId="5620"/>
    <cellStyle name="Input 4 3 3 2 4" xfId="5621"/>
    <cellStyle name="Input 4 3 3 2 4 2" xfId="5622"/>
    <cellStyle name="Input 4 3 3 2 5" xfId="5623"/>
    <cellStyle name="Input 4 3 3 3" xfId="5624"/>
    <cellStyle name="Input 4 3 3 3 2" xfId="5625"/>
    <cellStyle name="Input 4 3 3 3 2 2" xfId="5626"/>
    <cellStyle name="Input 4 3 3 3 3" xfId="5627"/>
    <cellStyle name="Input 4 3 3 4" xfId="5628"/>
    <cellStyle name="Input 4 3 3 4 2" xfId="5629"/>
    <cellStyle name="Input 4 3 3 4 2 2" xfId="5630"/>
    <cellStyle name="Input 4 3 3 4 3" xfId="5631"/>
    <cellStyle name="Input 4 3 3 5" xfId="5632"/>
    <cellStyle name="Input 4 3 3 5 2" xfId="5633"/>
    <cellStyle name="Input 4 3 3 6" xfId="5634"/>
    <cellStyle name="Input 4 3 4" xfId="48664"/>
    <cellStyle name="Input 4 3 5" xfId="48665"/>
    <cellStyle name="Input 4 3 6" xfId="48666"/>
    <cellStyle name="Input 4 4" xfId="327"/>
    <cellStyle name="Input 4 4 2" xfId="328"/>
    <cellStyle name="Input 4 4 2 2" xfId="5635"/>
    <cellStyle name="Input 4 4 2 2 2" xfId="5636"/>
    <cellStyle name="Input 4 4 2 2 2 2" xfId="5637"/>
    <cellStyle name="Input 4 4 2 2 2 2 2" xfId="5638"/>
    <cellStyle name="Input 4 4 2 2 2 2 2 2" xfId="5639"/>
    <cellStyle name="Input 4 4 2 2 2 2 3" xfId="5640"/>
    <cellStyle name="Input 4 4 2 2 2 3" xfId="5641"/>
    <cellStyle name="Input 4 4 2 2 2 3 2" xfId="5642"/>
    <cellStyle name="Input 4 4 2 2 2 3 2 2" xfId="5643"/>
    <cellStyle name="Input 4 4 2 2 2 3 3" xfId="5644"/>
    <cellStyle name="Input 4 4 2 2 2 4" xfId="5645"/>
    <cellStyle name="Input 4 4 2 2 2 4 2" xfId="5646"/>
    <cellStyle name="Input 4 4 2 2 2 5" xfId="5647"/>
    <cellStyle name="Input 4 4 2 2 3" xfId="5648"/>
    <cellStyle name="Input 4 4 2 2 3 2" xfId="5649"/>
    <cellStyle name="Input 4 4 2 2 3 2 2" xfId="5650"/>
    <cellStyle name="Input 4 4 2 2 3 3" xfId="5651"/>
    <cellStyle name="Input 4 4 2 2 4" xfId="5652"/>
    <cellStyle name="Input 4 4 2 2 4 2" xfId="5653"/>
    <cellStyle name="Input 4 4 2 2 4 2 2" xfId="5654"/>
    <cellStyle name="Input 4 4 2 2 4 3" xfId="5655"/>
    <cellStyle name="Input 4 4 2 2 5" xfId="5656"/>
    <cellStyle name="Input 4 4 2 2 5 2" xfId="5657"/>
    <cellStyle name="Input 4 4 2 2 6" xfId="5658"/>
    <cellStyle name="Input 4 4 2 3" xfId="48667"/>
    <cellStyle name="Input 4 4 2 4" xfId="48668"/>
    <cellStyle name="Input 4 4 2 5" xfId="48669"/>
    <cellStyle name="Input 4 4 2 6" xfId="48670"/>
    <cellStyle name="Input 4 4 3" xfId="5659"/>
    <cellStyle name="Input 4 4 3 2" xfId="5660"/>
    <cellStyle name="Input 4 4 3 2 2" xfId="5661"/>
    <cellStyle name="Input 4 4 3 2 2 2" xfId="5662"/>
    <cellStyle name="Input 4 4 3 2 2 2 2" xfId="5663"/>
    <cellStyle name="Input 4 4 3 2 2 3" xfId="5664"/>
    <cellStyle name="Input 4 4 3 2 3" xfId="5665"/>
    <cellStyle name="Input 4 4 3 2 3 2" xfId="5666"/>
    <cellStyle name="Input 4 4 3 2 3 2 2" xfId="5667"/>
    <cellStyle name="Input 4 4 3 2 3 3" xfId="5668"/>
    <cellStyle name="Input 4 4 3 2 4" xfId="5669"/>
    <cellStyle name="Input 4 4 3 2 4 2" xfId="5670"/>
    <cellStyle name="Input 4 4 3 2 5" xfId="5671"/>
    <cellStyle name="Input 4 4 3 3" xfId="5672"/>
    <cellStyle name="Input 4 4 3 3 2" xfId="5673"/>
    <cellStyle name="Input 4 4 3 3 2 2" xfId="5674"/>
    <cellStyle name="Input 4 4 3 3 3" xfId="5675"/>
    <cellStyle name="Input 4 4 3 4" xfId="5676"/>
    <cellStyle name="Input 4 4 3 4 2" xfId="5677"/>
    <cellStyle name="Input 4 4 3 4 2 2" xfId="5678"/>
    <cellStyle name="Input 4 4 3 4 3" xfId="5679"/>
    <cellStyle name="Input 4 4 3 5" xfId="5680"/>
    <cellStyle name="Input 4 4 3 5 2" xfId="5681"/>
    <cellStyle name="Input 4 4 3 6" xfId="5682"/>
    <cellStyle name="Input 4 4 4" xfId="48671"/>
    <cellStyle name="Input 4 4 5" xfId="48672"/>
    <cellStyle name="Input 4 4 6" xfId="48673"/>
    <cellStyle name="Input 4 5" xfId="329"/>
    <cellStyle name="Input 4 5 2" xfId="330"/>
    <cellStyle name="Input 4 5 2 2" xfId="5683"/>
    <cellStyle name="Input 4 5 2 2 2" xfId="5684"/>
    <cellStyle name="Input 4 5 2 2 2 2" xfId="5685"/>
    <cellStyle name="Input 4 5 2 2 2 2 2" xfId="5686"/>
    <cellStyle name="Input 4 5 2 2 2 2 2 2" xfId="5687"/>
    <cellStyle name="Input 4 5 2 2 2 2 3" xfId="5688"/>
    <cellStyle name="Input 4 5 2 2 2 3" xfId="5689"/>
    <cellStyle name="Input 4 5 2 2 2 3 2" xfId="5690"/>
    <cellStyle name="Input 4 5 2 2 2 3 2 2" xfId="5691"/>
    <cellStyle name="Input 4 5 2 2 2 3 3" xfId="5692"/>
    <cellStyle name="Input 4 5 2 2 2 4" xfId="5693"/>
    <cellStyle name="Input 4 5 2 2 2 4 2" xfId="5694"/>
    <cellStyle name="Input 4 5 2 2 2 5" xfId="5695"/>
    <cellStyle name="Input 4 5 2 2 3" xfId="5696"/>
    <cellStyle name="Input 4 5 2 2 3 2" xfId="5697"/>
    <cellStyle name="Input 4 5 2 2 3 2 2" xfId="5698"/>
    <cellStyle name="Input 4 5 2 2 3 3" xfId="5699"/>
    <cellStyle name="Input 4 5 2 2 4" xfId="5700"/>
    <cellStyle name="Input 4 5 2 2 4 2" xfId="5701"/>
    <cellStyle name="Input 4 5 2 2 4 2 2" xfId="5702"/>
    <cellStyle name="Input 4 5 2 2 4 3" xfId="5703"/>
    <cellStyle name="Input 4 5 2 2 5" xfId="5704"/>
    <cellStyle name="Input 4 5 2 2 5 2" xfId="5705"/>
    <cellStyle name="Input 4 5 2 2 6" xfId="5706"/>
    <cellStyle name="Input 4 5 2 3" xfId="48674"/>
    <cellStyle name="Input 4 5 2 4" xfId="48675"/>
    <cellStyle name="Input 4 5 2 5" xfId="48676"/>
    <cellStyle name="Input 4 5 2 6" xfId="48677"/>
    <cellStyle name="Input 4 5 3" xfId="5707"/>
    <cellStyle name="Input 4 5 3 2" xfId="5708"/>
    <cellStyle name="Input 4 5 3 2 2" xfId="5709"/>
    <cellStyle name="Input 4 5 3 2 2 2" xfId="5710"/>
    <cellStyle name="Input 4 5 3 2 2 2 2" xfId="5711"/>
    <cellStyle name="Input 4 5 3 2 2 3" xfId="5712"/>
    <cellStyle name="Input 4 5 3 2 3" xfId="5713"/>
    <cellStyle name="Input 4 5 3 2 3 2" xfId="5714"/>
    <cellStyle name="Input 4 5 3 2 3 2 2" xfId="5715"/>
    <cellStyle name="Input 4 5 3 2 3 3" xfId="5716"/>
    <cellStyle name="Input 4 5 3 2 4" xfId="5717"/>
    <cellStyle name="Input 4 5 3 2 4 2" xfId="5718"/>
    <cellStyle name="Input 4 5 3 2 5" xfId="5719"/>
    <cellStyle name="Input 4 5 3 3" xfId="5720"/>
    <cellStyle name="Input 4 5 3 3 2" xfId="5721"/>
    <cellStyle name="Input 4 5 3 3 2 2" xfId="5722"/>
    <cellStyle name="Input 4 5 3 3 3" xfId="5723"/>
    <cellStyle name="Input 4 5 3 4" xfId="5724"/>
    <cellStyle name="Input 4 5 3 4 2" xfId="5725"/>
    <cellStyle name="Input 4 5 3 4 2 2" xfId="5726"/>
    <cellStyle name="Input 4 5 3 4 3" xfId="5727"/>
    <cellStyle name="Input 4 5 3 5" xfId="5728"/>
    <cellStyle name="Input 4 5 3 5 2" xfId="5729"/>
    <cellStyle name="Input 4 5 3 6" xfId="5730"/>
    <cellStyle name="Input 4 5 4" xfId="48678"/>
    <cellStyle name="Input 4 5 5" xfId="48679"/>
    <cellStyle name="Input 4 5 6" xfId="48680"/>
    <cellStyle name="Input 4 5 7" xfId="48681"/>
    <cellStyle name="Input 4 6" xfId="331"/>
    <cellStyle name="Input 4 6 2" xfId="332"/>
    <cellStyle name="Input 4 6 2 2" xfId="5731"/>
    <cellStyle name="Input 4 6 2 2 2" xfId="5732"/>
    <cellStyle name="Input 4 6 2 2 2 2" xfId="5733"/>
    <cellStyle name="Input 4 6 2 2 2 2 2" xfId="5734"/>
    <cellStyle name="Input 4 6 2 2 2 2 2 2" xfId="5735"/>
    <cellStyle name="Input 4 6 2 2 2 2 3" xfId="5736"/>
    <cellStyle name="Input 4 6 2 2 2 3" xfId="5737"/>
    <cellStyle name="Input 4 6 2 2 2 3 2" xfId="5738"/>
    <cellStyle name="Input 4 6 2 2 2 3 2 2" xfId="5739"/>
    <cellStyle name="Input 4 6 2 2 2 3 3" xfId="5740"/>
    <cellStyle name="Input 4 6 2 2 2 4" xfId="5741"/>
    <cellStyle name="Input 4 6 2 2 2 4 2" xfId="5742"/>
    <cellStyle name="Input 4 6 2 2 2 5" xfId="5743"/>
    <cellStyle name="Input 4 6 2 2 3" xfId="5744"/>
    <cellStyle name="Input 4 6 2 2 3 2" xfId="5745"/>
    <cellStyle name="Input 4 6 2 2 3 2 2" xfId="5746"/>
    <cellStyle name="Input 4 6 2 2 3 3" xfId="5747"/>
    <cellStyle name="Input 4 6 2 2 4" xfId="5748"/>
    <cellStyle name="Input 4 6 2 2 4 2" xfId="5749"/>
    <cellStyle name="Input 4 6 2 2 4 2 2" xfId="5750"/>
    <cellStyle name="Input 4 6 2 2 4 3" xfId="5751"/>
    <cellStyle name="Input 4 6 2 2 5" xfId="5752"/>
    <cellStyle name="Input 4 6 2 2 5 2" xfId="5753"/>
    <cellStyle name="Input 4 6 2 2 6" xfId="5754"/>
    <cellStyle name="Input 4 6 2 3" xfId="48682"/>
    <cellStyle name="Input 4 6 2 4" xfId="48683"/>
    <cellStyle name="Input 4 6 2 5" xfId="48684"/>
    <cellStyle name="Input 4 6 2 6" xfId="48685"/>
    <cellStyle name="Input 4 6 3" xfId="5755"/>
    <cellStyle name="Input 4 6 3 2" xfId="5756"/>
    <cellStyle name="Input 4 6 3 2 2" xfId="5757"/>
    <cellStyle name="Input 4 6 3 2 2 2" xfId="5758"/>
    <cellStyle name="Input 4 6 3 2 2 2 2" xfId="5759"/>
    <cellStyle name="Input 4 6 3 2 2 3" xfId="5760"/>
    <cellStyle name="Input 4 6 3 2 3" xfId="5761"/>
    <cellStyle name="Input 4 6 3 2 3 2" xfId="5762"/>
    <cellStyle name="Input 4 6 3 2 3 2 2" xfId="5763"/>
    <cellStyle name="Input 4 6 3 2 3 3" xfId="5764"/>
    <cellStyle name="Input 4 6 3 2 4" xfId="5765"/>
    <cellStyle name="Input 4 6 3 2 4 2" xfId="5766"/>
    <cellStyle name="Input 4 6 3 2 5" xfId="5767"/>
    <cellStyle name="Input 4 6 3 3" xfId="5768"/>
    <cellStyle name="Input 4 6 3 3 2" xfId="5769"/>
    <cellStyle name="Input 4 6 3 3 2 2" xfId="5770"/>
    <cellStyle name="Input 4 6 3 3 3" xfId="5771"/>
    <cellStyle name="Input 4 6 3 4" xfId="5772"/>
    <cellStyle name="Input 4 6 3 4 2" xfId="5773"/>
    <cellStyle name="Input 4 6 3 4 2 2" xfId="5774"/>
    <cellStyle name="Input 4 6 3 4 3" xfId="5775"/>
    <cellStyle name="Input 4 6 3 5" xfId="5776"/>
    <cellStyle name="Input 4 6 3 5 2" xfId="5777"/>
    <cellStyle name="Input 4 6 3 6" xfId="5778"/>
    <cellStyle name="Input 4 6 4" xfId="48686"/>
    <cellStyle name="Input 4 6 5" xfId="48687"/>
    <cellStyle name="Input 4 6 6" xfId="48688"/>
    <cellStyle name="Input 4 6 7" xfId="48689"/>
    <cellStyle name="Input 4 7" xfId="5779"/>
    <cellStyle name="Input 4 7 2" xfId="5780"/>
    <cellStyle name="Input 4 7 2 2" xfId="5781"/>
    <cellStyle name="Input 4 7 2 2 2" xfId="5782"/>
    <cellStyle name="Input 4 7 2 2 2 2" xfId="5783"/>
    <cellStyle name="Input 4 7 2 2 3" xfId="5784"/>
    <cellStyle name="Input 4 7 2 3" xfId="5785"/>
    <cellStyle name="Input 4 7 2 3 2" xfId="5786"/>
    <cellStyle name="Input 4 7 2 3 2 2" xfId="5787"/>
    <cellStyle name="Input 4 7 2 3 3" xfId="5788"/>
    <cellStyle name="Input 4 7 2 4" xfId="5789"/>
    <cellStyle name="Input 4 7 2 4 2" xfId="5790"/>
    <cellStyle name="Input 4 7 2 5" xfId="5791"/>
    <cellStyle name="Input 4 7 3" xfId="5792"/>
    <cellStyle name="Input 4 7 3 2" xfId="5793"/>
    <cellStyle name="Input 4 7 3 2 2" xfId="5794"/>
    <cellStyle name="Input 4 7 3 3" xfId="5795"/>
    <cellStyle name="Input 4 7 4" xfId="5796"/>
    <cellStyle name="Input 4 7 4 2" xfId="5797"/>
    <cellStyle name="Input 4 7 4 2 2" xfId="5798"/>
    <cellStyle name="Input 4 7 4 3" xfId="5799"/>
    <cellStyle name="Input 4 7 5" xfId="5800"/>
    <cellStyle name="Input 4 7 5 2" xfId="5801"/>
    <cellStyle name="Input 4 7 6" xfId="5802"/>
    <cellStyle name="Input 5" xfId="333"/>
    <cellStyle name="Input 5 10" xfId="48690"/>
    <cellStyle name="Input 5 2" xfId="334"/>
    <cellStyle name="Input 5 2 2" xfId="335"/>
    <cellStyle name="Input 5 2 2 2" xfId="336"/>
    <cellStyle name="Input 5 2 2 2 2" xfId="5803"/>
    <cellStyle name="Input 5 2 2 2 2 2" xfId="5804"/>
    <cellStyle name="Input 5 2 2 2 2 2 2" xfId="5805"/>
    <cellStyle name="Input 5 2 2 2 2 2 2 2" xfId="5806"/>
    <cellStyle name="Input 5 2 2 2 2 2 2 2 2" xfId="5807"/>
    <cellStyle name="Input 5 2 2 2 2 2 2 3" xfId="5808"/>
    <cellStyle name="Input 5 2 2 2 2 2 3" xfId="5809"/>
    <cellStyle name="Input 5 2 2 2 2 2 3 2" xfId="5810"/>
    <cellStyle name="Input 5 2 2 2 2 2 3 2 2" xfId="5811"/>
    <cellStyle name="Input 5 2 2 2 2 2 3 3" xfId="5812"/>
    <cellStyle name="Input 5 2 2 2 2 2 4" xfId="5813"/>
    <cellStyle name="Input 5 2 2 2 2 2 4 2" xfId="5814"/>
    <cellStyle name="Input 5 2 2 2 2 2 5" xfId="5815"/>
    <cellStyle name="Input 5 2 2 2 2 3" xfId="5816"/>
    <cellStyle name="Input 5 2 2 2 2 3 2" xfId="5817"/>
    <cellStyle name="Input 5 2 2 2 2 3 2 2" xfId="5818"/>
    <cellStyle name="Input 5 2 2 2 2 3 3" xfId="5819"/>
    <cellStyle name="Input 5 2 2 2 2 4" xfId="5820"/>
    <cellStyle name="Input 5 2 2 2 2 4 2" xfId="5821"/>
    <cellStyle name="Input 5 2 2 2 2 4 2 2" xfId="5822"/>
    <cellStyle name="Input 5 2 2 2 2 4 3" xfId="5823"/>
    <cellStyle name="Input 5 2 2 2 2 5" xfId="5824"/>
    <cellStyle name="Input 5 2 2 2 2 5 2" xfId="5825"/>
    <cellStyle name="Input 5 2 2 2 2 6" xfId="5826"/>
    <cellStyle name="Input 5 2 2 2 3" xfId="48691"/>
    <cellStyle name="Input 5 2 2 2 4" xfId="48692"/>
    <cellStyle name="Input 5 2 2 2 5" xfId="48693"/>
    <cellStyle name="Input 5 2 2 2 6" xfId="48694"/>
    <cellStyle name="Input 5 2 2 3" xfId="5827"/>
    <cellStyle name="Input 5 2 2 3 2" xfId="5828"/>
    <cellStyle name="Input 5 2 2 3 2 2" xfId="5829"/>
    <cellStyle name="Input 5 2 2 3 2 2 2" xfId="5830"/>
    <cellStyle name="Input 5 2 2 3 2 2 2 2" xfId="5831"/>
    <cellStyle name="Input 5 2 2 3 2 2 3" xfId="5832"/>
    <cellStyle name="Input 5 2 2 3 2 3" xfId="5833"/>
    <cellStyle name="Input 5 2 2 3 2 3 2" xfId="5834"/>
    <cellStyle name="Input 5 2 2 3 2 3 2 2" xfId="5835"/>
    <cellStyle name="Input 5 2 2 3 2 3 3" xfId="5836"/>
    <cellStyle name="Input 5 2 2 3 2 4" xfId="5837"/>
    <cellStyle name="Input 5 2 2 3 2 4 2" xfId="5838"/>
    <cellStyle name="Input 5 2 2 3 2 5" xfId="5839"/>
    <cellStyle name="Input 5 2 2 3 3" xfId="5840"/>
    <cellStyle name="Input 5 2 2 3 3 2" xfId="5841"/>
    <cellStyle name="Input 5 2 2 3 3 2 2" xfId="5842"/>
    <cellStyle name="Input 5 2 2 3 3 3" xfId="5843"/>
    <cellStyle name="Input 5 2 2 3 4" xfId="5844"/>
    <cellStyle name="Input 5 2 2 3 4 2" xfId="5845"/>
    <cellStyle name="Input 5 2 2 3 4 2 2" xfId="5846"/>
    <cellStyle name="Input 5 2 2 3 4 3" xfId="5847"/>
    <cellStyle name="Input 5 2 2 3 5" xfId="5848"/>
    <cellStyle name="Input 5 2 2 3 5 2" xfId="5849"/>
    <cellStyle name="Input 5 2 2 3 6" xfId="5850"/>
    <cellStyle name="Input 5 2 2 4" xfId="48695"/>
    <cellStyle name="Input 5 2 2 5" xfId="48696"/>
    <cellStyle name="Input 5 2 2 6" xfId="48697"/>
    <cellStyle name="Input 5 2 2 7" xfId="48698"/>
    <cellStyle name="Input 5 2 3" xfId="337"/>
    <cellStyle name="Input 5 2 3 2" xfId="5851"/>
    <cellStyle name="Input 5 2 3 2 2" xfId="5852"/>
    <cellStyle name="Input 5 2 3 2 2 2" xfId="5853"/>
    <cellStyle name="Input 5 2 3 2 2 2 2" xfId="5854"/>
    <cellStyle name="Input 5 2 3 2 2 2 2 2" xfId="5855"/>
    <cellStyle name="Input 5 2 3 2 2 2 3" xfId="5856"/>
    <cellStyle name="Input 5 2 3 2 2 3" xfId="5857"/>
    <cellStyle name="Input 5 2 3 2 2 3 2" xfId="5858"/>
    <cellStyle name="Input 5 2 3 2 2 3 2 2" xfId="5859"/>
    <cellStyle name="Input 5 2 3 2 2 3 3" xfId="5860"/>
    <cellStyle name="Input 5 2 3 2 2 4" xfId="5861"/>
    <cellStyle name="Input 5 2 3 2 2 4 2" xfId="5862"/>
    <cellStyle name="Input 5 2 3 2 2 5" xfId="5863"/>
    <cellStyle name="Input 5 2 3 2 3" xfId="5864"/>
    <cellStyle name="Input 5 2 3 2 3 2" xfId="5865"/>
    <cellStyle name="Input 5 2 3 2 3 2 2" xfId="5866"/>
    <cellStyle name="Input 5 2 3 2 3 3" xfId="5867"/>
    <cellStyle name="Input 5 2 3 2 4" xfId="5868"/>
    <cellStyle name="Input 5 2 3 2 4 2" xfId="5869"/>
    <cellStyle name="Input 5 2 3 2 4 2 2" xfId="5870"/>
    <cellStyle name="Input 5 2 3 2 4 3" xfId="5871"/>
    <cellStyle name="Input 5 2 3 2 5" xfId="5872"/>
    <cellStyle name="Input 5 2 3 2 5 2" xfId="5873"/>
    <cellStyle name="Input 5 2 3 2 6" xfId="5874"/>
    <cellStyle name="Input 5 2 3 3" xfId="48699"/>
    <cellStyle name="Input 5 2 3 4" xfId="48700"/>
    <cellStyle name="Input 5 2 3 5" xfId="48701"/>
    <cellStyle name="Input 5 2 3 6" xfId="48702"/>
    <cellStyle name="Input 5 2 4" xfId="5875"/>
    <cellStyle name="Input 5 2 4 2" xfId="5876"/>
    <cellStyle name="Input 5 2 4 2 2" xfId="5877"/>
    <cellStyle name="Input 5 2 4 2 2 2" xfId="5878"/>
    <cellStyle name="Input 5 2 4 2 2 2 2" xfId="5879"/>
    <cellStyle name="Input 5 2 4 2 2 3" xfId="5880"/>
    <cellStyle name="Input 5 2 4 2 3" xfId="5881"/>
    <cellStyle name="Input 5 2 4 2 3 2" xfId="5882"/>
    <cellStyle name="Input 5 2 4 2 3 2 2" xfId="5883"/>
    <cellStyle name="Input 5 2 4 2 3 3" xfId="5884"/>
    <cellStyle name="Input 5 2 4 2 4" xfId="5885"/>
    <cellStyle name="Input 5 2 4 2 4 2" xfId="5886"/>
    <cellStyle name="Input 5 2 4 2 5" xfId="5887"/>
    <cellStyle name="Input 5 2 4 3" xfId="5888"/>
    <cellStyle name="Input 5 2 4 3 2" xfId="5889"/>
    <cellStyle name="Input 5 2 4 3 2 2" xfId="5890"/>
    <cellStyle name="Input 5 2 4 3 3" xfId="5891"/>
    <cellStyle name="Input 5 2 4 4" xfId="5892"/>
    <cellStyle name="Input 5 2 4 4 2" xfId="5893"/>
    <cellStyle name="Input 5 2 4 4 2 2" xfId="5894"/>
    <cellStyle name="Input 5 2 4 4 3" xfId="5895"/>
    <cellStyle name="Input 5 2 4 5" xfId="5896"/>
    <cellStyle name="Input 5 2 4 5 2" xfId="5897"/>
    <cellStyle name="Input 5 2 4 6" xfId="5898"/>
    <cellStyle name="Input 5 2 5" xfId="48703"/>
    <cellStyle name="Input 5 2 6" xfId="48704"/>
    <cellStyle name="Input 5 2 7" xfId="48705"/>
    <cellStyle name="Input 5 2 8" xfId="48706"/>
    <cellStyle name="Input 5 3" xfId="338"/>
    <cellStyle name="Input 5 3 2" xfId="339"/>
    <cellStyle name="Input 5 3 2 2" xfId="5899"/>
    <cellStyle name="Input 5 3 2 2 2" xfId="5900"/>
    <cellStyle name="Input 5 3 2 2 2 2" xfId="5901"/>
    <cellStyle name="Input 5 3 2 2 2 2 2" xfId="5902"/>
    <cellStyle name="Input 5 3 2 2 2 2 2 2" xfId="5903"/>
    <cellStyle name="Input 5 3 2 2 2 2 3" xfId="5904"/>
    <cellStyle name="Input 5 3 2 2 2 3" xfId="5905"/>
    <cellStyle name="Input 5 3 2 2 2 3 2" xfId="5906"/>
    <cellStyle name="Input 5 3 2 2 2 3 2 2" xfId="5907"/>
    <cellStyle name="Input 5 3 2 2 2 3 3" xfId="5908"/>
    <cellStyle name="Input 5 3 2 2 2 4" xfId="5909"/>
    <cellStyle name="Input 5 3 2 2 2 4 2" xfId="5910"/>
    <cellStyle name="Input 5 3 2 2 2 5" xfId="5911"/>
    <cellStyle name="Input 5 3 2 2 3" xfId="5912"/>
    <cellStyle name="Input 5 3 2 2 3 2" xfId="5913"/>
    <cellStyle name="Input 5 3 2 2 3 2 2" xfId="5914"/>
    <cellStyle name="Input 5 3 2 2 3 3" xfId="5915"/>
    <cellStyle name="Input 5 3 2 2 4" xfId="5916"/>
    <cellStyle name="Input 5 3 2 2 4 2" xfId="5917"/>
    <cellStyle name="Input 5 3 2 2 4 2 2" xfId="5918"/>
    <cellStyle name="Input 5 3 2 2 4 3" xfId="5919"/>
    <cellStyle name="Input 5 3 2 2 5" xfId="5920"/>
    <cellStyle name="Input 5 3 2 2 5 2" xfId="5921"/>
    <cellStyle name="Input 5 3 2 2 6" xfId="5922"/>
    <cellStyle name="Input 5 3 2 3" xfId="48707"/>
    <cellStyle name="Input 5 3 2 4" xfId="48708"/>
    <cellStyle name="Input 5 3 2 5" xfId="48709"/>
    <cellStyle name="Input 5 3 2 6" xfId="48710"/>
    <cellStyle name="Input 5 3 3" xfId="5923"/>
    <cellStyle name="Input 5 3 3 2" xfId="5924"/>
    <cellStyle name="Input 5 3 3 2 2" xfId="5925"/>
    <cellStyle name="Input 5 3 3 2 2 2" xfId="5926"/>
    <cellStyle name="Input 5 3 3 2 2 2 2" xfId="5927"/>
    <cellStyle name="Input 5 3 3 2 2 3" xfId="5928"/>
    <cellStyle name="Input 5 3 3 2 3" xfId="5929"/>
    <cellStyle name="Input 5 3 3 2 3 2" xfId="5930"/>
    <cellStyle name="Input 5 3 3 2 3 2 2" xfId="5931"/>
    <cellStyle name="Input 5 3 3 2 3 3" xfId="5932"/>
    <cellStyle name="Input 5 3 3 2 4" xfId="5933"/>
    <cellStyle name="Input 5 3 3 2 4 2" xfId="5934"/>
    <cellStyle name="Input 5 3 3 2 5" xfId="5935"/>
    <cellStyle name="Input 5 3 3 3" xfId="5936"/>
    <cellStyle name="Input 5 3 3 3 2" xfId="5937"/>
    <cellStyle name="Input 5 3 3 3 2 2" xfId="5938"/>
    <cellStyle name="Input 5 3 3 3 3" xfId="5939"/>
    <cellStyle name="Input 5 3 3 4" xfId="5940"/>
    <cellStyle name="Input 5 3 3 4 2" xfId="5941"/>
    <cellStyle name="Input 5 3 3 4 2 2" xfId="5942"/>
    <cellStyle name="Input 5 3 3 4 3" xfId="5943"/>
    <cellStyle name="Input 5 3 3 5" xfId="5944"/>
    <cellStyle name="Input 5 3 3 5 2" xfId="5945"/>
    <cellStyle name="Input 5 3 3 6" xfId="5946"/>
    <cellStyle name="Input 5 3 4" xfId="48711"/>
    <cellStyle name="Input 5 3 5" xfId="48712"/>
    <cellStyle name="Input 5 3 6" xfId="48713"/>
    <cellStyle name="Input 5 3 7" xfId="48714"/>
    <cellStyle name="Input 5 4" xfId="340"/>
    <cellStyle name="Input 5 4 2" xfId="341"/>
    <cellStyle name="Input 5 4 2 2" xfId="5947"/>
    <cellStyle name="Input 5 4 2 2 2" xfId="5948"/>
    <cellStyle name="Input 5 4 2 2 2 2" xfId="5949"/>
    <cellStyle name="Input 5 4 2 2 2 2 2" xfId="5950"/>
    <cellStyle name="Input 5 4 2 2 2 2 2 2" xfId="5951"/>
    <cellStyle name="Input 5 4 2 2 2 2 3" xfId="5952"/>
    <cellStyle name="Input 5 4 2 2 2 3" xfId="5953"/>
    <cellStyle name="Input 5 4 2 2 2 3 2" xfId="5954"/>
    <cellStyle name="Input 5 4 2 2 2 3 2 2" xfId="5955"/>
    <cellStyle name="Input 5 4 2 2 2 3 3" xfId="5956"/>
    <cellStyle name="Input 5 4 2 2 2 4" xfId="5957"/>
    <cellStyle name="Input 5 4 2 2 2 4 2" xfId="5958"/>
    <cellStyle name="Input 5 4 2 2 2 5" xfId="5959"/>
    <cellStyle name="Input 5 4 2 2 3" xfId="5960"/>
    <cellStyle name="Input 5 4 2 2 3 2" xfId="5961"/>
    <cellStyle name="Input 5 4 2 2 3 2 2" xfId="5962"/>
    <cellStyle name="Input 5 4 2 2 3 3" xfId="5963"/>
    <cellStyle name="Input 5 4 2 2 4" xfId="5964"/>
    <cellStyle name="Input 5 4 2 2 4 2" xfId="5965"/>
    <cellStyle name="Input 5 4 2 2 4 2 2" xfId="5966"/>
    <cellStyle name="Input 5 4 2 2 4 3" xfId="5967"/>
    <cellStyle name="Input 5 4 2 2 5" xfId="5968"/>
    <cellStyle name="Input 5 4 2 2 5 2" xfId="5969"/>
    <cellStyle name="Input 5 4 2 2 6" xfId="5970"/>
    <cellStyle name="Input 5 4 2 3" xfId="48715"/>
    <cellStyle name="Input 5 4 2 4" xfId="48716"/>
    <cellStyle name="Input 5 4 2 5" xfId="48717"/>
    <cellStyle name="Input 5 4 2 6" xfId="48718"/>
    <cellStyle name="Input 5 4 3" xfId="5971"/>
    <cellStyle name="Input 5 4 3 2" xfId="5972"/>
    <cellStyle name="Input 5 4 3 2 2" xfId="5973"/>
    <cellStyle name="Input 5 4 3 2 2 2" xfId="5974"/>
    <cellStyle name="Input 5 4 3 2 2 2 2" xfId="5975"/>
    <cellStyle name="Input 5 4 3 2 2 3" xfId="5976"/>
    <cellStyle name="Input 5 4 3 2 3" xfId="5977"/>
    <cellStyle name="Input 5 4 3 2 3 2" xfId="5978"/>
    <cellStyle name="Input 5 4 3 2 3 2 2" xfId="5979"/>
    <cellStyle name="Input 5 4 3 2 3 3" xfId="5980"/>
    <cellStyle name="Input 5 4 3 2 4" xfId="5981"/>
    <cellStyle name="Input 5 4 3 2 4 2" xfId="5982"/>
    <cellStyle name="Input 5 4 3 2 5" xfId="5983"/>
    <cellStyle name="Input 5 4 3 3" xfId="5984"/>
    <cellStyle name="Input 5 4 3 3 2" xfId="5985"/>
    <cellStyle name="Input 5 4 3 3 2 2" xfId="5986"/>
    <cellStyle name="Input 5 4 3 3 3" xfId="5987"/>
    <cellStyle name="Input 5 4 3 4" xfId="5988"/>
    <cellStyle name="Input 5 4 3 4 2" xfId="5989"/>
    <cellStyle name="Input 5 4 3 4 2 2" xfId="5990"/>
    <cellStyle name="Input 5 4 3 4 3" xfId="5991"/>
    <cellStyle name="Input 5 4 3 5" xfId="5992"/>
    <cellStyle name="Input 5 4 3 5 2" xfId="5993"/>
    <cellStyle name="Input 5 4 3 6" xfId="5994"/>
    <cellStyle name="Input 5 4 4" xfId="48719"/>
    <cellStyle name="Input 5 4 5" xfId="48720"/>
    <cellStyle name="Input 5 4 6" xfId="48721"/>
    <cellStyle name="Input 5 4 7" xfId="48722"/>
    <cellStyle name="Input 5 5" xfId="342"/>
    <cellStyle name="Input 5 5 2" xfId="343"/>
    <cellStyle name="Input 5 5 2 2" xfId="5995"/>
    <cellStyle name="Input 5 5 2 2 2" xfId="5996"/>
    <cellStyle name="Input 5 5 2 2 2 2" xfId="5997"/>
    <cellStyle name="Input 5 5 2 2 2 2 2" xfId="5998"/>
    <cellStyle name="Input 5 5 2 2 2 2 2 2" xfId="5999"/>
    <cellStyle name="Input 5 5 2 2 2 2 3" xfId="6000"/>
    <cellStyle name="Input 5 5 2 2 2 3" xfId="6001"/>
    <cellStyle name="Input 5 5 2 2 2 3 2" xfId="6002"/>
    <cellStyle name="Input 5 5 2 2 2 3 2 2" xfId="6003"/>
    <cellStyle name="Input 5 5 2 2 2 3 3" xfId="6004"/>
    <cellStyle name="Input 5 5 2 2 2 4" xfId="6005"/>
    <cellStyle name="Input 5 5 2 2 2 4 2" xfId="6006"/>
    <cellStyle name="Input 5 5 2 2 2 5" xfId="6007"/>
    <cellStyle name="Input 5 5 2 2 3" xfId="6008"/>
    <cellStyle name="Input 5 5 2 2 3 2" xfId="6009"/>
    <cellStyle name="Input 5 5 2 2 3 2 2" xfId="6010"/>
    <cellStyle name="Input 5 5 2 2 3 3" xfId="6011"/>
    <cellStyle name="Input 5 5 2 2 4" xfId="6012"/>
    <cellStyle name="Input 5 5 2 2 4 2" xfId="6013"/>
    <cellStyle name="Input 5 5 2 2 4 2 2" xfId="6014"/>
    <cellStyle name="Input 5 5 2 2 4 3" xfId="6015"/>
    <cellStyle name="Input 5 5 2 2 5" xfId="6016"/>
    <cellStyle name="Input 5 5 2 2 5 2" xfId="6017"/>
    <cellStyle name="Input 5 5 2 2 6" xfId="6018"/>
    <cellStyle name="Input 5 5 2 3" xfId="48723"/>
    <cellStyle name="Input 5 5 2 4" xfId="48724"/>
    <cellStyle name="Input 5 5 2 5" xfId="48725"/>
    <cellStyle name="Input 5 5 2 6" xfId="48726"/>
    <cellStyle name="Input 5 5 3" xfId="6019"/>
    <cellStyle name="Input 5 5 3 2" xfId="6020"/>
    <cellStyle name="Input 5 5 3 2 2" xfId="6021"/>
    <cellStyle name="Input 5 5 3 2 2 2" xfId="6022"/>
    <cellStyle name="Input 5 5 3 2 2 2 2" xfId="6023"/>
    <cellStyle name="Input 5 5 3 2 2 3" xfId="6024"/>
    <cellStyle name="Input 5 5 3 2 3" xfId="6025"/>
    <cellStyle name="Input 5 5 3 2 3 2" xfId="6026"/>
    <cellStyle name="Input 5 5 3 2 3 2 2" xfId="6027"/>
    <cellStyle name="Input 5 5 3 2 3 3" xfId="6028"/>
    <cellStyle name="Input 5 5 3 2 4" xfId="6029"/>
    <cellStyle name="Input 5 5 3 2 4 2" xfId="6030"/>
    <cellStyle name="Input 5 5 3 2 5" xfId="6031"/>
    <cellStyle name="Input 5 5 3 3" xfId="6032"/>
    <cellStyle name="Input 5 5 3 3 2" xfId="6033"/>
    <cellStyle name="Input 5 5 3 3 2 2" xfId="6034"/>
    <cellStyle name="Input 5 5 3 3 3" xfId="6035"/>
    <cellStyle name="Input 5 5 3 4" xfId="6036"/>
    <cellStyle name="Input 5 5 3 4 2" xfId="6037"/>
    <cellStyle name="Input 5 5 3 4 2 2" xfId="6038"/>
    <cellStyle name="Input 5 5 3 4 3" xfId="6039"/>
    <cellStyle name="Input 5 5 3 5" xfId="6040"/>
    <cellStyle name="Input 5 5 3 5 2" xfId="6041"/>
    <cellStyle name="Input 5 5 3 6" xfId="6042"/>
    <cellStyle name="Input 5 5 4" xfId="48727"/>
    <cellStyle name="Input 5 5 5" xfId="48728"/>
    <cellStyle name="Input 5 5 6" xfId="48729"/>
    <cellStyle name="Input 5 5 7" xfId="48730"/>
    <cellStyle name="Input 5 6" xfId="344"/>
    <cellStyle name="Input 5 6 2" xfId="345"/>
    <cellStyle name="Input 5 6 2 2" xfId="6043"/>
    <cellStyle name="Input 5 6 2 2 2" xfId="6044"/>
    <cellStyle name="Input 5 6 2 2 2 2" xfId="6045"/>
    <cellStyle name="Input 5 6 2 2 2 2 2" xfId="6046"/>
    <cellStyle name="Input 5 6 2 2 2 2 2 2" xfId="6047"/>
    <cellStyle name="Input 5 6 2 2 2 2 3" xfId="6048"/>
    <cellStyle name="Input 5 6 2 2 2 3" xfId="6049"/>
    <cellStyle name="Input 5 6 2 2 2 3 2" xfId="6050"/>
    <cellStyle name="Input 5 6 2 2 2 3 2 2" xfId="6051"/>
    <cellStyle name="Input 5 6 2 2 2 3 3" xfId="6052"/>
    <cellStyle name="Input 5 6 2 2 2 4" xfId="6053"/>
    <cellStyle name="Input 5 6 2 2 2 4 2" xfId="6054"/>
    <cellStyle name="Input 5 6 2 2 2 5" xfId="6055"/>
    <cellStyle name="Input 5 6 2 2 3" xfId="6056"/>
    <cellStyle name="Input 5 6 2 2 3 2" xfId="6057"/>
    <cellStyle name="Input 5 6 2 2 3 2 2" xfId="6058"/>
    <cellStyle name="Input 5 6 2 2 3 3" xfId="6059"/>
    <cellStyle name="Input 5 6 2 2 4" xfId="6060"/>
    <cellStyle name="Input 5 6 2 2 4 2" xfId="6061"/>
    <cellStyle name="Input 5 6 2 2 4 2 2" xfId="6062"/>
    <cellStyle name="Input 5 6 2 2 4 3" xfId="6063"/>
    <cellStyle name="Input 5 6 2 2 5" xfId="6064"/>
    <cellStyle name="Input 5 6 2 2 5 2" xfId="6065"/>
    <cellStyle name="Input 5 6 2 2 6" xfId="6066"/>
    <cellStyle name="Input 5 6 2 3" xfId="48731"/>
    <cellStyle name="Input 5 6 2 4" xfId="48732"/>
    <cellStyle name="Input 5 6 2 5" xfId="48733"/>
    <cellStyle name="Input 5 6 2 6" xfId="48734"/>
    <cellStyle name="Input 5 6 3" xfId="6067"/>
    <cellStyle name="Input 5 6 3 2" xfId="6068"/>
    <cellStyle name="Input 5 6 3 2 2" xfId="6069"/>
    <cellStyle name="Input 5 6 3 2 2 2" xfId="6070"/>
    <cellStyle name="Input 5 6 3 2 2 2 2" xfId="6071"/>
    <cellStyle name="Input 5 6 3 2 2 3" xfId="6072"/>
    <cellStyle name="Input 5 6 3 2 3" xfId="6073"/>
    <cellStyle name="Input 5 6 3 2 3 2" xfId="6074"/>
    <cellStyle name="Input 5 6 3 2 3 2 2" xfId="6075"/>
    <cellStyle name="Input 5 6 3 2 3 3" xfId="6076"/>
    <cellStyle name="Input 5 6 3 2 4" xfId="6077"/>
    <cellStyle name="Input 5 6 3 2 4 2" xfId="6078"/>
    <cellStyle name="Input 5 6 3 2 5" xfId="6079"/>
    <cellStyle name="Input 5 6 3 3" xfId="6080"/>
    <cellStyle name="Input 5 6 3 3 2" xfId="6081"/>
    <cellStyle name="Input 5 6 3 3 2 2" xfId="6082"/>
    <cellStyle name="Input 5 6 3 3 3" xfId="6083"/>
    <cellStyle name="Input 5 6 3 4" xfId="6084"/>
    <cellStyle name="Input 5 6 3 4 2" xfId="6085"/>
    <cellStyle name="Input 5 6 3 4 2 2" xfId="6086"/>
    <cellStyle name="Input 5 6 3 4 3" xfId="6087"/>
    <cellStyle name="Input 5 6 3 5" xfId="6088"/>
    <cellStyle name="Input 5 6 3 5 2" xfId="6089"/>
    <cellStyle name="Input 5 6 3 6" xfId="6090"/>
    <cellStyle name="Input 5 6 4" xfId="48735"/>
    <cellStyle name="Input 5 6 5" xfId="48736"/>
    <cellStyle name="Input 5 6 6" xfId="48737"/>
    <cellStyle name="Input 5 6 7" xfId="48738"/>
    <cellStyle name="Input 5 7" xfId="6091"/>
    <cellStyle name="Input 5 7 2" xfId="6092"/>
    <cellStyle name="Input 5 7 2 2" xfId="6093"/>
    <cellStyle name="Input 5 7 2 2 2" xfId="6094"/>
    <cellStyle name="Input 5 7 2 2 2 2" xfId="6095"/>
    <cellStyle name="Input 5 7 2 2 3" xfId="6096"/>
    <cellStyle name="Input 5 7 2 3" xfId="6097"/>
    <cellStyle name="Input 5 7 2 3 2" xfId="6098"/>
    <cellStyle name="Input 5 7 2 3 2 2" xfId="6099"/>
    <cellStyle name="Input 5 7 2 3 3" xfId="6100"/>
    <cellStyle name="Input 5 7 2 4" xfId="6101"/>
    <cellStyle name="Input 5 7 2 4 2" xfId="6102"/>
    <cellStyle name="Input 5 7 2 5" xfId="6103"/>
    <cellStyle name="Input 5 7 3" xfId="6104"/>
    <cellStyle name="Input 5 7 3 2" xfId="6105"/>
    <cellStyle name="Input 5 7 3 2 2" xfId="6106"/>
    <cellStyle name="Input 5 7 3 3" xfId="6107"/>
    <cellStyle name="Input 5 7 4" xfId="6108"/>
    <cellStyle name="Input 5 7 4 2" xfId="6109"/>
    <cellStyle name="Input 5 7 4 2 2" xfId="6110"/>
    <cellStyle name="Input 5 7 4 3" xfId="6111"/>
    <cellStyle name="Input 5 7 5" xfId="6112"/>
    <cellStyle name="Input 5 7 5 2" xfId="6113"/>
    <cellStyle name="Input 5 7 6" xfId="6114"/>
    <cellStyle name="Input 5 8" xfId="48739"/>
    <cellStyle name="Input 5 9" xfId="48740"/>
    <cellStyle name="Input 6" xfId="14439"/>
    <cellStyle name="Input 6 2" xfId="14463"/>
    <cellStyle name="Input 6 3" xfId="48741"/>
    <cellStyle name="Input 7" xfId="48742"/>
    <cellStyle name="Input 8" xfId="48743"/>
    <cellStyle name="Input 9" xfId="48744"/>
    <cellStyle name="Input Cell" xfId="48745"/>
    <cellStyle name="KPMG Heading 1" xfId="48746"/>
    <cellStyle name="KPMG Heading 2" xfId="48747"/>
    <cellStyle name="KPMG Heading 3" xfId="48748"/>
    <cellStyle name="KPMG Heading 4" xfId="48749"/>
    <cellStyle name="KPMG Normal" xfId="48750"/>
    <cellStyle name="KPMG Normal Text" xfId="48751"/>
    <cellStyle name="LABEL Normal" xfId="48752"/>
    <cellStyle name="LABEL Note" xfId="48753"/>
    <cellStyle name="LABEL Units" xfId="48754"/>
    <cellStyle name="Large" xfId="48755"/>
    <cellStyle name="Linked Cell 2" xfId="40"/>
    <cellStyle name="Linked Cell 3" xfId="346"/>
    <cellStyle name="LTM Cell Column Heading" xfId="48756"/>
    <cellStyle name="Mid_Centred" xfId="48757"/>
    <cellStyle name="Mik" xfId="48758"/>
    <cellStyle name="Mik 2" xfId="48759"/>
    <cellStyle name="Millions" xfId="48760"/>
    <cellStyle name="Multiple Cell Column Heading" xfId="48761"/>
    <cellStyle name="Named Range" xfId="48762"/>
    <cellStyle name="Named Range Cells" xfId="48763"/>
    <cellStyle name="Named Range Tag" xfId="48764"/>
    <cellStyle name="Named Range_PCT_initial_plan_form_template_10.12.20" xfId="48765"/>
    <cellStyle name="NB" xfId="48766"/>
    <cellStyle name="Neutral 2" xfId="41"/>
    <cellStyle name="Neutral 3" xfId="347"/>
    <cellStyle name="Normal" xfId="0" builtinId="0"/>
    <cellStyle name="Normal - Style1" xfId="48767"/>
    <cellStyle name="Normal 10" xfId="348"/>
    <cellStyle name="Normal 10 2" xfId="48768"/>
    <cellStyle name="Normal 10 2 2" xfId="48769"/>
    <cellStyle name="Normal 10 2 2 2" xfId="48770"/>
    <cellStyle name="Normal 10 2 2 3" xfId="48771"/>
    <cellStyle name="Normal 10 2 3" xfId="48772"/>
    <cellStyle name="Normal 10 2 4" xfId="48773"/>
    <cellStyle name="Normal 10 2 5" xfId="48774"/>
    <cellStyle name="Normal 10 3" xfId="48775"/>
    <cellStyle name="Normal 10 3 2" xfId="48776"/>
    <cellStyle name="Normal 10 3 3" xfId="48777"/>
    <cellStyle name="Normal 10 3 4" xfId="48778"/>
    <cellStyle name="Normal 10 4" xfId="48779"/>
    <cellStyle name="Normal 10 4 2" xfId="48780"/>
    <cellStyle name="Normal 10 4 3" xfId="48781"/>
    <cellStyle name="Normal 10 5" xfId="48782"/>
    <cellStyle name="Normal 10 6" xfId="48783"/>
    <cellStyle name="Normal 10 7" xfId="48784"/>
    <cellStyle name="Normal 11" xfId="349"/>
    <cellStyle name="Normal 11 2" xfId="6115"/>
    <cellStyle name="Normal 11 2 2" xfId="48785"/>
    <cellStyle name="Normal 11 2 2 2" xfId="48786"/>
    <cellStyle name="Normal 11 2 2 3" xfId="48787"/>
    <cellStyle name="Normal 11 2 3" xfId="48788"/>
    <cellStyle name="Normal 11 2 4" xfId="48789"/>
    <cellStyle name="Normal 11 2 5" xfId="48790"/>
    <cellStyle name="Normal 11 3" xfId="48791"/>
    <cellStyle name="Normal 11 3 2" xfId="48792"/>
    <cellStyle name="Normal 11 3 3" xfId="48793"/>
    <cellStyle name="Normal 11 3 4" xfId="48794"/>
    <cellStyle name="Normal 11 4" xfId="48795"/>
    <cellStyle name="Normal 11 4 2" xfId="48796"/>
    <cellStyle name="Normal 11 5" xfId="48797"/>
    <cellStyle name="Normal 11 6" xfId="48798"/>
    <cellStyle name="Normal 12" xfId="350"/>
    <cellStyle name="Normal 12 2" xfId="351"/>
    <cellStyle name="Normal 12 2 2" xfId="48799"/>
    <cellStyle name="Normal 12 2 3" xfId="48800"/>
    <cellStyle name="Normal 12 2 4" xfId="48801"/>
    <cellStyle name="Normal 12 3" xfId="6116"/>
    <cellStyle name="Normal 12 3 2" xfId="48802"/>
    <cellStyle name="Normal 12 4" xfId="48803"/>
    <cellStyle name="Normal 12 5" xfId="48804"/>
    <cellStyle name="Normal 13" xfId="14440"/>
    <cellStyle name="Normal 13 2" xfId="14441"/>
    <cellStyle name="Normal 13 3" xfId="48805"/>
    <cellStyle name="Normal 13 3 2" xfId="48806"/>
    <cellStyle name="Normal 14" xfId="14442"/>
    <cellStyle name="Normal 14 2" xfId="48807"/>
    <cellStyle name="Normal 14 3" xfId="48808"/>
    <cellStyle name="Normal 14 4" xfId="48809"/>
    <cellStyle name="Normal 15" xfId="14464"/>
    <cellStyle name="Normal 15 2" xfId="48810"/>
    <cellStyle name="Normal 15 3" xfId="48811"/>
    <cellStyle name="Normal 16" xfId="14485"/>
    <cellStyle name="Normal 16 2" xfId="48812"/>
    <cellStyle name="Normal 17" xfId="48813"/>
    <cellStyle name="Normal 17 2" xfId="48814"/>
    <cellStyle name="Normal 17 3" xfId="48815"/>
    <cellStyle name="Normal 18" xfId="48816"/>
    <cellStyle name="Normal 19" xfId="48817"/>
    <cellStyle name="Normal 2" xfId="42"/>
    <cellStyle name="Normal 2 2" xfId="60"/>
    <cellStyle name="Normal 2 2 2" xfId="14443"/>
    <cellStyle name="Normal 2 2 2 2" xfId="48818"/>
    <cellStyle name="Normal 2 2 2 3" xfId="48819"/>
    <cellStyle name="Normal 2 2 3" xfId="14486"/>
    <cellStyle name="Normal 2 3" xfId="352"/>
    <cellStyle name="Normal 2 3 2" xfId="48820"/>
    <cellStyle name="Normal 2 3 2 2" xfId="48821"/>
    <cellStyle name="Normal 2 3 2 2 2" xfId="48822"/>
    <cellStyle name="Normal 2 3 2 2 2 2" xfId="48823"/>
    <cellStyle name="Normal 2 3 2 2 2 2 2" xfId="48824"/>
    <cellStyle name="Normal 2 3 2 2 2 2 3" xfId="48825"/>
    <cellStyle name="Normal 2 3 2 2 2 3" xfId="48826"/>
    <cellStyle name="Normal 2 3 2 2 2 4" xfId="48827"/>
    <cellStyle name="Normal 2 3 2 2 3" xfId="48828"/>
    <cellStyle name="Normal 2 3 2 2 3 2" xfId="48829"/>
    <cellStyle name="Normal 2 3 2 2 3 3" xfId="48830"/>
    <cellStyle name="Normal 2 3 2 2 4" xfId="48831"/>
    <cellStyle name="Normal 2 3 2 2 4 2" xfId="48832"/>
    <cellStyle name="Normal 2 3 2 2 4 3" xfId="48833"/>
    <cellStyle name="Normal 2 3 2 2 5" xfId="48834"/>
    <cellStyle name="Normal 2 3 2 2 6" xfId="48835"/>
    <cellStyle name="Normal 2 3 2 3" xfId="48836"/>
    <cellStyle name="Normal 2 3 2 3 2" xfId="48837"/>
    <cellStyle name="Normal 2 3 2 3 2 2" xfId="48838"/>
    <cellStyle name="Normal 2 3 2 3 2 2 2" xfId="48839"/>
    <cellStyle name="Normal 2 3 2 3 2 2 3" xfId="48840"/>
    <cellStyle name="Normal 2 3 2 3 2 3" xfId="48841"/>
    <cellStyle name="Normal 2 3 2 3 2 4" xfId="48842"/>
    <cellStyle name="Normal 2 3 2 3 3" xfId="48843"/>
    <cellStyle name="Normal 2 3 2 3 3 2" xfId="48844"/>
    <cellStyle name="Normal 2 3 2 3 3 3" xfId="48845"/>
    <cellStyle name="Normal 2 3 2 3 4" xfId="48846"/>
    <cellStyle name="Normal 2 3 2 3 5" xfId="48847"/>
    <cellStyle name="Normal 2 3 2 4" xfId="48848"/>
    <cellStyle name="Normal 2 3 2 4 2" xfId="48849"/>
    <cellStyle name="Normal 2 3 2 4 2 2" xfId="48850"/>
    <cellStyle name="Normal 2 3 2 4 2 3" xfId="48851"/>
    <cellStyle name="Normal 2 3 2 4 3" xfId="48852"/>
    <cellStyle name="Normal 2 3 2 4 4" xfId="48853"/>
    <cellStyle name="Normal 2 3 2 5" xfId="48854"/>
    <cellStyle name="Normal 2 3 2 5 2" xfId="48855"/>
    <cellStyle name="Normal 2 3 2 5 3" xfId="48856"/>
    <cellStyle name="Normal 2 3 2 6" xfId="48857"/>
    <cellStyle name="Normal 2 3 2 6 2" xfId="48858"/>
    <cellStyle name="Normal 2 3 2 6 3" xfId="48859"/>
    <cellStyle name="Normal 2 3 2 7" xfId="48860"/>
    <cellStyle name="Normal 2 3 3" xfId="48861"/>
    <cellStyle name="Normal 2 3 3 2" xfId="48862"/>
    <cellStyle name="Normal 2 3 3 2 2" xfId="48863"/>
    <cellStyle name="Normal 2 3 3 2 2 2" xfId="48864"/>
    <cellStyle name="Normal 2 3 3 2 2 3" xfId="48865"/>
    <cellStyle name="Normal 2 3 3 2 3" xfId="48866"/>
    <cellStyle name="Normal 2 3 3 2 4" xfId="48867"/>
    <cellStyle name="Normal 2 3 3 3" xfId="48868"/>
    <cellStyle name="Normal 2 3 3 3 2" xfId="48869"/>
    <cellStyle name="Normal 2 3 3 3 3" xfId="48870"/>
    <cellStyle name="Normal 2 3 3 4" xfId="48871"/>
    <cellStyle name="Normal 2 3 3 4 2" xfId="48872"/>
    <cellStyle name="Normal 2 3 3 4 3" xfId="48873"/>
    <cellStyle name="Normal 2 3 3 5" xfId="48874"/>
    <cellStyle name="Normal 2 3 3 6" xfId="48875"/>
    <cellStyle name="Normal 2 3 3 7" xfId="48876"/>
    <cellStyle name="Normal 2 3 4" xfId="48877"/>
    <cellStyle name="Normal 2 3 4 2" xfId="48878"/>
    <cellStyle name="Normal 2 3 4 2 2" xfId="48879"/>
    <cellStyle name="Normal 2 3 4 2 2 2" xfId="48880"/>
    <cellStyle name="Normal 2 3 4 2 2 3" xfId="48881"/>
    <cellStyle name="Normal 2 3 4 2 3" xfId="48882"/>
    <cellStyle name="Normal 2 3 4 2 4" xfId="48883"/>
    <cellStyle name="Normal 2 3 4 3" xfId="48884"/>
    <cellStyle name="Normal 2 3 4 3 2" xfId="48885"/>
    <cellStyle name="Normal 2 3 4 3 3" xfId="48886"/>
    <cellStyle name="Normal 2 3 4 4" xfId="48887"/>
    <cellStyle name="Normal 2 3 4 5" xfId="48888"/>
    <cellStyle name="Normal 2 3 5" xfId="48889"/>
    <cellStyle name="Normal 2 3 5 2" xfId="48890"/>
    <cellStyle name="Normal 2 3 5 2 2" xfId="48891"/>
    <cellStyle name="Normal 2 3 5 2 3" xfId="48892"/>
    <cellStyle name="Normal 2 3 5 3" xfId="48893"/>
    <cellStyle name="Normal 2 3 5 4" xfId="48894"/>
    <cellStyle name="Normal 2 3 6" xfId="48895"/>
    <cellStyle name="Normal 2 3 6 2" xfId="48896"/>
    <cellStyle name="Normal 2 3 6 3" xfId="48897"/>
    <cellStyle name="Normal 2 3 7" xfId="48898"/>
    <cellStyle name="Normal 2 3 7 2" xfId="48899"/>
    <cellStyle name="Normal 2 3 7 3" xfId="48900"/>
    <cellStyle name="Normal 2 3 8" xfId="48901"/>
    <cellStyle name="Normal 2 3 8 2" xfId="48902"/>
    <cellStyle name="Normal 2 3 8 3" xfId="48903"/>
    <cellStyle name="Normal 2 3 9" xfId="48904"/>
    <cellStyle name="Normal 2 4" xfId="353"/>
    <cellStyle name="Normal 2 4 10" xfId="48905"/>
    <cellStyle name="Normal 2 4 2" xfId="48906"/>
    <cellStyle name="Normal 2 4 2 2" xfId="48907"/>
    <cellStyle name="Normal 2 4 2 2 2" xfId="48908"/>
    <cellStyle name="Normal 2 4 2 2 2 2" xfId="48909"/>
    <cellStyle name="Normal 2 4 2 2 2 3" xfId="48910"/>
    <cellStyle name="Normal 2 4 2 2 3" xfId="48911"/>
    <cellStyle name="Normal 2 4 2 2 4" xfId="48912"/>
    <cellStyle name="Normal 2 4 2 3" xfId="48913"/>
    <cellStyle name="Normal 2 4 2 3 2" xfId="48914"/>
    <cellStyle name="Normal 2 4 2 3 3" xfId="48915"/>
    <cellStyle name="Normal 2 4 2 4" xfId="48916"/>
    <cellStyle name="Normal 2 4 2 4 2" xfId="48917"/>
    <cellStyle name="Normal 2 4 2 4 3" xfId="48918"/>
    <cellStyle name="Normal 2 4 2 5" xfId="48919"/>
    <cellStyle name="Normal 2 4 2 6" xfId="48920"/>
    <cellStyle name="Normal 2 4 2 7" xfId="48921"/>
    <cellStyle name="Normal 2 4 3" xfId="48922"/>
    <cellStyle name="Normal 2 4 3 2" xfId="48923"/>
    <cellStyle name="Normal 2 4 3 2 2" xfId="48924"/>
    <cellStyle name="Normal 2 4 3 2 2 2" xfId="48925"/>
    <cellStyle name="Normal 2 4 3 2 2 3" xfId="48926"/>
    <cellStyle name="Normal 2 4 3 2 3" xfId="48927"/>
    <cellStyle name="Normal 2 4 3 2 4" xfId="48928"/>
    <cellStyle name="Normal 2 4 3 3" xfId="48929"/>
    <cellStyle name="Normal 2 4 3 3 2" xfId="48930"/>
    <cellStyle name="Normal 2 4 3 3 3" xfId="48931"/>
    <cellStyle name="Normal 2 4 3 4" xfId="48932"/>
    <cellStyle name="Normal 2 4 3 5" xfId="48933"/>
    <cellStyle name="Normal 2 4 3 6" xfId="48934"/>
    <cellStyle name="Normal 2 4 4" xfId="48935"/>
    <cellStyle name="Normal 2 4 4 2" xfId="48936"/>
    <cellStyle name="Normal 2 4 4 2 2" xfId="48937"/>
    <cellStyle name="Normal 2 4 4 2 3" xfId="48938"/>
    <cellStyle name="Normal 2 4 4 3" xfId="48939"/>
    <cellStyle name="Normal 2 4 4 4" xfId="48940"/>
    <cellStyle name="Normal 2 4 5" xfId="48941"/>
    <cellStyle name="Normal 2 4 5 2" xfId="48942"/>
    <cellStyle name="Normal 2 4 5 3" xfId="48943"/>
    <cellStyle name="Normal 2 4 6" xfId="48944"/>
    <cellStyle name="Normal 2 4 6 2" xfId="48945"/>
    <cellStyle name="Normal 2 4 6 3" xfId="48946"/>
    <cellStyle name="Normal 2 4 7" xfId="48947"/>
    <cellStyle name="Normal 2 4 7 2" xfId="48948"/>
    <cellStyle name="Normal 2 4 7 3" xfId="48949"/>
    <cellStyle name="Normal 2 4 8" xfId="48950"/>
    <cellStyle name="Normal 2 4 9" xfId="48951"/>
    <cellStyle name="Normal 2 5" xfId="354"/>
    <cellStyle name="Normal 2 5 2" xfId="48952"/>
    <cellStyle name="Normal 2 6" xfId="355"/>
    <cellStyle name="Normal 2 7" xfId="356"/>
    <cellStyle name="Normal 2 8" xfId="6117"/>
    <cellStyle name="Normal 2_2012-13 budgets summary V1 Start - April 2012" xfId="48953"/>
    <cellStyle name="Normal 20" xfId="48954"/>
    <cellStyle name="Normal 20 2" xfId="48955"/>
    <cellStyle name="Normal 20 3" xfId="48956"/>
    <cellStyle name="Normal 21" xfId="48957"/>
    <cellStyle name="Normal 22" xfId="48958"/>
    <cellStyle name="Normal 23" xfId="48959"/>
    <cellStyle name="Normal 24" xfId="48960"/>
    <cellStyle name="Normal 25" xfId="48961"/>
    <cellStyle name="Normal 26" xfId="48962"/>
    <cellStyle name="Normal 27" xfId="48963"/>
    <cellStyle name="Normal 28" xfId="48964"/>
    <cellStyle name="Normal 28 2" xfId="48965"/>
    <cellStyle name="Normal 28 3" xfId="14484"/>
    <cellStyle name="Normal 3" xfId="57"/>
    <cellStyle name="Normal 3 2" xfId="357"/>
    <cellStyle name="Normal 3 2 10" xfId="48966"/>
    <cellStyle name="Normal 3 2 2" xfId="732"/>
    <cellStyle name="Normal 3 2 2 2" xfId="48967"/>
    <cellStyle name="Normal 3 2 2 2 2" xfId="48968"/>
    <cellStyle name="Normal 3 2 2 2 2 2" xfId="48969"/>
    <cellStyle name="Normal 3 2 2 2 2 2 2" xfId="48970"/>
    <cellStyle name="Normal 3 2 2 2 2 2 3" xfId="48971"/>
    <cellStyle name="Normal 3 2 2 2 2 3" xfId="48972"/>
    <cellStyle name="Normal 3 2 2 2 2 4" xfId="48973"/>
    <cellStyle name="Normal 3 2 2 2 3" xfId="48974"/>
    <cellStyle name="Normal 3 2 2 2 3 2" xfId="48975"/>
    <cellStyle name="Normal 3 2 2 2 3 3" xfId="48976"/>
    <cellStyle name="Normal 3 2 2 2 4" xfId="48977"/>
    <cellStyle name="Normal 3 2 2 2 4 2" xfId="48978"/>
    <cellStyle name="Normal 3 2 2 2 4 3" xfId="48979"/>
    <cellStyle name="Normal 3 2 2 2 5" xfId="48980"/>
    <cellStyle name="Normal 3 2 2 2 6" xfId="48981"/>
    <cellStyle name="Normal 3 2 2 3" xfId="48982"/>
    <cellStyle name="Normal 3 2 2 3 2" xfId="48983"/>
    <cellStyle name="Normal 3 2 2 3 2 2" xfId="48984"/>
    <cellStyle name="Normal 3 2 2 3 2 2 2" xfId="48985"/>
    <cellStyle name="Normal 3 2 2 3 2 2 3" xfId="48986"/>
    <cellStyle name="Normal 3 2 2 3 2 3" xfId="48987"/>
    <cellStyle name="Normal 3 2 2 3 2 4" xfId="48988"/>
    <cellStyle name="Normal 3 2 2 3 3" xfId="48989"/>
    <cellStyle name="Normal 3 2 2 3 3 2" xfId="48990"/>
    <cellStyle name="Normal 3 2 2 3 3 3" xfId="48991"/>
    <cellStyle name="Normal 3 2 2 3 4" xfId="48992"/>
    <cellStyle name="Normal 3 2 2 3 5" xfId="48993"/>
    <cellStyle name="Normal 3 2 2 4" xfId="48994"/>
    <cellStyle name="Normal 3 2 2 4 2" xfId="48995"/>
    <cellStyle name="Normal 3 2 2 4 2 2" xfId="48996"/>
    <cellStyle name="Normal 3 2 2 4 2 3" xfId="48997"/>
    <cellStyle name="Normal 3 2 2 4 3" xfId="48998"/>
    <cellStyle name="Normal 3 2 2 4 4" xfId="48999"/>
    <cellStyle name="Normal 3 2 2 5" xfId="49000"/>
    <cellStyle name="Normal 3 2 2 5 2" xfId="49001"/>
    <cellStyle name="Normal 3 2 2 5 3" xfId="49002"/>
    <cellStyle name="Normal 3 2 2 6" xfId="49003"/>
    <cellStyle name="Normal 3 2 2 6 2" xfId="49004"/>
    <cellStyle name="Normal 3 2 2 6 3" xfId="49005"/>
    <cellStyle name="Normal 3 2 2 7" xfId="49006"/>
    <cellStyle name="Normal 3 2 2 8" xfId="49007"/>
    <cellStyle name="Normal 3 2 2 9" xfId="49008"/>
    <cellStyle name="Normal 3 2 3" xfId="49009"/>
    <cellStyle name="Normal 3 2 3 2" xfId="49010"/>
    <cellStyle name="Normal 3 2 3 2 2" xfId="49011"/>
    <cellStyle name="Normal 3 2 3 2 2 2" xfId="49012"/>
    <cellStyle name="Normal 3 2 3 2 2 3" xfId="49013"/>
    <cellStyle name="Normal 3 2 3 2 3" xfId="49014"/>
    <cellStyle name="Normal 3 2 3 2 4" xfId="49015"/>
    <cellStyle name="Normal 3 2 3 3" xfId="49016"/>
    <cellStyle name="Normal 3 2 3 3 2" xfId="49017"/>
    <cellStyle name="Normal 3 2 3 3 3" xfId="49018"/>
    <cellStyle name="Normal 3 2 3 4" xfId="49019"/>
    <cellStyle name="Normal 3 2 3 4 2" xfId="49020"/>
    <cellStyle name="Normal 3 2 3 4 3" xfId="49021"/>
    <cellStyle name="Normal 3 2 3 5" xfId="49022"/>
    <cellStyle name="Normal 3 2 3 6" xfId="49023"/>
    <cellStyle name="Normal 3 2 4" xfId="49024"/>
    <cellStyle name="Normal 3 2 4 2" xfId="49025"/>
    <cellStyle name="Normal 3 2 4 2 2" xfId="49026"/>
    <cellStyle name="Normal 3 2 4 2 2 2" xfId="49027"/>
    <cellStyle name="Normal 3 2 4 2 2 3" xfId="49028"/>
    <cellStyle name="Normal 3 2 4 2 3" xfId="49029"/>
    <cellStyle name="Normal 3 2 4 2 4" xfId="49030"/>
    <cellStyle name="Normal 3 2 4 3" xfId="49031"/>
    <cellStyle name="Normal 3 2 4 3 2" xfId="49032"/>
    <cellStyle name="Normal 3 2 4 3 3" xfId="49033"/>
    <cellStyle name="Normal 3 2 4 4" xfId="49034"/>
    <cellStyle name="Normal 3 2 4 5" xfId="49035"/>
    <cellStyle name="Normal 3 2 5" xfId="49036"/>
    <cellStyle name="Normal 3 2 5 2" xfId="49037"/>
    <cellStyle name="Normal 3 2 5 2 2" xfId="49038"/>
    <cellStyle name="Normal 3 2 5 2 3" xfId="49039"/>
    <cellStyle name="Normal 3 2 5 3" xfId="49040"/>
    <cellStyle name="Normal 3 2 5 4" xfId="49041"/>
    <cellStyle name="Normal 3 2 6" xfId="49042"/>
    <cellStyle name="Normal 3 2 6 2" xfId="49043"/>
    <cellStyle name="Normal 3 2 6 3" xfId="49044"/>
    <cellStyle name="Normal 3 2 7" xfId="49045"/>
    <cellStyle name="Normal 3 2 7 2" xfId="49046"/>
    <cellStyle name="Normal 3 2 7 3" xfId="49047"/>
    <cellStyle name="Normal 3 2 8" xfId="49048"/>
    <cellStyle name="Normal 3 2 8 2" xfId="49049"/>
    <cellStyle name="Normal 3 2 8 3" xfId="49050"/>
    <cellStyle name="Normal 3 2 9" xfId="49051"/>
    <cellStyle name="Normal 3 3" xfId="358"/>
    <cellStyle name="Normal 3 3 10" xfId="49052"/>
    <cellStyle name="Normal 3 3 11" xfId="49053"/>
    <cellStyle name="Normal 3 3 2" xfId="14465"/>
    <cellStyle name="Normal 3 3 2 2" xfId="49054"/>
    <cellStyle name="Normal 3 3 2 2 2" xfId="49055"/>
    <cellStyle name="Normal 3 3 2 2 2 2" xfId="49056"/>
    <cellStyle name="Normal 3 3 2 2 2 2 2" xfId="49057"/>
    <cellStyle name="Normal 3 3 2 2 2 2 3" xfId="49058"/>
    <cellStyle name="Normal 3 3 2 2 2 3" xfId="49059"/>
    <cellStyle name="Normal 3 3 2 2 2 4" xfId="49060"/>
    <cellStyle name="Normal 3 3 2 2 3" xfId="49061"/>
    <cellStyle name="Normal 3 3 2 2 3 2" xfId="49062"/>
    <cellStyle name="Normal 3 3 2 2 3 3" xfId="49063"/>
    <cellStyle name="Normal 3 3 2 2 4" xfId="49064"/>
    <cellStyle name="Normal 3 3 2 2 4 2" xfId="49065"/>
    <cellStyle name="Normal 3 3 2 2 4 3" xfId="49066"/>
    <cellStyle name="Normal 3 3 2 2 5" xfId="49067"/>
    <cellStyle name="Normal 3 3 2 2 6" xfId="49068"/>
    <cellStyle name="Normal 3 3 2 3" xfId="49069"/>
    <cellStyle name="Normal 3 3 2 3 2" xfId="49070"/>
    <cellStyle name="Normal 3 3 2 3 2 2" xfId="49071"/>
    <cellStyle name="Normal 3 3 2 3 2 2 2" xfId="49072"/>
    <cellStyle name="Normal 3 3 2 3 2 2 3" xfId="49073"/>
    <cellStyle name="Normal 3 3 2 3 2 3" xfId="49074"/>
    <cellStyle name="Normal 3 3 2 3 2 4" xfId="49075"/>
    <cellStyle name="Normal 3 3 2 3 3" xfId="49076"/>
    <cellStyle name="Normal 3 3 2 3 3 2" xfId="49077"/>
    <cellStyle name="Normal 3 3 2 3 3 3" xfId="49078"/>
    <cellStyle name="Normal 3 3 2 3 4" xfId="49079"/>
    <cellStyle name="Normal 3 3 2 3 5" xfId="49080"/>
    <cellStyle name="Normal 3 3 2 4" xfId="49081"/>
    <cellStyle name="Normal 3 3 2 4 2" xfId="49082"/>
    <cellStyle name="Normal 3 3 2 4 2 2" xfId="49083"/>
    <cellStyle name="Normal 3 3 2 4 2 3" xfId="49084"/>
    <cellStyle name="Normal 3 3 2 4 3" xfId="49085"/>
    <cellStyle name="Normal 3 3 2 4 4" xfId="49086"/>
    <cellStyle name="Normal 3 3 2 5" xfId="49087"/>
    <cellStyle name="Normal 3 3 2 5 2" xfId="49088"/>
    <cellStyle name="Normal 3 3 2 5 3" xfId="49089"/>
    <cellStyle name="Normal 3 3 2 6" xfId="49090"/>
    <cellStyle name="Normal 3 3 2 6 2" xfId="49091"/>
    <cellStyle name="Normal 3 3 2 6 3" xfId="49092"/>
    <cellStyle name="Normal 3 3 2 7" xfId="49093"/>
    <cellStyle name="Normal 3 3 2 8" xfId="49094"/>
    <cellStyle name="Normal 3 3 2 9" xfId="49095"/>
    <cellStyle name="Normal 3 3 3" xfId="49096"/>
    <cellStyle name="Normal 3 3 3 2" xfId="49097"/>
    <cellStyle name="Normal 3 3 3 2 2" xfId="49098"/>
    <cellStyle name="Normal 3 3 3 2 2 2" xfId="49099"/>
    <cellStyle name="Normal 3 3 3 2 2 3" xfId="49100"/>
    <cellStyle name="Normal 3 3 3 2 3" xfId="49101"/>
    <cellStyle name="Normal 3 3 3 2 4" xfId="49102"/>
    <cellStyle name="Normal 3 3 3 3" xfId="49103"/>
    <cellStyle name="Normal 3 3 3 3 2" xfId="49104"/>
    <cellStyle name="Normal 3 3 3 3 3" xfId="49105"/>
    <cellStyle name="Normal 3 3 3 4" xfId="49106"/>
    <cellStyle name="Normal 3 3 3 4 2" xfId="49107"/>
    <cellStyle name="Normal 3 3 3 4 3" xfId="49108"/>
    <cellStyle name="Normal 3 3 3 5" xfId="49109"/>
    <cellStyle name="Normal 3 3 3 6" xfId="49110"/>
    <cellStyle name="Normal 3 3 3 7" xfId="49111"/>
    <cellStyle name="Normal 3 3 4" xfId="49112"/>
    <cellStyle name="Normal 3 3 4 2" xfId="49113"/>
    <cellStyle name="Normal 3 3 4 2 2" xfId="49114"/>
    <cellStyle name="Normal 3 3 4 2 2 2" xfId="49115"/>
    <cellStyle name="Normal 3 3 4 2 2 3" xfId="49116"/>
    <cellStyle name="Normal 3 3 4 2 3" xfId="49117"/>
    <cellStyle name="Normal 3 3 4 2 4" xfId="49118"/>
    <cellStyle name="Normal 3 3 4 3" xfId="49119"/>
    <cellStyle name="Normal 3 3 4 3 2" xfId="49120"/>
    <cellStyle name="Normal 3 3 4 3 3" xfId="49121"/>
    <cellStyle name="Normal 3 3 4 4" xfId="49122"/>
    <cellStyle name="Normal 3 3 4 5" xfId="49123"/>
    <cellStyle name="Normal 3 3 5" xfId="49124"/>
    <cellStyle name="Normal 3 3 5 2" xfId="49125"/>
    <cellStyle name="Normal 3 3 5 2 2" xfId="49126"/>
    <cellStyle name="Normal 3 3 5 2 3" xfId="49127"/>
    <cellStyle name="Normal 3 3 5 3" xfId="49128"/>
    <cellStyle name="Normal 3 3 5 4" xfId="49129"/>
    <cellStyle name="Normal 3 3 6" xfId="49130"/>
    <cellStyle name="Normal 3 3 6 2" xfId="49131"/>
    <cellStyle name="Normal 3 3 6 3" xfId="49132"/>
    <cellStyle name="Normal 3 3 7" xfId="49133"/>
    <cellStyle name="Normal 3 3 7 2" xfId="49134"/>
    <cellStyle name="Normal 3 3 7 3" xfId="49135"/>
    <cellStyle name="Normal 3 3 8" xfId="49136"/>
    <cellStyle name="Normal 3 3 8 2" xfId="49137"/>
    <cellStyle name="Normal 3 3 8 3" xfId="49138"/>
    <cellStyle name="Normal 3 3 9" xfId="49139"/>
    <cellStyle name="Normal 3 4" xfId="14444"/>
    <cellStyle name="Normal 3 4 2" xfId="49140"/>
    <cellStyle name="Normal 3 4 3" xfId="49141"/>
    <cellStyle name="Normal 3 5" xfId="49142"/>
    <cellStyle name="Normal 3 5 2" xfId="49143"/>
    <cellStyle name="Normal 3 6" xfId="49144"/>
    <cellStyle name="Normal 3 7" xfId="49145"/>
    <cellStyle name="Normal 3_2012-13 budgets summary V1 Start - April 2012" xfId="49146"/>
    <cellStyle name="Normal 4" xfId="3"/>
    <cellStyle name="Normal 4 2" xfId="58"/>
    <cellStyle name="Normal 4 2 2" xfId="14427"/>
    <cellStyle name="Normal 4 2 2 2" xfId="49147"/>
    <cellStyle name="Normal 4 2 2 2 2" xfId="49148"/>
    <cellStyle name="Normal 4 2 2 2 2 2" xfId="49149"/>
    <cellStyle name="Normal 4 2 2 2 2 3" xfId="49150"/>
    <cellStyle name="Normal 4 2 2 2 3" xfId="49151"/>
    <cellStyle name="Normal 4 2 2 2 4" xfId="49152"/>
    <cellStyle name="Normal 4 2 2 2 5" xfId="49153"/>
    <cellStyle name="Normal 4 2 2 3" xfId="49154"/>
    <cellStyle name="Normal 4 2 2 3 2" xfId="49155"/>
    <cellStyle name="Normal 4 2 2 3 3" xfId="49156"/>
    <cellStyle name="Normal 4 2 2 4" xfId="49157"/>
    <cellStyle name="Normal 4 2 2 4 2" xfId="49158"/>
    <cellStyle name="Normal 4 2 2 4 3" xfId="49159"/>
    <cellStyle name="Normal 4 2 2 5" xfId="49160"/>
    <cellStyle name="Normal 4 2 2 6" xfId="49161"/>
    <cellStyle name="Normal 4 2 2 7" xfId="49162"/>
    <cellStyle name="Normal 4 2 3" xfId="14466"/>
    <cellStyle name="Normal 4 2 3 2" xfId="49163"/>
    <cellStyle name="Normal 4 2 3 2 2" xfId="49164"/>
    <cellStyle name="Normal 4 2 3 2 2 2" xfId="49165"/>
    <cellStyle name="Normal 4 2 3 2 2 3" xfId="49166"/>
    <cellStyle name="Normal 4 2 3 2 3" xfId="49167"/>
    <cellStyle name="Normal 4 2 3 2 4" xfId="49168"/>
    <cellStyle name="Normal 4 2 3 3" xfId="49169"/>
    <cellStyle name="Normal 4 2 3 3 2" xfId="49170"/>
    <cellStyle name="Normal 4 2 3 3 3" xfId="49171"/>
    <cellStyle name="Normal 4 2 3 4" xfId="49172"/>
    <cellStyle name="Normal 4 2 3 5" xfId="49173"/>
    <cellStyle name="Normal 4 2 3 6" xfId="49174"/>
    <cellStyle name="Normal 4 2 4" xfId="49175"/>
    <cellStyle name="Normal 4 2 4 2" xfId="49176"/>
    <cellStyle name="Normal 4 2 4 2 2" xfId="49177"/>
    <cellStyle name="Normal 4 2 4 2 3" xfId="49178"/>
    <cellStyle name="Normal 4 2 4 3" xfId="49179"/>
    <cellStyle name="Normal 4 2 4 4" xfId="49180"/>
    <cellStyle name="Normal 4 2 5" xfId="49181"/>
    <cellStyle name="Normal 4 2 5 2" xfId="49182"/>
    <cellStyle name="Normal 4 2 5 3" xfId="49183"/>
    <cellStyle name="Normal 4 2 6" xfId="49184"/>
    <cellStyle name="Normal 4 2 6 2" xfId="49185"/>
    <cellStyle name="Normal 4 2 6 3" xfId="49186"/>
    <cellStyle name="Normal 4 2 7" xfId="49187"/>
    <cellStyle name="Normal 4 2 8" xfId="49188"/>
    <cellStyle name="Normal 4 2 9" xfId="49189"/>
    <cellStyle name="Normal 4 3" xfId="359"/>
    <cellStyle name="Normal 4 3 2" xfId="49190"/>
    <cellStyle name="Normal 4 4" xfId="360"/>
    <cellStyle name="Normal 4 5" xfId="6118"/>
    <cellStyle name="Normal 4 5 2" xfId="14467"/>
    <cellStyle name="Normal 4 5 3" xfId="49191"/>
    <cellStyle name="Normal 4 6" xfId="49192"/>
    <cellStyle name="Normal 4 6 2" xfId="49193"/>
    <cellStyle name="Normal 4 7" xfId="49194"/>
    <cellStyle name="Normal 40 4" xfId="49195"/>
    <cellStyle name="Normal 5" xfId="62"/>
    <cellStyle name="Normal 5 10" xfId="49196"/>
    <cellStyle name="Normal 5 2" xfId="361"/>
    <cellStyle name="Normal 5 2 2" xfId="730"/>
    <cellStyle name="Normal 5 2 2 2" xfId="49197"/>
    <cellStyle name="Normal 5 2 2 2 2" xfId="49198"/>
    <cellStyle name="Normal 5 2 2 2 2 2" xfId="49199"/>
    <cellStyle name="Normal 5 2 2 2 2 3" xfId="49200"/>
    <cellStyle name="Normal 5 2 2 2 3" xfId="49201"/>
    <cellStyle name="Normal 5 2 2 2 4" xfId="49202"/>
    <cellStyle name="Normal 5 2 2 3" xfId="49203"/>
    <cellStyle name="Normal 5 2 2 3 2" xfId="49204"/>
    <cellStyle name="Normal 5 2 2 3 3" xfId="49205"/>
    <cellStyle name="Normal 5 2 2 4" xfId="49206"/>
    <cellStyle name="Normal 5 2 2 4 2" xfId="49207"/>
    <cellStyle name="Normal 5 2 2 4 3" xfId="49208"/>
    <cellStyle name="Normal 5 2 2 5" xfId="49209"/>
    <cellStyle name="Normal 5 2 2 6" xfId="49210"/>
    <cellStyle name="Normal 5 2 2 7" xfId="49211"/>
    <cellStyle name="Normal 5 2 3" xfId="49212"/>
    <cellStyle name="Normal 5 2 3 2" xfId="49213"/>
    <cellStyle name="Normal 5 2 3 2 2" xfId="49214"/>
    <cellStyle name="Normal 5 2 3 2 2 2" xfId="49215"/>
    <cellStyle name="Normal 5 2 3 2 2 3" xfId="49216"/>
    <cellStyle name="Normal 5 2 3 2 3" xfId="49217"/>
    <cellStyle name="Normal 5 2 3 2 4" xfId="49218"/>
    <cellStyle name="Normal 5 2 3 3" xfId="49219"/>
    <cellStyle name="Normal 5 2 3 3 2" xfId="49220"/>
    <cellStyle name="Normal 5 2 3 3 3" xfId="49221"/>
    <cellStyle name="Normal 5 2 3 4" xfId="49222"/>
    <cellStyle name="Normal 5 2 3 5" xfId="49223"/>
    <cellStyle name="Normal 5 2 4" xfId="49224"/>
    <cellStyle name="Normal 5 2 4 2" xfId="49225"/>
    <cellStyle name="Normal 5 2 4 2 2" xfId="49226"/>
    <cellStyle name="Normal 5 2 4 2 3" xfId="49227"/>
    <cellStyle name="Normal 5 2 4 3" xfId="49228"/>
    <cellStyle name="Normal 5 2 4 4" xfId="49229"/>
    <cellStyle name="Normal 5 2 5" xfId="49230"/>
    <cellStyle name="Normal 5 2 5 2" xfId="49231"/>
    <cellStyle name="Normal 5 2 5 3" xfId="49232"/>
    <cellStyle name="Normal 5 2 6" xfId="49233"/>
    <cellStyle name="Normal 5 2 6 2" xfId="49234"/>
    <cellStyle name="Normal 5 2 6 3" xfId="49235"/>
    <cellStyle name="Normal 5 2 7" xfId="49236"/>
    <cellStyle name="Normal 5 2 8" xfId="49237"/>
    <cellStyle name="Normal 5 2 9" xfId="49238"/>
    <cellStyle name="Normal 5 3" xfId="362"/>
    <cellStyle name="Normal 5 3 2" xfId="49239"/>
    <cellStyle name="Normal 5 3 2 2" xfId="49240"/>
    <cellStyle name="Normal 5 3 2 2 2" xfId="49241"/>
    <cellStyle name="Normal 5 3 2 2 3" xfId="49242"/>
    <cellStyle name="Normal 5 3 2 3" xfId="49243"/>
    <cellStyle name="Normal 5 3 2 4" xfId="49244"/>
    <cellStyle name="Normal 5 3 2 5" xfId="49245"/>
    <cellStyle name="Normal 5 3 3" xfId="49246"/>
    <cellStyle name="Normal 5 3 3 2" xfId="49247"/>
    <cellStyle name="Normal 5 3 3 3" xfId="49248"/>
    <cellStyle name="Normal 5 3 3 4" xfId="49249"/>
    <cellStyle name="Normal 5 3 4" xfId="49250"/>
    <cellStyle name="Normal 5 3 4 2" xfId="49251"/>
    <cellStyle name="Normal 5 3 4 3" xfId="49252"/>
    <cellStyle name="Normal 5 3 5" xfId="49253"/>
    <cellStyle name="Normal 5 3 6" xfId="49254"/>
    <cellStyle name="Normal 5 3 7" xfId="49255"/>
    <cellStyle name="Normal 5 4" xfId="363"/>
    <cellStyle name="Normal 5 4 2" xfId="49256"/>
    <cellStyle name="Normal 5 4 2 2" xfId="49257"/>
    <cellStyle name="Normal 5 4 2 2 2" xfId="49258"/>
    <cellStyle name="Normal 5 4 2 2 3" xfId="49259"/>
    <cellStyle name="Normal 5 4 2 3" xfId="49260"/>
    <cellStyle name="Normal 5 4 2 4" xfId="49261"/>
    <cellStyle name="Normal 5 4 3" xfId="49262"/>
    <cellStyle name="Normal 5 4 3 2" xfId="49263"/>
    <cellStyle name="Normal 5 4 3 3" xfId="49264"/>
    <cellStyle name="Normal 5 4 4" xfId="49265"/>
    <cellStyle name="Normal 5 4 5" xfId="49266"/>
    <cellStyle name="Normal 5 4 6" xfId="49267"/>
    <cellStyle name="Normal 5 5" xfId="364"/>
    <cellStyle name="Normal 5 5 2" xfId="49268"/>
    <cellStyle name="Normal 5 5 2 2" xfId="49269"/>
    <cellStyle name="Normal 5 5 2 3" xfId="49270"/>
    <cellStyle name="Normal 5 5 3" xfId="49271"/>
    <cellStyle name="Normal 5 5 4" xfId="49272"/>
    <cellStyle name="Normal 5 5 5" xfId="49273"/>
    <cellStyle name="Normal 5 6" xfId="365"/>
    <cellStyle name="Normal 5 6 2" xfId="49274"/>
    <cellStyle name="Normal 5 6 3" xfId="49275"/>
    <cellStyle name="Normal 5 6 4" xfId="49276"/>
    <cellStyle name="Normal 5 7" xfId="6119"/>
    <cellStyle name="Normal 5 7 2" xfId="14468"/>
    <cellStyle name="Normal 5 7 2 2" xfId="49277"/>
    <cellStyle name="Normal 5 7 3" xfId="49278"/>
    <cellStyle name="Normal 5 7 4" xfId="49279"/>
    <cellStyle name="Normal 5 8" xfId="49280"/>
    <cellStyle name="Normal 5 8 2" xfId="49281"/>
    <cellStyle name="Normal 5 8 2 2" xfId="49282"/>
    <cellStyle name="Normal 5 8 3" xfId="49283"/>
    <cellStyle name="Normal 5 8 4" xfId="49284"/>
    <cellStyle name="Normal 5 9" xfId="49285"/>
    <cellStyle name="Normal 5 9 2" xfId="49286"/>
    <cellStyle name="Normal 6" xfId="64"/>
    <cellStyle name="Normal 6 10" xfId="49287"/>
    <cellStyle name="Normal 6 10 2" xfId="49288"/>
    <cellStyle name="Normal 6 10 3" xfId="49289"/>
    <cellStyle name="Normal 6 11" xfId="49290"/>
    <cellStyle name="Normal 6 12" xfId="49291"/>
    <cellStyle name="Normal 6 13" xfId="49292"/>
    <cellStyle name="Normal 6 2" xfId="366"/>
    <cellStyle name="Normal 6 2 2" xfId="49293"/>
    <cellStyle name="Normal 6 2 2 2" xfId="49294"/>
    <cellStyle name="Normal 6 2 2 2 2" xfId="49295"/>
    <cellStyle name="Normal 6 2 2 2 2 2" xfId="49296"/>
    <cellStyle name="Normal 6 2 2 2 2 3" xfId="49297"/>
    <cellStyle name="Normal 6 2 2 2 3" xfId="49298"/>
    <cellStyle name="Normal 6 2 2 2 4" xfId="49299"/>
    <cellStyle name="Normal 6 2 2 3" xfId="49300"/>
    <cellStyle name="Normal 6 2 2 3 2" xfId="49301"/>
    <cellStyle name="Normal 6 2 2 3 3" xfId="49302"/>
    <cellStyle name="Normal 6 2 2 4" xfId="49303"/>
    <cellStyle name="Normal 6 2 2 4 2" xfId="49304"/>
    <cellStyle name="Normal 6 2 2 4 3" xfId="49305"/>
    <cellStyle name="Normal 6 2 2 5" xfId="49306"/>
    <cellStyle name="Normal 6 2 2 6" xfId="49307"/>
    <cellStyle name="Normal 6 2 2 7" xfId="49308"/>
    <cellStyle name="Normal 6 2 3" xfId="49309"/>
    <cellStyle name="Normal 6 2 3 2" xfId="49310"/>
    <cellStyle name="Normal 6 2 3 2 2" xfId="49311"/>
    <cellStyle name="Normal 6 2 3 2 2 2" xfId="49312"/>
    <cellStyle name="Normal 6 2 3 2 2 3" xfId="49313"/>
    <cellStyle name="Normal 6 2 3 2 3" xfId="49314"/>
    <cellStyle name="Normal 6 2 3 2 4" xfId="49315"/>
    <cellStyle name="Normal 6 2 3 3" xfId="49316"/>
    <cellStyle name="Normal 6 2 3 3 2" xfId="49317"/>
    <cellStyle name="Normal 6 2 3 3 3" xfId="49318"/>
    <cellStyle name="Normal 6 2 3 4" xfId="49319"/>
    <cellStyle name="Normal 6 2 3 5" xfId="49320"/>
    <cellStyle name="Normal 6 2 3 6" xfId="49321"/>
    <cellStyle name="Normal 6 2 4" xfId="49322"/>
    <cellStyle name="Normal 6 2 4 2" xfId="49323"/>
    <cellStyle name="Normal 6 2 4 2 2" xfId="49324"/>
    <cellStyle name="Normal 6 2 4 2 3" xfId="49325"/>
    <cellStyle name="Normal 6 2 4 3" xfId="49326"/>
    <cellStyle name="Normal 6 2 4 4" xfId="49327"/>
    <cellStyle name="Normal 6 2 5" xfId="49328"/>
    <cellStyle name="Normal 6 2 5 2" xfId="49329"/>
    <cellStyle name="Normal 6 2 5 3" xfId="49330"/>
    <cellStyle name="Normal 6 2 6" xfId="49331"/>
    <cellStyle name="Normal 6 2 6 2" xfId="49332"/>
    <cellStyle name="Normal 6 2 6 3" xfId="49333"/>
    <cellStyle name="Normal 6 2 7" xfId="49334"/>
    <cellStyle name="Normal 6 2 8" xfId="49335"/>
    <cellStyle name="Normal 6 2 9" xfId="49336"/>
    <cellStyle name="Normal 6 3" xfId="367"/>
    <cellStyle name="Normal 6 3 2" xfId="49337"/>
    <cellStyle name="Normal 6 3 3" xfId="49338"/>
    <cellStyle name="Normal 6 4" xfId="6120"/>
    <cellStyle name="Normal 6 4 2" xfId="14469"/>
    <cellStyle name="Normal 6 4 2 2" xfId="49339"/>
    <cellStyle name="Normal 6 4 2 2 2" xfId="49340"/>
    <cellStyle name="Normal 6 4 2 2 2 2" xfId="49341"/>
    <cellStyle name="Normal 6 4 2 2 2 3" xfId="49342"/>
    <cellStyle name="Normal 6 4 2 2 3" xfId="49343"/>
    <cellStyle name="Normal 6 4 2 2 4" xfId="49344"/>
    <cellStyle name="Normal 6 4 2 3" xfId="49345"/>
    <cellStyle name="Normal 6 4 2 3 2" xfId="49346"/>
    <cellStyle name="Normal 6 4 2 3 3" xfId="49347"/>
    <cellStyle name="Normal 6 4 2 4" xfId="49348"/>
    <cellStyle name="Normal 6 4 2 4 2" xfId="49349"/>
    <cellStyle name="Normal 6 4 2 4 3" xfId="49350"/>
    <cellStyle name="Normal 6 4 2 5" xfId="49351"/>
    <cellStyle name="Normal 6 4 2 6" xfId="49352"/>
    <cellStyle name="Normal 6 4 2 7" xfId="49353"/>
    <cellStyle name="Normal 6 4 3" xfId="49354"/>
    <cellStyle name="Normal 6 4 3 2" xfId="49355"/>
    <cellStyle name="Normal 6 4 3 2 2" xfId="49356"/>
    <cellStyle name="Normal 6 4 3 2 2 2" xfId="49357"/>
    <cellStyle name="Normal 6 4 3 2 2 3" xfId="49358"/>
    <cellStyle name="Normal 6 4 3 2 3" xfId="49359"/>
    <cellStyle name="Normal 6 4 3 2 4" xfId="49360"/>
    <cellStyle name="Normal 6 4 3 3" xfId="49361"/>
    <cellStyle name="Normal 6 4 3 3 2" xfId="49362"/>
    <cellStyle name="Normal 6 4 3 3 3" xfId="49363"/>
    <cellStyle name="Normal 6 4 3 4" xfId="49364"/>
    <cellStyle name="Normal 6 4 3 5" xfId="49365"/>
    <cellStyle name="Normal 6 4 3 6" xfId="49366"/>
    <cellStyle name="Normal 6 4 4" xfId="49367"/>
    <cellStyle name="Normal 6 4 4 2" xfId="49368"/>
    <cellStyle name="Normal 6 4 4 2 2" xfId="49369"/>
    <cellStyle name="Normal 6 4 4 2 3" xfId="49370"/>
    <cellStyle name="Normal 6 4 4 3" xfId="49371"/>
    <cellStyle name="Normal 6 4 4 4" xfId="49372"/>
    <cellStyle name="Normal 6 4 5" xfId="49373"/>
    <cellStyle name="Normal 6 4 5 2" xfId="49374"/>
    <cellStyle name="Normal 6 4 5 3" xfId="49375"/>
    <cellStyle name="Normal 6 4 6" xfId="49376"/>
    <cellStyle name="Normal 6 4 6 2" xfId="49377"/>
    <cellStyle name="Normal 6 4 6 3" xfId="49378"/>
    <cellStyle name="Normal 6 4 7" xfId="49379"/>
    <cellStyle name="Normal 6 4 8" xfId="49380"/>
    <cellStyle name="Normal 6 4 9" xfId="49381"/>
    <cellStyle name="Normal 6 5" xfId="49382"/>
    <cellStyle name="Normal 6 5 2" xfId="49383"/>
    <cellStyle name="Normal 6 5 2 2" xfId="49384"/>
    <cellStyle name="Normal 6 5 2 2 2" xfId="49385"/>
    <cellStyle name="Normal 6 5 2 2 3" xfId="49386"/>
    <cellStyle name="Normal 6 5 2 3" xfId="49387"/>
    <cellStyle name="Normal 6 5 2 4" xfId="49388"/>
    <cellStyle name="Normal 6 5 3" xfId="49389"/>
    <cellStyle name="Normal 6 5 3 2" xfId="49390"/>
    <cellStyle name="Normal 6 5 3 3" xfId="49391"/>
    <cellStyle name="Normal 6 5 4" xfId="49392"/>
    <cellStyle name="Normal 6 5 4 2" xfId="49393"/>
    <cellStyle name="Normal 6 5 4 3" xfId="49394"/>
    <cellStyle name="Normal 6 5 5" xfId="49395"/>
    <cellStyle name="Normal 6 5 6" xfId="49396"/>
    <cellStyle name="Normal 6 5 7" xfId="49397"/>
    <cellStyle name="Normal 6 6" xfId="49398"/>
    <cellStyle name="Normal 6 6 2" xfId="49399"/>
    <cellStyle name="Normal 6 6 2 2" xfId="49400"/>
    <cellStyle name="Normal 6 6 2 2 2" xfId="49401"/>
    <cellStyle name="Normal 6 6 2 2 3" xfId="49402"/>
    <cellStyle name="Normal 6 6 2 3" xfId="49403"/>
    <cellStyle name="Normal 6 6 2 4" xfId="49404"/>
    <cellStyle name="Normal 6 6 3" xfId="49405"/>
    <cellStyle name="Normal 6 6 3 2" xfId="49406"/>
    <cellStyle name="Normal 6 6 3 3" xfId="49407"/>
    <cellStyle name="Normal 6 6 4" xfId="49408"/>
    <cellStyle name="Normal 6 6 5" xfId="49409"/>
    <cellStyle name="Normal 6 7" xfId="49410"/>
    <cellStyle name="Normal 6 7 2" xfId="49411"/>
    <cellStyle name="Normal 6 7 2 2" xfId="49412"/>
    <cellStyle name="Normal 6 7 2 3" xfId="49413"/>
    <cellStyle name="Normal 6 7 3" xfId="49414"/>
    <cellStyle name="Normal 6 7 4" xfId="49415"/>
    <cellStyle name="Normal 6 8" xfId="49416"/>
    <cellStyle name="Normal 6 8 2" xfId="49417"/>
    <cellStyle name="Normal 6 8 3" xfId="49418"/>
    <cellStyle name="Normal 6 9" xfId="49419"/>
    <cellStyle name="Normal 6 9 2" xfId="49420"/>
    <cellStyle name="Normal 6 9 3" xfId="49421"/>
    <cellStyle name="Normal 7" xfId="368"/>
    <cellStyle name="Normal 7 2" xfId="369"/>
    <cellStyle name="Normal 7 2 2" xfId="49422"/>
    <cellStyle name="Normal 7 2 2 2" xfId="49423"/>
    <cellStyle name="Normal 7 2 2 2 2" xfId="49424"/>
    <cellStyle name="Normal 7 2 2 2 3" xfId="49425"/>
    <cellStyle name="Normal 7 2 2 3" xfId="49426"/>
    <cellStyle name="Normal 7 2 2 4" xfId="49427"/>
    <cellStyle name="Normal 7 2 3" xfId="49428"/>
    <cellStyle name="Normal 7 2 3 2" xfId="49429"/>
    <cellStyle name="Normal 7 2 3 3" xfId="49430"/>
    <cellStyle name="Normal 7 2 4" xfId="49431"/>
    <cellStyle name="Normal 7 2 4 2" xfId="49432"/>
    <cellStyle name="Normal 7 2 4 3" xfId="49433"/>
    <cellStyle name="Normal 7 2 5" xfId="49434"/>
    <cellStyle name="Normal 7 2 6" xfId="49435"/>
    <cellStyle name="Normal 7 2 7" xfId="49436"/>
    <cellStyle name="Normal 7 3" xfId="733"/>
    <cellStyle name="Normal 7 3 2" xfId="14470"/>
    <cellStyle name="Normal 7 3 2 2" xfId="49437"/>
    <cellStyle name="Normal 7 3 2 2 2" xfId="49438"/>
    <cellStyle name="Normal 7 3 2 2 3" xfId="49439"/>
    <cellStyle name="Normal 7 3 2 3" xfId="49440"/>
    <cellStyle name="Normal 7 3 2 4" xfId="49441"/>
    <cellStyle name="Normal 7 3 2 5" xfId="49442"/>
    <cellStyle name="Normal 7 3 3" xfId="49443"/>
    <cellStyle name="Normal 7 3 3 2" xfId="49444"/>
    <cellStyle name="Normal 7 3 3 3" xfId="49445"/>
    <cellStyle name="Normal 7 3 3 4" xfId="49446"/>
    <cellStyle name="Normal 7 3 4" xfId="49447"/>
    <cellStyle name="Normal 7 3 5" xfId="49448"/>
    <cellStyle name="Normal 7 3 6" xfId="49449"/>
    <cellStyle name="Normal 7 4" xfId="14445"/>
    <cellStyle name="Normal 7 4 2" xfId="49450"/>
    <cellStyle name="Normal 7 4 2 2" xfId="49451"/>
    <cellStyle name="Normal 7 4 2 3" xfId="49452"/>
    <cellStyle name="Normal 7 4 2 4" xfId="49453"/>
    <cellStyle name="Normal 7 4 3" xfId="49454"/>
    <cellStyle name="Normal 7 4 4" xfId="49455"/>
    <cellStyle name="Normal 7 4 5" xfId="49456"/>
    <cellStyle name="Normal 7 5" xfId="49457"/>
    <cellStyle name="Normal 7 5 2" xfId="49458"/>
    <cellStyle name="Normal 7 5 3" xfId="49459"/>
    <cellStyle name="Normal 7 6" xfId="49460"/>
    <cellStyle name="Normal 7 6 2" xfId="49461"/>
    <cellStyle name="Normal 7 6 3" xfId="49462"/>
    <cellStyle name="Normal 7 7" xfId="49463"/>
    <cellStyle name="Normal 8" xfId="370"/>
    <cellStyle name="Normal 8 2" xfId="371"/>
    <cellStyle name="Normal 8 2 2" xfId="49464"/>
    <cellStyle name="Normal 8 2 2 2" xfId="49465"/>
    <cellStyle name="Normal 8 2 2 2 2" xfId="49466"/>
    <cellStyle name="Normal 8 2 2 2 3" xfId="49467"/>
    <cellStyle name="Normal 8 2 2 3" xfId="49468"/>
    <cellStyle name="Normal 8 2 2 4" xfId="49469"/>
    <cellStyle name="Normal 8 2 3" xfId="49470"/>
    <cellStyle name="Normal 8 2 3 2" xfId="49471"/>
    <cellStyle name="Normal 8 2 3 3" xfId="49472"/>
    <cellStyle name="Normal 8 2 4" xfId="49473"/>
    <cellStyle name="Normal 8 2 4 2" xfId="49474"/>
    <cellStyle name="Normal 8 2 4 3" xfId="49475"/>
    <cellStyle name="Normal 8 2 5" xfId="49476"/>
    <cellStyle name="Normal 8 2 6" xfId="49477"/>
    <cellStyle name="Normal 8 2 7" xfId="49478"/>
    <cellStyle name="Normal 8 3" xfId="6121"/>
    <cellStyle name="Normal 8 3 2" xfId="49479"/>
    <cellStyle name="Normal 8 3 2 2" xfId="49480"/>
    <cellStyle name="Normal 8 3 2 2 2" xfId="49481"/>
    <cellStyle name="Normal 8 3 2 2 3" xfId="49482"/>
    <cellStyle name="Normal 8 3 2 3" xfId="49483"/>
    <cellStyle name="Normal 8 3 2 4" xfId="49484"/>
    <cellStyle name="Normal 8 3 2 5" xfId="49485"/>
    <cellStyle name="Normal 8 3 3" xfId="49486"/>
    <cellStyle name="Normal 8 3 3 2" xfId="49487"/>
    <cellStyle name="Normal 8 3 3 3" xfId="49488"/>
    <cellStyle name="Normal 8 3 3 4" xfId="49489"/>
    <cellStyle name="Normal 8 3 4" xfId="49490"/>
    <cellStyle name="Normal 8 3 5" xfId="49491"/>
    <cellStyle name="Normal 8 3 6" xfId="49492"/>
    <cellStyle name="Normal 8 4" xfId="49493"/>
    <cellStyle name="Normal 8 4 2" xfId="49494"/>
    <cellStyle name="Normal 8 4 2 2" xfId="49495"/>
    <cellStyle name="Normal 8 4 2 3" xfId="49496"/>
    <cellStyle name="Normal 8 4 3" xfId="49497"/>
    <cellStyle name="Normal 8 4 4" xfId="49498"/>
    <cellStyle name="Normal 8 4 5" xfId="49499"/>
    <cellStyle name="Normal 8 5" xfId="49500"/>
    <cellStyle name="Normal 8 5 2" xfId="49501"/>
    <cellStyle name="Normal 8 5 3" xfId="49502"/>
    <cellStyle name="Normal 8 6" xfId="49503"/>
    <cellStyle name="Normal 8 6 2" xfId="49504"/>
    <cellStyle name="Normal 8 6 3" xfId="49505"/>
    <cellStyle name="Normal 8 7" xfId="49506"/>
    <cellStyle name="Normal 9" xfId="372"/>
    <cellStyle name="Normal 9 2" xfId="373"/>
    <cellStyle name="Normal 9 2 2" xfId="374"/>
    <cellStyle name="Normal 9 3" xfId="375"/>
    <cellStyle name="Normal 9 3 2" xfId="376"/>
    <cellStyle name="Normal 9 3 3" xfId="377"/>
    <cellStyle name="Normal 9 3 3 2" xfId="378"/>
    <cellStyle name="Normal 9 4" xfId="379"/>
    <cellStyle name="Normal 9 5" xfId="14446"/>
    <cellStyle name="Normal 9 5 2" xfId="49507"/>
    <cellStyle name="Normal 9 6" xfId="14471"/>
    <cellStyle name="Note 10" xfId="49508"/>
    <cellStyle name="Note 2" xfId="43"/>
    <cellStyle name="Note 2 10" xfId="6122"/>
    <cellStyle name="Note 2 10 10" xfId="49509"/>
    <cellStyle name="Note 2 10 11" xfId="49510"/>
    <cellStyle name="Note 2 10 2" xfId="6123"/>
    <cellStyle name="Note 2 10 2 2" xfId="6124"/>
    <cellStyle name="Note 2 10 2 2 2" xfId="6125"/>
    <cellStyle name="Note 2 10 2 2 2 2" xfId="6126"/>
    <cellStyle name="Note 2 10 2 2 3" xfId="6127"/>
    <cellStyle name="Note 2 10 2 3" xfId="6128"/>
    <cellStyle name="Note 2 10 2 3 2" xfId="6129"/>
    <cellStyle name="Note 2 10 2 3 2 2" xfId="6130"/>
    <cellStyle name="Note 2 10 2 3 3" xfId="6131"/>
    <cellStyle name="Note 2 10 2 4" xfId="6132"/>
    <cellStyle name="Note 2 10 2 4 2" xfId="6133"/>
    <cellStyle name="Note 2 10 2 5" xfId="6134"/>
    <cellStyle name="Note 2 10 3" xfId="6135"/>
    <cellStyle name="Note 2 10 3 2" xfId="6136"/>
    <cellStyle name="Note 2 10 3 2 2" xfId="6137"/>
    <cellStyle name="Note 2 10 3 2 3" xfId="49511"/>
    <cellStyle name="Note 2 10 3 3" xfId="6138"/>
    <cellStyle name="Note 2 10 3 4" xfId="49512"/>
    <cellStyle name="Note 2 10 4" xfId="6139"/>
    <cellStyle name="Note 2 10 4 2" xfId="6140"/>
    <cellStyle name="Note 2 10 4 2 2" xfId="6141"/>
    <cellStyle name="Note 2 10 4 2 3" xfId="49513"/>
    <cellStyle name="Note 2 10 4 3" xfId="6142"/>
    <cellStyle name="Note 2 10 4 4" xfId="49514"/>
    <cellStyle name="Note 2 10 5" xfId="6143"/>
    <cellStyle name="Note 2 10 5 2" xfId="6144"/>
    <cellStyle name="Note 2 10 5 2 2" xfId="49515"/>
    <cellStyle name="Note 2 10 5 2 3" xfId="49516"/>
    <cellStyle name="Note 2 10 5 3" xfId="49517"/>
    <cellStyle name="Note 2 10 5 4" xfId="49518"/>
    <cellStyle name="Note 2 10 6" xfId="6145"/>
    <cellStyle name="Note 2 10 6 2" xfId="49519"/>
    <cellStyle name="Note 2 10 6 2 2" xfId="49520"/>
    <cellStyle name="Note 2 10 6 2 3" xfId="49521"/>
    <cellStyle name="Note 2 10 6 3" xfId="49522"/>
    <cellStyle name="Note 2 10 6 4" xfId="49523"/>
    <cellStyle name="Note 2 10 7" xfId="49524"/>
    <cellStyle name="Note 2 10 7 2" xfId="49525"/>
    <cellStyle name="Note 2 10 7 2 2" xfId="49526"/>
    <cellStyle name="Note 2 10 7 2 3" xfId="49527"/>
    <cellStyle name="Note 2 10 7 3" xfId="49528"/>
    <cellStyle name="Note 2 10 7 4" xfId="49529"/>
    <cellStyle name="Note 2 10 8" xfId="49530"/>
    <cellStyle name="Note 2 10 8 2" xfId="49531"/>
    <cellStyle name="Note 2 10 8 2 2" xfId="49532"/>
    <cellStyle name="Note 2 10 8 2 3" xfId="49533"/>
    <cellStyle name="Note 2 10 8 3" xfId="49534"/>
    <cellStyle name="Note 2 10 8 4" xfId="49535"/>
    <cellStyle name="Note 2 10 9" xfId="49536"/>
    <cellStyle name="Note 2 10 9 2" xfId="49537"/>
    <cellStyle name="Note 2 10 9 2 2" xfId="49538"/>
    <cellStyle name="Note 2 10 9 2 3" xfId="49539"/>
    <cellStyle name="Note 2 10 9 3" xfId="49540"/>
    <cellStyle name="Note 2 10 9 4" xfId="49541"/>
    <cellStyle name="Note 2 11" xfId="49542"/>
    <cellStyle name="Note 2 11 10" xfId="49543"/>
    <cellStyle name="Note 2 11 11" xfId="49544"/>
    <cellStyle name="Note 2 11 2" xfId="49545"/>
    <cellStyle name="Note 2 11 2 2" xfId="49546"/>
    <cellStyle name="Note 2 11 2 2 2" xfId="49547"/>
    <cellStyle name="Note 2 11 2 2 3" xfId="49548"/>
    <cellStyle name="Note 2 11 2 3" xfId="49549"/>
    <cellStyle name="Note 2 11 2 4" xfId="49550"/>
    <cellStyle name="Note 2 11 3" xfId="49551"/>
    <cellStyle name="Note 2 11 3 2" xfId="49552"/>
    <cellStyle name="Note 2 11 3 2 2" xfId="49553"/>
    <cellStyle name="Note 2 11 3 2 3" xfId="49554"/>
    <cellStyle name="Note 2 11 3 3" xfId="49555"/>
    <cellStyle name="Note 2 11 3 4" xfId="49556"/>
    <cellStyle name="Note 2 11 4" xfId="49557"/>
    <cellStyle name="Note 2 11 4 2" xfId="49558"/>
    <cellStyle name="Note 2 11 4 2 2" xfId="49559"/>
    <cellStyle name="Note 2 11 4 2 3" xfId="49560"/>
    <cellStyle name="Note 2 11 4 3" xfId="49561"/>
    <cellStyle name="Note 2 11 4 4" xfId="49562"/>
    <cellStyle name="Note 2 11 5" xfId="49563"/>
    <cellStyle name="Note 2 11 5 2" xfId="49564"/>
    <cellStyle name="Note 2 11 5 2 2" xfId="49565"/>
    <cellStyle name="Note 2 11 5 2 3" xfId="49566"/>
    <cellStyle name="Note 2 11 5 3" xfId="49567"/>
    <cellStyle name="Note 2 11 5 4" xfId="49568"/>
    <cellStyle name="Note 2 11 6" xfId="49569"/>
    <cellStyle name="Note 2 11 6 2" xfId="49570"/>
    <cellStyle name="Note 2 11 6 2 2" xfId="49571"/>
    <cellStyle name="Note 2 11 6 2 3" xfId="49572"/>
    <cellStyle name="Note 2 11 6 3" xfId="49573"/>
    <cellStyle name="Note 2 11 6 4" xfId="49574"/>
    <cellStyle name="Note 2 11 7" xfId="49575"/>
    <cellStyle name="Note 2 11 7 2" xfId="49576"/>
    <cellStyle name="Note 2 11 7 2 2" xfId="49577"/>
    <cellStyle name="Note 2 11 7 2 3" xfId="49578"/>
    <cellStyle name="Note 2 11 7 3" xfId="49579"/>
    <cellStyle name="Note 2 11 7 4" xfId="49580"/>
    <cellStyle name="Note 2 11 8" xfId="49581"/>
    <cellStyle name="Note 2 11 8 2" xfId="49582"/>
    <cellStyle name="Note 2 11 8 2 2" xfId="49583"/>
    <cellStyle name="Note 2 11 8 2 3" xfId="49584"/>
    <cellStyle name="Note 2 11 8 3" xfId="49585"/>
    <cellStyle name="Note 2 11 8 4" xfId="49586"/>
    <cellStyle name="Note 2 11 9" xfId="49587"/>
    <cellStyle name="Note 2 11 9 2" xfId="49588"/>
    <cellStyle name="Note 2 11 9 2 2" xfId="49589"/>
    <cellStyle name="Note 2 11 9 2 3" xfId="49590"/>
    <cellStyle name="Note 2 11 9 3" xfId="49591"/>
    <cellStyle name="Note 2 11 9 4" xfId="49592"/>
    <cellStyle name="Note 2 12" xfId="49593"/>
    <cellStyle name="Note 2 12 10" xfId="49594"/>
    <cellStyle name="Note 2 12 11" xfId="49595"/>
    <cellStyle name="Note 2 12 2" xfId="49596"/>
    <cellStyle name="Note 2 12 2 2" xfId="49597"/>
    <cellStyle name="Note 2 12 2 2 2" xfId="49598"/>
    <cellStyle name="Note 2 12 2 2 3" xfId="49599"/>
    <cellStyle name="Note 2 12 2 3" xfId="49600"/>
    <cellStyle name="Note 2 12 2 4" xfId="49601"/>
    <cellStyle name="Note 2 12 3" xfId="49602"/>
    <cellStyle name="Note 2 12 3 2" xfId="49603"/>
    <cellStyle name="Note 2 12 3 2 2" xfId="49604"/>
    <cellStyle name="Note 2 12 3 2 3" xfId="49605"/>
    <cellStyle name="Note 2 12 3 3" xfId="49606"/>
    <cellStyle name="Note 2 12 3 4" xfId="49607"/>
    <cellStyle name="Note 2 12 4" xfId="49608"/>
    <cellStyle name="Note 2 12 4 2" xfId="49609"/>
    <cellStyle name="Note 2 12 4 2 2" xfId="49610"/>
    <cellStyle name="Note 2 12 4 2 3" xfId="49611"/>
    <cellStyle name="Note 2 12 4 3" xfId="49612"/>
    <cellStyle name="Note 2 12 4 4" xfId="49613"/>
    <cellStyle name="Note 2 12 5" xfId="49614"/>
    <cellStyle name="Note 2 12 5 2" xfId="49615"/>
    <cellStyle name="Note 2 12 5 2 2" xfId="49616"/>
    <cellStyle name="Note 2 12 5 2 3" xfId="49617"/>
    <cellStyle name="Note 2 12 5 3" xfId="49618"/>
    <cellStyle name="Note 2 12 5 4" xfId="49619"/>
    <cellStyle name="Note 2 12 6" xfId="49620"/>
    <cellStyle name="Note 2 12 6 2" xfId="49621"/>
    <cellStyle name="Note 2 12 6 2 2" xfId="49622"/>
    <cellStyle name="Note 2 12 6 2 3" xfId="49623"/>
    <cellStyle name="Note 2 12 6 3" xfId="49624"/>
    <cellStyle name="Note 2 12 6 4" xfId="49625"/>
    <cellStyle name="Note 2 12 7" xfId="49626"/>
    <cellStyle name="Note 2 12 7 2" xfId="49627"/>
    <cellStyle name="Note 2 12 7 2 2" xfId="49628"/>
    <cellStyle name="Note 2 12 7 2 3" xfId="49629"/>
    <cellStyle name="Note 2 12 7 3" xfId="49630"/>
    <cellStyle name="Note 2 12 7 4" xfId="49631"/>
    <cellStyle name="Note 2 12 8" xfId="49632"/>
    <cellStyle name="Note 2 12 8 2" xfId="49633"/>
    <cellStyle name="Note 2 12 8 2 2" xfId="49634"/>
    <cellStyle name="Note 2 12 8 2 3" xfId="49635"/>
    <cellStyle name="Note 2 12 8 3" xfId="49636"/>
    <cellStyle name="Note 2 12 8 4" xfId="49637"/>
    <cellStyle name="Note 2 12 9" xfId="49638"/>
    <cellStyle name="Note 2 12 9 2" xfId="49639"/>
    <cellStyle name="Note 2 12 9 2 2" xfId="49640"/>
    <cellStyle name="Note 2 12 9 2 3" xfId="49641"/>
    <cellStyle name="Note 2 12 9 3" xfId="49642"/>
    <cellStyle name="Note 2 12 9 4" xfId="49643"/>
    <cellStyle name="Note 2 13" xfId="49644"/>
    <cellStyle name="Note 2 13 10" xfId="49645"/>
    <cellStyle name="Note 2 13 11" xfId="49646"/>
    <cellStyle name="Note 2 13 2" xfId="49647"/>
    <cellStyle name="Note 2 13 2 2" xfId="49648"/>
    <cellStyle name="Note 2 13 2 2 2" xfId="49649"/>
    <cellStyle name="Note 2 13 2 2 3" xfId="49650"/>
    <cellStyle name="Note 2 13 2 3" xfId="49651"/>
    <cellStyle name="Note 2 13 2 4" xfId="49652"/>
    <cellStyle name="Note 2 13 3" xfId="49653"/>
    <cellStyle name="Note 2 13 3 2" xfId="49654"/>
    <cellStyle name="Note 2 13 3 2 2" xfId="49655"/>
    <cellStyle name="Note 2 13 3 2 3" xfId="49656"/>
    <cellStyle name="Note 2 13 3 3" xfId="49657"/>
    <cellStyle name="Note 2 13 3 4" xfId="49658"/>
    <cellStyle name="Note 2 13 4" xfId="49659"/>
    <cellStyle name="Note 2 13 4 2" xfId="49660"/>
    <cellStyle name="Note 2 13 4 2 2" xfId="49661"/>
    <cellStyle name="Note 2 13 4 2 3" xfId="49662"/>
    <cellStyle name="Note 2 13 4 3" xfId="49663"/>
    <cellStyle name="Note 2 13 4 4" xfId="49664"/>
    <cellStyle name="Note 2 13 5" xfId="49665"/>
    <cellStyle name="Note 2 13 5 2" xfId="49666"/>
    <cellStyle name="Note 2 13 5 2 2" xfId="49667"/>
    <cellStyle name="Note 2 13 5 2 3" xfId="49668"/>
    <cellStyle name="Note 2 13 5 3" xfId="49669"/>
    <cellStyle name="Note 2 13 5 4" xfId="49670"/>
    <cellStyle name="Note 2 13 6" xfId="49671"/>
    <cellStyle name="Note 2 13 6 2" xfId="49672"/>
    <cellStyle name="Note 2 13 6 2 2" xfId="49673"/>
    <cellStyle name="Note 2 13 6 2 3" xfId="49674"/>
    <cellStyle name="Note 2 13 6 3" xfId="49675"/>
    <cellStyle name="Note 2 13 6 4" xfId="49676"/>
    <cellStyle name="Note 2 13 7" xfId="49677"/>
    <cellStyle name="Note 2 13 7 2" xfId="49678"/>
    <cellStyle name="Note 2 13 7 2 2" xfId="49679"/>
    <cellStyle name="Note 2 13 7 2 3" xfId="49680"/>
    <cellStyle name="Note 2 13 7 3" xfId="49681"/>
    <cellStyle name="Note 2 13 7 4" xfId="49682"/>
    <cellStyle name="Note 2 13 8" xfId="49683"/>
    <cellStyle name="Note 2 13 8 2" xfId="49684"/>
    <cellStyle name="Note 2 13 8 2 2" xfId="49685"/>
    <cellStyle name="Note 2 13 8 2 3" xfId="49686"/>
    <cellStyle name="Note 2 13 8 3" xfId="49687"/>
    <cellStyle name="Note 2 13 8 4" xfId="49688"/>
    <cellStyle name="Note 2 13 9" xfId="49689"/>
    <cellStyle name="Note 2 13 9 2" xfId="49690"/>
    <cellStyle name="Note 2 13 9 2 2" xfId="49691"/>
    <cellStyle name="Note 2 13 9 2 3" xfId="49692"/>
    <cellStyle name="Note 2 13 9 3" xfId="49693"/>
    <cellStyle name="Note 2 13 9 4" xfId="49694"/>
    <cellStyle name="Note 2 14" xfId="49695"/>
    <cellStyle name="Note 2 14 10" xfId="49696"/>
    <cellStyle name="Note 2 14 11" xfId="49697"/>
    <cellStyle name="Note 2 14 2" xfId="49698"/>
    <cellStyle name="Note 2 14 2 2" xfId="49699"/>
    <cellStyle name="Note 2 14 2 2 2" xfId="49700"/>
    <cellStyle name="Note 2 14 2 2 3" xfId="49701"/>
    <cellStyle name="Note 2 14 2 3" xfId="49702"/>
    <cellStyle name="Note 2 14 2 4" xfId="49703"/>
    <cellStyle name="Note 2 14 3" xfId="49704"/>
    <cellStyle name="Note 2 14 3 2" xfId="49705"/>
    <cellStyle name="Note 2 14 3 2 2" xfId="49706"/>
    <cellStyle name="Note 2 14 3 2 3" xfId="49707"/>
    <cellStyle name="Note 2 14 3 3" xfId="49708"/>
    <cellStyle name="Note 2 14 3 4" xfId="49709"/>
    <cellStyle name="Note 2 14 4" xfId="49710"/>
    <cellStyle name="Note 2 14 4 2" xfId="49711"/>
    <cellStyle name="Note 2 14 4 2 2" xfId="49712"/>
    <cellStyle name="Note 2 14 4 2 3" xfId="49713"/>
    <cellStyle name="Note 2 14 4 3" xfId="49714"/>
    <cellStyle name="Note 2 14 4 4" xfId="49715"/>
    <cellStyle name="Note 2 14 5" xfId="49716"/>
    <cellStyle name="Note 2 14 5 2" xfId="49717"/>
    <cellStyle name="Note 2 14 5 2 2" xfId="49718"/>
    <cellStyle name="Note 2 14 5 2 3" xfId="49719"/>
    <cellStyle name="Note 2 14 5 3" xfId="49720"/>
    <cellStyle name="Note 2 14 5 4" xfId="49721"/>
    <cellStyle name="Note 2 14 6" xfId="49722"/>
    <cellStyle name="Note 2 14 6 2" xfId="49723"/>
    <cellStyle name="Note 2 14 6 2 2" xfId="49724"/>
    <cellStyle name="Note 2 14 6 2 3" xfId="49725"/>
    <cellStyle name="Note 2 14 6 3" xfId="49726"/>
    <cellStyle name="Note 2 14 6 4" xfId="49727"/>
    <cellStyle name="Note 2 14 7" xfId="49728"/>
    <cellStyle name="Note 2 14 7 2" xfId="49729"/>
    <cellStyle name="Note 2 14 7 2 2" xfId="49730"/>
    <cellStyle name="Note 2 14 7 2 3" xfId="49731"/>
    <cellStyle name="Note 2 14 7 3" xfId="49732"/>
    <cellStyle name="Note 2 14 7 4" xfId="49733"/>
    <cellStyle name="Note 2 14 8" xfId="49734"/>
    <cellStyle name="Note 2 14 8 2" xfId="49735"/>
    <cellStyle name="Note 2 14 8 2 2" xfId="49736"/>
    <cellStyle name="Note 2 14 8 2 3" xfId="49737"/>
    <cellStyle name="Note 2 14 8 3" xfId="49738"/>
    <cellStyle name="Note 2 14 8 4" xfId="49739"/>
    <cellStyle name="Note 2 14 9" xfId="49740"/>
    <cellStyle name="Note 2 14 9 2" xfId="49741"/>
    <cellStyle name="Note 2 14 9 2 2" xfId="49742"/>
    <cellStyle name="Note 2 14 9 2 3" xfId="49743"/>
    <cellStyle name="Note 2 14 9 3" xfId="49744"/>
    <cellStyle name="Note 2 14 9 4" xfId="49745"/>
    <cellStyle name="Note 2 15" xfId="49746"/>
    <cellStyle name="Note 2 15 10" xfId="49747"/>
    <cellStyle name="Note 2 15 2" xfId="49748"/>
    <cellStyle name="Note 2 15 2 2" xfId="49749"/>
    <cellStyle name="Note 2 15 2 2 2" xfId="49750"/>
    <cellStyle name="Note 2 15 2 2 3" xfId="49751"/>
    <cellStyle name="Note 2 15 2 3" xfId="49752"/>
    <cellStyle name="Note 2 15 2 4" xfId="49753"/>
    <cellStyle name="Note 2 15 3" xfId="49754"/>
    <cellStyle name="Note 2 15 3 2" xfId="49755"/>
    <cellStyle name="Note 2 15 3 2 2" xfId="49756"/>
    <cellStyle name="Note 2 15 3 2 3" xfId="49757"/>
    <cellStyle name="Note 2 15 3 3" xfId="49758"/>
    <cellStyle name="Note 2 15 3 4" xfId="49759"/>
    <cellStyle name="Note 2 15 4" xfId="49760"/>
    <cellStyle name="Note 2 15 4 2" xfId="49761"/>
    <cellStyle name="Note 2 15 4 2 2" xfId="49762"/>
    <cellStyle name="Note 2 15 4 2 3" xfId="49763"/>
    <cellStyle name="Note 2 15 4 3" xfId="49764"/>
    <cellStyle name="Note 2 15 4 4" xfId="49765"/>
    <cellStyle name="Note 2 15 5" xfId="49766"/>
    <cellStyle name="Note 2 15 5 2" xfId="49767"/>
    <cellStyle name="Note 2 15 5 2 2" xfId="49768"/>
    <cellStyle name="Note 2 15 5 2 3" xfId="49769"/>
    <cellStyle name="Note 2 15 5 3" xfId="49770"/>
    <cellStyle name="Note 2 15 5 4" xfId="49771"/>
    <cellStyle name="Note 2 15 6" xfId="49772"/>
    <cellStyle name="Note 2 15 6 2" xfId="49773"/>
    <cellStyle name="Note 2 15 6 2 2" xfId="49774"/>
    <cellStyle name="Note 2 15 6 2 3" xfId="49775"/>
    <cellStyle name="Note 2 15 6 3" xfId="49776"/>
    <cellStyle name="Note 2 15 6 4" xfId="49777"/>
    <cellStyle name="Note 2 15 7" xfId="49778"/>
    <cellStyle name="Note 2 15 7 2" xfId="49779"/>
    <cellStyle name="Note 2 15 7 2 2" xfId="49780"/>
    <cellStyle name="Note 2 15 7 2 3" xfId="49781"/>
    <cellStyle name="Note 2 15 7 3" xfId="49782"/>
    <cellStyle name="Note 2 15 7 4" xfId="49783"/>
    <cellStyle name="Note 2 15 8" xfId="49784"/>
    <cellStyle name="Note 2 15 8 2" xfId="49785"/>
    <cellStyle name="Note 2 15 8 2 2" xfId="49786"/>
    <cellStyle name="Note 2 15 8 2 3" xfId="49787"/>
    <cellStyle name="Note 2 15 8 3" xfId="49788"/>
    <cellStyle name="Note 2 15 8 4" xfId="49789"/>
    <cellStyle name="Note 2 15 9" xfId="49790"/>
    <cellStyle name="Note 2 16" xfId="49791"/>
    <cellStyle name="Note 2 16 10" xfId="49792"/>
    <cellStyle name="Note 2 16 2" xfId="49793"/>
    <cellStyle name="Note 2 16 2 2" xfId="49794"/>
    <cellStyle name="Note 2 16 2 2 2" xfId="49795"/>
    <cellStyle name="Note 2 16 2 2 3" xfId="49796"/>
    <cellStyle name="Note 2 16 2 3" xfId="49797"/>
    <cellStyle name="Note 2 16 2 4" xfId="49798"/>
    <cellStyle name="Note 2 16 3" xfId="49799"/>
    <cellStyle name="Note 2 16 3 2" xfId="49800"/>
    <cellStyle name="Note 2 16 3 2 2" xfId="49801"/>
    <cellStyle name="Note 2 16 3 2 3" xfId="49802"/>
    <cellStyle name="Note 2 16 3 3" xfId="49803"/>
    <cellStyle name="Note 2 16 3 4" xfId="49804"/>
    <cellStyle name="Note 2 16 4" xfId="49805"/>
    <cellStyle name="Note 2 16 4 2" xfId="49806"/>
    <cellStyle name="Note 2 16 4 2 2" xfId="49807"/>
    <cellStyle name="Note 2 16 4 2 3" xfId="49808"/>
    <cellStyle name="Note 2 16 4 3" xfId="49809"/>
    <cellStyle name="Note 2 16 4 4" xfId="49810"/>
    <cellStyle name="Note 2 16 5" xfId="49811"/>
    <cellStyle name="Note 2 16 5 2" xfId="49812"/>
    <cellStyle name="Note 2 16 5 2 2" xfId="49813"/>
    <cellStyle name="Note 2 16 5 2 3" xfId="49814"/>
    <cellStyle name="Note 2 16 5 3" xfId="49815"/>
    <cellStyle name="Note 2 16 5 4" xfId="49816"/>
    <cellStyle name="Note 2 16 6" xfId="49817"/>
    <cellStyle name="Note 2 16 6 2" xfId="49818"/>
    <cellStyle name="Note 2 16 6 2 2" xfId="49819"/>
    <cellStyle name="Note 2 16 6 2 3" xfId="49820"/>
    <cellStyle name="Note 2 16 6 3" xfId="49821"/>
    <cellStyle name="Note 2 16 6 4" xfId="49822"/>
    <cellStyle name="Note 2 16 7" xfId="49823"/>
    <cellStyle name="Note 2 16 7 2" xfId="49824"/>
    <cellStyle name="Note 2 16 7 2 2" xfId="49825"/>
    <cellStyle name="Note 2 16 7 2 3" xfId="49826"/>
    <cellStyle name="Note 2 16 7 3" xfId="49827"/>
    <cellStyle name="Note 2 16 7 4" xfId="49828"/>
    <cellStyle name="Note 2 16 8" xfId="49829"/>
    <cellStyle name="Note 2 16 8 2" xfId="49830"/>
    <cellStyle name="Note 2 16 8 2 2" xfId="49831"/>
    <cellStyle name="Note 2 16 8 2 3" xfId="49832"/>
    <cellStyle name="Note 2 16 8 3" xfId="49833"/>
    <cellStyle name="Note 2 16 8 4" xfId="49834"/>
    <cellStyle name="Note 2 16 9" xfId="49835"/>
    <cellStyle name="Note 2 17" xfId="49836"/>
    <cellStyle name="Note 2 17 10" xfId="49837"/>
    <cellStyle name="Note 2 17 2" xfId="49838"/>
    <cellStyle name="Note 2 17 2 2" xfId="49839"/>
    <cellStyle name="Note 2 17 2 2 2" xfId="49840"/>
    <cellStyle name="Note 2 17 2 2 3" xfId="49841"/>
    <cellStyle name="Note 2 17 2 3" xfId="49842"/>
    <cellStyle name="Note 2 17 2 4" xfId="49843"/>
    <cellStyle name="Note 2 17 3" xfId="49844"/>
    <cellStyle name="Note 2 17 3 2" xfId="49845"/>
    <cellStyle name="Note 2 17 3 2 2" xfId="49846"/>
    <cellStyle name="Note 2 17 3 2 3" xfId="49847"/>
    <cellStyle name="Note 2 17 3 3" xfId="49848"/>
    <cellStyle name="Note 2 17 3 4" xfId="49849"/>
    <cellStyle name="Note 2 17 4" xfId="49850"/>
    <cellStyle name="Note 2 17 4 2" xfId="49851"/>
    <cellStyle name="Note 2 17 4 2 2" xfId="49852"/>
    <cellStyle name="Note 2 17 4 2 3" xfId="49853"/>
    <cellStyle name="Note 2 17 4 3" xfId="49854"/>
    <cellStyle name="Note 2 17 4 4" xfId="49855"/>
    <cellStyle name="Note 2 17 5" xfId="49856"/>
    <cellStyle name="Note 2 17 5 2" xfId="49857"/>
    <cellStyle name="Note 2 17 5 2 2" xfId="49858"/>
    <cellStyle name="Note 2 17 5 2 3" xfId="49859"/>
    <cellStyle name="Note 2 17 5 3" xfId="49860"/>
    <cellStyle name="Note 2 17 5 4" xfId="49861"/>
    <cellStyle name="Note 2 17 6" xfId="49862"/>
    <cellStyle name="Note 2 17 6 2" xfId="49863"/>
    <cellStyle name="Note 2 17 6 2 2" xfId="49864"/>
    <cellStyle name="Note 2 17 6 2 3" xfId="49865"/>
    <cellStyle name="Note 2 17 6 3" xfId="49866"/>
    <cellStyle name="Note 2 17 6 4" xfId="49867"/>
    <cellStyle name="Note 2 17 7" xfId="49868"/>
    <cellStyle name="Note 2 17 7 2" xfId="49869"/>
    <cellStyle name="Note 2 17 7 2 2" xfId="49870"/>
    <cellStyle name="Note 2 17 7 2 3" xfId="49871"/>
    <cellStyle name="Note 2 17 7 3" xfId="49872"/>
    <cellStyle name="Note 2 17 7 4" xfId="49873"/>
    <cellStyle name="Note 2 17 8" xfId="49874"/>
    <cellStyle name="Note 2 17 8 2" xfId="49875"/>
    <cellStyle name="Note 2 17 8 2 2" xfId="49876"/>
    <cellStyle name="Note 2 17 8 2 3" xfId="49877"/>
    <cellStyle name="Note 2 17 8 3" xfId="49878"/>
    <cellStyle name="Note 2 17 8 4" xfId="49879"/>
    <cellStyle name="Note 2 17 9" xfId="49880"/>
    <cellStyle name="Note 2 18" xfId="49881"/>
    <cellStyle name="Note 2 18 10" xfId="49882"/>
    <cellStyle name="Note 2 18 2" xfId="49883"/>
    <cellStyle name="Note 2 18 2 2" xfId="49884"/>
    <cellStyle name="Note 2 18 2 2 2" xfId="49885"/>
    <cellStyle name="Note 2 18 2 2 3" xfId="49886"/>
    <cellStyle name="Note 2 18 2 3" xfId="49887"/>
    <cellStyle name="Note 2 18 2 4" xfId="49888"/>
    <cellStyle name="Note 2 18 3" xfId="49889"/>
    <cellStyle name="Note 2 18 3 2" xfId="49890"/>
    <cellStyle name="Note 2 18 3 2 2" xfId="49891"/>
    <cellStyle name="Note 2 18 3 2 3" xfId="49892"/>
    <cellStyle name="Note 2 18 3 3" xfId="49893"/>
    <cellStyle name="Note 2 18 3 4" xfId="49894"/>
    <cellStyle name="Note 2 18 4" xfId="49895"/>
    <cellStyle name="Note 2 18 4 2" xfId="49896"/>
    <cellStyle name="Note 2 18 4 2 2" xfId="49897"/>
    <cellStyle name="Note 2 18 4 2 3" xfId="49898"/>
    <cellStyle name="Note 2 18 4 3" xfId="49899"/>
    <cellStyle name="Note 2 18 4 4" xfId="49900"/>
    <cellStyle name="Note 2 18 5" xfId="49901"/>
    <cellStyle name="Note 2 18 5 2" xfId="49902"/>
    <cellStyle name="Note 2 18 5 2 2" xfId="49903"/>
    <cellStyle name="Note 2 18 5 2 3" xfId="49904"/>
    <cellStyle name="Note 2 18 5 3" xfId="49905"/>
    <cellStyle name="Note 2 18 5 4" xfId="49906"/>
    <cellStyle name="Note 2 18 6" xfId="49907"/>
    <cellStyle name="Note 2 18 6 2" xfId="49908"/>
    <cellStyle name="Note 2 18 6 2 2" xfId="49909"/>
    <cellStyle name="Note 2 18 6 2 3" xfId="49910"/>
    <cellStyle name="Note 2 18 6 3" xfId="49911"/>
    <cellStyle name="Note 2 18 6 4" xfId="49912"/>
    <cellStyle name="Note 2 18 7" xfId="49913"/>
    <cellStyle name="Note 2 18 7 2" xfId="49914"/>
    <cellStyle name="Note 2 18 7 2 2" xfId="49915"/>
    <cellStyle name="Note 2 18 7 2 3" xfId="49916"/>
    <cellStyle name="Note 2 18 7 3" xfId="49917"/>
    <cellStyle name="Note 2 18 7 4" xfId="49918"/>
    <cellStyle name="Note 2 18 8" xfId="49919"/>
    <cellStyle name="Note 2 18 8 2" xfId="49920"/>
    <cellStyle name="Note 2 18 8 2 2" xfId="49921"/>
    <cellStyle name="Note 2 18 8 2 3" xfId="49922"/>
    <cellStyle name="Note 2 18 8 3" xfId="49923"/>
    <cellStyle name="Note 2 18 8 4" xfId="49924"/>
    <cellStyle name="Note 2 18 9" xfId="49925"/>
    <cellStyle name="Note 2 19" xfId="49926"/>
    <cellStyle name="Note 2 19 10" xfId="49927"/>
    <cellStyle name="Note 2 19 2" xfId="49928"/>
    <cellStyle name="Note 2 19 2 2" xfId="49929"/>
    <cellStyle name="Note 2 19 2 2 2" xfId="49930"/>
    <cellStyle name="Note 2 19 2 2 3" xfId="49931"/>
    <cellStyle name="Note 2 19 2 3" xfId="49932"/>
    <cellStyle name="Note 2 19 2 4" xfId="49933"/>
    <cellStyle name="Note 2 19 3" xfId="49934"/>
    <cellStyle name="Note 2 19 3 2" xfId="49935"/>
    <cellStyle name="Note 2 19 3 2 2" xfId="49936"/>
    <cellStyle name="Note 2 19 3 2 3" xfId="49937"/>
    <cellStyle name="Note 2 19 3 3" xfId="49938"/>
    <cellStyle name="Note 2 19 3 4" xfId="49939"/>
    <cellStyle name="Note 2 19 4" xfId="49940"/>
    <cellStyle name="Note 2 19 4 2" xfId="49941"/>
    <cellStyle name="Note 2 19 4 2 2" xfId="49942"/>
    <cellStyle name="Note 2 19 4 2 3" xfId="49943"/>
    <cellStyle name="Note 2 19 4 3" xfId="49944"/>
    <cellStyle name="Note 2 19 4 4" xfId="49945"/>
    <cellStyle name="Note 2 19 5" xfId="49946"/>
    <cellStyle name="Note 2 19 5 2" xfId="49947"/>
    <cellStyle name="Note 2 19 5 2 2" xfId="49948"/>
    <cellStyle name="Note 2 19 5 2 3" xfId="49949"/>
    <cellStyle name="Note 2 19 5 3" xfId="49950"/>
    <cellStyle name="Note 2 19 5 4" xfId="49951"/>
    <cellStyle name="Note 2 19 6" xfId="49952"/>
    <cellStyle name="Note 2 19 6 2" xfId="49953"/>
    <cellStyle name="Note 2 19 6 2 2" xfId="49954"/>
    <cellStyle name="Note 2 19 6 2 3" xfId="49955"/>
    <cellStyle name="Note 2 19 6 3" xfId="49956"/>
    <cellStyle name="Note 2 19 6 4" xfId="49957"/>
    <cellStyle name="Note 2 19 7" xfId="49958"/>
    <cellStyle name="Note 2 19 7 2" xfId="49959"/>
    <cellStyle name="Note 2 19 7 2 2" xfId="49960"/>
    <cellStyle name="Note 2 19 7 2 3" xfId="49961"/>
    <cellStyle name="Note 2 19 7 3" xfId="49962"/>
    <cellStyle name="Note 2 19 7 4" xfId="49963"/>
    <cellStyle name="Note 2 19 8" xfId="49964"/>
    <cellStyle name="Note 2 19 8 2" xfId="49965"/>
    <cellStyle name="Note 2 19 8 2 2" xfId="49966"/>
    <cellStyle name="Note 2 19 8 2 3" xfId="49967"/>
    <cellStyle name="Note 2 19 8 3" xfId="49968"/>
    <cellStyle name="Note 2 19 8 4" xfId="49969"/>
    <cellStyle name="Note 2 19 9" xfId="49970"/>
    <cellStyle name="Note 2 2" xfId="52"/>
    <cellStyle name="Note 2 2 10" xfId="49971"/>
    <cellStyle name="Note 2 2 10 10" xfId="49972"/>
    <cellStyle name="Note 2 2 10 2" xfId="49973"/>
    <cellStyle name="Note 2 2 10 2 2" xfId="49974"/>
    <cellStyle name="Note 2 2 10 2 2 2" xfId="49975"/>
    <cellStyle name="Note 2 2 10 2 2 3" xfId="49976"/>
    <cellStyle name="Note 2 2 10 2 3" xfId="49977"/>
    <cellStyle name="Note 2 2 10 2 4" xfId="49978"/>
    <cellStyle name="Note 2 2 10 3" xfId="49979"/>
    <cellStyle name="Note 2 2 10 3 2" xfId="49980"/>
    <cellStyle name="Note 2 2 10 3 2 2" xfId="49981"/>
    <cellStyle name="Note 2 2 10 3 2 3" xfId="49982"/>
    <cellStyle name="Note 2 2 10 3 3" xfId="49983"/>
    <cellStyle name="Note 2 2 10 3 4" xfId="49984"/>
    <cellStyle name="Note 2 2 10 4" xfId="49985"/>
    <cellStyle name="Note 2 2 10 4 2" xfId="49986"/>
    <cellStyle name="Note 2 2 10 4 2 2" xfId="49987"/>
    <cellStyle name="Note 2 2 10 4 2 3" xfId="49988"/>
    <cellStyle name="Note 2 2 10 4 3" xfId="49989"/>
    <cellStyle name="Note 2 2 10 4 4" xfId="49990"/>
    <cellStyle name="Note 2 2 10 5" xfId="49991"/>
    <cellStyle name="Note 2 2 10 5 2" xfId="49992"/>
    <cellStyle name="Note 2 2 10 5 2 2" xfId="49993"/>
    <cellStyle name="Note 2 2 10 5 2 3" xfId="49994"/>
    <cellStyle name="Note 2 2 10 5 3" xfId="49995"/>
    <cellStyle name="Note 2 2 10 5 4" xfId="49996"/>
    <cellStyle name="Note 2 2 10 6" xfId="49997"/>
    <cellStyle name="Note 2 2 10 6 2" xfId="49998"/>
    <cellStyle name="Note 2 2 10 6 2 2" xfId="49999"/>
    <cellStyle name="Note 2 2 10 6 2 3" xfId="50000"/>
    <cellStyle name="Note 2 2 10 6 3" xfId="50001"/>
    <cellStyle name="Note 2 2 10 6 4" xfId="50002"/>
    <cellStyle name="Note 2 2 10 7" xfId="50003"/>
    <cellStyle name="Note 2 2 10 7 2" xfId="50004"/>
    <cellStyle name="Note 2 2 10 7 2 2" xfId="50005"/>
    <cellStyle name="Note 2 2 10 7 2 3" xfId="50006"/>
    <cellStyle name="Note 2 2 10 7 3" xfId="50007"/>
    <cellStyle name="Note 2 2 10 7 4" xfId="50008"/>
    <cellStyle name="Note 2 2 10 8" xfId="50009"/>
    <cellStyle name="Note 2 2 10 8 2" xfId="50010"/>
    <cellStyle name="Note 2 2 10 8 2 2" xfId="50011"/>
    <cellStyle name="Note 2 2 10 8 2 3" xfId="50012"/>
    <cellStyle name="Note 2 2 10 8 3" xfId="50013"/>
    <cellStyle name="Note 2 2 10 8 4" xfId="50014"/>
    <cellStyle name="Note 2 2 10 9" xfId="50015"/>
    <cellStyle name="Note 2 2 10 9 2" xfId="50016"/>
    <cellStyle name="Note 2 2 10 9 2 2" xfId="50017"/>
    <cellStyle name="Note 2 2 10 9 2 3" xfId="50018"/>
    <cellStyle name="Note 2 2 10 9 3" xfId="50019"/>
    <cellStyle name="Note 2 2 10 9 4" xfId="50020"/>
    <cellStyle name="Note 2 2 11" xfId="50021"/>
    <cellStyle name="Note 2 2 11 10" xfId="50022"/>
    <cellStyle name="Note 2 2 11 2" xfId="50023"/>
    <cellStyle name="Note 2 2 11 2 2" xfId="50024"/>
    <cellStyle name="Note 2 2 11 2 2 2" xfId="50025"/>
    <cellStyle name="Note 2 2 11 2 2 3" xfId="50026"/>
    <cellStyle name="Note 2 2 11 2 3" xfId="50027"/>
    <cellStyle name="Note 2 2 11 2 4" xfId="50028"/>
    <cellStyle name="Note 2 2 11 3" xfId="50029"/>
    <cellStyle name="Note 2 2 11 3 2" xfId="50030"/>
    <cellStyle name="Note 2 2 11 3 2 2" xfId="50031"/>
    <cellStyle name="Note 2 2 11 3 2 3" xfId="50032"/>
    <cellStyle name="Note 2 2 11 3 3" xfId="50033"/>
    <cellStyle name="Note 2 2 11 3 4" xfId="50034"/>
    <cellStyle name="Note 2 2 11 4" xfId="50035"/>
    <cellStyle name="Note 2 2 11 4 2" xfId="50036"/>
    <cellStyle name="Note 2 2 11 4 2 2" xfId="50037"/>
    <cellStyle name="Note 2 2 11 4 2 3" xfId="50038"/>
    <cellStyle name="Note 2 2 11 4 3" xfId="50039"/>
    <cellStyle name="Note 2 2 11 4 4" xfId="50040"/>
    <cellStyle name="Note 2 2 11 5" xfId="50041"/>
    <cellStyle name="Note 2 2 11 5 2" xfId="50042"/>
    <cellStyle name="Note 2 2 11 5 2 2" xfId="50043"/>
    <cellStyle name="Note 2 2 11 5 2 3" xfId="50044"/>
    <cellStyle name="Note 2 2 11 5 3" xfId="50045"/>
    <cellStyle name="Note 2 2 11 5 4" xfId="50046"/>
    <cellStyle name="Note 2 2 11 6" xfId="50047"/>
    <cellStyle name="Note 2 2 11 6 2" xfId="50048"/>
    <cellStyle name="Note 2 2 11 6 2 2" xfId="50049"/>
    <cellStyle name="Note 2 2 11 6 2 3" xfId="50050"/>
    <cellStyle name="Note 2 2 11 6 3" xfId="50051"/>
    <cellStyle name="Note 2 2 11 6 4" xfId="50052"/>
    <cellStyle name="Note 2 2 11 7" xfId="50053"/>
    <cellStyle name="Note 2 2 11 7 2" xfId="50054"/>
    <cellStyle name="Note 2 2 11 7 2 2" xfId="50055"/>
    <cellStyle name="Note 2 2 11 7 2 3" xfId="50056"/>
    <cellStyle name="Note 2 2 11 7 3" xfId="50057"/>
    <cellStyle name="Note 2 2 11 7 4" xfId="50058"/>
    <cellStyle name="Note 2 2 11 8" xfId="50059"/>
    <cellStyle name="Note 2 2 11 8 2" xfId="50060"/>
    <cellStyle name="Note 2 2 11 8 2 2" xfId="50061"/>
    <cellStyle name="Note 2 2 11 8 2 3" xfId="50062"/>
    <cellStyle name="Note 2 2 11 8 3" xfId="50063"/>
    <cellStyle name="Note 2 2 11 8 4" xfId="50064"/>
    <cellStyle name="Note 2 2 11 9" xfId="50065"/>
    <cellStyle name="Note 2 2 11 9 2" xfId="50066"/>
    <cellStyle name="Note 2 2 11 9 2 2" xfId="50067"/>
    <cellStyle name="Note 2 2 11 9 2 3" xfId="50068"/>
    <cellStyle name="Note 2 2 11 9 3" xfId="50069"/>
    <cellStyle name="Note 2 2 11 9 4" xfId="50070"/>
    <cellStyle name="Note 2 2 12" xfId="50071"/>
    <cellStyle name="Note 2 2 12 10" xfId="50072"/>
    <cellStyle name="Note 2 2 12 11" xfId="50073"/>
    <cellStyle name="Note 2 2 12 2" xfId="50074"/>
    <cellStyle name="Note 2 2 12 2 2" xfId="50075"/>
    <cellStyle name="Note 2 2 12 2 2 2" xfId="50076"/>
    <cellStyle name="Note 2 2 12 2 2 3" xfId="50077"/>
    <cellStyle name="Note 2 2 12 2 3" xfId="50078"/>
    <cellStyle name="Note 2 2 12 2 4" xfId="50079"/>
    <cellStyle name="Note 2 2 12 3" xfId="50080"/>
    <cellStyle name="Note 2 2 12 3 2" xfId="50081"/>
    <cellStyle name="Note 2 2 12 3 2 2" xfId="50082"/>
    <cellStyle name="Note 2 2 12 3 2 3" xfId="50083"/>
    <cellStyle name="Note 2 2 12 3 3" xfId="50084"/>
    <cellStyle name="Note 2 2 12 3 4" xfId="50085"/>
    <cellStyle name="Note 2 2 12 4" xfId="50086"/>
    <cellStyle name="Note 2 2 12 4 2" xfId="50087"/>
    <cellStyle name="Note 2 2 12 4 2 2" xfId="50088"/>
    <cellStyle name="Note 2 2 12 4 2 3" xfId="50089"/>
    <cellStyle name="Note 2 2 12 4 3" xfId="50090"/>
    <cellStyle name="Note 2 2 12 4 4" xfId="50091"/>
    <cellStyle name="Note 2 2 12 5" xfId="50092"/>
    <cellStyle name="Note 2 2 12 5 2" xfId="50093"/>
    <cellStyle name="Note 2 2 12 5 2 2" xfId="50094"/>
    <cellStyle name="Note 2 2 12 5 2 3" xfId="50095"/>
    <cellStyle name="Note 2 2 12 5 3" xfId="50096"/>
    <cellStyle name="Note 2 2 12 5 4" xfId="50097"/>
    <cellStyle name="Note 2 2 12 6" xfId="50098"/>
    <cellStyle name="Note 2 2 12 6 2" xfId="50099"/>
    <cellStyle name="Note 2 2 12 6 2 2" xfId="50100"/>
    <cellStyle name="Note 2 2 12 6 2 3" xfId="50101"/>
    <cellStyle name="Note 2 2 12 6 3" xfId="50102"/>
    <cellStyle name="Note 2 2 12 6 4" xfId="50103"/>
    <cellStyle name="Note 2 2 12 7" xfId="50104"/>
    <cellStyle name="Note 2 2 12 7 2" xfId="50105"/>
    <cellStyle name="Note 2 2 12 7 2 2" xfId="50106"/>
    <cellStyle name="Note 2 2 12 7 2 3" xfId="50107"/>
    <cellStyle name="Note 2 2 12 7 3" xfId="50108"/>
    <cellStyle name="Note 2 2 12 7 4" xfId="50109"/>
    <cellStyle name="Note 2 2 12 8" xfId="50110"/>
    <cellStyle name="Note 2 2 12 8 2" xfId="50111"/>
    <cellStyle name="Note 2 2 12 8 2 2" xfId="50112"/>
    <cellStyle name="Note 2 2 12 8 2 3" xfId="50113"/>
    <cellStyle name="Note 2 2 12 8 3" xfId="50114"/>
    <cellStyle name="Note 2 2 12 8 4" xfId="50115"/>
    <cellStyle name="Note 2 2 12 9" xfId="50116"/>
    <cellStyle name="Note 2 2 12 9 2" xfId="50117"/>
    <cellStyle name="Note 2 2 12 9 2 2" xfId="50118"/>
    <cellStyle name="Note 2 2 12 9 2 3" xfId="50119"/>
    <cellStyle name="Note 2 2 12 9 3" xfId="50120"/>
    <cellStyle name="Note 2 2 12 9 4" xfId="50121"/>
    <cellStyle name="Note 2 2 13" xfId="50122"/>
    <cellStyle name="Note 2 2 13 10" xfId="50123"/>
    <cellStyle name="Note 2 2 13 11" xfId="50124"/>
    <cellStyle name="Note 2 2 13 2" xfId="50125"/>
    <cellStyle name="Note 2 2 13 2 2" xfId="50126"/>
    <cellStyle name="Note 2 2 13 2 2 2" xfId="50127"/>
    <cellStyle name="Note 2 2 13 2 2 3" xfId="50128"/>
    <cellStyle name="Note 2 2 13 2 3" xfId="50129"/>
    <cellStyle name="Note 2 2 13 2 4" xfId="50130"/>
    <cellStyle name="Note 2 2 13 3" xfId="50131"/>
    <cellStyle name="Note 2 2 13 3 2" xfId="50132"/>
    <cellStyle name="Note 2 2 13 3 2 2" xfId="50133"/>
    <cellStyle name="Note 2 2 13 3 2 3" xfId="50134"/>
    <cellStyle name="Note 2 2 13 3 3" xfId="50135"/>
    <cellStyle name="Note 2 2 13 3 4" xfId="50136"/>
    <cellStyle name="Note 2 2 13 4" xfId="50137"/>
    <cellStyle name="Note 2 2 13 4 2" xfId="50138"/>
    <cellStyle name="Note 2 2 13 4 2 2" xfId="50139"/>
    <cellStyle name="Note 2 2 13 4 2 3" xfId="50140"/>
    <cellStyle name="Note 2 2 13 4 3" xfId="50141"/>
    <cellStyle name="Note 2 2 13 4 4" xfId="50142"/>
    <cellStyle name="Note 2 2 13 5" xfId="50143"/>
    <cellStyle name="Note 2 2 13 5 2" xfId="50144"/>
    <cellStyle name="Note 2 2 13 5 2 2" xfId="50145"/>
    <cellStyle name="Note 2 2 13 5 2 3" xfId="50146"/>
    <cellStyle name="Note 2 2 13 5 3" xfId="50147"/>
    <cellStyle name="Note 2 2 13 5 4" xfId="50148"/>
    <cellStyle name="Note 2 2 13 6" xfId="50149"/>
    <cellStyle name="Note 2 2 13 6 2" xfId="50150"/>
    <cellStyle name="Note 2 2 13 6 2 2" xfId="50151"/>
    <cellStyle name="Note 2 2 13 6 2 3" xfId="50152"/>
    <cellStyle name="Note 2 2 13 6 3" xfId="50153"/>
    <cellStyle name="Note 2 2 13 6 4" xfId="50154"/>
    <cellStyle name="Note 2 2 13 7" xfId="50155"/>
    <cellStyle name="Note 2 2 13 7 2" xfId="50156"/>
    <cellStyle name="Note 2 2 13 7 2 2" xfId="50157"/>
    <cellStyle name="Note 2 2 13 7 2 3" xfId="50158"/>
    <cellStyle name="Note 2 2 13 7 3" xfId="50159"/>
    <cellStyle name="Note 2 2 13 7 4" xfId="50160"/>
    <cellStyle name="Note 2 2 13 8" xfId="50161"/>
    <cellStyle name="Note 2 2 13 8 2" xfId="50162"/>
    <cellStyle name="Note 2 2 13 8 2 2" xfId="50163"/>
    <cellStyle name="Note 2 2 13 8 2 3" xfId="50164"/>
    <cellStyle name="Note 2 2 13 8 3" xfId="50165"/>
    <cellStyle name="Note 2 2 13 8 4" xfId="50166"/>
    <cellStyle name="Note 2 2 13 9" xfId="50167"/>
    <cellStyle name="Note 2 2 13 9 2" xfId="50168"/>
    <cellStyle name="Note 2 2 13 9 2 2" xfId="50169"/>
    <cellStyle name="Note 2 2 13 9 2 3" xfId="50170"/>
    <cellStyle name="Note 2 2 13 9 3" xfId="50171"/>
    <cellStyle name="Note 2 2 13 9 4" xfId="50172"/>
    <cellStyle name="Note 2 2 14" xfId="50173"/>
    <cellStyle name="Note 2 2 14 10" xfId="50174"/>
    <cellStyle name="Note 2 2 14 11" xfId="50175"/>
    <cellStyle name="Note 2 2 14 2" xfId="50176"/>
    <cellStyle name="Note 2 2 14 2 2" xfId="50177"/>
    <cellStyle name="Note 2 2 14 2 2 2" xfId="50178"/>
    <cellStyle name="Note 2 2 14 2 2 3" xfId="50179"/>
    <cellStyle name="Note 2 2 14 2 3" xfId="50180"/>
    <cellStyle name="Note 2 2 14 2 4" xfId="50181"/>
    <cellStyle name="Note 2 2 14 3" xfId="50182"/>
    <cellStyle name="Note 2 2 14 3 2" xfId="50183"/>
    <cellStyle name="Note 2 2 14 3 2 2" xfId="50184"/>
    <cellStyle name="Note 2 2 14 3 2 3" xfId="50185"/>
    <cellStyle name="Note 2 2 14 3 3" xfId="50186"/>
    <cellStyle name="Note 2 2 14 3 4" xfId="50187"/>
    <cellStyle name="Note 2 2 14 4" xfId="50188"/>
    <cellStyle name="Note 2 2 14 4 2" xfId="50189"/>
    <cellStyle name="Note 2 2 14 4 2 2" xfId="50190"/>
    <cellStyle name="Note 2 2 14 4 2 3" xfId="50191"/>
    <cellStyle name="Note 2 2 14 4 3" xfId="50192"/>
    <cellStyle name="Note 2 2 14 4 4" xfId="50193"/>
    <cellStyle name="Note 2 2 14 5" xfId="50194"/>
    <cellStyle name="Note 2 2 14 5 2" xfId="50195"/>
    <cellStyle name="Note 2 2 14 5 2 2" xfId="50196"/>
    <cellStyle name="Note 2 2 14 5 2 3" xfId="50197"/>
    <cellStyle name="Note 2 2 14 5 3" xfId="50198"/>
    <cellStyle name="Note 2 2 14 5 4" xfId="50199"/>
    <cellStyle name="Note 2 2 14 6" xfId="50200"/>
    <cellStyle name="Note 2 2 14 6 2" xfId="50201"/>
    <cellStyle name="Note 2 2 14 6 2 2" xfId="50202"/>
    <cellStyle name="Note 2 2 14 6 2 3" xfId="50203"/>
    <cellStyle name="Note 2 2 14 6 3" xfId="50204"/>
    <cellStyle name="Note 2 2 14 6 4" xfId="50205"/>
    <cellStyle name="Note 2 2 14 7" xfId="50206"/>
    <cellStyle name="Note 2 2 14 7 2" xfId="50207"/>
    <cellStyle name="Note 2 2 14 7 2 2" xfId="50208"/>
    <cellStyle name="Note 2 2 14 7 2 3" xfId="50209"/>
    <cellStyle name="Note 2 2 14 7 3" xfId="50210"/>
    <cellStyle name="Note 2 2 14 7 4" xfId="50211"/>
    <cellStyle name="Note 2 2 14 8" xfId="50212"/>
    <cellStyle name="Note 2 2 14 8 2" xfId="50213"/>
    <cellStyle name="Note 2 2 14 8 2 2" xfId="50214"/>
    <cellStyle name="Note 2 2 14 8 2 3" xfId="50215"/>
    <cellStyle name="Note 2 2 14 8 3" xfId="50216"/>
    <cellStyle name="Note 2 2 14 8 4" xfId="50217"/>
    <cellStyle name="Note 2 2 14 9" xfId="50218"/>
    <cellStyle name="Note 2 2 14 9 2" xfId="50219"/>
    <cellStyle name="Note 2 2 14 9 2 2" xfId="50220"/>
    <cellStyle name="Note 2 2 14 9 2 3" xfId="50221"/>
    <cellStyle name="Note 2 2 14 9 3" xfId="50222"/>
    <cellStyle name="Note 2 2 14 9 4" xfId="50223"/>
    <cellStyle name="Note 2 2 15" xfId="50224"/>
    <cellStyle name="Note 2 2 15 10" xfId="50225"/>
    <cellStyle name="Note 2 2 15 11" xfId="50226"/>
    <cellStyle name="Note 2 2 15 2" xfId="50227"/>
    <cellStyle name="Note 2 2 15 2 2" xfId="50228"/>
    <cellStyle name="Note 2 2 15 2 2 2" xfId="50229"/>
    <cellStyle name="Note 2 2 15 2 2 3" xfId="50230"/>
    <cellStyle name="Note 2 2 15 2 3" xfId="50231"/>
    <cellStyle name="Note 2 2 15 2 4" xfId="50232"/>
    <cellStyle name="Note 2 2 15 3" xfId="50233"/>
    <cellStyle name="Note 2 2 15 3 2" xfId="50234"/>
    <cellStyle name="Note 2 2 15 3 2 2" xfId="50235"/>
    <cellStyle name="Note 2 2 15 3 2 3" xfId="50236"/>
    <cellStyle name="Note 2 2 15 3 3" xfId="50237"/>
    <cellStyle name="Note 2 2 15 3 4" xfId="50238"/>
    <cellStyle name="Note 2 2 15 4" xfId="50239"/>
    <cellStyle name="Note 2 2 15 4 2" xfId="50240"/>
    <cellStyle name="Note 2 2 15 4 2 2" xfId="50241"/>
    <cellStyle name="Note 2 2 15 4 2 3" xfId="50242"/>
    <cellStyle name="Note 2 2 15 4 3" xfId="50243"/>
    <cellStyle name="Note 2 2 15 4 4" xfId="50244"/>
    <cellStyle name="Note 2 2 15 5" xfId="50245"/>
    <cellStyle name="Note 2 2 15 5 2" xfId="50246"/>
    <cellStyle name="Note 2 2 15 5 2 2" xfId="50247"/>
    <cellStyle name="Note 2 2 15 5 2 3" xfId="50248"/>
    <cellStyle name="Note 2 2 15 5 3" xfId="50249"/>
    <cellStyle name="Note 2 2 15 5 4" xfId="50250"/>
    <cellStyle name="Note 2 2 15 6" xfId="50251"/>
    <cellStyle name="Note 2 2 15 6 2" xfId="50252"/>
    <cellStyle name="Note 2 2 15 6 2 2" xfId="50253"/>
    <cellStyle name="Note 2 2 15 6 2 3" xfId="50254"/>
    <cellStyle name="Note 2 2 15 6 3" xfId="50255"/>
    <cellStyle name="Note 2 2 15 6 4" xfId="50256"/>
    <cellStyle name="Note 2 2 15 7" xfId="50257"/>
    <cellStyle name="Note 2 2 15 7 2" xfId="50258"/>
    <cellStyle name="Note 2 2 15 7 2 2" xfId="50259"/>
    <cellStyle name="Note 2 2 15 7 2 3" xfId="50260"/>
    <cellStyle name="Note 2 2 15 7 3" xfId="50261"/>
    <cellStyle name="Note 2 2 15 7 4" xfId="50262"/>
    <cellStyle name="Note 2 2 15 8" xfId="50263"/>
    <cellStyle name="Note 2 2 15 8 2" xfId="50264"/>
    <cellStyle name="Note 2 2 15 8 2 2" xfId="50265"/>
    <cellStyle name="Note 2 2 15 8 2 3" xfId="50266"/>
    <cellStyle name="Note 2 2 15 8 3" xfId="50267"/>
    <cellStyle name="Note 2 2 15 8 4" xfId="50268"/>
    <cellStyle name="Note 2 2 15 9" xfId="50269"/>
    <cellStyle name="Note 2 2 15 9 2" xfId="50270"/>
    <cellStyle name="Note 2 2 15 9 2 2" xfId="50271"/>
    <cellStyle name="Note 2 2 15 9 2 3" xfId="50272"/>
    <cellStyle name="Note 2 2 15 9 3" xfId="50273"/>
    <cellStyle name="Note 2 2 15 9 4" xfId="50274"/>
    <cellStyle name="Note 2 2 16" xfId="50275"/>
    <cellStyle name="Note 2 2 16 10" xfId="50276"/>
    <cellStyle name="Note 2 2 16 11" xfId="50277"/>
    <cellStyle name="Note 2 2 16 2" xfId="50278"/>
    <cellStyle name="Note 2 2 16 2 2" xfId="50279"/>
    <cellStyle name="Note 2 2 16 2 2 2" xfId="50280"/>
    <cellStyle name="Note 2 2 16 2 2 3" xfId="50281"/>
    <cellStyle name="Note 2 2 16 2 3" xfId="50282"/>
    <cellStyle name="Note 2 2 16 2 4" xfId="50283"/>
    <cellStyle name="Note 2 2 16 3" xfId="50284"/>
    <cellStyle name="Note 2 2 16 3 2" xfId="50285"/>
    <cellStyle name="Note 2 2 16 3 2 2" xfId="50286"/>
    <cellStyle name="Note 2 2 16 3 2 3" xfId="50287"/>
    <cellStyle name="Note 2 2 16 3 3" xfId="50288"/>
    <cellStyle name="Note 2 2 16 3 4" xfId="50289"/>
    <cellStyle name="Note 2 2 16 4" xfId="50290"/>
    <cellStyle name="Note 2 2 16 4 2" xfId="50291"/>
    <cellStyle name="Note 2 2 16 4 2 2" xfId="50292"/>
    <cellStyle name="Note 2 2 16 4 2 3" xfId="50293"/>
    <cellStyle name="Note 2 2 16 4 3" xfId="50294"/>
    <cellStyle name="Note 2 2 16 4 4" xfId="50295"/>
    <cellStyle name="Note 2 2 16 5" xfId="50296"/>
    <cellStyle name="Note 2 2 16 5 2" xfId="50297"/>
    <cellStyle name="Note 2 2 16 5 2 2" xfId="50298"/>
    <cellStyle name="Note 2 2 16 5 2 3" xfId="50299"/>
    <cellStyle name="Note 2 2 16 5 3" xfId="50300"/>
    <cellStyle name="Note 2 2 16 5 4" xfId="50301"/>
    <cellStyle name="Note 2 2 16 6" xfId="50302"/>
    <cellStyle name="Note 2 2 16 6 2" xfId="50303"/>
    <cellStyle name="Note 2 2 16 6 2 2" xfId="50304"/>
    <cellStyle name="Note 2 2 16 6 2 3" xfId="50305"/>
    <cellStyle name="Note 2 2 16 6 3" xfId="50306"/>
    <cellStyle name="Note 2 2 16 6 4" xfId="50307"/>
    <cellStyle name="Note 2 2 16 7" xfId="50308"/>
    <cellStyle name="Note 2 2 16 7 2" xfId="50309"/>
    <cellStyle name="Note 2 2 16 7 2 2" xfId="50310"/>
    <cellStyle name="Note 2 2 16 7 2 3" xfId="50311"/>
    <cellStyle name="Note 2 2 16 7 3" xfId="50312"/>
    <cellStyle name="Note 2 2 16 7 4" xfId="50313"/>
    <cellStyle name="Note 2 2 16 8" xfId="50314"/>
    <cellStyle name="Note 2 2 16 8 2" xfId="50315"/>
    <cellStyle name="Note 2 2 16 8 2 2" xfId="50316"/>
    <cellStyle name="Note 2 2 16 8 2 3" xfId="50317"/>
    <cellStyle name="Note 2 2 16 8 3" xfId="50318"/>
    <cellStyle name="Note 2 2 16 8 4" xfId="50319"/>
    <cellStyle name="Note 2 2 16 9" xfId="50320"/>
    <cellStyle name="Note 2 2 16 9 2" xfId="50321"/>
    <cellStyle name="Note 2 2 16 9 2 2" xfId="50322"/>
    <cellStyle name="Note 2 2 16 9 2 3" xfId="50323"/>
    <cellStyle name="Note 2 2 16 9 3" xfId="50324"/>
    <cellStyle name="Note 2 2 16 9 4" xfId="50325"/>
    <cellStyle name="Note 2 2 17" xfId="50326"/>
    <cellStyle name="Note 2 2 17 10" xfId="50327"/>
    <cellStyle name="Note 2 2 17 11" xfId="50328"/>
    <cellStyle name="Note 2 2 17 2" xfId="50329"/>
    <cellStyle name="Note 2 2 17 2 2" xfId="50330"/>
    <cellStyle name="Note 2 2 17 2 2 2" xfId="50331"/>
    <cellStyle name="Note 2 2 17 2 2 3" xfId="50332"/>
    <cellStyle name="Note 2 2 17 2 3" xfId="50333"/>
    <cellStyle name="Note 2 2 17 2 4" xfId="50334"/>
    <cellStyle name="Note 2 2 17 3" xfId="50335"/>
    <cellStyle name="Note 2 2 17 3 2" xfId="50336"/>
    <cellStyle name="Note 2 2 17 3 2 2" xfId="50337"/>
    <cellStyle name="Note 2 2 17 3 2 3" xfId="50338"/>
    <cellStyle name="Note 2 2 17 3 3" xfId="50339"/>
    <cellStyle name="Note 2 2 17 3 4" xfId="50340"/>
    <cellStyle name="Note 2 2 17 4" xfId="50341"/>
    <cellStyle name="Note 2 2 17 4 2" xfId="50342"/>
    <cellStyle name="Note 2 2 17 4 2 2" xfId="50343"/>
    <cellStyle name="Note 2 2 17 4 2 3" xfId="50344"/>
    <cellStyle name="Note 2 2 17 4 3" xfId="50345"/>
    <cellStyle name="Note 2 2 17 4 4" xfId="50346"/>
    <cellStyle name="Note 2 2 17 5" xfId="50347"/>
    <cellStyle name="Note 2 2 17 5 2" xfId="50348"/>
    <cellStyle name="Note 2 2 17 5 2 2" xfId="50349"/>
    <cellStyle name="Note 2 2 17 5 2 3" xfId="50350"/>
    <cellStyle name="Note 2 2 17 5 3" xfId="50351"/>
    <cellStyle name="Note 2 2 17 5 4" xfId="50352"/>
    <cellStyle name="Note 2 2 17 6" xfId="50353"/>
    <cellStyle name="Note 2 2 17 6 2" xfId="50354"/>
    <cellStyle name="Note 2 2 17 6 2 2" xfId="50355"/>
    <cellStyle name="Note 2 2 17 6 2 3" xfId="50356"/>
    <cellStyle name="Note 2 2 17 6 3" xfId="50357"/>
    <cellStyle name="Note 2 2 17 6 4" xfId="50358"/>
    <cellStyle name="Note 2 2 17 7" xfId="50359"/>
    <cellStyle name="Note 2 2 17 7 2" xfId="50360"/>
    <cellStyle name="Note 2 2 17 7 2 2" xfId="50361"/>
    <cellStyle name="Note 2 2 17 7 2 3" xfId="50362"/>
    <cellStyle name="Note 2 2 17 7 3" xfId="50363"/>
    <cellStyle name="Note 2 2 17 7 4" xfId="50364"/>
    <cellStyle name="Note 2 2 17 8" xfId="50365"/>
    <cellStyle name="Note 2 2 17 8 2" xfId="50366"/>
    <cellStyle name="Note 2 2 17 8 2 2" xfId="50367"/>
    <cellStyle name="Note 2 2 17 8 2 3" xfId="50368"/>
    <cellStyle name="Note 2 2 17 8 3" xfId="50369"/>
    <cellStyle name="Note 2 2 17 8 4" xfId="50370"/>
    <cellStyle name="Note 2 2 17 9" xfId="50371"/>
    <cellStyle name="Note 2 2 17 9 2" xfId="50372"/>
    <cellStyle name="Note 2 2 17 9 2 2" xfId="50373"/>
    <cellStyle name="Note 2 2 17 9 2 3" xfId="50374"/>
    <cellStyle name="Note 2 2 17 9 3" xfId="50375"/>
    <cellStyle name="Note 2 2 17 9 4" xfId="50376"/>
    <cellStyle name="Note 2 2 18" xfId="50377"/>
    <cellStyle name="Note 2 2 18 10" xfId="50378"/>
    <cellStyle name="Note 2 2 18 11" xfId="50379"/>
    <cellStyle name="Note 2 2 18 2" xfId="50380"/>
    <cellStyle name="Note 2 2 18 2 2" xfId="50381"/>
    <cellStyle name="Note 2 2 18 2 2 2" xfId="50382"/>
    <cellStyle name="Note 2 2 18 2 2 3" xfId="50383"/>
    <cellStyle name="Note 2 2 18 2 3" xfId="50384"/>
    <cellStyle name="Note 2 2 18 2 4" xfId="50385"/>
    <cellStyle name="Note 2 2 18 3" xfId="50386"/>
    <cellStyle name="Note 2 2 18 3 2" xfId="50387"/>
    <cellStyle name="Note 2 2 18 3 2 2" xfId="50388"/>
    <cellStyle name="Note 2 2 18 3 2 3" xfId="50389"/>
    <cellStyle name="Note 2 2 18 3 3" xfId="50390"/>
    <cellStyle name="Note 2 2 18 3 4" xfId="50391"/>
    <cellStyle name="Note 2 2 18 4" xfId="50392"/>
    <cellStyle name="Note 2 2 18 4 2" xfId="50393"/>
    <cellStyle name="Note 2 2 18 4 2 2" xfId="50394"/>
    <cellStyle name="Note 2 2 18 4 2 3" xfId="50395"/>
    <cellStyle name="Note 2 2 18 4 3" xfId="50396"/>
    <cellStyle name="Note 2 2 18 4 4" xfId="50397"/>
    <cellStyle name="Note 2 2 18 5" xfId="50398"/>
    <cellStyle name="Note 2 2 18 5 2" xfId="50399"/>
    <cellStyle name="Note 2 2 18 5 2 2" xfId="50400"/>
    <cellStyle name="Note 2 2 18 5 2 3" xfId="50401"/>
    <cellStyle name="Note 2 2 18 5 3" xfId="50402"/>
    <cellStyle name="Note 2 2 18 5 4" xfId="50403"/>
    <cellStyle name="Note 2 2 18 6" xfId="50404"/>
    <cellStyle name="Note 2 2 18 6 2" xfId="50405"/>
    <cellStyle name="Note 2 2 18 6 2 2" xfId="50406"/>
    <cellStyle name="Note 2 2 18 6 2 3" xfId="50407"/>
    <cellStyle name="Note 2 2 18 6 3" xfId="50408"/>
    <cellStyle name="Note 2 2 18 6 4" xfId="50409"/>
    <cellStyle name="Note 2 2 18 7" xfId="50410"/>
    <cellStyle name="Note 2 2 18 7 2" xfId="50411"/>
    <cellStyle name="Note 2 2 18 7 2 2" xfId="50412"/>
    <cellStyle name="Note 2 2 18 7 2 3" xfId="50413"/>
    <cellStyle name="Note 2 2 18 7 3" xfId="50414"/>
    <cellStyle name="Note 2 2 18 7 4" xfId="50415"/>
    <cellStyle name="Note 2 2 18 8" xfId="50416"/>
    <cellStyle name="Note 2 2 18 8 2" xfId="50417"/>
    <cellStyle name="Note 2 2 18 8 2 2" xfId="50418"/>
    <cellStyle name="Note 2 2 18 8 2 3" xfId="50419"/>
    <cellStyle name="Note 2 2 18 8 3" xfId="50420"/>
    <cellStyle name="Note 2 2 18 8 4" xfId="50421"/>
    <cellStyle name="Note 2 2 18 9" xfId="50422"/>
    <cellStyle name="Note 2 2 18 9 2" xfId="50423"/>
    <cellStyle name="Note 2 2 18 9 2 2" xfId="50424"/>
    <cellStyle name="Note 2 2 18 9 2 3" xfId="50425"/>
    <cellStyle name="Note 2 2 18 9 3" xfId="50426"/>
    <cellStyle name="Note 2 2 18 9 4" xfId="50427"/>
    <cellStyle name="Note 2 2 19" xfId="50428"/>
    <cellStyle name="Note 2 2 19 10" xfId="50429"/>
    <cellStyle name="Note 2 2 19 11" xfId="50430"/>
    <cellStyle name="Note 2 2 19 2" xfId="50431"/>
    <cellStyle name="Note 2 2 19 2 2" xfId="50432"/>
    <cellStyle name="Note 2 2 19 2 2 2" xfId="50433"/>
    <cellStyle name="Note 2 2 19 2 2 3" xfId="50434"/>
    <cellStyle name="Note 2 2 19 2 3" xfId="50435"/>
    <cellStyle name="Note 2 2 19 2 4" xfId="50436"/>
    <cellStyle name="Note 2 2 19 3" xfId="50437"/>
    <cellStyle name="Note 2 2 19 3 2" xfId="50438"/>
    <cellStyle name="Note 2 2 19 3 2 2" xfId="50439"/>
    <cellStyle name="Note 2 2 19 3 2 3" xfId="50440"/>
    <cellStyle name="Note 2 2 19 3 3" xfId="50441"/>
    <cellStyle name="Note 2 2 19 3 4" xfId="50442"/>
    <cellStyle name="Note 2 2 19 4" xfId="50443"/>
    <cellStyle name="Note 2 2 19 4 2" xfId="50444"/>
    <cellStyle name="Note 2 2 19 4 2 2" xfId="50445"/>
    <cellStyle name="Note 2 2 19 4 2 3" xfId="50446"/>
    <cellStyle name="Note 2 2 19 4 3" xfId="50447"/>
    <cellStyle name="Note 2 2 19 4 4" xfId="50448"/>
    <cellStyle name="Note 2 2 19 5" xfId="50449"/>
    <cellStyle name="Note 2 2 19 5 2" xfId="50450"/>
    <cellStyle name="Note 2 2 19 5 2 2" xfId="50451"/>
    <cellStyle name="Note 2 2 19 5 2 3" xfId="50452"/>
    <cellStyle name="Note 2 2 19 5 3" xfId="50453"/>
    <cellStyle name="Note 2 2 19 5 4" xfId="50454"/>
    <cellStyle name="Note 2 2 19 6" xfId="50455"/>
    <cellStyle name="Note 2 2 19 6 2" xfId="50456"/>
    <cellStyle name="Note 2 2 19 6 2 2" xfId="50457"/>
    <cellStyle name="Note 2 2 19 6 2 3" xfId="50458"/>
    <cellStyle name="Note 2 2 19 6 3" xfId="50459"/>
    <cellStyle name="Note 2 2 19 6 4" xfId="50460"/>
    <cellStyle name="Note 2 2 19 7" xfId="50461"/>
    <cellStyle name="Note 2 2 19 7 2" xfId="50462"/>
    <cellStyle name="Note 2 2 19 7 2 2" xfId="50463"/>
    <cellStyle name="Note 2 2 19 7 2 3" xfId="50464"/>
    <cellStyle name="Note 2 2 19 7 3" xfId="50465"/>
    <cellStyle name="Note 2 2 19 7 4" xfId="50466"/>
    <cellStyle name="Note 2 2 19 8" xfId="50467"/>
    <cellStyle name="Note 2 2 19 8 2" xfId="50468"/>
    <cellStyle name="Note 2 2 19 8 2 2" xfId="50469"/>
    <cellStyle name="Note 2 2 19 8 2 3" xfId="50470"/>
    <cellStyle name="Note 2 2 19 8 3" xfId="50471"/>
    <cellStyle name="Note 2 2 19 8 4" xfId="50472"/>
    <cellStyle name="Note 2 2 19 9" xfId="50473"/>
    <cellStyle name="Note 2 2 19 9 2" xfId="50474"/>
    <cellStyle name="Note 2 2 19 9 2 2" xfId="50475"/>
    <cellStyle name="Note 2 2 19 9 2 3" xfId="50476"/>
    <cellStyle name="Note 2 2 19 9 3" xfId="50477"/>
    <cellStyle name="Note 2 2 19 9 4" xfId="50478"/>
    <cellStyle name="Note 2 2 2" xfId="380"/>
    <cellStyle name="Note 2 2 2 10" xfId="50479"/>
    <cellStyle name="Note 2 2 2 10 2" xfId="50480"/>
    <cellStyle name="Note 2 2 2 10 3" xfId="50481"/>
    <cellStyle name="Note 2 2 2 11" xfId="50482"/>
    <cellStyle name="Note 2 2 2 12" xfId="50483"/>
    <cellStyle name="Note 2 2 2 13" xfId="50484"/>
    <cellStyle name="Note 2 2 2 14" xfId="50485"/>
    <cellStyle name="Note 2 2 2 2" xfId="381"/>
    <cellStyle name="Note 2 2 2 2 2" xfId="382"/>
    <cellStyle name="Note 2 2 2 2 2 2" xfId="383"/>
    <cellStyle name="Note 2 2 2 2 2 2 2" xfId="6146"/>
    <cellStyle name="Note 2 2 2 2 2 2 2 2" xfId="6147"/>
    <cellStyle name="Note 2 2 2 2 2 2 2 2 2" xfId="6148"/>
    <cellStyle name="Note 2 2 2 2 2 2 2 2 2 2" xfId="6149"/>
    <cellStyle name="Note 2 2 2 2 2 2 2 2 2 2 2" xfId="6150"/>
    <cellStyle name="Note 2 2 2 2 2 2 2 2 2 3" xfId="6151"/>
    <cellStyle name="Note 2 2 2 2 2 2 2 2 3" xfId="6152"/>
    <cellStyle name="Note 2 2 2 2 2 2 2 2 3 2" xfId="6153"/>
    <cellStyle name="Note 2 2 2 2 2 2 2 2 3 2 2" xfId="6154"/>
    <cellStyle name="Note 2 2 2 2 2 2 2 2 3 3" xfId="6155"/>
    <cellStyle name="Note 2 2 2 2 2 2 2 2 4" xfId="6156"/>
    <cellStyle name="Note 2 2 2 2 2 2 2 2 4 2" xfId="6157"/>
    <cellStyle name="Note 2 2 2 2 2 2 2 2 5" xfId="6158"/>
    <cellStyle name="Note 2 2 2 2 2 2 2 3" xfId="6159"/>
    <cellStyle name="Note 2 2 2 2 2 2 2 3 2" xfId="6160"/>
    <cellStyle name="Note 2 2 2 2 2 2 2 3 2 2" xfId="6161"/>
    <cellStyle name="Note 2 2 2 2 2 2 2 3 3" xfId="6162"/>
    <cellStyle name="Note 2 2 2 2 2 2 2 4" xfId="6163"/>
    <cellStyle name="Note 2 2 2 2 2 2 2 4 2" xfId="6164"/>
    <cellStyle name="Note 2 2 2 2 2 2 2 4 2 2" xfId="6165"/>
    <cellStyle name="Note 2 2 2 2 2 2 2 4 3" xfId="6166"/>
    <cellStyle name="Note 2 2 2 2 2 2 2 5" xfId="6167"/>
    <cellStyle name="Note 2 2 2 2 2 2 2 5 2" xfId="6168"/>
    <cellStyle name="Note 2 2 2 2 2 2 2 6" xfId="6169"/>
    <cellStyle name="Note 2 2 2 2 2 2 3" xfId="50486"/>
    <cellStyle name="Note 2 2 2 2 2 2 4" xfId="50487"/>
    <cellStyle name="Note 2 2 2 2 2 2 5" xfId="50488"/>
    <cellStyle name="Note 2 2 2 2 2 2 6" xfId="50489"/>
    <cellStyle name="Note 2 2 2 2 2 3" xfId="6170"/>
    <cellStyle name="Note 2 2 2 2 2 3 2" xfId="6171"/>
    <cellStyle name="Note 2 2 2 2 2 3 2 2" xfId="6172"/>
    <cellStyle name="Note 2 2 2 2 2 3 2 2 2" xfId="6173"/>
    <cellStyle name="Note 2 2 2 2 2 3 2 2 2 2" xfId="6174"/>
    <cellStyle name="Note 2 2 2 2 2 3 2 2 3" xfId="6175"/>
    <cellStyle name="Note 2 2 2 2 2 3 2 3" xfId="6176"/>
    <cellStyle name="Note 2 2 2 2 2 3 2 3 2" xfId="6177"/>
    <cellStyle name="Note 2 2 2 2 2 3 2 3 2 2" xfId="6178"/>
    <cellStyle name="Note 2 2 2 2 2 3 2 3 3" xfId="6179"/>
    <cellStyle name="Note 2 2 2 2 2 3 2 4" xfId="6180"/>
    <cellStyle name="Note 2 2 2 2 2 3 2 4 2" xfId="6181"/>
    <cellStyle name="Note 2 2 2 2 2 3 2 5" xfId="6182"/>
    <cellStyle name="Note 2 2 2 2 2 3 3" xfId="6183"/>
    <cellStyle name="Note 2 2 2 2 2 3 3 2" xfId="6184"/>
    <cellStyle name="Note 2 2 2 2 2 3 3 2 2" xfId="6185"/>
    <cellStyle name="Note 2 2 2 2 2 3 3 3" xfId="6186"/>
    <cellStyle name="Note 2 2 2 2 2 3 4" xfId="6187"/>
    <cellStyle name="Note 2 2 2 2 2 3 4 2" xfId="6188"/>
    <cellStyle name="Note 2 2 2 2 2 3 4 2 2" xfId="6189"/>
    <cellStyle name="Note 2 2 2 2 2 3 4 3" xfId="6190"/>
    <cellStyle name="Note 2 2 2 2 2 3 5" xfId="6191"/>
    <cellStyle name="Note 2 2 2 2 2 3 5 2" xfId="6192"/>
    <cellStyle name="Note 2 2 2 2 2 3 6" xfId="6193"/>
    <cellStyle name="Note 2 2 2 2 2 4" xfId="50490"/>
    <cellStyle name="Note 2 2 2 2 2 5" xfId="50491"/>
    <cellStyle name="Note 2 2 2 2 2 6" xfId="50492"/>
    <cellStyle name="Note 2 2 2 2 2 7" xfId="50493"/>
    <cellStyle name="Note 2 2 2 2 2 8" xfId="50494"/>
    <cellStyle name="Note 2 2 2 2 3" xfId="384"/>
    <cellStyle name="Note 2 2 2 2 3 2" xfId="6194"/>
    <cellStyle name="Note 2 2 2 2 3 2 2" xfId="6195"/>
    <cellStyle name="Note 2 2 2 2 3 2 2 2" xfId="6196"/>
    <cellStyle name="Note 2 2 2 2 3 2 2 2 2" xfId="6197"/>
    <cellStyle name="Note 2 2 2 2 3 2 2 2 2 2" xfId="6198"/>
    <cellStyle name="Note 2 2 2 2 3 2 2 2 3" xfId="6199"/>
    <cellStyle name="Note 2 2 2 2 3 2 2 3" xfId="6200"/>
    <cellStyle name="Note 2 2 2 2 3 2 2 3 2" xfId="6201"/>
    <cellStyle name="Note 2 2 2 2 3 2 2 3 2 2" xfId="6202"/>
    <cellStyle name="Note 2 2 2 2 3 2 2 3 3" xfId="6203"/>
    <cellStyle name="Note 2 2 2 2 3 2 2 4" xfId="6204"/>
    <cellStyle name="Note 2 2 2 2 3 2 2 4 2" xfId="6205"/>
    <cellStyle name="Note 2 2 2 2 3 2 2 5" xfId="6206"/>
    <cellStyle name="Note 2 2 2 2 3 2 3" xfId="6207"/>
    <cellStyle name="Note 2 2 2 2 3 2 3 2" xfId="6208"/>
    <cellStyle name="Note 2 2 2 2 3 2 3 2 2" xfId="6209"/>
    <cellStyle name="Note 2 2 2 2 3 2 3 3" xfId="6210"/>
    <cellStyle name="Note 2 2 2 2 3 2 4" xfId="6211"/>
    <cellStyle name="Note 2 2 2 2 3 2 4 2" xfId="6212"/>
    <cellStyle name="Note 2 2 2 2 3 2 4 2 2" xfId="6213"/>
    <cellStyle name="Note 2 2 2 2 3 2 4 3" xfId="6214"/>
    <cellStyle name="Note 2 2 2 2 3 2 5" xfId="6215"/>
    <cellStyle name="Note 2 2 2 2 3 2 5 2" xfId="6216"/>
    <cellStyle name="Note 2 2 2 2 3 2 6" xfId="6217"/>
    <cellStyle name="Note 2 2 2 2 3 3" xfId="50495"/>
    <cellStyle name="Note 2 2 2 2 3 4" xfId="50496"/>
    <cellStyle name="Note 2 2 2 2 3 5" xfId="50497"/>
    <cellStyle name="Note 2 2 2 2 3 6" xfId="50498"/>
    <cellStyle name="Note 2 2 2 2 4" xfId="6218"/>
    <cellStyle name="Note 2 2 2 2 4 2" xfId="6219"/>
    <cellStyle name="Note 2 2 2 2 4 2 2" xfId="6220"/>
    <cellStyle name="Note 2 2 2 2 4 2 2 2" xfId="6221"/>
    <cellStyle name="Note 2 2 2 2 4 2 2 2 2" xfId="6222"/>
    <cellStyle name="Note 2 2 2 2 4 2 2 3" xfId="6223"/>
    <cellStyle name="Note 2 2 2 2 4 2 3" xfId="6224"/>
    <cellStyle name="Note 2 2 2 2 4 2 3 2" xfId="6225"/>
    <cellStyle name="Note 2 2 2 2 4 2 3 2 2" xfId="6226"/>
    <cellStyle name="Note 2 2 2 2 4 2 3 3" xfId="6227"/>
    <cellStyle name="Note 2 2 2 2 4 2 4" xfId="6228"/>
    <cellStyle name="Note 2 2 2 2 4 2 4 2" xfId="6229"/>
    <cellStyle name="Note 2 2 2 2 4 2 5" xfId="6230"/>
    <cellStyle name="Note 2 2 2 2 4 3" xfId="6231"/>
    <cellStyle name="Note 2 2 2 2 4 3 2" xfId="6232"/>
    <cellStyle name="Note 2 2 2 2 4 3 2 2" xfId="6233"/>
    <cellStyle name="Note 2 2 2 2 4 3 3" xfId="6234"/>
    <cellStyle name="Note 2 2 2 2 4 4" xfId="6235"/>
    <cellStyle name="Note 2 2 2 2 4 4 2" xfId="6236"/>
    <cellStyle name="Note 2 2 2 2 4 4 2 2" xfId="6237"/>
    <cellStyle name="Note 2 2 2 2 4 4 3" xfId="6238"/>
    <cellStyle name="Note 2 2 2 2 4 5" xfId="6239"/>
    <cellStyle name="Note 2 2 2 2 4 5 2" xfId="6240"/>
    <cellStyle name="Note 2 2 2 2 4 6" xfId="6241"/>
    <cellStyle name="Note 2 2 2 2 5" xfId="50499"/>
    <cellStyle name="Note 2 2 2 2 6" xfId="50500"/>
    <cellStyle name="Note 2 2 2 2 7" xfId="50501"/>
    <cellStyle name="Note 2 2 2 2 8" xfId="50502"/>
    <cellStyle name="Note 2 2 2 3" xfId="385"/>
    <cellStyle name="Note 2 2 2 3 2" xfId="386"/>
    <cellStyle name="Note 2 2 2 3 2 2" xfId="6242"/>
    <cellStyle name="Note 2 2 2 3 2 2 2" xfId="6243"/>
    <cellStyle name="Note 2 2 2 3 2 2 2 2" xfId="6244"/>
    <cellStyle name="Note 2 2 2 3 2 2 2 2 2" xfId="6245"/>
    <cellStyle name="Note 2 2 2 3 2 2 2 2 2 2" xfId="6246"/>
    <cellStyle name="Note 2 2 2 3 2 2 2 2 3" xfId="6247"/>
    <cellStyle name="Note 2 2 2 3 2 2 2 3" xfId="6248"/>
    <cellStyle name="Note 2 2 2 3 2 2 2 3 2" xfId="6249"/>
    <cellStyle name="Note 2 2 2 3 2 2 2 3 2 2" xfId="6250"/>
    <cellStyle name="Note 2 2 2 3 2 2 2 3 3" xfId="6251"/>
    <cellStyle name="Note 2 2 2 3 2 2 2 4" xfId="6252"/>
    <cellStyle name="Note 2 2 2 3 2 2 2 4 2" xfId="6253"/>
    <cellStyle name="Note 2 2 2 3 2 2 2 5" xfId="6254"/>
    <cellStyle name="Note 2 2 2 3 2 2 3" xfId="6255"/>
    <cellStyle name="Note 2 2 2 3 2 2 3 2" xfId="6256"/>
    <cellStyle name="Note 2 2 2 3 2 2 3 2 2" xfId="6257"/>
    <cellStyle name="Note 2 2 2 3 2 2 3 3" xfId="6258"/>
    <cellStyle name="Note 2 2 2 3 2 2 4" xfId="6259"/>
    <cellStyle name="Note 2 2 2 3 2 2 4 2" xfId="6260"/>
    <cellStyle name="Note 2 2 2 3 2 2 4 2 2" xfId="6261"/>
    <cellStyle name="Note 2 2 2 3 2 2 4 3" xfId="6262"/>
    <cellStyle name="Note 2 2 2 3 2 2 5" xfId="6263"/>
    <cellStyle name="Note 2 2 2 3 2 2 5 2" xfId="6264"/>
    <cellStyle name="Note 2 2 2 3 2 2 6" xfId="6265"/>
    <cellStyle name="Note 2 2 2 3 2 3" xfId="50503"/>
    <cellStyle name="Note 2 2 2 3 2 4" xfId="50504"/>
    <cellStyle name="Note 2 2 2 3 2 5" xfId="50505"/>
    <cellStyle name="Note 2 2 2 3 2 6" xfId="50506"/>
    <cellStyle name="Note 2 2 2 3 2 7" xfId="50507"/>
    <cellStyle name="Note 2 2 2 3 3" xfId="6266"/>
    <cellStyle name="Note 2 2 2 3 3 2" xfId="6267"/>
    <cellStyle name="Note 2 2 2 3 3 2 2" xfId="6268"/>
    <cellStyle name="Note 2 2 2 3 3 2 2 2" xfId="6269"/>
    <cellStyle name="Note 2 2 2 3 3 2 2 2 2" xfId="6270"/>
    <cellStyle name="Note 2 2 2 3 3 2 2 3" xfId="6271"/>
    <cellStyle name="Note 2 2 2 3 3 2 3" xfId="6272"/>
    <cellStyle name="Note 2 2 2 3 3 2 3 2" xfId="6273"/>
    <cellStyle name="Note 2 2 2 3 3 2 3 2 2" xfId="6274"/>
    <cellStyle name="Note 2 2 2 3 3 2 3 3" xfId="6275"/>
    <cellStyle name="Note 2 2 2 3 3 2 4" xfId="6276"/>
    <cellStyle name="Note 2 2 2 3 3 2 4 2" xfId="6277"/>
    <cellStyle name="Note 2 2 2 3 3 2 5" xfId="6278"/>
    <cellStyle name="Note 2 2 2 3 3 3" xfId="6279"/>
    <cellStyle name="Note 2 2 2 3 3 3 2" xfId="6280"/>
    <cellStyle name="Note 2 2 2 3 3 3 2 2" xfId="6281"/>
    <cellStyle name="Note 2 2 2 3 3 3 3" xfId="6282"/>
    <cellStyle name="Note 2 2 2 3 3 4" xfId="6283"/>
    <cellStyle name="Note 2 2 2 3 3 4 2" xfId="6284"/>
    <cellStyle name="Note 2 2 2 3 3 4 2 2" xfId="6285"/>
    <cellStyle name="Note 2 2 2 3 3 4 3" xfId="6286"/>
    <cellStyle name="Note 2 2 2 3 3 5" xfId="6287"/>
    <cellStyle name="Note 2 2 2 3 3 5 2" xfId="6288"/>
    <cellStyle name="Note 2 2 2 3 3 6" xfId="6289"/>
    <cellStyle name="Note 2 2 2 3 4" xfId="50508"/>
    <cellStyle name="Note 2 2 2 3 5" xfId="50509"/>
    <cellStyle name="Note 2 2 2 3 6" xfId="50510"/>
    <cellStyle name="Note 2 2 2 3 7" xfId="50511"/>
    <cellStyle name="Note 2 2 2 3 8" xfId="50512"/>
    <cellStyle name="Note 2 2 2 4" xfId="387"/>
    <cellStyle name="Note 2 2 2 4 2" xfId="388"/>
    <cellStyle name="Note 2 2 2 4 2 2" xfId="6290"/>
    <cellStyle name="Note 2 2 2 4 2 2 2" xfId="6291"/>
    <cellStyle name="Note 2 2 2 4 2 2 2 2" xfId="6292"/>
    <cellStyle name="Note 2 2 2 4 2 2 2 2 2" xfId="6293"/>
    <cellStyle name="Note 2 2 2 4 2 2 2 2 2 2" xfId="6294"/>
    <cellStyle name="Note 2 2 2 4 2 2 2 2 3" xfId="6295"/>
    <cellStyle name="Note 2 2 2 4 2 2 2 3" xfId="6296"/>
    <cellStyle name="Note 2 2 2 4 2 2 2 3 2" xfId="6297"/>
    <cellStyle name="Note 2 2 2 4 2 2 2 3 2 2" xfId="6298"/>
    <cellStyle name="Note 2 2 2 4 2 2 2 3 3" xfId="6299"/>
    <cellStyle name="Note 2 2 2 4 2 2 2 4" xfId="6300"/>
    <cellStyle name="Note 2 2 2 4 2 2 2 4 2" xfId="6301"/>
    <cellStyle name="Note 2 2 2 4 2 2 2 5" xfId="6302"/>
    <cellStyle name="Note 2 2 2 4 2 2 3" xfId="6303"/>
    <cellStyle name="Note 2 2 2 4 2 2 3 2" xfId="6304"/>
    <cellStyle name="Note 2 2 2 4 2 2 3 2 2" xfId="6305"/>
    <cellStyle name="Note 2 2 2 4 2 2 3 3" xfId="6306"/>
    <cellStyle name="Note 2 2 2 4 2 2 4" xfId="6307"/>
    <cellStyle name="Note 2 2 2 4 2 2 4 2" xfId="6308"/>
    <cellStyle name="Note 2 2 2 4 2 2 4 2 2" xfId="6309"/>
    <cellStyle name="Note 2 2 2 4 2 2 4 3" xfId="6310"/>
    <cellStyle name="Note 2 2 2 4 2 2 5" xfId="6311"/>
    <cellStyle name="Note 2 2 2 4 2 2 5 2" xfId="6312"/>
    <cellStyle name="Note 2 2 2 4 2 2 6" xfId="6313"/>
    <cellStyle name="Note 2 2 2 4 2 3" xfId="50513"/>
    <cellStyle name="Note 2 2 2 4 2 4" xfId="50514"/>
    <cellStyle name="Note 2 2 2 4 2 5" xfId="50515"/>
    <cellStyle name="Note 2 2 2 4 2 6" xfId="50516"/>
    <cellStyle name="Note 2 2 2 4 2 7" xfId="50517"/>
    <cellStyle name="Note 2 2 2 4 3" xfId="6314"/>
    <cellStyle name="Note 2 2 2 4 3 2" xfId="6315"/>
    <cellStyle name="Note 2 2 2 4 3 2 2" xfId="6316"/>
    <cellStyle name="Note 2 2 2 4 3 2 2 2" xfId="6317"/>
    <cellStyle name="Note 2 2 2 4 3 2 2 2 2" xfId="6318"/>
    <cellStyle name="Note 2 2 2 4 3 2 2 3" xfId="6319"/>
    <cellStyle name="Note 2 2 2 4 3 2 3" xfId="6320"/>
    <cellStyle name="Note 2 2 2 4 3 2 3 2" xfId="6321"/>
    <cellStyle name="Note 2 2 2 4 3 2 3 2 2" xfId="6322"/>
    <cellStyle name="Note 2 2 2 4 3 2 3 3" xfId="6323"/>
    <cellStyle name="Note 2 2 2 4 3 2 4" xfId="6324"/>
    <cellStyle name="Note 2 2 2 4 3 2 4 2" xfId="6325"/>
    <cellStyle name="Note 2 2 2 4 3 2 5" xfId="6326"/>
    <cellStyle name="Note 2 2 2 4 3 3" xfId="6327"/>
    <cellStyle name="Note 2 2 2 4 3 3 2" xfId="6328"/>
    <cellStyle name="Note 2 2 2 4 3 3 2 2" xfId="6329"/>
    <cellStyle name="Note 2 2 2 4 3 3 3" xfId="6330"/>
    <cellStyle name="Note 2 2 2 4 3 4" xfId="6331"/>
    <cellStyle name="Note 2 2 2 4 3 4 2" xfId="6332"/>
    <cellStyle name="Note 2 2 2 4 3 4 2 2" xfId="6333"/>
    <cellStyle name="Note 2 2 2 4 3 4 3" xfId="6334"/>
    <cellStyle name="Note 2 2 2 4 3 5" xfId="6335"/>
    <cellStyle name="Note 2 2 2 4 3 5 2" xfId="6336"/>
    <cellStyle name="Note 2 2 2 4 3 6" xfId="6337"/>
    <cellStyle name="Note 2 2 2 4 4" xfId="50518"/>
    <cellStyle name="Note 2 2 2 4 5" xfId="50519"/>
    <cellStyle name="Note 2 2 2 4 6" xfId="50520"/>
    <cellStyle name="Note 2 2 2 4 7" xfId="50521"/>
    <cellStyle name="Note 2 2 2 4 8" xfId="50522"/>
    <cellStyle name="Note 2 2 2 5" xfId="389"/>
    <cellStyle name="Note 2 2 2 5 2" xfId="390"/>
    <cellStyle name="Note 2 2 2 5 2 2" xfId="6338"/>
    <cellStyle name="Note 2 2 2 5 2 2 2" xfId="6339"/>
    <cellStyle name="Note 2 2 2 5 2 2 2 2" xfId="6340"/>
    <cellStyle name="Note 2 2 2 5 2 2 2 2 2" xfId="6341"/>
    <cellStyle name="Note 2 2 2 5 2 2 2 2 2 2" xfId="6342"/>
    <cellStyle name="Note 2 2 2 5 2 2 2 2 3" xfId="6343"/>
    <cellStyle name="Note 2 2 2 5 2 2 2 3" xfId="6344"/>
    <cellStyle name="Note 2 2 2 5 2 2 2 3 2" xfId="6345"/>
    <cellStyle name="Note 2 2 2 5 2 2 2 3 2 2" xfId="6346"/>
    <cellStyle name="Note 2 2 2 5 2 2 2 3 3" xfId="6347"/>
    <cellStyle name="Note 2 2 2 5 2 2 2 4" xfId="6348"/>
    <cellStyle name="Note 2 2 2 5 2 2 2 4 2" xfId="6349"/>
    <cellStyle name="Note 2 2 2 5 2 2 2 5" xfId="6350"/>
    <cellStyle name="Note 2 2 2 5 2 2 3" xfId="6351"/>
    <cellStyle name="Note 2 2 2 5 2 2 3 2" xfId="6352"/>
    <cellStyle name="Note 2 2 2 5 2 2 3 2 2" xfId="6353"/>
    <cellStyle name="Note 2 2 2 5 2 2 3 3" xfId="6354"/>
    <cellStyle name="Note 2 2 2 5 2 2 4" xfId="6355"/>
    <cellStyle name="Note 2 2 2 5 2 2 4 2" xfId="6356"/>
    <cellStyle name="Note 2 2 2 5 2 2 4 2 2" xfId="6357"/>
    <cellStyle name="Note 2 2 2 5 2 2 4 3" xfId="6358"/>
    <cellStyle name="Note 2 2 2 5 2 2 5" xfId="6359"/>
    <cellStyle name="Note 2 2 2 5 2 2 5 2" xfId="6360"/>
    <cellStyle name="Note 2 2 2 5 2 2 6" xfId="6361"/>
    <cellStyle name="Note 2 2 2 5 2 3" xfId="50523"/>
    <cellStyle name="Note 2 2 2 5 2 4" xfId="50524"/>
    <cellStyle name="Note 2 2 2 5 2 5" xfId="50525"/>
    <cellStyle name="Note 2 2 2 5 2 6" xfId="50526"/>
    <cellStyle name="Note 2 2 2 5 2 7" xfId="50527"/>
    <cellStyle name="Note 2 2 2 5 3" xfId="6362"/>
    <cellStyle name="Note 2 2 2 5 3 2" xfId="6363"/>
    <cellStyle name="Note 2 2 2 5 3 2 2" xfId="6364"/>
    <cellStyle name="Note 2 2 2 5 3 2 2 2" xfId="6365"/>
    <cellStyle name="Note 2 2 2 5 3 2 2 2 2" xfId="6366"/>
    <cellStyle name="Note 2 2 2 5 3 2 2 3" xfId="6367"/>
    <cellStyle name="Note 2 2 2 5 3 2 3" xfId="6368"/>
    <cellStyle name="Note 2 2 2 5 3 2 3 2" xfId="6369"/>
    <cellStyle name="Note 2 2 2 5 3 2 3 2 2" xfId="6370"/>
    <cellStyle name="Note 2 2 2 5 3 2 3 3" xfId="6371"/>
    <cellStyle name="Note 2 2 2 5 3 2 4" xfId="6372"/>
    <cellStyle name="Note 2 2 2 5 3 2 4 2" xfId="6373"/>
    <cellStyle name="Note 2 2 2 5 3 2 5" xfId="6374"/>
    <cellStyle name="Note 2 2 2 5 3 3" xfId="6375"/>
    <cellStyle name="Note 2 2 2 5 3 3 2" xfId="6376"/>
    <cellStyle name="Note 2 2 2 5 3 3 2 2" xfId="6377"/>
    <cellStyle name="Note 2 2 2 5 3 3 3" xfId="6378"/>
    <cellStyle name="Note 2 2 2 5 3 4" xfId="6379"/>
    <cellStyle name="Note 2 2 2 5 3 4 2" xfId="6380"/>
    <cellStyle name="Note 2 2 2 5 3 4 2 2" xfId="6381"/>
    <cellStyle name="Note 2 2 2 5 3 4 3" xfId="6382"/>
    <cellStyle name="Note 2 2 2 5 3 5" xfId="6383"/>
    <cellStyle name="Note 2 2 2 5 3 5 2" xfId="6384"/>
    <cellStyle name="Note 2 2 2 5 3 6" xfId="6385"/>
    <cellStyle name="Note 2 2 2 5 4" xfId="50528"/>
    <cellStyle name="Note 2 2 2 5 5" xfId="50529"/>
    <cellStyle name="Note 2 2 2 5 6" xfId="50530"/>
    <cellStyle name="Note 2 2 2 5 7" xfId="50531"/>
    <cellStyle name="Note 2 2 2 5 8" xfId="50532"/>
    <cellStyle name="Note 2 2 2 6" xfId="391"/>
    <cellStyle name="Note 2 2 2 6 2" xfId="392"/>
    <cellStyle name="Note 2 2 2 6 2 2" xfId="6386"/>
    <cellStyle name="Note 2 2 2 6 2 2 2" xfId="6387"/>
    <cellStyle name="Note 2 2 2 6 2 2 2 2" xfId="6388"/>
    <cellStyle name="Note 2 2 2 6 2 2 2 2 2" xfId="6389"/>
    <cellStyle name="Note 2 2 2 6 2 2 2 2 2 2" xfId="6390"/>
    <cellStyle name="Note 2 2 2 6 2 2 2 2 3" xfId="6391"/>
    <cellStyle name="Note 2 2 2 6 2 2 2 3" xfId="6392"/>
    <cellStyle name="Note 2 2 2 6 2 2 2 3 2" xfId="6393"/>
    <cellStyle name="Note 2 2 2 6 2 2 2 3 2 2" xfId="6394"/>
    <cellStyle name="Note 2 2 2 6 2 2 2 3 3" xfId="6395"/>
    <cellStyle name="Note 2 2 2 6 2 2 2 4" xfId="6396"/>
    <cellStyle name="Note 2 2 2 6 2 2 2 4 2" xfId="6397"/>
    <cellStyle name="Note 2 2 2 6 2 2 2 5" xfId="6398"/>
    <cellStyle name="Note 2 2 2 6 2 2 3" xfId="6399"/>
    <cellStyle name="Note 2 2 2 6 2 2 3 2" xfId="6400"/>
    <cellStyle name="Note 2 2 2 6 2 2 3 2 2" xfId="6401"/>
    <cellStyle name="Note 2 2 2 6 2 2 3 3" xfId="6402"/>
    <cellStyle name="Note 2 2 2 6 2 2 4" xfId="6403"/>
    <cellStyle name="Note 2 2 2 6 2 2 4 2" xfId="6404"/>
    <cellStyle name="Note 2 2 2 6 2 2 4 2 2" xfId="6405"/>
    <cellStyle name="Note 2 2 2 6 2 2 4 3" xfId="6406"/>
    <cellStyle name="Note 2 2 2 6 2 2 5" xfId="6407"/>
    <cellStyle name="Note 2 2 2 6 2 2 5 2" xfId="6408"/>
    <cellStyle name="Note 2 2 2 6 2 2 6" xfId="6409"/>
    <cellStyle name="Note 2 2 2 6 2 3" xfId="50533"/>
    <cellStyle name="Note 2 2 2 6 2 4" xfId="50534"/>
    <cellStyle name="Note 2 2 2 6 2 5" xfId="50535"/>
    <cellStyle name="Note 2 2 2 6 2 6" xfId="50536"/>
    <cellStyle name="Note 2 2 2 6 2 7" xfId="50537"/>
    <cellStyle name="Note 2 2 2 6 3" xfId="6410"/>
    <cellStyle name="Note 2 2 2 6 3 2" xfId="6411"/>
    <cellStyle name="Note 2 2 2 6 3 2 2" xfId="6412"/>
    <cellStyle name="Note 2 2 2 6 3 2 2 2" xfId="6413"/>
    <cellStyle name="Note 2 2 2 6 3 2 2 2 2" xfId="6414"/>
    <cellStyle name="Note 2 2 2 6 3 2 2 3" xfId="6415"/>
    <cellStyle name="Note 2 2 2 6 3 2 3" xfId="6416"/>
    <cellStyle name="Note 2 2 2 6 3 2 3 2" xfId="6417"/>
    <cellStyle name="Note 2 2 2 6 3 2 3 2 2" xfId="6418"/>
    <cellStyle name="Note 2 2 2 6 3 2 3 3" xfId="6419"/>
    <cellStyle name="Note 2 2 2 6 3 2 4" xfId="6420"/>
    <cellStyle name="Note 2 2 2 6 3 2 4 2" xfId="6421"/>
    <cellStyle name="Note 2 2 2 6 3 2 5" xfId="6422"/>
    <cellStyle name="Note 2 2 2 6 3 3" xfId="6423"/>
    <cellStyle name="Note 2 2 2 6 3 3 2" xfId="6424"/>
    <cellStyle name="Note 2 2 2 6 3 3 2 2" xfId="6425"/>
    <cellStyle name="Note 2 2 2 6 3 3 3" xfId="6426"/>
    <cellStyle name="Note 2 2 2 6 3 4" xfId="6427"/>
    <cellStyle name="Note 2 2 2 6 3 4 2" xfId="6428"/>
    <cellStyle name="Note 2 2 2 6 3 4 2 2" xfId="6429"/>
    <cellStyle name="Note 2 2 2 6 3 4 3" xfId="6430"/>
    <cellStyle name="Note 2 2 2 6 3 5" xfId="6431"/>
    <cellStyle name="Note 2 2 2 6 3 5 2" xfId="6432"/>
    <cellStyle name="Note 2 2 2 6 3 6" xfId="6433"/>
    <cellStyle name="Note 2 2 2 6 4" xfId="50538"/>
    <cellStyle name="Note 2 2 2 6 5" xfId="50539"/>
    <cellStyle name="Note 2 2 2 6 6" xfId="50540"/>
    <cellStyle name="Note 2 2 2 6 7" xfId="50541"/>
    <cellStyle name="Note 2 2 2 6 8" xfId="50542"/>
    <cellStyle name="Note 2 2 2 7" xfId="6434"/>
    <cellStyle name="Note 2 2 2 7 2" xfId="6435"/>
    <cellStyle name="Note 2 2 2 7 2 2" xfId="6436"/>
    <cellStyle name="Note 2 2 2 7 2 2 2" xfId="6437"/>
    <cellStyle name="Note 2 2 2 7 2 2 2 2" xfId="6438"/>
    <cellStyle name="Note 2 2 2 7 2 2 3" xfId="6439"/>
    <cellStyle name="Note 2 2 2 7 2 3" xfId="6440"/>
    <cellStyle name="Note 2 2 2 7 2 3 2" xfId="6441"/>
    <cellStyle name="Note 2 2 2 7 2 3 2 2" xfId="6442"/>
    <cellStyle name="Note 2 2 2 7 2 3 3" xfId="6443"/>
    <cellStyle name="Note 2 2 2 7 2 4" xfId="6444"/>
    <cellStyle name="Note 2 2 2 7 2 4 2" xfId="6445"/>
    <cellStyle name="Note 2 2 2 7 2 5" xfId="6446"/>
    <cellStyle name="Note 2 2 2 7 3" xfId="6447"/>
    <cellStyle name="Note 2 2 2 7 3 2" xfId="6448"/>
    <cellStyle name="Note 2 2 2 7 3 2 2" xfId="6449"/>
    <cellStyle name="Note 2 2 2 7 3 3" xfId="6450"/>
    <cellStyle name="Note 2 2 2 7 4" xfId="6451"/>
    <cellStyle name="Note 2 2 2 7 4 2" xfId="6452"/>
    <cellStyle name="Note 2 2 2 7 4 2 2" xfId="6453"/>
    <cellStyle name="Note 2 2 2 7 4 3" xfId="6454"/>
    <cellStyle name="Note 2 2 2 7 5" xfId="6455"/>
    <cellStyle name="Note 2 2 2 7 5 2" xfId="6456"/>
    <cellStyle name="Note 2 2 2 7 6" xfId="6457"/>
    <cellStyle name="Note 2 2 2 8" xfId="50543"/>
    <cellStyle name="Note 2 2 2 8 2" xfId="50544"/>
    <cellStyle name="Note 2 2 2 8 2 2" xfId="50545"/>
    <cellStyle name="Note 2 2 2 8 2 3" xfId="50546"/>
    <cellStyle name="Note 2 2 2 8 3" xfId="50547"/>
    <cellStyle name="Note 2 2 2 8 4" xfId="50548"/>
    <cellStyle name="Note 2 2 2 9" xfId="50549"/>
    <cellStyle name="Note 2 2 2 9 2" xfId="50550"/>
    <cellStyle name="Note 2 2 2 9 2 2" xfId="50551"/>
    <cellStyle name="Note 2 2 2 9 2 3" xfId="50552"/>
    <cellStyle name="Note 2 2 2 9 3" xfId="50553"/>
    <cellStyle name="Note 2 2 2 9 4" xfId="50554"/>
    <cellStyle name="Note 2 2 20" xfId="50555"/>
    <cellStyle name="Note 2 2 20 10" xfId="50556"/>
    <cellStyle name="Note 2 2 20 11" xfId="50557"/>
    <cellStyle name="Note 2 2 20 2" xfId="50558"/>
    <cellStyle name="Note 2 2 20 2 2" xfId="50559"/>
    <cellStyle name="Note 2 2 20 2 2 2" xfId="50560"/>
    <cellStyle name="Note 2 2 20 2 2 3" xfId="50561"/>
    <cellStyle name="Note 2 2 20 2 3" xfId="50562"/>
    <cellStyle name="Note 2 2 20 2 4" xfId="50563"/>
    <cellStyle name="Note 2 2 20 3" xfId="50564"/>
    <cellStyle name="Note 2 2 20 3 2" xfId="50565"/>
    <cellStyle name="Note 2 2 20 3 2 2" xfId="50566"/>
    <cellStyle name="Note 2 2 20 3 2 3" xfId="50567"/>
    <cellStyle name="Note 2 2 20 3 3" xfId="50568"/>
    <cellStyle name="Note 2 2 20 3 4" xfId="50569"/>
    <cellStyle name="Note 2 2 20 4" xfId="50570"/>
    <cellStyle name="Note 2 2 20 4 2" xfId="50571"/>
    <cellStyle name="Note 2 2 20 4 2 2" xfId="50572"/>
    <cellStyle name="Note 2 2 20 4 2 3" xfId="50573"/>
    <cellStyle name="Note 2 2 20 4 3" xfId="50574"/>
    <cellStyle name="Note 2 2 20 4 4" xfId="50575"/>
    <cellStyle name="Note 2 2 20 5" xfId="50576"/>
    <cellStyle name="Note 2 2 20 5 2" xfId="50577"/>
    <cellStyle name="Note 2 2 20 5 2 2" xfId="50578"/>
    <cellStyle name="Note 2 2 20 5 2 3" xfId="50579"/>
    <cellStyle name="Note 2 2 20 5 3" xfId="50580"/>
    <cellStyle name="Note 2 2 20 5 4" xfId="50581"/>
    <cellStyle name="Note 2 2 20 6" xfId="50582"/>
    <cellStyle name="Note 2 2 20 6 2" xfId="50583"/>
    <cellStyle name="Note 2 2 20 6 2 2" xfId="50584"/>
    <cellStyle name="Note 2 2 20 6 2 3" xfId="50585"/>
    <cellStyle name="Note 2 2 20 6 3" xfId="50586"/>
    <cellStyle name="Note 2 2 20 6 4" xfId="50587"/>
    <cellStyle name="Note 2 2 20 7" xfId="50588"/>
    <cellStyle name="Note 2 2 20 7 2" xfId="50589"/>
    <cellStyle name="Note 2 2 20 7 2 2" xfId="50590"/>
    <cellStyle name="Note 2 2 20 7 2 3" xfId="50591"/>
    <cellStyle name="Note 2 2 20 7 3" xfId="50592"/>
    <cellStyle name="Note 2 2 20 7 4" xfId="50593"/>
    <cellStyle name="Note 2 2 20 8" xfId="50594"/>
    <cellStyle name="Note 2 2 20 8 2" xfId="50595"/>
    <cellStyle name="Note 2 2 20 8 2 2" xfId="50596"/>
    <cellStyle name="Note 2 2 20 8 2 3" xfId="50597"/>
    <cellStyle name="Note 2 2 20 8 3" xfId="50598"/>
    <cellStyle name="Note 2 2 20 8 4" xfId="50599"/>
    <cellStyle name="Note 2 2 20 9" xfId="50600"/>
    <cellStyle name="Note 2 2 20 9 2" xfId="50601"/>
    <cellStyle name="Note 2 2 20 9 2 2" xfId="50602"/>
    <cellStyle name="Note 2 2 20 9 2 3" xfId="50603"/>
    <cellStyle name="Note 2 2 20 9 3" xfId="50604"/>
    <cellStyle name="Note 2 2 20 9 4" xfId="50605"/>
    <cellStyle name="Note 2 2 21" xfId="50606"/>
    <cellStyle name="Note 2 2 21 10" xfId="50607"/>
    <cellStyle name="Note 2 2 21 11" xfId="50608"/>
    <cellStyle name="Note 2 2 21 2" xfId="50609"/>
    <cellStyle name="Note 2 2 21 2 2" xfId="50610"/>
    <cellStyle name="Note 2 2 21 2 2 2" xfId="50611"/>
    <cellStyle name="Note 2 2 21 2 2 3" xfId="50612"/>
    <cellStyle name="Note 2 2 21 2 3" xfId="50613"/>
    <cellStyle name="Note 2 2 21 2 4" xfId="50614"/>
    <cellStyle name="Note 2 2 21 3" xfId="50615"/>
    <cellStyle name="Note 2 2 21 3 2" xfId="50616"/>
    <cellStyle name="Note 2 2 21 3 2 2" xfId="50617"/>
    <cellStyle name="Note 2 2 21 3 2 3" xfId="50618"/>
    <cellStyle name="Note 2 2 21 3 3" xfId="50619"/>
    <cellStyle name="Note 2 2 21 3 4" xfId="50620"/>
    <cellStyle name="Note 2 2 21 4" xfId="50621"/>
    <cellStyle name="Note 2 2 21 4 2" xfId="50622"/>
    <cellStyle name="Note 2 2 21 4 2 2" xfId="50623"/>
    <cellStyle name="Note 2 2 21 4 2 3" xfId="50624"/>
    <cellStyle name="Note 2 2 21 4 3" xfId="50625"/>
    <cellStyle name="Note 2 2 21 4 4" xfId="50626"/>
    <cellStyle name="Note 2 2 21 5" xfId="50627"/>
    <cellStyle name="Note 2 2 21 5 2" xfId="50628"/>
    <cellStyle name="Note 2 2 21 5 2 2" xfId="50629"/>
    <cellStyle name="Note 2 2 21 5 2 3" xfId="50630"/>
    <cellStyle name="Note 2 2 21 5 3" xfId="50631"/>
    <cellStyle name="Note 2 2 21 5 4" xfId="50632"/>
    <cellStyle name="Note 2 2 21 6" xfId="50633"/>
    <cellStyle name="Note 2 2 21 6 2" xfId="50634"/>
    <cellStyle name="Note 2 2 21 6 2 2" xfId="50635"/>
    <cellStyle name="Note 2 2 21 6 2 3" xfId="50636"/>
    <cellStyle name="Note 2 2 21 6 3" xfId="50637"/>
    <cellStyle name="Note 2 2 21 6 4" xfId="50638"/>
    <cellStyle name="Note 2 2 21 7" xfId="50639"/>
    <cellStyle name="Note 2 2 21 7 2" xfId="50640"/>
    <cellStyle name="Note 2 2 21 7 2 2" xfId="50641"/>
    <cellStyle name="Note 2 2 21 7 2 3" xfId="50642"/>
    <cellStyle name="Note 2 2 21 7 3" xfId="50643"/>
    <cellStyle name="Note 2 2 21 7 4" xfId="50644"/>
    <cellStyle name="Note 2 2 21 8" xfId="50645"/>
    <cellStyle name="Note 2 2 21 8 2" xfId="50646"/>
    <cellStyle name="Note 2 2 21 8 2 2" xfId="50647"/>
    <cellStyle name="Note 2 2 21 8 2 3" xfId="50648"/>
    <cellStyle name="Note 2 2 21 8 3" xfId="50649"/>
    <cellStyle name="Note 2 2 21 8 4" xfId="50650"/>
    <cellStyle name="Note 2 2 21 9" xfId="50651"/>
    <cellStyle name="Note 2 2 21 9 2" xfId="50652"/>
    <cellStyle name="Note 2 2 21 9 2 2" xfId="50653"/>
    <cellStyle name="Note 2 2 21 9 2 3" xfId="50654"/>
    <cellStyle name="Note 2 2 21 9 3" xfId="50655"/>
    <cellStyle name="Note 2 2 21 9 4" xfId="50656"/>
    <cellStyle name="Note 2 2 22" xfId="50657"/>
    <cellStyle name="Note 2 2 22 10" xfId="50658"/>
    <cellStyle name="Note 2 2 22 11" xfId="50659"/>
    <cellStyle name="Note 2 2 22 2" xfId="50660"/>
    <cellStyle name="Note 2 2 22 2 2" xfId="50661"/>
    <cellStyle name="Note 2 2 22 2 2 2" xfId="50662"/>
    <cellStyle name="Note 2 2 22 2 2 3" xfId="50663"/>
    <cellStyle name="Note 2 2 22 2 3" xfId="50664"/>
    <cellStyle name="Note 2 2 22 2 4" xfId="50665"/>
    <cellStyle name="Note 2 2 22 3" xfId="50666"/>
    <cellStyle name="Note 2 2 22 3 2" xfId="50667"/>
    <cellStyle name="Note 2 2 22 3 2 2" xfId="50668"/>
    <cellStyle name="Note 2 2 22 3 2 3" xfId="50669"/>
    <cellStyle name="Note 2 2 22 3 3" xfId="50670"/>
    <cellStyle name="Note 2 2 22 3 4" xfId="50671"/>
    <cellStyle name="Note 2 2 22 4" xfId="50672"/>
    <cellStyle name="Note 2 2 22 4 2" xfId="50673"/>
    <cellStyle name="Note 2 2 22 4 2 2" xfId="50674"/>
    <cellStyle name="Note 2 2 22 4 2 3" xfId="50675"/>
    <cellStyle name="Note 2 2 22 4 3" xfId="50676"/>
    <cellStyle name="Note 2 2 22 4 4" xfId="50677"/>
    <cellStyle name="Note 2 2 22 5" xfId="50678"/>
    <cellStyle name="Note 2 2 22 5 2" xfId="50679"/>
    <cellStyle name="Note 2 2 22 5 2 2" xfId="50680"/>
    <cellStyle name="Note 2 2 22 5 2 3" xfId="50681"/>
    <cellStyle name="Note 2 2 22 5 3" xfId="50682"/>
    <cellStyle name="Note 2 2 22 5 4" xfId="50683"/>
    <cellStyle name="Note 2 2 22 6" xfId="50684"/>
    <cellStyle name="Note 2 2 22 6 2" xfId="50685"/>
    <cellStyle name="Note 2 2 22 6 2 2" xfId="50686"/>
    <cellStyle name="Note 2 2 22 6 2 3" xfId="50687"/>
    <cellStyle name="Note 2 2 22 6 3" xfId="50688"/>
    <cellStyle name="Note 2 2 22 6 4" xfId="50689"/>
    <cellStyle name="Note 2 2 22 7" xfId="50690"/>
    <cellStyle name="Note 2 2 22 7 2" xfId="50691"/>
    <cellStyle name="Note 2 2 22 7 2 2" xfId="50692"/>
    <cellStyle name="Note 2 2 22 7 2 3" xfId="50693"/>
    <cellStyle name="Note 2 2 22 7 3" xfId="50694"/>
    <cellStyle name="Note 2 2 22 7 4" xfId="50695"/>
    <cellStyle name="Note 2 2 22 8" xfId="50696"/>
    <cellStyle name="Note 2 2 22 8 2" xfId="50697"/>
    <cellStyle name="Note 2 2 22 8 2 2" xfId="50698"/>
    <cellStyle name="Note 2 2 22 8 2 3" xfId="50699"/>
    <cellStyle name="Note 2 2 22 8 3" xfId="50700"/>
    <cellStyle name="Note 2 2 22 8 4" xfId="50701"/>
    <cellStyle name="Note 2 2 22 9" xfId="50702"/>
    <cellStyle name="Note 2 2 22 9 2" xfId="50703"/>
    <cellStyle name="Note 2 2 22 9 2 2" xfId="50704"/>
    <cellStyle name="Note 2 2 22 9 2 3" xfId="50705"/>
    <cellStyle name="Note 2 2 22 9 3" xfId="50706"/>
    <cellStyle name="Note 2 2 22 9 4" xfId="50707"/>
    <cellStyle name="Note 2 2 23" xfId="50708"/>
    <cellStyle name="Note 2 2 23 10" xfId="50709"/>
    <cellStyle name="Note 2 2 23 11" xfId="50710"/>
    <cellStyle name="Note 2 2 23 2" xfId="50711"/>
    <cellStyle name="Note 2 2 23 2 2" xfId="50712"/>
    <cellStyle name="Note 2 2 23 2 2 2" xfId="50713"/>
    <cellStyle name="Note 2 2 23 2 2 3" xfId="50714"/>
    <cellStyle name="Note 2 2 23 2 3" xfId="50715"/>
    <cellStyle name="Note 2 2 23 2 4" xfId="50716"/>
    <cellStyle name="Note 2 2 23 3" xfId="50717"/>
    <cellStyle name="Note 2 2 23 3 2" xfId="50718"/>
    <cellStyle name="Note 2 2 23 3 2 2" xfId="50719"/>
    <cellStyle name="Note 2 2 23 3 2 3" xfId="50720"/>
    <cellStyle name="Note 2 2 23 3 3" xfId="50721"/>
    <cellStyle name="Note 2 2 23 3 4" xfId="50722"/>
    <cellStyle name="Note 2 2 23 4" xfId="50723"/>
    <cellStyle name="Note 2 2 23 4 2" xfId="50724"/>
    <cellStyle name="Note 2 2 23 4 2 2" xfId="50725"/>
    <cellStyle name="Note 2 2 23 4 2 3" xfId="50726"/>
    <cellStyle name="Note 2 2 23 4 3" xfId="50727"/>
    <cellStyle name="Note 2 2 23 4 4" xfId="50728"/>
    <cellStyle name="Note 2 2 23 5" xfId="50729"/>
    <cellStyle name="Note 2 2 23 5 2" xfId="50730"/>
    <cellStyle name="Note 2 2 23 5 2 2" xfId="50731"/>
    <cellStyle name="Note 2 2 23 5 2 3" xfId="50732"/>
    <cellStyle name="Note 2 2 23 5 3" xfId="50733"/>
    <cellStyle name="Note 2 2 23 5 4" xfId="50734"/>
    <cellStyle name="Note 2 2 23 6" xfId="50735"/>
    <cellStyle name="Note 2 2 23 6 2" xfId="50736"/>
    <cellStyle name="Note 2 2 23 6 2 2" xfId="50737"/>
    <cellStyle name="Note 2 2 23 6 2 3" xfId="50738"/>
    <cellStyle name="Note 2 2 23 6 3" xfId="50739"/>
    <cellStyle name="Note 2 2 23 6 4" xfId="50740"/>
    <cellStyle name="Note 2 2 23 7" xfId="50741"/>
    <cellStyle name="Note 2 2 23 7 2" xfId="50742"/>
    <cellStyle name="Note 2 2 23 7 2 2" xfId="50743"/>
    <cellStyle name="Note 2 2 23 7 2 3" xfId="50744"/>
    <cellStyle name="Note 2 2 23 7 3" xfId="50745"/>
    <cellStyle name="Note 2 2 23 7 4" xfId="50746"/>
    <cellStyle name="Note 2 2 23 8" xfId="50747"/>
    <cellStyle name="Note 2 2 23 8 2" xfId="50748"/>
    <cellStyle name="Note 2 2 23 8 2 2" xfId="50749"/>
    <cellStyle name="Note 2 2 23 8 2 3" xfId="50750"/>
    <cellStyle name="Note 2 2 23 8 3" xfId="50751"/>
    <cellStyle name="Note 2 2 23 8 4" xfId="50752"/>
    <cellStyle name="Note 2 2 23 9" xfId="50753"/>
    <cellStyle name="Note 2 2 23 9 2" xfId="50754"/>
    <cellStyle name="Note 2 2 23 9 2 2" xfId="50755"/>
    <cellStyle name="Note 2 2 23 9 2 3" xfId="50756"/>
    <cellStyle name="Note 2 2 23 9 3" xfId="50757"/>
    <cellStyle name="Note 2 2 23 9 4" xfId="50758"/>
    <cellStyle name="Note 2 2 24" xfId="50759"/>
    <cellStyle name="Note 2 2 24 10" xfId="50760"/>
    <cellStyle name="Note 2 2 24 2" xfId="50761"/>
    <cellStyle name="Note 2 2 24 2 2" xfId="50762"/>
    <cellStyle name="Note 2 2 24 2 2 2" xfId="50763"/>
    <cellStyle name="Note 2 2 24 2 2 3" xfId="50764"/>
    <cellStyle name="Note 2 2 24 2 3" xfId="50765"/>
    <cellStyle name="Note 2 2 24 2 4" xfId="50766"/>
    <cellStyle name="Note 2 2 24 3" xfId="50767"/>
    <cellStyle name="Note 2 2 24 3 2" xfId="50768"/>
    <cellStyle name="Note 2 2 24 3 2 2" xfId="50769"/>
    <cellStyle name="Note 2 2 24 3 2 3" xfId="50770"/>
    <cellStyle name="Note 2 2 24 3 3" xfId="50771"/>
    <cellStyle name="Note 2 2 24 3 4" xfId="50772"/>
    <cellStyle name="Note 2 2 24 4" xfId="50773"/>
    <cellStyle name="Note 2 2 24 4 2" xfId="50774"/>
    <cellStyle name="Note 2 2 24 4 2 2" xfId="50775"/>
    <cellStyle name="Note 2 2 24 4 2 3" xfId="50776"/>
    <cellStyle name="Note 2 2 24 4 3" xfId="50777"/>
    <cellStyle name="Note 2 2 24 4 4" xfId="50778"/>
    <cellStyle name="Note 2 2 24 5" xfId="50779"/>
    <cellStyle name="Note 2 2 24 5 2" xfId="50780"/>
    <cellStyle name="Note 2 2 24 5 2 2" xfId="50781"/>
    <cellStyle name="Note 2 2 24 5 2 3" xfId="50782"/>
    <cellStyle name="Note 2 2 24 5 3" xfId="50783"/>
    <cellStyle name="Note 2 2 24 5 4" xfId="50784"/>
    <cellStyle name="Note 2 2 24 6" xfId="50785"/>
    <cellStyle name="Note 2 2 24 6 2" xfId="50786"/>
    <cellStyle name="Note 2 2 24 6 2 2" xfId="50787"/>
    <cellStyle name="Note 2 2 24 6 2 3" xfId="50788"/>
    <cellStyle name="Note 2 2 24 6 3" xfId="50789"/>
    <cellStyle name="Note 2 2 24 6 4" xfId="50790"/>
    <cellStyle name="Note 2 2 24 7" xfId="50791"/>
    <cellStyle name="Note 2 2 24 7 2" xfId="50792"/>
    <cellStyle name="Note 2 2 24 7 2 2" xfId="50793"/>
    <cellStyle name="Note 2 2 24 7 2 3" xfId="50794"/>
    <cellStyle name="Note 2 2 24 7 3" xfId="50795"/>
    <cellStyle name="Note 2 2 24 7 4" xfId="50796"/>
    <cellStyle name="Note 2 2 24 8" xfId="50797"/>
    <cellStyle name="Note 2 2 24 8 2" xfId="50798"/>
    <cellStyle name="Note 2 2 24 8 2 2" xfId="50799"/>
    <cellStyle name="Note 2 2 24 8 2 3" xfId="50800"/>
    <cellStyle name="Note 2 2 24 8 3" xfId="50801"/>
    <cellStyle name="Note 2 2 24 8 4" xfId="50802"/>
    <cellStyle name="Note 2 2 24 9" xfId="50803"/>
    <cellStyle name="Note 2 2 25" xfId="50804"/>
    <cellStyle name="Note 2 2 25 10" xfId="50805"/>
    <cellStyle name="Note 2 2 25 2" xfId="50806"/>
    <cellStyle name="Note 2 2 25 2 2" xfId="50807"/>
    <cellStyle name="Note 2 2 25 2 2 2" xfId="50808"/>
    <cellStyle name="Note 2 2 25 2 2 3" xfId="50809"/>
    <cellStyle name="Note 2 2 25 2 3" xfId="50810"/>
    <cellStyle name="Note 2 2 25 2 4" xfId="50811"/>
    <cellStyle name="Note 2 2 25 3" xfId="50812"/>
    <cellStyle name="Note 2 2 25 3 2" xfId="50813"/>
    <cellStyle name="Note 2 2 25 3 2 2" xfId="50814"/>
    <cellStyle name="Note 2 2 25 3 2 3" xfId="50815"/>
    <cellStyle name="Note 2 2 25 3 3" xfId="50816"/>
    <cellStyle name="Note 2 2 25 3 4" xfId="50817"/>
    <cellStyle name="Note 2 2 25 4" xfId="50818"/>
    <cellStyle name="Note 2 2 25 4 2" xfId="50819"/>
    <cellStyle name="Note 2 2 25 4 2 2" xfId="50820"/>
    <cellStyle name="Note 2 2 25 4 2 3" xfId="50821"/>
    <cellStyle name="Note 2 2 25 4 3" xfId="50822"/>
    <cellStyle name="Note 2 2 25 4 4" xfId="50823"/>
    <cellStyle name="Note 2 2 25 5" xfId="50824"/>
    <cellStyle name="Note 2 2 25 5 2" xfId="50825"/>
    <cellStyle name="Note 2 2 25 5 2 2" xfId="50826"/>
    <cellStyle name="Note 2 2 25 5 2 3" xfId="50827"/>
    <cellStyle name="Note 2 2 25 5 3" xfId="50828"/>
    <cellStyle name="Note 2 2 25 5 4" xfId="50829"/>
    <cellStyle name="Note 2 2 25 6" xfId="50830"/>
    <cellStyle name="Note 2 2 25 6 2" xfId="50831"/>
    <cellStyle name="Note 2 2 25 6 2 2" xfId="50832"/>
    <cellStyle name="Note 2 2 25 6 2 3" xfId="50833"/>
    <cellStyle name="Note 2 2 25 6 3" xfId="50834"/>
    <cellStyle name="Note 2 2 25 6 4" xfId="50835"/>
    <cellStyle name="Note 2 2 25 7" xfId="50836"/>
    <cellStyle name="Note 2 2 25 7 2" xfId="50837"/>
    <cellStyle name="Note 2 2 25 7 2 2" xfId="50838"/>
    <cellStyle name="Note 2 2 25 7 2 3" xfId="50839"/>
    <cellStyle name="Note 2 2 25 7 3" xfId="50840"/>
    <cellStyle name="Note 2 2 25 7 4" xfId="50841"/>
    <cellStyle name="Note 2 2 25 8" xfId="50842"/>
    <cellStyle name="Note 2 2 25 8 2" xfId="50843"/>
    <cellStyle name="Note 2 2 25 8 2 2" xfId="50844"/>
    <cellStyle name="Note 2 2 25 8 2 3" xfId="50845"/>
    <cellStyle name="Note 2 2 25 8 3" xfId="50846"/>
    <cellStyle name="Note 2 2 25 8 4" xfId="50847"/>
    <cellStyle name="Note 2 2 25 9" xfId="50848"/>
    <cellStyle name="Note 2 2 26" xfId="50849"/>
    <cellStyle name="Note 2 2 26 10" xfId="50850"/>
    <cellStyle name="Note 2 2 26 2" xfId="50851"/>
    <cellStyle name="Note 2 2 26 2 2" xfId="50852"/>
    <cellStyle name="Note 2 2 26 2 2 2" xfId="50853"/>
    <cellStyle name="Note 2 2 26 2 2 3" xfId="50854"/>
    <cellStyle name="Note 2 2 26 2 3" xfId="50855"/>
    <cellStyle name="Note 2 2 26 2 4" xfId="50856"/>
    <cellStyle name="Note 2 2 26 3" xfId="50857"/>
    <cellStyle name="Note 2 2 26 3 2" xfId="50858"/>
    <cellStyle name="Note 2 2 26 3 2 2" xfId="50859"/>
    <cellStyle name="Note 2 2 26 3 2 3" xfId="50860"/>
    <cellStyle name="Note 2 2 26 3 3" xfId="50861"/>
    <cellStyle name="Note 2 2 26 3 4" xfId="50862"/>
    <cellStyle name="Note 2 2 26 4" xfId="50863"/>
    <cellStyle name="Note 2 2 26 4 2" xfId="50864"/>
    <cellStyle name="Note 2 2 26 4 2 2" xfId="50865"/>
    <cellStyle name="Note 2 2 26 4 2 3" xfId="50866"/>
    <cellStyle name="Note 2 2 26 4 3" xfId="50867"/>
    <cellStyle name="Note 2 2 26 4 4" xfId="50868"/>
    <cellStyle name="Note 2 2 26 5" xfId="50869"/>
    <cellStyle name="Note 2 2 26 5 2" xfId="50870"/>
    <cellStyle name="Note 2 2 26 5 2 2" xfId="50871"/>
    <cellStyle name="Note 2 2 26 5 2 3" xfId="50872"/>
    <cellStyle name="Note 2 2 26 5 3" xfId="50873"/>
    <cellStyle name="Note 2 2 26 5 4" xfId="50874"/>
    <cellStyle name="Note 2 2 26 6" xfId="50875"/>
    <cellStyle name="Note 2 2 26 6 2" xfId="50876"/>
    <cellStyle name="Note 2 2 26 6 2 2" xfId="50877"/>
    <cellStyle name="Note 2 2 26 6 2 3" xfId="50878"/>
    <cellStyle name="Note 2 2 26 6 3" xfId="50879"/>
    <cellStyle name="Note 2 2 26 6 4" xfId="50880"/>
    <cellStyle name="Note 2 2 26 7" xfId="50881"/>
    <cellStyle name="Note 2 2 26 7 2" xfId="50882"/>
    <cellStyle name="Note 2 2 26 7 2 2" xfId="50883"/>
    <cellStyle name="Note 2 2 26 7 2 3" xfId="50884"/>
    <cellStyle name="Note 2 2 26 7 3" xfId="50885"/>
    <cellStyle name="Note 2 2 26 7 4" xfId="50886"/>
    <cellStyle name="Note 2 2 26 8" xfId="50887"/>
    <cellStyle name="Note 2 2 26 8 2" xfId="50888"/>
    <cellStyle name="Note 2 2 26 8 2 2" xfId="50889"/>
    <cellStyle name="Note 2 2 26 8 2 3" xfId="50890"/>
    <cellStyle name="Note 2 2 26 8 3" xfId="50891"/>
    <cellStyle name="Note 2 2 26 8 4" xfId="50892"/>
    <cellStyle name="Note 2 2 26 9" xfId="50893"/>
    <cellStyle name="Note 2 2 27" xfId="50894"/>
    <cellStyle name="Note 2 2 27 10" xfId="50895"/>
    <cellStyle name="Note 2 2 27 2" xfId="50896"/>
    <cellStyle name="Note 2 2 27 2 2" xfId="50897"/>
    <cellStyle name="Note 2 2 27 2 2 2" xfId="50898"/>
    <cellStyle name="Note 2 2 27 2 2 3" xfId="50899"/>
    <cellStyle name="Note 2 2 27 2 3" xfId="50900"/>
    <cellStyle name="Note 2 2 27 2 4" xfId="50901"/>
    <cellStyle name="Note 2 2 27 3" xfId="50902"/>
    <cellStyle name="Note 2 2 27 3 2" xfId="50903"/>
    <cellStyle name="Note 2 2 27 3 2 2" xfId="50904"/>
    <cellStyle name="Note 2 2 27 3 2 3" xfId="50905"/>
    <cellStyle name="Note 2 2 27 3 3" xfId="50906"/>
    <cellStyle name="Note 2 2 27 3 4" xfId="50907"/>
    <cellStyle name="Note 2 2 27 4" xfId="50908"/>
    <cellStyle name="Note 2 2 27 4 2" xfId="50909"/>
    <cellStyle name="Note 2 2 27 4 2 2" xfId="50910"/>
    <cellStyle name="Note 2 2 27 4 2 3" xfId="50911"/>
    <cellStyle name="Note 2 2 27 4 3" xfId="50912"/>
    <cellStyle name="Note 2 2 27 4 4" xfId="50913"/>
    <cellStyle name="Note 2 2 27 5" xfId="50914"/>
    <cellStyle name="Note 2 2 27 5 2" xfId="50915"/>
    <cellStyle name="Note 2 2 27 5 2 2" xfId="50916"/>
    <cellStyle name="Note 2 2 27 5 2 3" xfId="50917"/>
    <cellStyle name="Note 2 2 27 5 3" xfId="50918"/>
    <cellStyle name="Note 2 2 27 5 4" xfId="50919"/>
    <cellStyle name="Note 2 2 27 6" xfId="50920"/>
    <cellStyle name="Note 2 2 27 6 2" xfId="50921"/>
    <cellStyle name="Note 2 2 27 6 2 2" xfId="50922"/>
    <cellStyle name="Note 2 2 27 6 2 3" xfId="50923"/>
    <cellStyle name="Note 2 2 27 6 3" xfId="50924"/>
    <cellStyle name="Note 2 2 27 6 4" xfId="50925"/>
    <cellStyle name="Note 2 2 27 7" xfId="50926"/>
    <cellStyle name="Note 2 2 27 7 2" xfId="50927"/>
    <cellStyle name="Note 2 2 27 7 2 2" xfId="50928"/>
    <cellStyle name="Note 2 2 27 7 2 3" xfId="50929"/>
    <cellStyle name="Note 2 2 27 7 3" xfId="50930"/>
    <cellStyle name="Note 2 2 27 7 4" xfId="50931"/>
    <cellStyle name="Note 2 2 27 8" xfId="50932"/>
    <cellStyle name="Note 2 2 27 8 2" xfId="50933"/>
    <cellStyle name="Note 2 2 27 8 2 2" xfId="50934"/>
    <cellStyle name="Note 2 2 27 8 2 3" xfId="50935"/>
    <cellStyle name="Note 2 2 27 8 3" xfId="50936"/>
    <cellStyle name="Note 2 2 27 8 4" xfId="50937"/>
    <cellStyle name="Note 2 2 27 9" xfId="50938"/>
    <cellStyle name="Note 2 2 28" xfId="50939"/>
    <cellStyle name="Note 2 2 28 10" xfId="50940"/>
    <cellStyle name="Note 2 2 28 2" xfId="50941"/>
    <cellStyle name="Note 2 2 28 2 2" xfId="50942"/>
    <cellStyle name="Note 2 2 28 2 2 2" xfId="50943"/>
    <cellStyle name="Note 2 2 28 2 2 3" xfId="50944"/>
    <cellStyle name="Note 2 2 28 2 3" xfId="50945"/>
    <cellStyle name="Note 2 2 28 2 4" xfId="50946"/>
    <cellStyle name="Note 2 2 28 3" xfId="50947"/>
    <cellStyle name="Note 2 2 28 3 2" xfId="50948"/>
    <cellStyle name="Note 2 2 28 3 2 2" xfId="50949"/>
    <cellStyle name="Note 2 2 28 3 2 3" xfId="50950"/>
    <cellStyle name="Note 2 2 28 3 3" xfId="50951"/>
    <cellStyle name="Note 2 2 28 3 4" xfId="50952"/>
    <cellStyle name="Note 2 2 28 4" xfId="50953"/>
    <cellStyle name="Note 2 2 28 4 2" xfId="50954"/>
    <cellStyle name="Note 2 2 28 4 2 2" xfId="50955"/>
    <cellStyle name="Note 2 2 28 4 2 3" xfId="50956"/>
    <cellStyle name="Note 2 2 28 4 3" xfId="50957"/>
    <cellStyle name="Note 2 2 28 4 4" xfId="50958"/>
    <cellStyle name="Note 2 2 28 5" xfId="50959"/>
    <cellStyle name="Note 2 2 28 5 2" xfId="50960"/>
    <cellStyle name="Note 2 2 28 5 2 2" xfId="50961"/>
    <cellStyle name="Note 2 2 28 5 2 3" xfId="50962"/>
    <cellStyle name="Note 2 2 28 5 3" xfId="50963"/>
    <cellStyle name="Note 2 2 28 5 4" xfId="50964"/>
    <cellStyle name="Note 2 2 28 6" xfId="50965"/>
    <cellStyle name="Note 2 2 28 6 2" xfId="50966"/>
    <cellStyle name="Note 2 2 28 6 2 2" xfId="50967"/>
    <cellStyle name="Note 2 2 28 6 2 3" xfId="50968"/>
    <cellStyle name="Note 2 2 28 6 3" xfId="50969"/>
    <cellStyle name="Note 2 2 28 6 4" xfId="50970"/>
    <cellStyle name="Note 2 2 28 7" xfId="50971"/>
    <cellStyle name="Note 2 2 28 7 2" xfId="50972"/>
    <cellStyle name="Note 2 2 28 7 2 2" xfId="50973"/>
    <cellStyle name="Note 2 2 28 7 2 3" xfId="50974"/>
    <cellStyle name="Note 2 2 28 7 3" xfId="50975"/>
    <cellStyle name="Note 2 2 28 7 4" xfId="50976"/>
    <cellStyle name="Note 2 2 28 8" xfId="50977"/>
    <cellStyle name="Note 2 2 28 8 2" xfId="50978"/>
    <cellStyle name="Note 2 2 28 8 2 2" xfId="50979"/>
    <cellStyle name="Note 2 2 28 8 2 3" xfId="50980"/>
    <cellStyle name="Note 2 2 28 8 3" xfId="50981"/>
    <cellStyle name="Note 2 2 28 8 4" xfId="50982"/>
    <cellStyle name="Note 2 2 28 9" xfId="50983"/>
    <cellStyle name="Note 2 2 29" xfId="50984"/>
    <cellStyle name="Note 2 2 29 10" xfId="50985"/>
    <cellStyle name="Note 2 2 29 2" xfId="50986"/>
    <cellStyle name="Note 2 2 29 2 2" xfId="50987"/>
    <cellStyle name="Note 2 2 29 2 2 2" xfId="50988"/>
    <cellStyle name="Note 2 2 29 2 2 3" xfId="50989"/>
    <cellStyle name="Note 2 2 29 2 3" xfId="50990"/>
    <cellStyle name="Note 2 2 29 2 4" xfId="50991"/>
    <cellStyle name="Note 2 2 29 3" xfId="50992"/>
    <cellStyle name="Note 2 2 29 3 2" xfId="50993"/>
    <cellStyle name="Note 2 2 29 3 2 2" xfId="50994"/>
    <cellStyle name="Note 2 2 29 3 2 3" xfId="50995"/>
    <cellStyle name="Note 2 2 29 3 3" xfId="50996"/>
    <cellStyle name="Note 2 2 29 3 4" xfId="50997"/>
    <cellStyle name="Note 2 2 29 4" xfId="50998"/>
    <cellStyle name="Note 2 2 29 4 2" xfId="50999"/>
    <cellStyle name="Note 2 2 29 4 2 2" xfId="51000"/>
    <cellStyle name="Note 2 2 29 4 2 3" xfId="51001"/>
    <cellStyle name="Note 2 2 29 4 3" xfId="51002"/>
    <cellStyle name="Note 2 2 29 4 4" xfId="51003"/>
    <cellStyle name="Note 2 2 29 5" xfId="51004"/>
    <cellStyle name="Note 2 2 29 5 2" xfId="51005"/>
    <cellStyle name="Note 2 2 29 5 2 2" xfId="51006"/>
    <cellStyle name="Note 2 2 29 5 2 3" xfId="51007"/>
    <cellStyle name="Note 2 2 29 5 3" xfId="51008"/>
    <cellStyle name="Note 2 2 29 5 4" xfId="51009"/>
    <cellStyle name="Note 2 2 29 6" xfId="51010"/>
    <cellStyle name="Note 2 2 29 6 2" xfId="51011"/>
    <cellStyle name="Note 2 2 29 6 2 2" xfId="51012"/>
    <cellStyle name="Note 2 2 29 6 2 3" xfId="51013"/>
    <cellStyle name="Note 2 2 29 6 3" xfId="51014"/>
    <cellStyle name="Note 2 2 29 6 4" xfId="51015"/>
    <cellStyle name="Note 2 2 29 7" xfId="51016"/>
    <cellStyle name="Note 2 2 29 7 2" xfId="51017"/>
    <cellStyle name="Note 2 2 29 7 2 2" xfId="51018"/>
    <cellStyle name="Note 2 2 29 7 2 3" xfId="51019"/>
    <cellStyle name="Note 2 2 29 7 3" xfId="51020"/>
    <cellStyle name="Note 2 2 29 7 4" xfId="51021"/>
    <cellStyle name="Note 2 2 29 8" xfId="51022"/>
    <cellStyle name="Note 2 2 29 8 2" xfId="51023"/>
    <cellStyle name="Note 2 2 29 8 2 2" xfId="51024"/>
    <cellStyle name="Note 2 2 29 8 2 3" xfId="51025"/>
    <cellStyle name="Note 2 2 29 8 3" xfId="51026"/>
    <cellStyle name="Note 2 2 29 8 4" xfId="51027"/>
    <cellStyle name="Note 2 2 29 9" xfId="51028"/>
    <cellStyle name="Note 2 2 3" xfId="393"/>
    <cellStyle name="Note 2 2 3 10" xfId="51029"/>
    <cellStyle name="Note 2 2 3 10 2" xfId="51030"/>
    <cellStyle name="Note 2 2 3 10 3" xfId="51031"/>
    <cellStyle name="Note 2 2 3 11" xfId="51032"/>
    <cellStyle name="Note 2 2 3 12" xfId="51033"/>
    <cellStyle name="Note 2 2 3 13" xfId="51034"/>
    <cellStyle name="Note 2 2 3 14" xfId="51035"/>
    <cellStyle name="Note 2 2 3 2" xfId="394"/>
    <cellStyle name="Note 2 2 3 2 2" xfId="395"/>
    <cellStyle name="Note 2 2 3 2 2 2" xfId="6458"/>
    <cellStyle name="Note 2 2 3 2 2 2 2" xfId="6459"/>
    <cellStyle name="Note 2 2 3 2 2 2 2 2" xfId="6460"/>
    <cellStyle name="Note 2 2 3 2 2 2 2 2 2" xfId="6461"/>
    <cellStyle name="Note 2 2 3 2 2 2 2 2 2 2" xfId="6462"/>
    <cellStyle name="Note 2 2 3 2 2 2 2 2 3" xfId="6463"/>
    <cellStyle name="Note 2 2 3 2 2 2 2 3" xfId="6464"/>
    <cellStyle name="Note 2 2 3 2 2 2 2 3 2" xfId="6465"/>
    <cellStyle name="Note 2 2 3 2 2 2 2 3 2 2" xfId="6466"/>
    <cellStyle name="Note 2 2 3 2 2 2 2 3 3" xfId="6467"/>
    <cellStyle name="Note 2 2 3 2 2 2 2 4" xfId="6468"/>
    <cellStyle name="Note 2 2 3 2 2 2 2 4 2" xfId="6469"/>
    <cellStyle name="Note 2 2 3 2 2 2 2 5" xfId="6470"/>
    <cellStyle name="Note 2 2 3 2 2 2 3" xfId="6471"/>
    <cellStyle name="Note 2 2 3 2 2 2 3 2" xfId="6472"/>
    <cellStyle name="Note 2 2 3 2 2 2 3 2 2" xfId="6473"/>
    <cellStyle name="Note 2 2 3 2 2 2 3 3" xfId="6474"/>
    <cellStyle name="Note 2 2 3 2 2 2 4" xfId="6475"/>
    <cellStyle name="Note 2 2 3 2 2 2 4 2" xfId="6476"/>
    <cellStyle name="Note 2 2 3 2 2 2 4 2 2" xfId="6477"/>
    <cellStyle name="Note 2 2 3 2 2 2 4 3" xfId="6478"/>
    <cellStyle name="Note 2 2 3 2 2 2 5" xfId="6479"/>
    <cellStyle name="Note 2 2 3 2 2 2 5 2" xfId="6480"/>
    <cellStyle name="Note 2 2 3 2 2 2 6" xfId="6481"/>
    <cellStyle name="Note 2 2 3 2 2 3" xfId="51036"/>
    <cellStyle name="Note 2 2 3 2 2 4" xfId="51037"/>
    <cellStyle name="Note 2 2 3 2 2 5" xfId="51038"/>
    <cellStyle name="Note 2 2 3 2 2 6" xfId="51039"/>
    <cellStyle name="Note 2 2 3 2 2 7" xfId="51040"/>
    <cellStyle name="Note 2 2 3 2 3" xfId="6482"/>
    <cellStyle name="Note 2 2 3 2 3 2" xfId="6483"/>
    <cellStyle name="Note 2 2 3 2 3 2 2" xfId="6484"/>
    <cellStyle name="Note 2 2 3 2 3 2 2 2" xfId="6485"/>
    <cellStyle name="Note 2 2 3 2 3 2 2 2 2" xfId="6486"/>
    <cellStyle name="Note 2 2 3 2 3 2 2 3" xfId="6487"/>
    <cellStyle name="Note 2 2 3 2 3 2 3" xfId="6488"/>
    <cellStyle name="Note 2 2 3 2 3 2 3 2" xfId="6489"/>
    <cellStyle name="Note 2 2 3 2 3 2 3 2 2" xfId="6490"/>
    <cellStyle name="Note 2 2 3 2 3 2 3 3" xfId="6491"/>
    <cellStyle name="Note 2 2 3 2 3 2 4" xfId="6492"/>
    <cellStyle name="Note 2 2 3 2 3 2 4 2" xfId="6493"/>
    <cellStyle name="Note 2 2 3 2 3 2 5" xfId="6494"/>
    <cellStyle name="Note 2 2 3 2 3 3" xfId="6495"/>
    <cellStyle name="Note 2 2 3 2 3 3 2" xfId="6496"/>
    <cellStyle name="Note 2 2 3 2 3 3 2 2" xfId="6497"/>
    <cellStyle name="Note 2 2 3 2 3 3 3" xfId="6498"/>
    <cellStyle name="Note 2 2 3 2 3 4" xfId="6499"/>
    <cellStyle name="Note 2 2 3 2 3 4 2" xfId="6500"/>
    <cellStyle name="Note 2 2 3 2 3 4 2 2" xfId="6501"/>
    <cellStyle name="Note 2 2 3 2 3 4 3" xfId="6502"/>
    <cellStyle name="Note 2 2 3 2 3 5" xfId="6503"/>
    <cellStyle name="Note 2 2 3 2 3 5 2" xfId="6504"/>
    <cellStyle name="Note 2 2 3 2 3 6" xfId="6505"/>
    <cellStyle name="Note 2 2 3 2 4" xfId="51041"/>
    <cellStyle name="Note 2 2 3 2 5" xfId="51042"/>
    <cellStyle name="Note 2 2 3 2 6" xfId="51043"/>
    <cellStyle name="Note 2 2 3 2 7" xfId="51044"/>
    <cellStyle name="Note 2 2 3 3" xfId="396"/>
    <cellStyle name="Note 2 2 3 3 2" xfId="6506"/>
    <cellStyle name="Note 2 2 3 3 2 2" xfId="6507"/>
    <cellStyle name="Note 2 2 3 3 2 2 2" xfId="6508"/>
    <cellStyle name="Note 2 2 3 3 2 2 2 2" xfId="6509"/>
    <cellStyle name="Note 2 2 3 3 2 2 2 2 2" xfId="6510"/>
    <cellStyle name="Note 2 2 3 3 2 2 2 3" xfId="6511"/>
    <cellStyle name="Note 2 2 3 3 2 2 3" xfId="6512"/>
    <cellStyle name="Note 2 2 3 3 2 2 3 2" xfId="6513"/>
    <cellStyle name="Note 2 2 3 3 2 2 3 2 2" xfId="6514"/>
    <cellStyle name="Note 2 2 3 3 2 2 3 3" xfId="6515"/>
    <cellStyle name="Note 2 2 3 3 2 2 4" xfId="6516"/>
    <cellStyle name="Note 2 2 3 3 2 2 4 2" xfId="6517"/>
    <cellStyle name="Note 2 2 3 3 2 2 5" xfId="6518"/>
    <cellStyle name="Note 2 2 3 3 2 3" xfId="6519"/>
    <cellStyle name="Note 2 2 3 3 2 3 2" xfId="6520"/>
    <cellStyle name="Note 2 2 3 3 2 3 2 2" xfId="6521"/>
    <cellStyle name="Note 2 2 3 3 2 3 3" xfId="6522"/>
    <cellStyle name="Note 2 2 3 3 2 4" xfId="6523"/>
    <cellStyle name="Note 2 2 3 3 2 4 2" xfId="6524"/>
    <cellStyle name="Note 2 2 3 3 2 4 2 2" xfId="6525"/>
    <cellStyle name="Note 2 2 3 3 2 4 3" xfId="6526"/>
    <cellStyle name="Note 2 2 3 3 2 5" xfId="6527"/>
    <cellStyle name="Note 2 2 3 3 2 5 2" xfId="6528"/>
    <cellStyle name="Note 2 2 3 3 2 6" xfId="6529"/>
    <cellStyle name="Note 2 2 3 3 3" xfId="51045"/>
    <cellStyle name="Note 2 2 3 3 4" xfId="51046"/>
    <cellStyle name="Note 2 2 3 3 5" xfId="51047"/>
    <cellStyle name="Note 2 2 3 3 6" xfId="51048"/>
    <cellStyle name="Note 2 2 3 3 7" xfId="51049"/>
    <cellStyle name="Note 2 2 3 3 8" xfId="51050"/>
    <cellStyle name="Note 2 2 3 4" xfId="6530"/>
    <cellStyle name="Note 2 2 3 4 2" xfId="6531"/>
    <cellStyle name="Note 2 2 3 4 2 2" xfId="6532"/>
    <cellStyle name="Note 2 2 3 4 2 2 2" xfId="6533"/>
    <cellStyle name="Note 2 2 3 4 2 2 2 2" xfId="6534"/>
    <cellStyle name="Note 2 2 3 4 2 2 3" xfId="6535"/>
    <cellStyle name="Note 2 2 3 4 2 3" xfId="6536"/>
    <cellStyle name="Note 2 2 3 4 2 3 2" xfId="6537"/>
    <cellStyle name="Note 2 2 3 4 2 3 2 2" xfId="6538"/>
    <cellStyle name="Note 2 2 3 4 2 3 3" xfId="6539"/>
    <cellStyle name="Note 2 2 3 4 2 4" xfId="6540"/>
    <cellStyle name="Note 2 2 3 4 2 4 2" xfId="6541"/>
    <cellStyle name="Note 2 2 3 4 2 5" xfId="6542"/>
    <cellStyle name="Note 2 2 3 4 3" xfId="6543"/>
    <cellStyle name="Note 2 2 3 4 3 2" xfId="6544"/>
    <cellStyle name="Note 2 2 3 4 3 2 2" xfId="6545"/>
    <cellStyle name="Note 2 2 3 4 3 3" xfId="6546"/>
    <cellStyle name="Note 2 2 3 4 4" xfId="6547"/>
    <cellStyle name="Note 2 2 3 4 4 2" xfId="6548"/>
    <cellStyle name="Note 2 2 3 4 4 2 2" xfId="6549"/>
    <cellStyle name="Note 2 2 3 4 4 3" xfId="6550"/>
    <cellStyle name="Note 2 2 3 4 5" xfId="6551"/>
    <cellStyle name="Note 2 2 3 4 5 2" xfId="6552"/>
    <cellStyle name="Note 2 2 3 4 6" xfId="6553"/>
    <cellStyle name="Note 2 2 3 5" xfId="51051"/>
    <cellStyle name="Note 2 2 3 5 2" xfId="51052"/>
    <cellStyle name="Note 2 2 3 5 2 2" xfId="51053"/>
    <cellStyle name="Note 2 2 3 5 2 3" xfId="51054"/>
    <cellStyle name="Note 2 2 3 5 3" xfId="51055"/>
    <cellStyle name="Note 2 2 3 5 4" xfId="51056"/>
    <cellStyle name="Note 2 2 3 6" xfId="51057"/>
    <cellStyle name="Note 2 2 3 6 2" xfId="51058"/>
    <cellStyle name="Note 2 2 3 6 2 2" xfId="51059"/>
    <cellStyle name="Note 2 2 3 6 2 3" xfId="51060"/>
    <cellStyle name="Note 2 2 3 6 3" xfId="51061"/>
    <cellStyle name="Note 2 2 3 6 4" xfId="51062"/>
    <cellStyle name="Note 2 2 3 7" xfId="51063"/>
    <cellStyle name="Note 2 2 3 7 2" xfId="51064"/>
    <cellStyle name="Note 2 2 3 7 2 2" xfId="51065"/>
    <cellStyle name="Note 2 2 3 7 2 3" xfId="51066"/>
    <cellStyle name="Note 2 2 3 7 3" xfId="51067"/>
    <cellStyle name="Note 2 2 3 7 4" xfId="51068"/>
    <cellStyle name="Note 2 2 3 8" xfId="51069"/>
    <cellStyle name="Note 2 2 3 8 2" xfId="51070"/>
    <cellStyle name="Note 2 2 3 8 2 2" xfId="51071"/>
    <cellStyle name="Note 2 2 3 8 2 3" xfId="51072"/>
    <cellStyle name="Note 2 2 3 8 3" xfId="51073"/>
    <cellStyle name="Note 2 2 3 8 4" xfId="51074"/>
    <cellStyle name="Note 2 2 3 9" xfId="51075"/>
    <cellStyle name="Note 2 2 3 9 2" xfId="51076"/>
    <cellStyle name="Note 2 2 3 9 2 2" xfId="51077"/>
    <cellStyle name="Note 2 2 3 9 2 3" xfId="51078"/>
    <cellStyle name="Note 2 2 3 9 3" xfId="51079"/>
    <cellStyle name="Note 2 2 3 9 4" xfId="51080"/>
    <cellStyle name="Note 2 2 30" xfId="51081"/>
    <cellStyle name="Note 2 2 30 10" xfId="51082"/>
    <cellStyle name="Note 2 2 30 2" xfId="51083"/>
    <cellStyle name="Note 2 2 30 2 2" xfId="51084"/>
    <cellStyle name="Note 2 2 30 2 2 2" xfId="51085"/>
    <cellStyle name="Note 2 2 30 2 2 3" xfId="51086"/>
    <cellStyle name="Note 2 2 30 2 3" xfId="51087"/>
    <cellStyle name="Note 2 2 30 2 4" xfId="51088"/>
    <cellStyle name="Note 2 2 30 3" xfId="51089"/>
    <cellStyle name="Note 2 2 30 3 2" xfId="51090"/>
    <cellStyle name="Note 2 2 30 3 2 2" xfId="51091"/>
    <cellStyle name="Note 2 2 30 3 2 3" xfId="51092"/>
    <cellStyle name="Note 2 2 30 3 3" xfId="51093"/>
    <cellStyle name="Note 2 2 30 3 4" xfId="51094"/>
    <cellStyle name="Note 2 2 30 4" xfId="51095"/>
    <cellStyle name="Note 2 2 30 4 2" xfId="51096"/>
    <cellStyle name="Note 2 2 30 4 2 2" xfId="51097"/>
    <cellStyle name="Note 2 2 30 4 2 3" xfId="51098"/>
    <cellStyle name="Note 2 2 30 4 3" xfId="51099"/>
    <cellStyle name="Note 2 2 30 4 4" xfId="51100"/>
    <cellStyle name="Note 2 2 30 5" xfId="51101"/>
    <cellStyle name="Note 2 2 30 5 2" xfId="51102"/>
    <cellStyle name="Note 2 2 30 5 2 2" xfId="51103"/>
    <cellStyle name="Note 2 2 30 5 2 3" xfId="51104"/>
    <cellStyle name="Note 2 2 30 5 3" xfId="51105"/>
    <cellStyle name="Note 2 2 30 5 4" xfId="51106"/>
    <cellStyle name="Note 2 2 30 6" xfId="51107"/>
    <cellStyle name="Note 2 2 30 6 2" xfId="51108"/>
    <cellStyle name="Note 2 2 30 6 2 2" xfId="51109"/>
    <cellStyle name="Note 2 2 30 6 2 3" xfId="51110"/>
    <cellStyle name="Note 2 2 30 6 3" xfId="51111"/>
    <cellStyle name="Note 2 2 30 6 4" xfId="51112"/>
    <cellStyle name="Note 2 2 30 7" xfId="51113"/>
    <cellStyle name="Note 2 2 30 7 2" xfId="51114"/>
    <cellStyle name="Note 2 2 30 7 2 2" xfId="51115"/>
    <cellStyle name="Note 2 2 30 7 2 3" xfId="51116"/>
    <cellStyle name="Note 2 2 30 7 3" xfId="51117"/>
    <cellStyle name="Note 2 2 30 7 4" xfId="51118"/>
    <cellStyle name="Note 2 2 30 8" xfId="51119"/>
    <cellStyle name="Note 2 2 30 8 2" xfId="51120"/>
    <cellStyle name="Note 2 2 30 8 2 2" xfId="51121"/>
    <cellStyle name="Note 2 2 30 8 2 3" xfId="51122"/>
    <cellStyle name="Note 2 2 30 8 3" xfId="51123"/>
    <cellStyle name="Note 2 2 30 8 4" xfId="51124"/>
    <cellStyle name="Note 2 2 30 9" xfId="51125"/>
    <cellStyle name="Note 2 2 31" xfId="51126"/>
    <cellStyle name="Note 2 2 31 10" xfId="51127"/>
    <cellStyle name="Note 2 2 31 2" xfId="51128"/>
    <cellStyle name="Note 2 2 31 2 2" xfId="51129"/>
    <cellStyle name="Note 2 2 31 2 2 2" xfId="51130"/>
    <cellStyle name="Note 2 2 31 2 2 3" xfId="51131"/>
    <cellStyle name="Note 2 2 31 2 3" xfId="51132"/>
    <cellStyle name="Note 2 2 31 2 4" xfId="51133"/>
    <cellStyle name="Note 2 2 31 3" xfId="51134"/>
    <cellStyle name="Note 2 2 31 3 2" xfId="51135"/>
    <cellStyle name="Note 2 2 31 3 2 2" xfId="51136"/>
    <cellStyle name="Note 2 2 31 3 2 3" xfId="51137"/>
    <cellStyle name="Note 2 2 31 3 3" xfId="51138"/>
    <cellStyle name="Note 2 2 31 3 4" xfId="51139"/>
    <cellStyle name="Note 2 2 31 4" xfId="51140"/>
    <cellStyle name="Note 2 2 31 4 2" xfId="51141"/>
    <cellStyle name="Note 2 2 31 4 2 2" xfId="51142"/>
    <cellStyle name="Note 2 2 31 4 2 3" xfId="51143"/>
    <cellStyle name="Note 2 2 31 4 3" xfId="51144"/>
    <cellStyle name="Note 2 2 31 4 4" xfId="51145"/>
    <cellStyle name="Note 2 2 31 5" xfId="51146"/>
    <cellStyle name="Note 2 2 31 5 2" xfId="51147"/>
    <cellStyle name="Note 2 2 31 5 2 2" xfId="51148"/>
    <cellStyle name="Note 2 2 31 5 2 3" xfId="51149"/>
    <cellStyle name="Note 2 2 31 5 3" xfId="51150"/>
    <cellStyle name="Note 2 2 31 5 4" xfId="51151"/>
    <cellStyle name="Note 2 2 31 6" xfId="51152"/>
    <cellStyle name="Note 2 2 31 6 2" xfId="51153"/>
    <cellStyle name="Note 2 2 31 6 2 2" xfId="51154"/>
    <cellStyle name="Note 2 2 31 6 2 3" xfId="51155"/>
    <cellStyle name="Note 2 2 31 6 3" xfId="51156"/>
    <cellStyle name="Note 2 2 31 6 4" xfId="51157"/>
    <cellStyle name="Note 2 2 31 7" xfId="51158"/>
    <cellStyle name="Note 2 2 31 7 2" xfId="51159"/>
    <cellStyle name="Note 2 2 31 7 2 2" xfId="51160"/>
    <cellStyle name="Note 2 2 31 7 2 3" xfId="51161"/>
    <cellStyle name="Note 2 2 31 7 3" xfId="51162"/>
    <cellStyle name="Note 2 2 31 7 4" xfId="51163"/>
    <cellStyle name="Note 2 2 31 8" xfId="51164"/>
    <cellStyle name="Note 2 2 31 8 2" xfId="51165"/>
    <cellStyle name="Note 2 2 31 8 2 2" xfId="51166"/>
    <cellStyle name="Note 2 2 31 8 2 3" xfId="51167"/>
    <cellStyle name="Note 2 2 31 8 3" xfId="51168"/>
    <cellStyle name="Note 2 2 31 8 4" xfId="51169"/>
    <cellStyle name="Note 2 2 31 9" xfId="51170"/>
    <cellStyle name="Note 2 2 32" xfId="51171"/>
    <cellStyle name="Note 2 2 32 10" xfId="51172"/>
    <cellStyle name="Note 2 2 32 11" xfId="51173"/>
    <cellStyle name="Note 2 2 32 2" xfId="51174"/>
    <cellStyle name="Note 2 2 32 2 2" xfId="51175"/>
    <cellStyle name="Note 2 2 32 2 2 2" xfId="51176"/>
    <cellStyle name="Note 2 2 32 2 2 3" xfId="51177"/>
    <cellStyle name="Note 2 2 32 2 3" xfId="51178"/>
    <cellStyle name="Note 2 2 32 2 4" xfId="51179"/>
    <cellStyle name="Note 2 2 32 3" xfId="51180"/>
    <cellStyle name="Note 2 2 32 3 2" xfId="51181"/>
    <cellStyle name="Note 2 2 32 3 2 2" xfId="51182"/>
    <cellStyle name="Note 2 2 32 3 2 3" xfId="51183"/>
    <cellStyle name="Note 2 2 32 3 3" xfId="51184"/>
    <cellStyle name="Note 2 2 32 3 4" xfId="51185"/>
    <cellStyle name="Note 2 2 32 4" xfId="51186"/>
    <cellStyle name="Note 2 2 32 4 2" xfId="51187"/>
    <cellStyle name="Note 2 2 32 4 2 2" xfId="51188"/>
    <cellStyle name="Note 2 2 32 4 2 3" xfId="51189"/>
    <cellStyle name="Note 2 2 32 4 3" xfId="51190"/>
    <cellStyle name="Note 2 2 32 4 4" xfId="51191"/>
    <cellStyle name="Note 2 2 32 5" xfId="51192"/>
    <cellStyle name="Note 2 2 32 5 2" xfId="51193"/>
    <cellStyle name="Note 2 2 32 5 2 2" xfId="51194"/>
    <cellStyle name="Note 2 2 32 5 2 3" xfId="51195"/>
    <cellStyle name="Note 2 2 32 5 3" xfId="51196"/>
    <cellStyle name="Note 2 2 32 5 4" xfId="51197"/>
    <cellStyle name="Note 2 2 32 6" xfId="51198"/>
    <cellStyle name="Note 2 2 32 6 2" xfId="51199"/>
    <cellStyle name="Note 2 2 32 6 2 2" xfId="51200"/>
    <cellStyle name="Note 2 2 32 6 2 3" xfId="51201"/>
    <cellStyle name="Note 2 2 32 6 3" xfId="51202"/>
    <cellStyle name="Note 2 2 32 6 4" xfId="51203"/>
    <cellStyle name="Note 2 2 32 7" xfId="51204"/>
    <cellStyle name="Note 2 2 32 7 2" xfId="51205"/>
    <cellStyle name="Note 2 2 32 7 2 2" xfId="51206"/>
    <cellStyle name="Note 2 2 32 7 2 3" xfId="51207"/>
    <cellStyle name="Note 2 2 32 7 3" xfId="51208"/>
    <cellStyle name="Note 2 2 32 7 4" xfId="51209"/>
    <cellStyle name="Note 2 2 32 8" xfId="51210"/>
    <cellStyle name="Note 2 2 32 8 2" xfId="51211"/>
    <cellStyle name="Note 2 2 32 8 2 2" xfId="51212"/>
    <cellStyle name="Note 2 2 32 8 2 3" xfId="51213"/>
    <cellStyle name="Note 2 2 32 8 3" xfId="51214"/>
    <cellStyle name="Note 2 2 32 8 4" xfId="51215"/>
    <cellStyle name="Note 2 2 32 9" xfId="51216"/>
    <cellStyle name="Note 2 2 32 9 2" xfId="51217"/>
    <cellStyle name="Note 2 2 32 9 3" xfId="51218"/>
    <cellStyle name="Note 2 2 33" xfId="51219"/>
    <cellStyle name="Note 2 2 33 10" xfId="51220"/>
    <cellStyle name="Note 2 2 33 2" xfId="51221"/>
    <cellStyle name="Note 2 2 33 2 2" xfId="51222"/>
    <cellStyle name="Note 2 2 33 2 2 2" xfId="51223"/>
    <cellStyle name="Note 2 2 33 2 2 3" xfId="51224"/>
    <cellStyle name="Note 2 2 33 2 3" xfId="51225"/>
    <cellStyle name="Note 2 2 33 2 4" xfId="51226"/>
    <cellStyle name="Note 2 2 33 3" xfId="51227"/>
    <cellStyle name="Note 2 2 33 3 2" xfId="51228"/>
    <cellStyle name="Note 2 2 33 3 2 2" xfId="51229"/>
    <cellStyle name="Note 2 2 33 3 2 3" xfId="51230"/>
    <cellStyle name="Note 2 2 33 3 3" xfId="51231"/>
    <cellStyle name="Note 2 2 33 3 4" xfId="51232"/>
    <cellStyle name="Note 2 2 33 4" xfId="51233"/>
    <cellStyle name="Note 2 2 33 4 2" xfId="51234"/>
    <cellStyle name="Note 2 2 33 4 2 2" xfId="51235"/>
    <cellStyle name="Note 2 2 33 4 2 3" xfId="51236"/>
    <cellStyle name="Note 2 2 33 4 3" xfId="51237"/>
    <cellStyle name="Note 2 2 33 4 4" xfId="51238"/>
    <cellStyle name="Note 2 2 33 5" xfId="51239"/>
    <cellStyle name="Note 2 2 33 5 2" xfId="51240"/>
    <cellStyle name="Note 2 2 33 5 2 2" xfId="51241"/>
    <cellStyle name="Note 2 2 33 5 2 3" xfId="51242"/>
    <cellStyle name="Note 2 2 33 5 3" xfId="51243"/>
    <cellStyle name="Note 2 2 33 5 4" xfId="51244"/>
    <cellStyle name="Note 2 2 33 6" xfId="51245"/>
    <cellStyle name="Note 2 2 33 6 2" xfId="51246"/>
    <cellStyle name="Note 2 2 33 6 2 2" xfId="51247"/>
    <cellStyle name="Note 2 2 33 6 2 3" xfId="51248"/>
    <cellStyle name="Note 2 2 33 6 3" xfId="51249"/>
    <cellStyle name="Note 2 2 33 6 4" xfId="51250"/>
    <cellStyle name="Note 2 2 33 7" xfId="51251"/>
    <cellStyle name="Note 2 2 33 7 2" xfId="51252"/>
    <cellStyle name="Note 2 2 33 7 2 2" xfId="51253"/>
    <cellStyle name="Note 2 2 33 7 2 3" xfId="51254"/>
    <cellStyle name="Note 2 2 33 7 3" xfId="51255"/>
    <cellStyle name="Note 2 2 33 7 4" xfId="51256"/>
    <cellStyle name="Note 2 2 33 8" xfId="51257"/>
    <cellStyle name="Note 2 2 33 8 2" xfId="51258"/>
    <cellStyle name="Note 2 2 33 8 2 2" xfId="51259"/>
    <cellStyle name="Note 2 2 33 8 2 3" xfId="51260"/>
    <cellStyle name="Note 2 2 33 8 3" xfId="51261"/>
    <cellStyle name="Note 2 2 33 8 4" xfId="51262"/>
    <cellStyle name="Note 2 2 33 9" xfId="51263"/>
    <cellStyle name="Note 2 2 34" xfId="51264"/>
    <cellStyle name="Note 2 2 34 10" xfId="51265"/>
    <cellStyle name="Note 2 2 34 11" xfId="51266"/>
    <cellStyle name="Note 2 2 34 2" xfId="51267"/>
    <cellStyle name="Note 2 2 34 2 2" xfId="51268"/>
    <cellStyle name="Note 2 2 34 2 2 2" xfId="51269"/>
    <cellStyle name="Note 2 2 34 2 2 3" xfId="51270"/>
    <cellStyle name="Note 2 2 34 2 3" xfId="51271"/>
    <cellStyle name="Note 2 2 34 2 4" xfId="51272"/>
    <cellStyle name="Note 2 2 34 3" xfId="51273"/>
    <cellStyle name="Note 2 2 34 3 2" xfId="51274"/>
    <cellStyle name="Note 2 2 34 3 2 2" xfId="51275"/>
    <cellStyle name="Note 2 2 34 3 2 3" xfId="51276"/>
    <cellStyle name="Note 2 2 34 3 3" xfId="51277"/>
    <cellStyle name="Note 2 2 34 3 4" xfId="51278"/>
    <cellStyle name="Note 2 2 34 4" xfId="51279"/>
    <cellStyle name="Note 2 2 34 4 2" xfId="51280"/>
    <cellStyle name="Note 2 2 34 4 2 2" xfId="51281"/>
    <cellStyle name="Note 2 2 34 4 2 3" xfId="51282"/>
    <cellStyle name="Note 2 2 34 4 3" xfId="51283"/>
    <cellStyle name="Note 2 2 34 4 4" xfId="51284"/>
    <cellStyle name="Note 2 2 34 5" xfId="51285"/>
    <cellStyle name="Note 2 2 34 5 2" xfId="51286"/>
    <cellStyle name="Note 2 2 34 5 2 2" xfId="51287"/>
    <cellStyle name="Note 2 2 34 5 2 3" xfId="51288"/>
    <cellStyle name="Note 2 2 34 5 3" xfId="51289"/>
    <cellStyle name="Note 2 2 34 5 4" xfId="51290"/>
    <cellStyle name="Note 2 2 34 6" xfId="51291"/>
    <cellStyle name="Note 2 2 34 6 2" xfId="51292"/>
    <cellStyle name="Note 2 2 34 6 2 2" xfId="51293"/>
    <cellStyle name="Note 2 2 34 6 2 3" xfId="51294"/>
    <cellStyle name="Note 2 2 34 6 3" xfId="51295"/>
    <cellStyle name="Note 2 2 34 6 4" xfId="51296"/>
    <cellStyle name="Note 2 2 34 7" xfId="51297"/>
    <cellStyle name="Note 2 2 34 7 2" xfId="51298"/>
    <cellStyle name="Note 2 2 34 7 2 2" xfId="51299"/>
    <cellStyle name="Note 2 2 34 7 2 3" xfId="51300"/>
    <cellStyle name="Note 2 2 34 7 3" xfId="51301"/>
    <cellStyle name="Note 2 2 34 7 4" xfId="51302"/>
    <cellStyle name="Note 2 2 34 8" xfId="51303"/>
    <cellStyle name="Note 2 2 34 8 2" xfId="51304"/>
    <cellStyle name="Note 2 2 34 8 2 2" xfId="51305"/>
    <cellStyle name="Note 2 2 34 8 2 3" xfId="51306"/>
    <cellStyle name="Note 2 2 34 8 3" xfId="51307"/>
    <cellStyle name="Note 2 2 34 8 4" xfId="51308"/>
    <cellStyle name="Note 2 2 34 9" xfId="51309"/>
    <cellStyle name="Note 2 2 34 9 2" xfId="51310"/>
    <cellStyle name="Note 2 2 34 9 3" xfId="51311"/>
    <cellStyle name="Note 2 2 35" xfId="51312"/>
    <cellStyle name="Note 2 2 35 10" xfId="51313"/>
    <cellStyle name="Note 2 2 35 11" xfId="51314"/>
    <cellStyle name="Note 2 2 35 2" xfId="51315"/>
    <cellStyle name="Note 2 2 35 2 2" xfId="51316"/>
    <cellStyle name="Note 2 2 35 2 2 2" xfId="51317"/>
    <cellStyle name="Note 2 2 35 2 2 3" xfId="51318"/>
    <cellStyle name="Note 2 2 35 2 3" xfId="51319"/>
    <cellStyle name="Note 2 2 35 2 4" xfId="51320"/>
    <cellStyle name="Note 2 2 35 3" xfId="51321"/>
    <cellStyle name="Note 2 2 35 3 2" xfId="51322"/>
    <cellStyle name="Note 2 2 35 3 2 2" xfId="51323"/>
    <cellStyle name="Note 2 2 35 3 2 3" xfId="51324"/>
    <cellStyle name="Note 2 2 35 3 3" xfId="51325"/>
    <cellStyle name="Note 2 2 35 3 4" xfId="51326"/>
    <cellStyle name="Note 2 2 35 4" xfId="51327"/>
    <cellStyle name="Note 2 2 35 4 2" xfId="51328"/>
    <cellStyle name="Note 2 2 35 4 2 2" xfId="51329"/>
    <cellStyle name="Note 2 2 35 4 2 3" xfId="51330"/>
    <cellStyle name="Note 2 2 35 4 3" xfId="51331"/>
    <cellStyle name="Note 2 2 35 4 4" xfId="51332"/>
    <cellStyle name="Note 2 2 35 5" xfId="51333"/>
    <cellStyle name="Note 2 2 35 5 2" xfId="51334"/>
    <cellStyle name="Note 2 2 35 5 2 2" xfId="51335"/>
    <cellStyle name="Note 2 2 35 5 2 3" xfId="51336"/>
    <cellStyle name="Note 2 2 35 5 3" xfId="51337"/>
    <cellStyle name="Note 2 2 35 5 4" xfId="51338"/>
    <cellStyle name="Note 2 2 35 6" xfId="51339"/>
    <cellStyle name="Note 2 2 35 6 2" xfId="51340"/>
    <cellStyle name="Note 2 2 35 6 2 2" xfId="51341"/>
    <cellStyle name="Note 2 2 35 6 2 3" xfId="51342"/>
    <cellStyle name="Note 2 2 35 6 3" xfId="51343"/>
    <cellStyle name="Note 2 2 35 6 4" xfId="51344"/>
    <cellStyle name="Note 2 2 35 7" xfId="51345"/>
    <cellStyle name="Note 2 2 35 7 2" xfId="51346"/>
    <cellStyle name="Note 2 2 35 7 2 2" xfId="51347"/>
    <cellStyle name="Note 2 2 35 7 2 3" xfId="51348"/>
    <cellStyle name="Note 2 2 35 7 3" xfId="51349"/>
    <cellStyle name="Note 2 2 35 7 4" xfId="51350"/>
    <cellStyle name="Note 2 2 35 8" xfId="51351"/>
    <cellStyle name="Note 2 2 35 8 2" xfId="51352"/>
    <cellStyle name="Note 2 2 35 8 2 2" xfId="51353"/>
    <cellStyle name="Note 2 2 35 8 2 3" xfId="51354"/>
    <cellStyle name="Note 2 2 35 8 3" xfId="51355"/>
    <cellStyle name="Note 2 2 35 8 4" xfId="51356"/>
    <cellStyle name="Note 2 2 35 9" xfId="51357"/>
    <cellStyle name="Note 2 2 35 9 2" xfId="51358"/>
    <cellStyle name="Note 2 2 35 9 3" xfId="51359"/>
    <cellStyle name="Note 2 2 36" xfId="51360"/>
    <cellStyle name="Note 2 2 36 10" xfId="51361"/>
    <cellStyle name="Note 2 2 36 11" xfId="51362"/>
    <cellStyle name="Note 2 2 36 2" xfId="51363"/>
    <cellStyle name="Note 2 2 36 2 2" xfId="51364"/>
    <cellStyle name="Note 2 2 36 2 2 2" xfId="51365"/>
    <cellStyle name="Note 2 2 36 2 2 3" xfId="51366"/>
    <cellStyle name="Note 2 2 36 2 3" xfId="51367"/>
    <cellStyle name="Note 2 2 36 2 4" xfId="51368"/>
    <cellStyle name="Note 2 2 36 3" xfId="51369"/>
    <cellStyle name="Note 2 2 36 3 2" xfId="51370"/>
    <cellStyle name="Note 2 2 36 3 2 2" xfId="51371"/>
    <cellStyle name="Note 2 2 36 3 2 3" xfId="51372"/>
    <cellStyle name="Note 2 2 36 3 3" xfId="51373"/>
    <cellStyle name="Note 2 2 36 3 4" xfId="51374"/>
    <cellStyle name="Note 2 2 36 4" xfId="51375"/>
    <cellStyle name="Note 2 2 36 4 2" xfId="51376"/>
    <cellStyle name="Note 2 2 36 4 2 2" xfId="51377"/>
    <cellStyle name="Note 2 2 36 4 2 3" xfId="51378"/>
    <cellStyle name="Note 2 2 36 4 3" xfId="51379"/>
    <cellStyle name="Note 2 2 36 4 4" xfId="51380"/>
    <cellStyle name="Note 2 2 36 5" xfId="51381"/>
    <cellStyle name="Note 2 2 36 5 2" xfId="51382"/>
    <cellStyle name="Note 2 2 36 5 2 2" xfId="51383"/>
    <cellStyle name="Note 2 2 36 5 2 3" xfId="51384"/>
    <cellStyle name="Note 2 2 36 5 3" xfId="51385"/>
    <cellStyle name="Note 2 2 36 5 4" xfId="51386"/>
    <cellStyle name="Note 2 2 36 6" xfId="51387"/>
    <cellStyle name="Note 2 2 36 6 2" xfId="51388"/>
    <cellStyle name="Note 2 2 36 6 2 2" xfId="51389"/>
    <cellStyle name="Note 2 2 36 6 2 3" xfId="51390"/>
    <cellStyle name="Note 2 2 36 6 3" xfId="51391"/>
    <cellStyle name="Note 2 2 36 6 4" xfId="51392"/>
    <cellStyle name="Note 2 2 36 7" xfId="51393"/>
    <cellStyle name="Note 2 2 36 7 2" xfId="51394"/>
    <cellStyle name="Note 2 2 36 7 2 2" xfId="51395"/>
    <cellStyle name="Note 2 2 36 7 2 3" xfId="51396"/>
    <cellStyle name="Note 2 2 36 7 3" xfId="51397"/>
    <cellStyle name="Note 2 2 36 7 4" xfId="51398"/>
    <cellStyle name="Note 2 2 36 8" xfId="51399"/>
    <cellStyle name="Note 2 2 36 8 2" xfId="51400"/>
    <cellStyle name="Note 2 2 36 8 2 2" xfId="51401"/>
    <cellStyle name="Note 2 2 36 8 2 3" xfId="51402"/>
    <cellStyle name="Note 2 2 36 8 3" xfId="51403"/>
    <cellStyle name="Note 2 2 36 8 4" xfId="51404"/>
    <cellStyle name="Note 2 2 36 9" xfId="51405"/>
    <cellStyle name="Note 2 2 36 9 2" xfId="51406"/>
    <cellStyle name="Note 2 2 36 9 3" xfId="51407"/>
    <cellStyle name="Note 2 2 37" xfId="51408"/>
    <cellStyle name="Note 2 2 37 10" xfId="51409"/>
    <cellStyle name="Note 2 2 37 11" xfId="51410"/>
    <cellStyle name="Note 2 2 37 2" xfId="51411"/>
    <cellStyle name="Note 2 2 37 2 2" xfId="51412"/>
    <cellStyle name="Note 2 2 37 2 2 2" xfId="51413"/>
    <cellStyle name="Note 2 2 37 2 2 3" xfId="51414"/>
    <cellStyle name="Note 2 2 37 2 3" xfId="51415"/>
    <cellStyle name="Note 2 2 37 2 4" xfId="51416"/>
    <cellStyle name="Note 2 2 37 3" xfId="51417"/>
    <cellStyle name="Note 2 2 37 3 2" xfId="51418"/>
    <cellStyle name="Note 2 2 37 3 2 2" xfId="51419"/>
    <cellStyle name="Note 2 2 37 3 2 3" xfId="51420"/>
    <cellStyle name="Note 2 2 37 3 3" xfId="51421"/>
    <cellStyle name="Note 2 2 37 3 4" xfId="51422"/>
    <cellStyle name="Note 2 2 37 4" xfId="51423"/>
    <cellStyle name="Note 2 2 37 4 2" xfId="51424"/>
    <cellStyle name="Note 2 2 37 4 2 2" xfId="51425"/>
    <cellStyle name="Note 2 2 37 4 2 3" xfId="51426"/>
    <cellStyle name="Note 2 2 37 4 3" xfId="51427"/>
    <cellStyle name="Note 2 2 37 4 4" xfId="51428"/>
    <cellStyle name="Note 2 2 37 5" xfId="51429"/>
    <cellStyle name="Note 2 2 37 5 2" xfId="51430"/>
    <cellStyle name="Note 2 2 37 5 2 2" xfId="51431"/>
    <cellStyle name="Note 2 2 37 5 2 3" xfId="51432"/>
    <cellStyle name="Note 2 2 37 5 3" xfId="51433"/>
    <cellStyle name="Note 2 2 37 5 4" xfId="51434"/>
    <cellStyle name="Note 2 2 37 6" xfId="51435"/>
    <cellStyle name="Note 2 2 37 6 2" xfId="51436"/>
    <cellStyle name="Note 2 2 37 6 2 2" xfId="51437"/>
    <cellStyle name="Note 2 2 37 6 2 3" xfId="51438"/>
    <cellStyle name="Note 2 2 37 6 3" xfId="51439"/>
    <cellStyle name="Note 2 2 37 6 4" xfId="51440"/>
    <cellStyle name="Note 2 2 37 7" xfId="51441"/>
    <cellStyle name="Note 2 2 37 7 2" xfId="51442"/>
    <cellStyle name="Note 2 2 37 7 2 2" xfId="51443"/>
    <cellStyle name="Note 2 2 37 7 2 3" xfId="51444"/>
    <cellStyle name="Note 2 2 37 7 3" xfId="51445"/>
    <cellStyle name="Note 2 2 37 7 4" xfId="51446"/>
    <cellStyle name="Note 2 2 37 8" xfId="51447"/>
    <cellStyle name="Note 2 2 37 8 2" xfId="51448"/>
    <cellStyle name="Note 2 2 37 8 2 2" xfId="51449"/>
    <cellStyle name="Note 2 2 37 8 2 3" xfId="51450"/>
    <cellStyle name="Note 2 2 37 8 3" xfId="51451"/>
    <cellStyle name="Note 2 2 37 8 4" xfId="51452"/>
    <cellStyle name="Note 2 2 37 9" xfId="51453"/>
    <cellStyle name="Note 2 2 37 9 2" xfId="51454"/>
    <cellStyle name="Note 2 2 37 9 3" xfId="51455"/>
    <cellStyle name="Note 2 2 38" xfId="51456"/>
    <cellStyle name="Note 2 2 38 10" xfId="51457"/>
    <cellStyle name="Note 2 2 38 11" xfId="51458"/>
    <cellStyle name="Note 2 2 38 2" xfId="51459"/>
    <cellStyle name="Note 2 2 38 2 2" xfId="51460"/>
    <cellStyle name="Note 2 2 38 2 2 2" xfId="51461"/>
    <cellStyle name="Note 2 2 38 2 2 3" xfId="51462"/>
    <cellStyle name="Note 2 2 38 2 3" xfId="51463"/>
    <cellStyle name="Note 2 2 38 2 4" xfId="51464"/>
    <cellStyle name="Note 2 2 38 3" xfId="51465"/>
    <cellStyle name="Note 2 2 38 3 2" xfId="51466"/>
    <cellStyle name="Note 2 2 38 3 2 2" xfId="51467"/>
    <cellStyle name="Note 2 2 38 3 2 3" xfId="51468"/>
    <cellStyle name="Note 2 2 38 3 3" xfId="51469"/>
    <cellStyle name="Note 2 2 38 3 4" xfId="51470"/>
    <cellStyle name="Note 2 2 38 4" xfId="51471"/>
    <cellStyle name="Note 2 2 38 4 2" xfId="51472"/>
    <cellStyle name="Note 2 2 38 4 2 2" xfId="51473"/>
    <cellStyle name="Note 2 2 38 4 2 3" xfId="51474"/>
    <cellStyle name="Note 2 2 38 4 3" xfId="51475"/>
    <cellStyle name="Note 2 2 38 4 4" xfId="51476"/>
    <cellStyle name="Note 2 2 38 5" xfId="51477"/>
    <cellStyle name="Note 2 2 38 5 2" xfId="51478"/>
    <cellStyle name="Note 2 2 38 5 2 2" xfId="51479"/>
    <cellStyle name="Note 2 2 38 5 2 3" xfId="51480"/>
    <cellStyle name="Note 2 2 38 5 3" xfId="51481"/>
    <cellStyle name="Note 2 2 38 5 4" xfId="51482"/>
    <cellStyle name="Note 2 2 38 6" xfId="51483"/>
    <cellStyle name="Note 2 2 38 6 2" xfId="51484"/>
    <cellStyle name="Note 2 2 38 6 2 2" xfId="51485"/>
    <cellStyle name="Note 2 2 38 6 2 3" xfId="51486"/>
    <cellStyle name="Note 2 2 38 6 3" xfId="51487"/>
    <cellStyle name="Note 2 2 38 6 4" xfId="51488"/>
    <cellStyle name="Note 2 2 38 7" xfId="51489"/>
    <cellStyle name="Note 2 2 38 7 2" xfId="51490"/>
    <cellStyle name="Note 2 2 38 7 2 2" xfId="51491"/>
    <cellStyle name="Note 2 2 38 7 2 3" xfId="51492"/>
    <cellStyle name="Note 2 2 38 7 3" xfId="51493"/>
    <cellStyle name="Note 2 2 38 7 4" xfId="51494"/>
    <cellStyle name="Note 2 2 38 8" xfId="51495"/>
    <cellStyle name="Note 2 2 38 8 2" xfId="51496"/>
    <cellStyle name="Note 2 2 38 8 2 2" xfId="51497"/>
    <cellStyle name="Note 2 2 38 8 2 3" xfId="51498"/>
    <cellStyle name="Note 2 2 38 8 3" xfId="51499"/>
    <cellStyle name="Note 2 2 38 8 4" xfId="51500"/>
    <cellStyle name="Note 2 2 38 9" xfId="51501"/>
    <cellStyle name="Note 2 2 38 9 2" xfId="51502"/>
    <cellStyle name="Note 2 2 38 9 3" xfId="51503"/>
    <cellStyle name="Note 2 2 39" xfId="51504"/>
    <cellStyle name="Note 2 2 39 10" xfId="51505"/>
    <cellStyle name="Note 2 2 39 11" xfId="51506"/>
    <cellStyle name="Note 2 2 39 2" xfId="51507"/>
    <cellStyle name="Note 2 2 39 2 2" xfId="51508"/>
    <cellStyle name="Note 2 2 39 2 2 2" xfId="51509"/>
    <cellStyle name="Note 2 2 39 2 2 3" xfId="51510"/>
    <cellStyle name="Note 2 2 39 2 3" xfId="51511"/>
    <cellStyle name="Note 2 2 39 2 4" xfId="51512"/>
    <cellStyle name="Note 2 2 39 3" xfId="51513"/>
    <cellStyle name="Note 2 2 39 3 2" xfId="51514"/>
    <cellStyle name="Note 2 2 39 3 2 2" xfId="51515"/>
    <cellStyle name="Note 2 2 39 3 2 3" xfId="51516"/>
    <cellStyle name="Note 2 2 39 3 3" xfId="51517"/>
    <cellStyle name="Note 2 2 39 3 4" xfId="51518"/>
    <cellStyle name="Note 2 2 39 4" xfId="51519"/>
    <cellStyle name="Note 2 2 39 4 2" xfId="51520"/>
    <cellStyle name="Note 2 2 39 4 2 2" xfId="51521"/>
    <cellStyle name="Note 2 2 39 4 2 3" xfId="51522"/>
    <cellStyle name="Note 2 2 39 4 3" xfId="51523"/>
    <cellStyle name="Note 2 2 39 4 4" xfId="51524"/>
    <cellStyle name="Note 2 2 39 5" xfId="51525"/>
    <cellStyle name="Note 2 2 39 5 2" xfId="51526"/>
    <cellStyle name="Note 2 2 39 5 2 2" xfId="51527"/>
    <cellStyle name="Note 2 2 39 5 2 3" xfId="51528"/>
    <cellStyle name="Note 2 2 39 5 3" xfId="51529"/>
    <cellStyle name="Note 2 2 39 5 4" xfId="51530"/>
    <cellStyle name="Note 2 2 39 6" xfId="51531"/>
    <cellStyle name="Note 2 2 39 6 2" xfId="51532"/>
    <cellStyle name="Note 2 2 39 6 2 2" xfId="51533"/>
    <cellStyle name="Note 2 2 39 6 2 3" xfId="51534"/>
    <cellStyle name="Note 2 2 39 6 3" xfId="51535"/>
    <cellStyle name="Note 2 2 39 6 4" xfId="51536"/>
    <cellStyle name="Note 2 2 39 7" xfId="51537"/>
    <cellStyle name="Note 2 2 39 7 2" xfId="51538"/>
    <cellStyle name="Note 2 2 39 7 2 2" xfId="51539"/>
    <cellStyle name="Note 2 2 39 7 2 3" xfId="51540"/>
    <cellStyle name="Note 2 2 39 7 3" xfId="51541"/>
    <cellStyle name="Note 2 2 39 7 4" xfId="51542"/>
    <cellStyle name="Note 2 2 39 8" xfId="51543"/>
    <cellStyle name="Note 2 2 39 8 2" xfId="51544"/>
    <cellStyle name="Note 2 2 39 8 2 2" xfId="51545"/>
    <cellStyle name="Note 2 2 39 8 2 3" xfId="51546"/>
    <cellStyle name="Note 2 2 39 8 3" xfId="51547"/>
    <cellStyle name="Note 2 2 39 8 4" xfId="51548"/>
    <cellStyle name="Note 2 2 39 9" xfId="51549"/>
    <cellStyle name="Note 2 2 39 9 2" xfId="51550"/>
    <cellStyle name="Note 2 2 39 9 3" xfId="51551"/>
    <cellStyle name="Note 2 2 4" xfId="397"/>
    <cellStyle name="Note 2 2 4 10" xfId="51552"/>
    <cellStyle name="Note 2 2 4 11" xfId="51553"/>
    <cellStyle name="Note 2 2 4 12" xfId="51554"/>
    <cellStyle name="Note 2 2 4 13" xfId="51555"/>
    <cellStyle name="Note 2 2 4 2" xfId="398"/>
    <cellStyle name="Note 2 2 4 2 2" xfId="399"/>
    <cellStyle name="Note 2 2 4 2 2 2" xfId="6554"/>
    <cellStyle name="Note 2 2 4 2 2 2 2" xfId="6555"/>
    <cellStyle name="Note 2 2 4 2 2 2 2 2" xfId="6556"/>
    <cellStyle name="Note 2 2 4 2 2 2 2 2 2" xfId="6557"/>
    <cellStyle name="Note 2 2 4 2 2 2 2 2 2 2" xfId="6558"/>
    <cellStyle name="Note 2 2 4 2 2 2 2 2 3" xfId="6559"/>
    <cellStyle name="Note 2 2 4 2 2 2 2 3" xfId="6560"/>
    <cellStyle name="Note 2 2 4 2 2 2 2 3 2" xfId="6561"/>
    <cellStyle name="Note 2 2 4 2 2 2 2 3 2 2" xfId="6562"/>
    <cellStyle name="Note 2 2 4 2 2 2 2 3 3" xfId="6563"/>
    <cellStyle name="Note 2 2 4 2 2 2 2 4" xfId="6564"/>
    <cellStyle name="Note 2 2 4 2 2 2 2 4 2" xfId="6565"/>
    <cellStyle name="Note 2 2 4 2 2 2 2 5" xfId="6566"/>
    <cellStyle name="Note 2 2 4 2 2 2 3" xfId="6567"/>
    <cellStyle name="Note 2 2 4 2 2 2 3 2" xfId="6568"/>
    <cellStyle name="Note 2 2 4 2 2 2 3 2 2" xfId="6569"/>
    <cellStyle name="Note 2 2 4 2 2 2 3 3" xfId="6570"/>
    <cellStyle name="Note 2 2 4 2 2 2 4" xfId="6571"/>
    <cellStyle name="Note 2 2 4 2 2 2 4 2" xfId="6572"/>
    <cellStyle name="Note 2 2 4 2 2 2 4 2 2" xfId="6573"/>
    <cellStyle name="Note 2 2 4 2 2 2 4 3" xfId="6574"/>
    <cellStyle name="Note 2 2 4 2 2 2 5" xfId="6575"/>
    <cellStyle name="Note 2 2 4 2 2 2 5 2" xfId="6576"/>
    <cellStyle name="Note 2 2 4 2 2 2 6" xfId="6577"/>
    <cellStyle name="Note 2 2 4 2 2 3" xfId="51556"/>
    <cellStyle name="Note 2 2 4 2 2 4" xfId="51557"/>
    <cellStyle name="Note 2 2 4 2 2 5" xfId="51558"/>
    <cellStyle name="Note 2 2 4 2 2 6" xfId="51559"/>
    <cellStyle name="Note 2 2 4 2 2 7" xfId="51560"/>
    <cellStyle name="Note 2 2 4 2 3" xfId="6578"/>
    <cellStyle name="Note 2 2 4 2 3 2" xfId="6579"/>
    <cellStyle name="Note 2 2 4 2 3 2 2" xfId="6580"/>
    <cellStyle name="Note 2 2 4 2 3 2 2 2" xfId="6581"/>
    <cellStyle name="Note 2 2 4 2 3 2 2 2 2" xfId="6582"/>
    <cellStyle name="Note 2 2 4 2 3 2 2 3" xfId="6583"/>
    <cellStyle name="Note 2 2 4 2 3 2 3" xfId="6584"/>
    <cellStyle name="Note 2 2 4 2 3 2 3 2" xfId="6585"/>
    <cellStyle name="Note 2 2 4 2 3 2 3 2 2" xfId="6586"/>
    <cellStyle name="Note 2 2 4 2 3 2 3 3" xfId="6587"/>
    <cellStyle name="Note 2 2 4 2 3 2 4" xfId="6588"/>
    <cellStyle name="Note 2 2 4 2 3 2 4 2" xfId="6589"/>
    <cellStyle name="Note 2 2 4 2 3 2 5" xfId="6590"/>
    <cellStyle name="Note 2 2 4 2 3 3" xfId="6591"/>
    <cellStyle name="Note 2 2 4 2 3 3 2" xfId="6592"/>
    <cellStyle name="Note 2 2 4 2 3 3 2 2" xfId="6593"/>
    <cellStyle name="Note 2 2 4 2 3 3 3" xfId="6594"/>
    <cellStyle name="Note 2 2 4 2 3 4" xfId="6595"/>
    <cellStyle name="Note 2 2 4 2 3 4 2" xfId="6596"/>
    <cellStyle name="Note 2 2 4 2 3 4 2 2" xfId="6597"/>
    <cellStyle name="Note 2 2 4 2 3 4 3" xfId="6598"/>
    <cellStyle name="Note 2 2 4 2 3 5" xfId="6599"/>
    <cellStyle name="Note 2 2 4 2 3 5 2" xfId="6600"/>
    <cellStyle name="Note 2 2 4 2 3 6" xfId="6601"/>
    <cellStyle name="Note 2 2 4 2 4" xfId="51561"/>
    <cellStyle name="Note 2 2 4 2 5" xfId="51562"/>
    <cellStyle name="Note 2 2 4 2 6" xfId="51563"/>
    <cellStyle name="Note 2 2 4 2 7" xfId="51564"/>
    <cellStyle name="Note 2 2 4 3" xfId="400"/>
    <cellStyle name="Note 2 2 4 3 2" xfId="6602"/>
    <cellStyle name="Note 2 2 4 3 2 2" xfId="6603"/>
    <cellStyle name="Note 2 2 4 3 2 2 2" xfId="6604"/>
    <cellStyle name="Note 2 2 4 3 2 2 2 2" xfId="6605"/>
    <cellStyle name="Note 2 2 4 3 2 2 2 2 2" xfId="6606"/>
    <cellStyle name="Note 2 2 4 3 2 2 2 3" xfId="6607"/>
    <cellStyle name="Note 2 2 4 3 2 2 3" xfId="6608"/>
    <cellStyle name="Note 2 2 4 3 2 2 3 2" xfId="6609"/>
    <cellStyle name="Note 2 2 4 3 2 2 3 2 2" xfId="6610"/>
    <cellStyle name="Note 2 2 4 3 2 2 3 3" xfId="6611"/>
    <cellStyle name="Note 2 2 4 3 2 2 4" xfId="6612"/>
    <cellStyle name="Note 2 2 4 3 2 2 4 2" xfId="6613"/>
    <cellStyle name="Note 2 2 4 3 2 2 5" xfId="6614"/>
    <cellStyle name="Note 2 2 4 3 2 3" xfId="6615"/>
    <cellStyle name="Note 2 2 4 3 2 3 2" xfId="6616"/>
    <cellStyle name="Note 2 2 4 3 2 3 2 2" xfId="6617"/>
    <cellStyle name="Note 2 2 4 3 2 3 3" xfId="6618"/>
    <cellStyle name="Note 2 2 4 3 2 4" xfId="6619"/>
    <cellStyle name="Note 2 2 4 3 2 4 2" xfId="6620"/>
    <cellStyle name="Note 2 2 4 3 2 4 2 2" xfId="6621"/>
    <cellStyle name="Note 2 2 4 3 2 4 3" xfId="6622"/>
    <cellStyle name="Note 2 2 4 3 2 5" xfId="6623"/>
    <cellStyle name="Note 2 2 4 3 2 5 2" xfId="6624"/>
    <cellStyle name="Note 2 2 4 3 2 6" xfId="6625"/>
    <cellStyle name="Note 2 2 4 3 3" xfId="51565"/>
    <cellStyle name="Note 2 2 4 3 4" xfId="51566"/>
    <cellStyle name="Note 2 2 4 3 5" xfId="51567"/>
    <cellStyle name="Note 2 2 4 3 6" xfId="51568"/>
    <cellStyle name="Note 2 2 4 3 7" xfId="51569"/>
    <cellStyle name="Note 2 2 4 3 8" xfId="51570"/>
    <cellStyle name="Note 2 2 4 4" xfId="6626"/>
    <cellStyle name="Note 2 2 4 4 2" xfId="6627"/>
    <cellStyle name="Note 2 2 4 4 2 2" xfId="6628"/>
    <cellStyle name="Note 2 2 4 4 2 2 2" xfId="6629"/>
    <cellStyle name="Note 2 2 4 4 2 2 2 2" xfId="6630"/>
    <cellStyle name="Note 2 2 4 4 2 2 3" xfId="6631"/>
    <cellStyle name="Note 2 2 4 4 2 3" xfId="6632"/>
    <cellStyle name="Note 2 2 4 4 2 3 2" xfId="6633"/>
    <cellStyle name="Note 2 2 4 4 2 3 2 2" xfId="6634"/>
    <cellStyle name="Note 2 2 4 4 2 3 3" xfId="6635"/>
    <cellStyle name="Note 2 2 4 4 2 4" xfId="6636"/>
    <cellStyle name="Note 2 2 4 4 2 4 2" xfId="6637"/>
    <cellStyle name="Note 2 2 4 4 2 5" xfId="6638"/>
    <cellStyle name="Note 2 2 4 4 3" xfId="6639"/>
    <cellStyle name="Note 2 2 4 4 3 2" xfId="6640"/>
    <cellStyle name="Note 2 2 4 4 3 2 2" xfId="6641"/>
    <cellStyle name="Note 2 2 4 4 3 3" xfId="6642"/>
    <cellStyle name="Note 2 2 4 4 4" xfId="6643"/>
    <cellStyle name="Note 2 2 4 4 4 2" xfId="6644"/>
    <cellStyle name="Note 2 2 4 4 4 2 2" xfId="6645"/>
    <cellStyle name="Note 2 2 4 4 4 3" xfId="6646"/>
    <cellStyle name="Note 2 2 4 4 5" xfId="6647"/>
    <cellStyle name="Note 2 2 4 4 5 2" xfId="6648"/>
    <cellStyle name="Note 2 2 4 4 6" xfId="6649"/>
    <cellStyle name="Note 2 2 4 5" xfId="51571"/>
    <cellStyle name="Note 2 2 4 5 2" xfId="51572"/>
    <cellStyle name="Note 2 2 4 5 2 2" xfId="51573"/>
    <cellStyle name="Note 2 2 4 5 2 3" xfId="51574"/>
    <cellStyle name="Note 2 2 4 5 3" xfId="51575"/>
    <cellStyle name="Note 2 2 4 5 4" xfId="51576"/>
    <cellStyle name="Note 2 2 4 6" xfId="51577"/>
    <cellStyle name="Note 2 2 4 6 2" xfId="51578"/>
    <cellStyle name="Note 2 2 4 6 2 2" xfId="51579"/>
    <cellStyle name="Note 2 2 4 6 2 3" xfId="51580"/>
    <cellStyle name="Note 2 2 4 6 3" xfId="51581"/>
    <cellStyle name="Note 2 2 4 6 4" xfId="51582"/>
    <cellStyle name="Note 2 2 4 7" xfId="51583"/>
    <cellStyle name="Note 2 2 4 7 2" xfId="51584"/>
    <cellStyle name="Note 2 2 4 7 2 2" xfId="51585"/>
    <cellStyle name="Note 2 2 4 7 2 3" xfId="51586"/>
    <cellStyle name="Note 2 2 4 7 3" xfId="51587"/>
    <cellStyle name="Note 2 2 4 7 4" xfId="51588"/>
    <cellStyle name="Note 2 2 4 8" xfId="51589"/>
    <cellStyle name="Note 2 2 4 8 2" xfId="51590"/>
    <cellStyle name="Note 2 2 4 8 2 2" xfId="51591"/>
    <cellStyle name="Note 2 2 4 8 2 3" xfId="51592"/>
    <cellStyle name="Note 2 2 4 8 3" xfId="51593"/>
    <cellStyle name="Note 2 2 4 8 4" xfId="51594"/>
    <cellStyle name="Note 2 2 4 9" xfId="51595"/>
    <cellStyle name="Note 2 2 4 9 2" xfId="51596"/>
    <cellStyle name="Note 2 2 4 9 3" xfId="51597"/>
    <cellStyle name="Note 2 2 40" xfId="51598"/>
    <cellStyle name="Note 2 2 40 10" xfId="51599"/>
    <cellStyle name="Note 2 2 40 11" xfId="51600"/>
    <cellStyle name="Note 2 2 40 2" xfId="51601"/>
    <cellStyle name="Note 2 2 40 2 2" xfId="51602"/>
    <cellStyle name="Note 2 2 40 2 2 2" xfId="51603"/>
    <cellStyle name="Note 2 2 40 2 2 3" xfId="51604"/>
    <cellStyle name="Note 2 2 40 2 3" xfId="51605"/>
    <cellStyle name="Note 2 2 40 2 4" xfId="51606"/>
    <cellStyle name="Note 2 2 40 3" xfId="51607"/>
    <cellStyle name="Note 2 2 40 3 2" xfId="51608"/>
    <cellStyle name="Note 2 2 40 3 2 2" xfId="51609"/>
    <cellStyle name="Note 2 2 40 3 2 3" xfId="51610"/>
    <cellStyle name="Note 2 2 40 3 3" xfId="51611"/>
    <cellStyle name="Note 2 2 40 3 4" xfId="51612"/>
    <cellStyle name="Note 2 2 40 4" xfId="51613"/>
    <cellStyle name="Note 2 2 40 4 2" xfId="51614"/>
    <cellStyle name="Note 2 2 40 4 2 2" xfId="51615"/>
    <cellStyle name="Note 2 2 40 4 2 3" xfId="51616"/>
    <cellStyle name="Note 2 2 40 4 3" xfId="51617"/>
    <cellStyle name="Note 2 2 40 4 4" xfId="51618"/>
    <cellStyle name="Note 2 2 40 5" xfId="51619"/>
    <cellStyle name="Note 2 2 40 5 2" xfId="51620"/>
    <cellStyle name="Note 2 2 40 5 2 2" xfId="51621"/>
    <cellStyle name="Note 2 2 40 5 2 3" xfId="51622"/>
    <cellStyle name="Note 2 2 40 5 3" xfId="51623"/>
    <cellStyle name="Note 2 2 40 5 4" xfId="51624"/>
    <cellStyle name="Note 2 2 40 6" xfId="51625"/>
    <cellStyle name="Note 2 2 40 6 2" xfId="51626"/>
    <cellStyle name="Note 2 2 40 6 2 2" xfId="51627"/>
    <cellStyle name="Note 2 2 40 6 2 3" xfId="51628"/>
    <cellStyle name="Note 2 2 40 6 3" xfId="51629"/>
    <cellStyle name="Note 2 2 40 6 4" xfId="51630"/>
    <cellStyle name="Note 2 2 40 7" xfId="51631"/>
    <cellStyle name="Note 2 2 40 7 2" xfId="51632"/>
    <cellStyle name="Note 2 2 40 7 2 2" xfId="51633"/>
    <cellStyle name="Note 2 2 40 7 2 3" xfId="51634"/>
    <cellStyle name="Note 2 2 40 7 3" xfId="51635"/>
    <cellStyle name="Note 2 2 40 7 4" xfId="51636"/>
    <cellStyle name="Note 2 2 40 8" xfId="51637"/>
    <cellStyle name="Note 2 2 40 8 2" xfId="51638"/>
    <cellStyle name="Note 2 2 40 8 2 2" xfId="51639"/>
    <cellStyle name="Note 2 2 40 8 2 3" xfId="51640"/>
    <cellStyle name="Note 2 2 40 8 3" xfId="51641"/>
    <cellStyle name="Note 2 2 40 8 4" xfId="51642"/>
    <cellStyle name="Note 2 2 40 9" xfId="51643"/>
    <cellStyle name="Note 2 2 40 9 2" xfId="51644"/>
    <cellStyle name="Note 2 2 40 9 3" xfId="51645"/>
    <cellStyle name="Note 2 2 41" xfId="51646"/>
    <cellStyle name="Note 2 2 41 10" xfId="51647"/>
    <cellStyle name="Note 2 2 41 11" xfId="51648"/>
    <cellStyle name="Note 2 2 41 2" xfId="51649"/>
    <cellStyle name="Note 2 2 41 2 2" xfId="51650"/>
    <cellStyle name="Note 2 2 41 2 2 2" xfId="51651"/>
    <cellStyle name="Note 2 2 41 2 2 3" xfId="51652"/>
    <cellStyle name="Note 2 2 41 2 3" xfId="51653"/>
    <cellStyle name="Note 2 2 41 2 4" xfId="51654"/>
    <cellStyle name="Note 2 2 41 3" xfId="51655"/>
    <cellStyle name="Note 2 2 41 3 2" xfId="51656"/>
    <cellStyle name="Note 2 2 41 3 2 2" xfId="51657"/>
    <cellStyle name="Note 2 2 41 3 2 3" xfId="51658"/>
    <cellStyle name="Note 2 2 41 3 3" xfId="51659"/>
    <cellStyle name="Note 2 2 41 3 4" xfId="51660"/>
    <cellStyle name="Note 2 2 41 4" xfId="51661"/>
    <cellStyle name="Note 2 2 41 4 2" xfId="51662"/>
    <cellStyle name="Note 2 2 41 4 2 2" xfId="51663"/>
    <cellStyle name="Note 2 2 41 4 2 3" xfId="51664"/>
    <cellStyle name="Note 2 2 41 4 3" xfId="51665"/>
    <cellStyle name="Note 2 2 41 4 4" xfId="51666"/>
    <cellStyle name="Note 2 2 41 5" xfId="51667"/>
    <cellStyle name="Note 2 2 41 5 2" xfId="51668"/>
    <cellStyle name="Note 2 2 41 5 2 2" xfId="51669"/>
    <cellStyle name="Note 2 2 41 5 2 3" xfId="51670"/>
    <cellStyle name="Note 2 2 41 5 3" xfId="51671"/>
    <cellStyle name="Note 2 2 41 5 4" xfId="51672"/>
    <cellStyle name="Note 2 2 41 6" xfId="51673"/>
    <cellStyle name="Note 2 2 41 6 2" xfId="51674"/>
    <cellStyle name="Note 2 2 41 6 2 2" xfId="51675"/>
    <cellStyle name="Note 2 2 41 6 2 3" xfId="51676"/>
    <cellStyle name="Note 2 2 41 6 3" xfId="51677"/>
    <cellStyle name="Note 2 2 41 6 4" xfId="51678"/>
    <cellStyle name="Note 2 2 41 7" xfId="51679"/>
    <cellStyle name="Note 2 2 41 7 2" xfId="51680"/>
    <cellStyle name="Note 2 2 41 7 2 2" xfId="51681"/>
    <cellStyle name="Note 2 2 41 7 2 3" xfId="51682"/>
    <cellStyle name="Note 2 2 41 7 3" xfId="51683"/>
    <cellStyle name="Note 2 2 41 7 4" xfId="51684"/>
    <cellStyle name="Note 2 2 41 8" xfId="51685"/>
    <cellStyle name="Note 2 2 41 8 2" xfId="51686"/>
    <cellStyle name="Note 2 2 41 8 2 2" xfId="51687"/>
    <cellStyle name="Note 2 2 41 8 2 3" xfId="51688"/>
    <cellStyle name="Note 2 2 41 8 3" xfId="51689"/>
    <cellStyle name="Note 2 2 41 8 4" xfId="51690"/>
    <cellStyle name="Note 2 2 41 9" xfId="51691"/>
    <cellStyle name="Note 2 2 41 9 2" xfId="51692"/>
    <cellStyle name="Note 2 2 41 9 3" xfId="51693"/>
    <cellStyle name="Note 2 2 42" xfId="51694"/>
    <cellStyle name="Note 2 2 42 2" xfId="51695"/>
    <cellStyle name="Note 2 2 42 2 2" xfId="51696"/>
    <cellStyle name="Note 2 2 42 2 3" xfId="51697"/>
    <cellStyle name="Note 2 2 42 3" xfId="51698"/>
    <cellStyle name="Note 2 2 42 4" xfId="51699"/>
    <cellStyle name="Note 2 2 43" xfId="51700"/>
    <cellStyle name="Note 2 2 43 2" xfId="51701"/>
    <cellStyle name="Note 2 2 43 2 2" xfId="51702"/>
    <cellStyle name="Note 2 2 43 2 3" xfId="51703"/>
    <cellStyle name="Note 2 2 43 3" xfId="51704"/>
    <cellStyle name="Note 2 2 43 4" xfId="51705"/>
    <cellStyle name="Note 2 2 44" xfId="51706"/>
    <cellStyle name="Note 2 2 44 2" xfId="51707"/>
    <cellStyle name="Note 2 2 44 2 2" xfId="51708"/>
    <cellStyle name="Note 2 2 44 2 3" xfId="51709"/>
    <cellStyle name="Note 2 2 44 3" xfId="51710"/>
    <cellStyle name="Note 2 2 44 4" xfId="51711"/>
    <cellStyle name="Note 2 2 45" xfId="51712"/>
    <cellStyle name="Note 2 2 45 2" xfId="51713"/>
    <cellStyle name="Note 2 2 45 2 2" xfId="51714"/>
    <cellStyle name="Note 2 2 45 2 3" xfId="51715"/>
    <cellStyle name="Note 2 2 45 3" xfId="51716"/>
    <cellStyle name="Note 2 2 45 4" xfId="51717"/>
    <cellStyle name="Note 2 2 46" xfId="51718"/>
    <cellStyle name="Note 2 2 46 2" xfId="51719"/>
    <cellStyle name="Note 2 2 46 3" xfId="51720"/>
    <cellStyle name="Note 2 2 47" xfId="51721"/>
    <cellStyle name="Note 2 2 48" xfId="51722"/>
    <cellStyle name="Note 2 2 49" xfId="51723"/>
    <cellStyle name="Note 2 2 5" xfId="401"/>
    <cellStyle name="Note 2 2 5 10" xfId="51724"/>
    <cellStyle name="Note 2 2 5 11" xfId="51725"/>
    <cellStyle name="Note 2 2 5 12" xfId="51726"/>
    <cellStyle name="Note 2 2 5 13" xfId="51727"/>
    <cellStyle name="Note 2 2 5 14" xfId="51728"/>
    <cellStyle name="Note 2 2 5 2" xfId="402"/>
    <cellStyle name="Note 2 2 5 2 2" xfId="6650"/>
    <cellStyle name="Note 2 2 5 2 2 2" xfId="6651"/>
    <cellStyle name="Note 2 2 5 2 2 2 2" xfId="6652"/>
    <cellStyle name="Note 2 2 5 2 2 2 2 2" xfId="6653"/>
    <cellStyle name="Note 2 2 5 2 2 2 2 2 2" xfId="6654"/>
    <cellStyle name="Note 2 2 5 2 2 2 2 3" xfId="6655"/>
    <cellStyle name="Note 2 2 5 2 2 2 3" xfId="6656"/>
    <cellStyle name="Note 2 2 5 2 2 2 3 2" xfId="6657"/>
    <cellStyle name="Note 2 2 5 2 2 2 3 2 2" xfId="6658"/>
    <cellStyle name="Note 2 2 5 2 2 2 3 3" xfId="6659"/>
    <cellStyle name="Note 2 2 5 2 2 2 4" xfId="6660"/>
    <cellStyle name="Note 2 2 5 2 2 2 4 2" xfId="6661"/>
    <cellStyle name="Note 2 2 5 2 2 2 5" xfId="6662"/>
    <cellStyle name="Note 2 2 5 2 2 3" xfId="6663"/>
    <cellStyle name="Note 2 2 5 2 2 3 2" xfId="6664"/>
    <cellStyle name="Note 2 2 5 2 2 3 2 2" xfId="6665"/>
    <cellStyle name="Note 2 2 5 2 2 3 3" xfId="6666"/>
    <cellStyle name="Note 2 2 5 2 2 4" xfId="6667"/>
    <cellStyle name="Note 2 2 5 2 2 4 2" xfId="6668"/>
    <cellStyle name="Note 2 2 5 2 2 4 2 2" xfId="6669"/>
    <cellStyle name="Note 2 2 5 2 2 4 3" xfId="6670"/>
    <cellStyle name="Note 2 2 5 2 2 5" xfId="6671"/>
    <cellStyle name="Note 2 2 5 2 2 5 2" xfId="6672"/>
    <cellStyle name="Note 2 2 5 2 2 6" xfId="6673"/>
    <cellStyle name="Note 2 2 5 2 3" xfId="51729"/>
    <cellStyle name="Note 2 2 5 2 4" xfId="51730"/>
    <cellStyle name="Note 2 2 5 2 5" xfId="51731"/>
    <cellStyle name="Note 2 2 5 2 6" xfId="51732"/>
    <cellStyle name="Note 2 2 5 2 7" xfId="51733"/>
    <cellStyle name="Note 2 2 5 2 8" xfId="51734"/>
    <cellStyle name="Note 2 2 5 3" xfId="6674"/>
    <cellStyle name="Note 2 2 5 3 2" xfId="6675"/>
    <cellStyle name="Note 2 2 5 3 2 2" xfId="6676"/>
    <cellStyle name="Note 2 2 5 3 2 2 2" xfId="6677"/>
    <cellStyle name="Note 2 2 5 3 2 2 2 2" xfId="6678"/>
    <cellStyle name="Note 2 2 5 3 2 2 3" xfId="6679"/>
    <cellStyle name="Note 2 2 5 3 2 3" xfId="6680"/>
    <cellStyle name="Note 2 2 5 3 2 3 2" xfId="6681"/>
    <cellStyle name="Note 2 2 5 3 2 3 2 2" xfId="6682"/>
    <cellStyle name="Note 2 2 5 3 2 3 3" xfId="6683"/>
    <cellStyle name="Note 2 2 5 3 2 4" xfId="6684"/>
    <cellStyle name="Note 2 2 5 3 2 4 2" xfId="6685"/>
    <cellStyle name="Note 2 2 5 3 2 5" xfId="6686"/>
    <cellStyle name="Note 2 2 5 3 3" xfId="6687"/>
    <cellStyle name="Note 2 2 5 3 3 2" xfId="6688"/>
    <cellStyle name="Note 2 2 5 3 3 2 2" xfId="6689"/>
    <cellStyle name="Note 2 2 5 3 3 3" xfId="6690"/>
    <cellStyle name="Note 2 2 5 3 4" xfId="6691"/>
    <cellStyle name="Note 2 2 5 3 4 2" xfId="6692"/>
    <cellStyle name="Note 2 2 5 3 4 2 2" xfId="6693"/>
    <cellStyle name="Note 2 2 5 3 4 3" xfId="6694"/>
    <cellStyle name="Note 2 2 5 3 5" xfId="6695"/>
    <cellStyle name="Note 2 2 5 3 5 2" xfId="6696"/>
    <cellStyle name="Note 2 2 5 3 6" xfId="6697"/>
    <cellStyle name="Note 2 2 5 4" xfId="51735"/>
    <cellStyle name="Note 2 2 5 4 2" xfId="51736"/>
    <cellStyle name="Note 2 2 5 4 2 2" xfId="51737"/>
    <cellStyle name="Note 2 2 5 4 2 3" xfId="51738"/>
    <cellStyle name="Note 2 2 5 4 3" xfId="51739"/>
    <cellStyle name="Note 2 2 5 4 4" xfId="51740"/>
    <cellStyle name="Note 2 2 5 5" xfId="51741"/>
    <cellStyle name="Note 2 2 5 5 2" xfId="51742"/>
    <cellStyle name="Note 2 2 5 5 2 2" xfId="51743"/>
    <cellStyle name="Note 2 2 5 5 2 3" xfId="51744"/>
    <cellStyle name="Note 2 2 5 5 3" xfId="51745"/>
    <cellStyle name="Note 2 2 5 5 4" xfId="51746"/>
    <cellStyle name="Note 2 2 5 6" xfId="51747"/>
    <cellStyle name="Note 2 2 5 6 2" xfId="51748"/>
    <cellStyle name="Note 2 2 5 6 2 2" xfId="51749"/>
    <cellStyle name="Note 2 2 5 6 2 3" xfId="51750"/>
    <cellStyle name="Note 2 2 5 6 3" xfId="51751"/>
    <cellStyle name="Note 2 2 5 6 4" xfId="51752"/>
    <cellStyle name="Note 2 2 5 7" xfId="51753"/>
    <cellStyle name="Note 2 2 5 7 2" xfId="51754"/>
    <cellStyle name="Note 2 2 5 7 2 2" xfId="51755"/>
    <cellStyle name="Note 2 2 5 7 2 3" xfId="51756"/>
    <cellStyle name="Note 2 2 5 7 3" xfId="51757"/>
    <cellStyle name="Note 2 2 5 7 4" xfId="51758"/>
    <cellStyle name="Note 2 2 5 8" xfId="51759"/>
    <cellStyle name="Note 2 2 5 8 2" xfId="51760"/>
    <cellStyle name="Note 2 2 5 8 2 2" xfId="51761"/>
    <cellStyle name="Note 2 2 5 8 2 3" xfId="51762"/>
    <cellStyle name="Note 2 2 5 8 3" xfId="51763"/>
    <cellStyle name="Note 2 2 5 8 4" xfId="51764"/>
    <cellStyle name="Note 2 2 5 9" xfId="51765"/>
    <cellStyle name="Note 2 2 5 9 2" xfId="51766"/>
    <cellStyle name="Note 2 2 5 9 2 2" xfId="51767"/>
    <cellStyle name="Note 2 2 5 9 2 3" xfId="51768"/>
    <cellStyle name="Note 2 2 5 9 3" xfId="51769"/>
    <cellStyle name="Note 2 2 5 9 4" xfId="51770"/>
    <cellStyle name="Note 2 2 50" xfId="51771"/>
    <cellStyle name="Note 2 2 6" xfId="403"/>
    <cellStyle name="Note 2 2 6 10" xfId="51772"/>
    <cellStyle name="Note 2 2 6 11" xfId="51773"/>
    <cellStyle name="Note 2 2 6 12" xfId="51774"/>
    <cellStyle name="Note 2 2 6 13" xfId="51775"/>
    <cellStyle name="Note 2 2 6 14" xfId="51776"/>
    <cellStyle name="Note 2 2 6 2" xfId="404"/>
    <cellStyle name="Note 2 2 6 2 2" xfId="6698"/>
    <cellStyle name="Note 2 2 6 2 2 2" xfId="6699"/>
    <cellStyle name="Note 2 2 6 2 2 2 2" xfId="6700"/>
    <cellStyle name="Note 2 2 6 2 2 2 2 2" xfId="6701"/>
    <cellStyle name="Note 2 2 6 2 2 2 2 2 2" xfId="6702"/>
    <cellStyle name="Note 2 2 6 2 2 2 2 3" xfId="6703"/>
    <cellStyle name="Note 2 2 6 2 2 2 3" xfId="6704"/>
    <cellStyle name="Note 2 2 6 2 2 2 3 2" xfId="6705"/>
    <cellStyle name="Note 2 2 6 2 2 2 3 2 2" xfId="6706"/>
    <cellStyle name="Note 2 2 6 2 2 2 3 3" xfId="6707"/>
    <cellStyle name="Note 2 2 6 2 2 2 4" xfId="6708"/>
    <cellStyle name="Note 2 2 6 2 2 2 4 2" xfId="6709"/>
    <cellStyle name="Note 2 2 6 2 2 2 5" xfId="6710"/>
    <cellStyle name="Note 2 2 6 2 2 3" xfId="6711"/>
    <cellStyle name="Note 2 2 6 2 2 3 2" xfId="6712"/>
    <cellStyle name="Note 2 2 6 2 2 3 2 2" xfId="6713"/>
    <cellStyle name="Note 2 2 6 2 2 3 3" xfId="6714"/>
    <cellStyle name="Note 2 2 6 2 2 4" xfId="6715"/>
    <cellStyle name="Note 2 2 6 2 2 4 2" xfId="6716"/>
    <cellStyle name="Note 2 2 6 2 2 4 2 2" xfId="6717"/>
    <cellStyle name="Note 2 2 6 2 2 4 3" xfId="6718"/>
    <cellStyle name="Note 2 2 6 2 2 5" xfId="6719"/>
    <cellStyle name="Note 2 2 6 2 2 5 2" xfId="6720"/>
    <cellStyle name="Note 2 2 6 2 2 6" xfId="6721"/>
    <cellStyle name="Note 2 2 6 2 3" xfId="51777"/>
    <cellStyle name="Note 2 2 6 2 4" xfId="51778"/>
    <cellStyle name="Note 2 2 6 2 5" xfId="51779"/>
    <cellStyle name="Note 2 2 6 2 6" xfId="51780"/>
    <cellStyle name="Note 2 2 6 2 7" xfId="51781"/>
    <cellStyle name="Note 2 2 6 2 8" xfId="51782"/>
    <cellStyle name="Note 2 2 6 3" xfId="6722"/>
    <cellStyle name="Note 2 2 6 3 2" xfId="6723"/>
    <cellStyle name="Note 2 2 6 3 2 2" xfId="6724"/>
    <cellStyle name="Note 2 2 6 3 2 2 2" xfId="6725"/>
    <cellStyle name="Note 2 2 6 3 2 2 2 2" xfId="6726"/>
    <cellStyle name="Note 2 2 6 3 2 2 3" xfId="6727"/>
    <cellStyle name="Note 2 2 6 3 2 3" xfId="6728"/>
    <cellStyle name="Note 2 2 6 3 2 3 2" xfId="6729"/>
    <cellStyle name="Note 2 2 6 3 2 3 2 2" xfId="6730"/>
    <cellStyle name="Note 2 2 6 3 2 3 3" xfId="6731"/>
    <cellStyle name="Note 2 2 6 3 2 4" xfId="6732"/>
    <cellStyle name="Note 2 2 6 3 2 4 2" xfId="6733"/>
    <cellStyle name="Note 2 2 6 3 2 5" xfId="6734"/>
    <cellStyle name="Note 2 2 6 3 3" xfId="6735"/>
    <cellStyle name="Note 2 2 6 3 3 2" xfId="6736"/>
    <cellStyle name="Note 2 2 6 3 3 2 2" xfId="6737"/>
    <cellStyle name="Note 2 2 6 3 3 3" xfId="6738"/>
    <cellStyle name="Note 2 2 6 3 4" xfId="6739"/>
    <cellStyle name="Note 2 2 6 3 4 2" xfId="6740"/>
    <cellStyle name="Note 2 2 6 3 4 2 2" xfId="6741"/>
    <cellStyle name="Note 2 2 6 3 4 3" xfId="6742"/>
    <cellStyle name="Note 2 2 6 3 5" xfId="6743"/>
    <cellStyle name="Note 2 2 6 3 5 2" xfId="6744"/>
    <cellStyle name="Note 2 2 6 3 6" xfId="6745"/>
    <cellStyle name="Note 2 2 6 4" xfId="51783"/>
    <cellStyle name="Note 2 2 6 4 2" xfId="51784"/>
    <cellStyle name="Note 2 2 6 4 2 2" xfId="51785"/>
    <cellStyle name="Note 2 2 6 4 2 3" xfId="51786"/>
    <cellStyle name="Note 2 2 6 4 3" xfId="51787"/>
    <cellStyle name="Note 2 2 6 4 4" xfId="51788"/>
    <cellStyle name="Note 2 2 6 5" xfId="51789"/>
    <cellStyle name="Note 2 2 6 5 2" xfId="51790"/>
    <cellStyle name="Note 2 2 6 5 2 2" xfId="51791"/>
    <cellStyle name="Note 2 2 6 5 2 3" xfId="51792"/>
    <cellStyle name="Note 2 2 6 5 3" xfId="51793"/>
    <cellStyle name="Note 2 2 6 5 4" xfId="51794"/>
    <cellStyle name="Note 2 2 6 6" xfId="51795"/>
    <cellStyle name="Note 2 2 6 6 2" xfId="51796"/>
    <cellStyle name="Note 2 2 6 6 2 2" xfId="51797"/>
    <cellStyle name="Note 2 2 6 6 2 3" xfId="51798"/>
    <cellStyle name="Note 2 2 6 6 3" xfId="51799"/>
    <cellStyle name="Note 2 2 6 6 4" xfId="51800"/>
    <cellStyle name="Note 2 2 6 7" xfId="51801"/>
    <cellStyle name="Note 2 2 6 7 2" xfId="51802"/>
    <cellStyle name="Note 2 2 6 7 2 2" xfId="51803"/>
    <cellStyle name="Note 2 2 6 7 2 3" xfId="51804"/>
    <cellStyle name="Note 2 2 6 7 3" xfId="51805"/>
    <cellStyle name="Note 2 2 6 7 4" xfId="51806"/>
    <cellStyle name="Note 2 2 6 8" xfId="51807"/>
    <cellStyle name="Note 2 2 6 8 2" xfId="51808"/>
    <cellStyle name="Note 2 2 6 8 2 2" xfId="51809"/>
    <cellStyle name="Note 2 2 6 8 2 3" xfId="51810"/>
    <cellStyle name="Note 2 2 6 8 3" xfId="51811"/>
    <cellStyle name="Note 2 2 6 8 4" xfId="51812"/>
    <cellStyle name="Note 2 2 6 9" xfId="51813"/>
    <cellStyle name="Note 2 2 6 9 2" xfId="51814"/>
    <cellStyle name="Note 2 2 6 9 2 2" xfId="51815"/>
    <cellStyle name="Note 2 2 6 9 2 3" xfId="51816"/>
    <cellStyle name="Note 2 2 6 9 3" xfId="51817"/>
    <cellStyle name="Note 2 2 6 9 4" xfId="51818"/>
    <cellStyle name="Note 2 2 7" xfId="405"/>
    <cellStyle name="Note 2 2 7 10" xfId="51819"/>
    <cellStyle name="Note 2 2 7 11" xfId="51820"/>
    <cellStyle name="Note 2 2 7 12" xfId="51821"/>
    <cellStyle name="Note 2 2 7 13" xfId="51822"/>
    <cellStyle name="Note 2 2 7 14" xfId="51823"/>
    <cellStyle name="Note 2 2 7 2" xfId="406"/>
    <cellStyle name="Note 2 2 7 2 2" xfId="6746"/>
    <cellStyle name="Note 2 2 7 2 2 2" xfId="6747"/>
    <cellStyle name="Note 2 2 7 2 2 2 2" xfId="6748"/>
    <cellStyle name="Note 2 2 7 2 2 2 2 2" xfId="6749"/>
    <cellStyle name="Note 2 2 7 2 2 2 2 2 2" xfId="6750"/>
    <cellStyle name="Note 2 2 7 2 2 2 2 3" xfId="6751"/>
    <cellStyle name="Note 2 2 7 2 2 2 3" xfId="6752"/>
    <cellStyle name="Note 2 2 7 2 2 2 3 2" xfId="6753"/>
    <cellStyle name="Note 2 2 7 2 2 2 3 2 2" xfId="6754"/>
    <cellStyle name="Note 2 2 7 2 2 2 3 3" xfId="6755"/>
    <cellStyle name="Note 2 2 7 2 2 2 4" xfId="6756"/>
    <cellStyle name="Note 2 2 7 2 2 2 4 2" xfId="6757"/>
    <cellStyle name="Note 2 2 7 2 2 2 5" xfId="6758"/>
    <cellStyle name="Note 2 2 7 2 2 3" xfId="6759"/>
    <cellStyle name="Note 2 2 7 2 2 3 2" xfId="6760"/>
    <cellStyle name="Note 2 2 7 2 2 3 2 2" xfId="6761"/>
    <cellStyle name="Note 2 2 7 2 2 3 3" xfId="6762"/>
    <cellStyle name="Note 2 2 7 2 2 4" xfId="6763"/>
    <cellStyle name="Note 2 2 7 2 2 4 2" xfId="6764"/>
    <cellStyle name="Note 2 2 7 2 2 4 2 2" xfId="6765"/>
    <cellStyle name="Note 2 2 7 2 2 4 3" xfId="6766"/>
    <cellStyle name="Note 2 2 7 2 2 5" xfId="6767"/>
    <cellStyle name="Note 2 2 7 2 2 5 2" xfId="6768"/>
    <cellStyle name="Note 2 2 7 2 2 6" xfId="6769"/>
    <cellStyle name="Note 2 2 7 2 3" xfId="51824"/>
    <cellStyle name="Note 2 2 7 2 4" xfId="51825"/>
    <cellStyle name="Note 2 2 7 2 5" xfId="51826"/>
    <cellStyle name="Note 2 2 7 2 6" xfId="51827"/>
    <cellStyle name="Note 2 2 7 2 7" xfId="51828"/>
    <cellStyle name="Note 2 2 7 2 8" xfId="51829"/>
    <cellStyle name="Note 2 2 7 3" xfId="6770"/>
    <cellStyle name="Note 2 2 7 3 2" xfId="6771"/>
    <cellStyle name="Note 2 2 7 3 2 2" xfId="6772"/>
    <cellStyle name="Note 2 2 7 3 2 2 2" xfId="6773"/>
    <cellStyle name="Note 2 2 7 3 2 2 2 2" xfId="6774"/>
    <cellStyle name="Note 2 2 7 3 2 2 3" xfId="6775"/>
    <cellStyle name="Note 2 2 7 3 2 3" xfId="6776"/>
    <cellStyle name="Note 2 2 7 3 2 3 2" xfId="6777"/>
    <cellStyle name="Note 2 2 7 3 2 3 2 2" xfId="6778"/>
    <cellStyle name="Note 2 2 7 3 2 3 3" xfId="6779"/>
    <cellStyle name="Note 2 2 7 3 2 4" xfId="6780"/>
    <cellStyle name="Note 2 2 7 3 2 4 2" xfId="6781"/>
    <cellStyle name="Note 2 2 7 3 2 5" xfId="6782"/>
    <cellStyle name="Note 2 2 7 3 3" xfId="6783"/>
    <cellStyle name="Note 2 2 7 3 3 2" xfId="6784"/>
    <cellStyle name="Note 2 2 7 3 3 2 2" xfId="6785"/>
    <cellStyle name="Note 2 2 7 3 3 3" xfId="6786"/>
    <cellStyle name="Note 2 2 7 3 4" xfId="6787"/>
    <cellStyle name="Note 2 2 7 3 4 2" xfId="6788"/>
    <cellStyle name="Note 2 2 7 3 4 2 2" xfId="6789"/>
    <cellStyle name="Note 2 2 7 3 4 3" xfId="6790"/>
    <cellStyle name="Note 2 2 7 3 5" xfId="6791"/>
    <cellStyle name="Note 2 2 7 3 5 2" xfId="6792"/>
    <cellStyle name="Note 2 2 7 3 6" xfId="6793"/>
    <cellStyle name="Note 2 2 7 4" xfId="51830"/>
    <cellStyle name="Note 2 2 7 4 2" xfId="51831"/>
    <cellStyle name="Note 2 2 7 4 2 2" xfId="51832"/>
    <cellStyle name="Note 2 2 7 4 2 3" xfId="51833"/>
    <cellStyle name="Note 2 2 7 4 3" xfId="51834"/>
    <cellStyle name="Note 2 2 7 4 4" xfId="51835"/>
    <cellStyle name="Note 2 2 7 5" xfId="51836"/>
    <cellStyle name="Note 2 2 7 5 2" xfId="51837"/>
    <cellStyle name="Note 2 2 7 5 2 2" xfId="51838"/>
    <cellStyle name="Note 2 2 7 5 2 3" xfId="51839"/>
    <cellStyle name="Note 2 2 7 5 3" xfId="51840"/>
    <cellStyle name="Note 2 2 7 5 4" xfId="51841"/>
    <cellStyle name="Note 2 2 7 6" xfId="51842"/>
    <cellStyle name="Note 2 2 7 6 2" xfId="51843"/>
    <cellStyle name="Note 2 2 7 6 2 2" xfId="51844"/>
    <cellStyle name="Note 2 2 7 6 2 3" xfId="51845"/>
    <cellStyle name="Note 2 2 7 6 3" xfId="51846"/>
    <cellStyle name="Note 2 2 7 6 4" xfId="51847"/>
    <cellStyle name="Note 2 2 7 7" xfId="51848"/>
    <cellStyle name="Note 2 2 7 7 2" xfId="51849"/>
    <cellStyle name="Note 2 2 7 7 2 2" xfId="51850"/>
    <cellStyle name="Note 2 2 7 7 2 3" xfId="51851"/>
    <cellStyle name="Note 2 2 7 7 3" xfId="51852"/>
    <cellStyle name="Note 2 2 7 7 4" xfId="51853"/>
    <cellStyle name="Note 2 2 7 8" xfId="51854"/>
    <cellStyle name="Note 2 2 7 8 2" xfId="51855"/>
    <cellStyle name="Note 2 2 7 8 2 2" xfId="51856"/>
    <cellStyle name="Note 2 2 7 8 2 3" xfId="51857"/>
    <cellStyle name="Note 2 2 7 8 3" xfId="51858"/>
    <cellStyle name="Note 2 2 7 8 4" xfId="51859"/>
    <cellStyle name="Note 2 2 7 9" xfId="51860"/>
    <cellStyle name="Note 2 2 7 9 2" xfId="51861"/>
    <cellStyle name="Note 2 2 7 9 2 2" xfId="51862"/>
    <cellStyle name="Note 2 2 7 9 2 3" xfId="51863"/>
    <cellStyle name="Note 2 2 7 9 3" xfId="51864"/>
    <cellStyle name="Note 2 2 7 9 4" xfId="51865"/>
    <cellStyle name="Note 2 2 8" xfId="6794"/>
    <cellStyle name="Note 2 2 8 10" xfId="51866"/>
    <cellStyle name="Note 2 2 8 2" xfId="6795"/>
    <cellStyle name="Note 2 2 8 2 2" xfId="6796"/>
    <cellStyle name="Note 2 2 8 2 2 2" xfId="6797"/>
    <cellStyle name="Note 2 2 8 2 2 2 2" xfId="6798"/>
    <cellStyle name="Note 2 2 8 2 2 3" xfId="6799"/>
    <cellStyle name="Note 2 2 8 2 3" xfId="6800"/>
    <cellStyle name="Note 2 2 8 2 3 2" xfId="6801"/>
    <cellStyle name="Note 2 2 8 2 3 2 2" xfId="6802"/>
    <cellStyle name="Note 2 2 8 2 3 3" xfId="6803"/>
    <cellStyle name="Note 2 2 8 2 4" xfId="6804"/>
    <cellStyle name="Note 2 2 8 2 4 2" xfId="6805"/>
    <cellStyle name="Note 2 2 8 2 5" xfId="6806"/>
    <cellStyle name="Note 2 2 8 3" xfId="6807"/>
    <cellStyle name="Note 2 2 8 3 2" xfId="6808"/>
    <cellStyle name="Note 2 2 8 3 2 2" xfId="6809"/>
    <cellStyle name="Note 2 2 8 3 2 3" xfId="51867"/>
    <cellStyle name="Note 2 2 8 3 3" xfId="6810"/>
    <cellStyle name="Note 2 2 8 3 4" xfId="51868"/>
    <cellStyle name="Note 2 2 8 4" xfId="6811"/>
    <cellStyle name="Note 2 2 8 4 2" xfId="6812"/>
    <cellStyle name="Note 2 2 8 4 2 2" xfId="6813"/>
    <cellStyle name="Note 2 2 8 4 2 3" xfId="51869"/>
    <cellStyle name="Note 2 2 8 4 3" xfId="6814"/>
    <cellStyle name="Note 2 2 8 4 4" xfId="51870"/>
    <cellStyle name="Note 2 2 8 5" xfId="6815"/>
    <cellStyle name="Note 2 2 8 5 2" xfId="6816"/>
    <cellStyle name="Note 2 2 8 5 2 2" xfId="51871"/>
    <cellStyle name="Note 2 2 8 5 2 3" xfId="51872"/>
    <cellStyle name="Note 2 2 8 5 3" xfId="51873"/>
    <cellStyle name="Note 2 2 8 5 4" xfId="51874"/>
    <cellStyle name="Note 2 2 8 6" xfId="6817"/>
    <cellStyle name="Note 2 2 8 6 2" xfId="51875"/>
    <cellStyle name="Note 2 2 8 6 2 2" xfId="51876"/>
    <cellStyle name="Note 2 2 8 6 2 3" xfId="51877"/>
    <cellStyle name="Note 2 2 8 6 3" xfId="51878"/>
    <cellStyle name="Note 2 2 8 6 4" xfId="51879"/>
    <cellStyle name="Note 2 2 8 7" xfId="51880"/>
    <cellStyle name="Note 2 2 8 7 2" xfId="51881"/>
    <cellStyle name="Note 2 2 8 7 2 2" xfId="51882"/>
    <cellStyle name="Note 2 2 8 7 2 3" xfId="51883"/>
    <cellStyle name="Note 2 2 8 7 3" xfId="51884"/>
    <cellStyle name="Note 2 2 8 7 4" xfId="51885"/>
    <cellStyle name="Note 2 2 8 8" xfId="51886"/>
    <cellStyle name="Note 2 2 8 8 2" xfId="51887"/>
    <cellStyle name="Note 2 2 8 8 2 2" xfId="51888"/>
    <cellStyle name="Note 2 2 8 8 2 3" xfId="51889"/>
    <cellStyle name="Note 2 2 8 8 3" xfId="51890"/>
    <cellStyle name="Note 2 2 8 8 4" xfId="51891"/>
    <cellStyle name="Note 2 2 8 9" xfId="51892"/>
    <cellStyle name="Note 2 2 8 9 2" xfId="51893"/>
    <cellStyle name="Note 2 2 8 9 2 2" xfId="51894"/>
    <cellStyle name="Note 2 2 8 9 2 3" xfId="51895"/>
    <cellStyle name="Note 2 2 8 9 3" xfId="51896"/>
    <cellStyle name="Note 2 2 8 9 4" xfId="51897"/>
    <cellStyle name="Note 2 2 9" xfId="14472"/>
    <cellStyle name="Note 2 2 9 10" xfId="51898"/>
    <cellStyle name="Note 2 2 9 2" xfId="51899"/>
    <cellStyle name="Note 2 2 9 2 2" xfId="51900"/>
    <cellStyle name="Note 2 2 9 2 2 2" xfId="51901"/>
    <cellStyle name="Note 2 2 9 2 2 3" xfId="51902"/>
    <cellStyle name="Note 2 2 9 2 3" xfId="51903"/>
    <cellStyle name="Note 2 2 9 2 4" xfId="51904"/>
    <cellStyle name="Note 2 2 9 3" xfId="51905"/>
    <cellStyle name="Note 2 2 9 3 2" xfId="51906"/>
    <cellStyle name="Note 2 2 9 3 2 2" xfId="51907"/>
    <cellStyle name="Note 2 2 9 3 2 3" xfId="51908"/>
    <cellStyle name="Note 2 2 9 3 3" xfId="51909"/>
    <cellStyle name="Note 2 2 9 3 4" xfId="51910"/>
    <cellStyle name="Note 2 2 9 4" xfId="51911"/>
    <cellStyle name="Note 2 2 9 4 2" xfId="51912"/>
    <cellStyle name="Note 2 2 9 4 2 2" xfId="51913"/>
    <cellStyle name="Note 2 2 9 4 2 3" xfId="51914"/>
    <cellStyle name="Note 2 2 9 4 3" xfId="51915"/>
    <cellStyle name="Note 2 2 9 4 4" xfId="51916"/>
    <cellStyle name="Note 2 2 9 5" xfId="51917"/>
    <cellStyle name="Note 2 2 9 5 2" xfId="51918"/>
    <cellStyle name="Note 2 2 9 5 2 2" xfId="51919"/>
    <cellStyle name="Note 2 2 9 5 2 3" xfId="51920"/>
    <cellStyle name="Note 2 2 9 5 3" xfId="51921"/>
    <cellStyle name="Note 2 2 9 5 4" xfId="51922"/>
    <cellStyle name="Note 2 2 9 6" xfId="51923"/>
    <cellStyle name="Note 2 2 9 6 2" xfId="51924"/>
    <cellStyle name="Note 2 2 9 6 2 2" xfId="51925"/>
    <cellStyle name="Note 2 2 9 6 2 3" xfId="51926"/>
    <cellStyle name="Note 2 2 9 6 3" xfId="51927"/>
    <cellStyle name="Note 2 2 9 6 4" xfId="51928"/>
    <cellStyle name="Note 2 2 9 7" xfId="51929"/>
    <cellStyle name="Note 2 2 9 7 2" xfId="51930"/>
    <cellStyle name="Note 2 2 9 7 2 2" xfId="51931"/>
    <cellStyle name="Note 2 2 9 7 2 3" xfId="51932"/>
    <cellStyle name="Note 2 2 9 7 3" xfId="51933"/>
    <cellStyle name="Note 2 2 9 7 4" xfId="51934"/>
    <cellStyle name="Note 2 2 9 8" xfId="51935"/>
    <cellStyle name="Note 2 2 9 8 2" xfId="51936"/>
    <cellStyle name="Note 2 2 9 8 2 2" xfId="51937"/>
    <cellStyle name="Note 2 2 9 8 2 3" xfId="51938"/>
    <cellStyle name="Note 2 2 9 8 3" xfId="51939"/>
    <cellStyle name="Note 2 2 9 8 4" xfId="51940"/>
    <cellStyle name="Note 2 2 9 9" xfId="51941"/>
    <cellStyle name="Note 2 2 9 9 2" xfId="51942"/>
    <cellStyle name="Note 2 2 9 9 2 2" xfId="51943"/>
    <cellStyle name="Note 2 2 9 9 2 3" xfId="51944"/>
    <cellStyle name="Note 2 2 9 9 3" xfId="51945"/>
    <cellStyle name="Note 2 2 9 9 4" xfId="51946"/>
    <cellStyle name="Note 2 20" xfId="51947"/>
    <cellStyle name="Note 2 20 10" xfId="51948"/>
    <cellStyle name="Note 2 20 11" xfId="51949"/>
    <cellStyle name="Note 2 20 2" xfId="51950"/>
    <cellStyle name="Note 2 20 2 2" xfId="51951"/>
    <cellStyle name="Note 2 20 2 2 2" xfId="51952"/>
    <cellStyle name="Note 2 20 2 2 3" xfId="51953"/>
    <cellStyle name="Note 2 20 2 3" xfId="51954"/>
    <cellStyle name="Note 2 20 2 4" xfId="51955"/>
    <cellStyle name="Note 2 20 3" xfId="51956"/>
    <cellStyle name="Note 2 20 3 2" xfId="51957"/>
    <cellStyle name="Note 2 20 3 2 2" xfId="51958"/>
    <cellStyle name="Note 2 20 3 2 3" xfId="51959"/>
    <cellStyle name="Note 2 20 3 3" xfId="51960"/>
    <cellStyle name="Note 2 20 3 4" xfId="51961"/>
    <cellStyle name="Note 2 20 4" xfId="51962"/>
    <cellStyle name="Note 2 20 4 2" xfId="51963"/>
    <cellStyle name="Note 2 20 4 2 2" xfId="51964"/>
    <cellStyle name="Note 2 20 4 2 3" xfId="51965"/>
    <cellStyle name="Note 2 20 4 3" xfId="51966"/>
    <cellStyle name="Note 2 20 4 4" xfId="51967"/>
    <cellStyle name="Note 2 20 5" xfId="51968"/>
    <cellStyle name="Note 2 20 5 2" xfId="51969"/>
    <cellStyle name="Note 2 20 5 2 2" xfId="51970"/>
    <cellStyle name="Note 2 20 5 2 3" xfId="51971"/>
    <cellStyle name="Note 2 20 5 3" xfId="51972"/>
    <cellStyle name="Note 2 20 5 4" xfId="51973"/>
    <cellStyle name="Note 2 20 6" xfId="51974"/>
    <cellStyle name="Note 2 20 6 2" xfId="51975"/>
    <cellStyle name="Note 2 20 6 2 2" xfId="51976"/>
    <cellStyle name="Note 2 20 6 2 3" xfId="51977"/>
    <cellStyle name="Note 2 20 6 3" xfId="51978"/>
    <cellStyle name="Note 2 20 6 4" xfId="51979"/>
    <cellStyle name="Note 2 20 7" xfId="51980"/>
    <cellStyle name="Note 2 20 7 2" xfId="51981"/>
    <cellStyle name="Note 2 20 7 2 2" xfId="51982"/>
    <cellStyle name="Note 2 20 7 2 3" xfId="51983"/>
    <cellStyle name="Note 2 20 7 3" xfId="51984"/>
    <cellStyle name="Note 2 20 7 4" xfId="51985"/>
    <cellStyle name="Note 2 20 8" xfId="51986"/>
    <cellStyle name="Note 2 20 8 2" xfId="51987"/>
    <cellStyle name="Note 2 20 8 2 2" xfId="51988"/>
    <cellStyle name="Note 2 20 8 2 3" xfId="51989"/>
    <cellStyle name="Note 2 20 8 3" xfId="51990"/>
    <cellStyle name="Note 2 20 8 4" xfId="51991"/>
    <cellStyle name="Note 2 20 9" xfId="51992"/>
    <cellStyle name="Note 2 20 9 2" xfId="51993"/>
    <cellStyle name="Note 2 20 9 3" xfId="51994"/>
    <cellStyle name="Note 2 21" xfId="51995"/>
    <cellStyle name="Note 2 21 10" xfId="51996"/>
    <cellStyle name="Note 2 21 11" xfId="51997"/>
    <cellStyle name="Note 2 21 2" xfId="51998"/>
    <cellStyle name="Note 2 21 2 2" xfId="51999"/>
    <cellStyle name="Note 2 21 2 2 2" xfId="52000"/>
    <cellStyle name="Note 2 21 2 2 3" xfId="52001"/>
    <cellStyle name="Note 2 21 2 3" xfId="52002"/>
    <cellStyle name="Note 2 21 2 4" xfId="52003"/>
    <cellStyle name="Note 2 21 3" xfId="52004"/>
    <cellStyle name="Note 2 21 3 2" xfId="52005"/>
    <cellStyle name="Note 2 21 3 2 2" xfId="52006"/>
    <cellStyle name="Note 2 21 3 2 3" xfId="52007"/>
    <cellStyle name="Note 2 21 3 3" xfId="52008"/>
    <cellStyle name="Note 2 21 3 4" xfId="52009"/>
    <cellStyle name="Note 2 21 4" xfId="52010"/>
    <cellStyle name="Note 2 21 4 2" xfId="52011"/>
    <cellStyle name="Note 2 21 4 2 2" xfId="52012"/>
    <cellStyle name="Note 2 21 4 2 3" xfId="52013"/>
    <cellStyle name="Note 2 21 4 3" xfId="52014"/>
    <cellStyle name="Note 2 21 4 4" xfId="52015"/>
    <cellStyle name="Note 2 21 5" xfId="52016"/>
    <cellStyle name="Note 2 21 5 2" xfId="52017"/>
    <cellStyle name="Note 2 21 5 2 2" xfId="52018"/>
    <cellStyle name="Note 2 21 5 2 3" xfId="52019"/>
    <cellStyle name="Note 2 21 5 3" xfId="52020"/>
    <cellStyle name="Note 2 21 5 4" xfId="52021"/>
    <cellStyle name="Note 2 21 6" xfId="52022"/>
    <cellStyle name="Note 2 21 6 2" xfId="52023"/>
    <cellStyle name="Note 2 21 6 2 2" xfId="52024"/>
    <cellStyle name="Note 2 21 6 2 3" xfId="52025"/>
    <cellStyle name="Note 2 21 6 3" xfId="52026"/>
    <cellStyle name="Note 2 21 6 4" xfId="52027"/>
    <cellStyle name="Note 2 21 7" xfId="52028"/>
    <cellStyle name="Note 2 21 7 2" xfId="52029"/>
    <cellStyle name="Note 2 21 7 2 2" xfId="52030"/>
    <cellStyle name="Note 2 21 7 2 3" xfId="52031"/>
    <cellStyle name="Note 2 21 7 3" xfId="52032"/>
    <cellStyle name="Note 2 21 7 4" xfId="52033"/>
    <cellStyle name="Note 2 21 8" xfId="52034"/>
    <cellStyle name="Note 2 21 8 2" xfId="52035"/>
    <cellStyle name="Note 2 21 8 2 2" xfId="52036"/>
    <cellStyle name="Note 2 21 8 2 3" xfId="52037"/>
    <cellStyle name="Note 2 21 8 3" xfId="52038"/>
    <cellStyle name="Note 2 21 8 4" xfId="52039"/>
    <cellStyle name="Note 2 21 9" xfId="52040"/>
    <cellStyle name="Note 2 21 9 2" xfId="52041"/>
    <cellStyle name="Note 2 21 9 3" xfId="52042"/>
    <cellStyle name="Note 2 22" xfId="52043"/>
    <cellStyle name="Note 2 22 2" xfId="52044"/>
    <cellStyle name="Note 2 22 2 2" xfId="52045"/>
    <cellStyle name="Note 2 22 2 3" xfId="52046"/>
    <cellStyle name="Note 2 22 3" xfId="52047"/>
    <cellStyle name="Note 2 22 4" xfId="52048"/>
    <cellStyle name="Note 2 23" xfId="52049"/>
    <cellStyle name="Note 2 23 2" xfId="52050"/>
    <cellStyle name="Note 2 23 2 2" xfId="52051"/>
    <cellStyle name="Note 2 23 2 3" xfId="52052"/>
    <cellStyle name="Note 2 23 3" xfId="52053"/>
    <cellStyle name="Note 2 23 4" xfId="52054"/>
    <cellStyle name="Note 2 24" xfId="52055"/>
    <cellStyle name="Note 2 24 2" xfId="52056"/>
    <cellStyle name="Note 2 24 2 2" xfId="52057"/>
    <cellStyle name="Note 2 24 2 3" xfId="52058"/>
    <cellStyle name="Note 2 24 3" xfId="52059"/>
    <cellStyle name="Note 2 24 4" xfId="52060"/>
    <cellStyle name="Note 2 25" xfId="52061"/>
    <cellStyle name="Note 2 25 2" xfId="52062"/>
    <cellStyle name="Note 2 25 2 2" xfId="52063"/>
    <cellStyle name="Note 2 25 2 3" xfId="52064"/>
    <cellStyle name="Note 2 25 3" xfId="52065"/>
    <cellStyle name="Note 2 25 4" xfId="52066"/>
    <cellStyle name="Note 2 26" xfId="52067"/>
    <cellStyle name="Note 2 26 2" xfId="52068"/>
    <cellStyle name="Note 2 26 3" xfId="52069"/>
    <cellStyle name="Note 2 27" xfId="52070"/>
    <cellStyle name="Note 2 28" xfId="52071"/>
    <cellStyle name="Note 2 29" xfId="52072"/>
    <cellStyle name="Note 2 3" xfId="407"/>
    <cellStyle name="Note 2 3 10" xfId="52073"/>
    <cellStyle name="Note 2 3 11" xfId="52074"/>
    <cellStyle name="Note 2 3 12" xfId="52075"/>
    <cellStyle name="Note 2 3 13" xfId="52076"/>
    <cellStyle name="Note 2 3 2" xfId="408"/>
    <cellStyle name="Note 2 3 2 2" xfId="409"/>
    <cellStyle name="Note 2 3 2 2 2" xfId="410"/>
    <cellStyle name="Note 2 3 2 2 2 2" xfId="6818"/>
    <cellStyle name="Note 2 3 2 2 2 2 2" xfId="6819"/>
    <cellStyle name="Note 2 3 2 2 2 2 2 2" xfId="6820"/>
    <cellStyle name="Note 2 3 2 2 2 2 2 2 2" xfId="6821"/>
    <cellStyle name="Note 2 3 2 2 2 2 2 2 2 2" xfId="6822"/>
    <cellStyle name="Note 2 3 2 2 2 2 2 2 3" xfId="6823"/>
    <cellStyle name="Note 2 3 2 2 2 2 2 3" xfId="6824"/>
    <cellStyle name="Note 2 3 2 2 2 2 2 3 2" xfId="6825"/>
    <cellStyle name="Note 2 3 2 2 2 2 2 3 2 2" xfId="6826"/>
    <cellStyle name="Note 2 3 2 2 2 2 2 3 3" xfId="6827"/>
    <cellStyle name="Note 2 3 2 2 2 2 2 4" xfId="6828"/>
    <cellStyle name="Note 2 3 2 2 2 2 2 4 2" xfId="6829"/>
    <cellStyle name="Note 2 3 2 2 2 2 2 5" xfId="6830"/>
    <cellStyle name="Note 2 3 2 2 2 2 3" xfId="6831"/>
    <cellStyle name="Note 2 3 2 2 2 2 3 2" xfId="6832"/>
    <cellStyle name="Note 2 3 2 2 2 2 3 2 2" xfId="6833"/>
    <cellStyle name="Note 2 3 2 2 2 2 3 3" xfId="6834"/>
    <cellStyle name="Note 2 3 2 2 2 2 4" xfId="6835"/>
    <cellStyle name="Note 2 3 2 2 2 2 4 2" xfId="6836"/>
    <cellStyle name="Note 2 3 2 2 2 2 4 2 2" xfId="6837"/>
    <cellStyle name="Note 2 3 2 2 2 2 4 3" xfId="6838"/>
    <cellStyle name="Note 2 3 2 2 2 2 5" xfId="6839"/>
    <cellStyle name="Note 2 3 2 2 2 2 5 2" xfId="6840"/>
    <cellStyle name="Note 2 3 2 2 2 2 6" xfId="6841"/>
    <cellStyle name="Note 2 3 2 2 2 3" xfId="52077"/>
    <cellStyle name="Note 2 3 2 2 2 4" xfId="52078"/>
    <cellStyle name="Note 2 3 2 2 2 5" xfId="52079"/>
    <cellStyle name="Note 2 3 2 2 2 6" xfId="52080"/>
    <cellStyle name="Note 2 3 2 2 3" xfId="6842"/>
    <cellStyle name="Note 2 3 2 2 3 2" xfId="6843"/>
    <cellStyle name="Note 2 3 2 2 3 2 2" xfId="6844"/>
    <cellStyle name="Note 2 3 2 2 3 2 2 2" xfId="6845"/>
    <cellStyle name="Note 2 3 2 2 3 2 2 2 2" xfId="6846"/>
    <cellStyle name="Note 2 3 2 2 3 2 2 3" xfId="6847"/>
    <cellStyle name="Note 2 3 2 2 3 2 3" xfId="6848"/>
    <cellStyle name="Note 2 3 2 2 3 2 3 2" xfId="6849"/>
    <cellStyle name="Note 2 3 2 2 3 2 3 2 2" xfId="6850"/>
    <cellStyle name="Note 2 3 2 2 3 2 3 3" xfId="6851"/>
    <cellStyle name="Note 2 3 2 2 3 2 4" xfId="6852"/>
    <cellStyle name="Note 2 3 2 2 3 2 4 2" xfId="6853"/>
    <cellStyle name="Note 2 3 2 2 3 2 5" xfId="6854"/>
    <cellStyle name="Note 2 3 2 2 3 3" xfId="6855"/>
    <cellStyle name="Note 2 3 2 2 3 3 2" xfId="6856"/>
    <cellStyle name="Note 2 3 2 2 3 3 2 2" xfId="6857"/>
    <cellStyle name="Note 2 3 2 2 3 3 3" xfId="6858"/>
    <cellStyle name="Note 2 3 2 2 3 4" xfId="6859"/>
    <cellStyle name="Note 2 3 2 2 3 4 2" xfId="6860"/>
    <cellStyle name="Note 2 3 2 2 3 4 2 2" xfId="6861"/>
    <cellStyle name="Note 2 3 2 2 3 4 3" xfId="6862"/>
    <cellStyle name="Note 2 3 2 2 3 5" xfId="6863"/>
    <cellStyle name="Note 2 3 2 2 3 5 2" xfId="6864"/>
    <cellStyle name="Note 2 3 2 2 3 6" xfId="6865"/>
    <cellStyle name="Note 2 3 2 2 4" xfId="52081"/>
    <cellStyle name="Note 2 3 2 2 5" xfId="52082"/>
    <cellStyle name="Note 2 3 2 2 6" xfId="52083"/>
    <cellStyle name="Note 2 3 2 2 7" xfId="52084"/>
    <cellStyle name="Note 2 3 2 2 8" xfId="52085"/>
    <cellStyle name="Note 2 3 2 3" xfId="411"/>
    <cellStyle name="Note 2 3 2 3 2" xfId="6866"/>
    <cellStyle name="Note 2 3 2 3 2 2" xfId="6867"/>
    <cellStyle name="Note 2 3 2 3 2 2 2" xfId="6868"/>
    <cellStyle name="Note 2 3 2 3 2 2 2 2" xfId="6869"/>
    <cellStyle name="Note 2 3 2 3 2 2 2 2 2" xfId="6870"/>
    <cellStyle name="Note 2 3 2 3 2 2 2 3" xfId="6871"/>
    <cellStyle name="Note 2 3 2 3 2 2 3" xfId="6872"/>
    <cellStyle name="Note 2 3 2 3 2 2 3 2" xfId="6873"/>
    <cellStyle name="Note 2 3 2 3 2 2 3 2 2" xfId="6874"/>
    <cellStyle name="Note 2 3 2 3 2 2 3 3" xfId="6875"/>
    <cellStyle name="Note 2 3 2 3 2 2 4" xfId="6876"/>
    <cellStyle name="Note 2 3 2 3 2 2 4 2" xfId="6877"/>
    <cellStyle name="Note 2 3 2 3 2 2 5" xfId="6878"/>
    <cellStyle name="Note 2 3 2 3 2 3" xfId="6879"/>
    <cellStyle name="Note 2 3 2 3 2 3 2" xfId="6880"/>
    <cellStyle name="Note 2 3 2 3 2 3 2 2" xfId="6881"/>
    <cellStyle name="Note 2 3 2 3 2 3 3" xfId="6882"/>
    <cellStyle name="Note 2 3 2 3 2 4" xfId="6883"/>
    <cellStyle name="Note 2 3 2 3 2 4 2" xfId="6884"/>
    <cellStyle name="Note 2 3 2 3 2 4 2 2" xfId="6885"/>
    <cellStyle name="Note 2 3 2 3 2 4 3" xfId="6886"/>
    <cellStyle name="Note 2 3 2 3 2 5" xfId="6887"/>
    <cellStyle name="Note 2 3 2 3 2 5 2" xfId="6888"/>
    <cellStyle name="Note 2 3 2 3 2 6" xfId="6889"/>
    <cellStyle name="Note 2 3 2 3 3" xfId="52086"/>
    <cellStyle name="Note 2 3 2 3 4" xfId="52087"/>
    <cellStyle name="Note 2 3 2 3 5" xfId="52088"/>
    <cellStyle name="Note 2 3 2 3 6" xfId="52089"/>
    <cellStyle name="Note 2 3 2 4" xfId="6890"/>
    <cellStyle name="Note 2 3 2 4 2" xfId="6891"/>
    <cellStyle name="Note 2 3 2 4 2 2" xfId="6892"/>
    <cellStyle name="Note 2 3 2 4 2 2 2" xfId="6893"/>
    <cellStyle name="Note 2 3 2 4 2 2 2 2" xfId="6894"/>
    <cellStyle name="Note 2 3 2 4 2 2 3" xfId="6895"/>
    <cellStyle name="Note 2 3 2 4 2 3" xfId="6896"/>
    <cellStyle name="Note 2 3 2 4 2 3 2" xfId="6897"/>
    <cellStyle name="Note 2 3 2 4 2 3 2 2" xfId="6898"/>
    <cellStyle name="Note 2 3 2 4 2 3 3" xfId="6899"/>
    <cellStyle name="Note 2 3 2 4 2 4" xfId="6900"/>
    <cellStyle name="Note 2 3 2 4 2 4 2" xfId="6901"/>
    <cellStyle name="Note 2 3 2 4 2 5" xfId="6902"/>
    <cellStyle name="Note 2 3 2 4 3" xfId="6903"/>
    <cellStyle name="Note 2 3 2 4 3 2" xfId="6904"/>
    <cellStyle name="Note 2 3 2 4 3 2 2" xfId="6905"/>
    <cellStyle name="Note 2 3 2 4 3 3" xfId="6906"/>
    <cellStyle name="Note 2 3 2 4 4" xfId="6907"/>
    <cellStyle name="Note 2 3 2 4 4 2" xfId="6908"/>
    <cellStyle name="Note 2 3 2 4 4 2 2" xfId="6909"/>
    <cellStyle name="Note 2 3 2 4 4 3" xfId="6910"/>
    <cellStyle name="Note 2 3 2 4 5" xfId="6911"/>
    <cellStyle name="Note 2 3 2 4 5 2" xfId="6912"/>
    <cellStyle name="Note 2 3 2 4 6" xfId="6913"/>
    <cellStyle name="Note 2 3 2 5" xfId="52090"/>
    <cellStyle name="Note 2 3 2 6" xfId="52091"/>
    <cellStyle name="Note 2 3 2 7" xfId="52092"/>
    <cellStyle name="Note 2 3 2 8" xfId="52093"/>
    <cellStyle name="Note 2 3 3" xfId="412"/>
    <cellStyle name="Note 2 3 3 2" xfId="413"/>
    <cellStyle name="Note 2 3 3 2 2" xfId="6914"/>
    <cellStyle name="Note 2 3 3 2 2 2" xfId="6915"/>
    <cellStyle name="Note 2 3 3 2 2 2 2" xfId="6916"/>
    <cellStyle name="Note 2 3 3 2 2 2 2 2" xfId="6917"/>
    <cellStyle name="Note 2 3 3 2 2 2 2 2 2" xfId="6918"/>
    <cellStyle name="Note 2 3 3 2 2 2 2 3" xfId="6919"/>
    <cellStyle name="Note 2 3 3 2 2 2 3" xfId="6920"/>
    <cellStyle name="Note 2 3 3 2 2 2 3 2" xfId="6921"/>
    <cellStyle name="Note 2 3 3 2 2 2 3 2 2" xfId="6922"/>
    <cellStyle name="Note 2 3 3 2 2 2 3 3" xfId="6923"/>
    <cellStyle name="Note 2 3 3 2 2 2 4" xfId="6924"/>
    <cellStyle name="Note 2 3 3 2 2 2 4 2" xfId="6925"/>
    <cellStyle name="Note 2 3 3 2 2 2 5" xfId="6926"/>
    <cellStyle name="Note 2 3 3 2 2 3" xfId="6927"/>
    <cellStyle name="Note 2 3 3 2 2 3 2" xfId="6928"/>
    <cellStyle name="Note 2 3 3 2 2 3 2 2" xfId="6929"/>
    <cellStyle name="Note 2 3 3 2 2 3 3" xfId="6930"/>
    <cellStyle name="Note 2 3 3 2 2 4" xfId="6931"/>
    <cellStyle name="Note 2 3 3 2 2 4 2" xfId="6932"/>
    <cellStyle name="Note 2 3 3 2 2 4 2 2" xfId="6933"/>
    <cellStyle name="Note 2 3 3 2 2 4 3" xfId="6934"/>
    <cellStyle name="Note 2 3 3 2 2 5" xfId="6935"/>
    <cellStyle name="Note 2 3 3 2 2 5 2" xfId="6936"/>
    <cellStyle name="Note 2 3 3 2 2 6" xfId="6937"/>
    <cellStyle name="Note 2 3 3 2 3" xfId="52094"/>
    <cellStyle name="Note 2 3 3 2 4" xfId="52095"/>
    <cellStyle name="Note 2 3 3 2 5" xfId="52096"/>
    <cellStyle name="Note 2 3 3 2 6" xfId="52097"/>
    <cellStyle name="Note 2 3 3 2 7" xfId="52098"/>
    <cellStyle name="Note 2 3 3 3" xfId="6938"/>
    <cellStyle name="Note 2 3 3 3 2" xfId="6939"/>
    <cellStyle name="Note 2 3 3 3 2 2" xfId="6940"/>
    <cellStyle name="Note 2 3 3 3 2 2 2" xfId="6941"/>
    <cellStyle name="Note 2 3 3 3 2 2 2 2" xfId="6942"/>
    <cellStyle name="Note 2 3 3 3 2 2 3" xfId="6943"/>
    <cellStyle name="Note 2 3 3 3 2 3" xfId="6944"/>
    <cellStyle name="Note 2 3 3 3 2 3 2" xfId="6945"/>
    <cellStyle name="Note 2 3 3 3 2 3 2 2" xfId="6946"/>
    <cellStyle name="Note 2 3 3 3 2 3 3" xfId="6947"/>
    <cellStyle name="Note 2 3 3 3 2 4" xfId="6948"/>
    <cellStyle name="Note 2 3 3 3 2 4 2" xfId="6949"/>
    <cellStyle name="Note 2 3 3 3 2 5" xfId="6950"/>
    <cellStyle name="Note 2 3 3 3 3" xfId="6951"/>
    <cellStyle name="Note 2 3 3 3 3 2" xfId="6952"/>
    <cellStyle name="Note 2 3 3 3 3 2 2" xfId="6953"/>
    <cellStyle name="Note 2 3 3 3 3 3" xfId="6954"/>
    <cellStyle name="Note 2 3 3 3 4" xfId="6955"/>
    <cellStyle name="Note 2 3 3 3 4 2" xfId="6956"/>
    <cellStyle name="Note 2 3 3 3 4 2 2" xfId="6957"/>
    <cellStyle name="Note 2 3 3 3 4 3" xfId="6958"/>
    <cellStyle name="Note 2 3 3 3 5" xfId="6959"/>
    <cellStyle name="Note 2 3 3 3 5 2" xfId="6960"/>
    <cellStyle name="Note 2 3 3 3 6" xfId="6961"/>
    <cellStyle name="Note 2 3 3 4" xfId="52099"/>
    <cellStyle name="Note 2 3 3 5" xfId="52100"/>
    <cellStyle name="Note 2 3 3 6" xfId="52101"/>
    <cellStyle name="Note 2 3 3 7" xfId="52102"/>
    <cellStyle name="Note 2 3 3 8" xfId="52103"/>
    <cellStyle name="Note 2 3 4" xfId="414"/>
    <cellStyle name="Note 2 3 4 2" xfId="415"/>
    <cellStyle name="Note 2 3 4 2 2" xfId="6962"/>
    <cellStyle name="Note 2 3 4 2 2 2" xfId="6963"/>
    <cellStyle name="Note 2 3 4 2 2 2 2" xfId="6964"/>
    <cellStyle name="Note 2 3 4 2 2 2 2 2" xfId="6965"/>
    <cellStyle name="Note 2 3 4 2 2 2 2 2 2" xfId="6966"/>
    <cellStyle name="Note 2 3 4 2 2 2 2 3" xfId="6967"/>
    <cellStyle name="Note 2 3 4 2 2 2 3" xfId="6968"/>
    <cellStyle name="Note 2 3 4 2 2 2 3 2" xfId="6969"/>
    <cellStyle name="Note 2 3 4 2 2 2 3 2 2" xfId="6970"/>
    <cellStyle name="Note 2 3 4 2 2 2 3 3" xfId="6971"/>
    <cellStyle name="Note 2 3 4 2 2 2 4" xfId="6972"/>
    <cellStyle name="Note 2 3 4 2 2 2 4 2" xfId="6973"/>
    <cellStyle name="Note 2 3 4 2 2 2 5" xfId="6974"/>
    <cellStyle name="Note 2 3 4 2 2 3" xfId="6975"/>
    <cellStyle name="Note 2 3 4 2 2 3 2" xfId="6976"/>
    <cellStyle name="Note 2 3 4 2 2 3 2 2" xfId="6977"/>
    <cellStyle name="Note 2 3 4 2 2 3 3" xfId="6978"/>
    <cellStyle name="Note 2 3 4 2 2 4" xfId="6979"/>
    <cellStyle name="Note 2 3 4 2 2 4 2" xfId="6980"/>
    <cellStyle name="Note 2 3 4 2 2 4 2 2" xfId="6981"/>
    <cellStyle name="Note 2 3 4 2 2 4 3" xfId="6982"/>
    <cellStyle name="Note 2 3 4 2 2 5" xfId="6983"/>
    <cellStyle name="Note 2 3 4 2 2 5 2" xfId="6984"/>
    <cellStyle name="Note 2 3 4 2 2 6" xfId="6985"/>
    <cellStyle name="Note 2 3 4 2 3" xfId="52104"/>
    <cellStyle name="Note 2 3 4 2 4" xfId="52105"/>
    <cellStyle name="Note 2 3 4 2 5" xfId="52106"/>
    <cellStyle name="Note 2 3 4 2 6" xfId="52107"/>
    <cellStyle name="Note 2 3 4 2 7" xfId="52108"/>
    <cellStyle name="Note 2 3 4 3" xfId="6986"/>
    <cellStyle name="Note 2 3 4 3 2" xfId="6987"/>
    <cellStyle name="Note 2 3 4 3 2 2" xfId="6988"/>
    <cellStyle name="Note 2 3 4 3 2 2 2" xfId="6989"/>
    <cellStyle name="Note 2 3 4 3 2 2 2 2" xfId="6990"/>
    <cellStyle name="Note 2 3 4 3 2 2 3" xfId="6991"/>
    <cellStyle name="Note 2 3 4 3 2 3" xfId="6992"/>
    <cellStyle name="Note 2 3 4 3 2 3 2" xfId="6993"/>
    <cellStyle name="Note 2 3 4 3 2 3 2 2" xfId="6994"/>
    <cellStyle name="Note 2 3 4 3 2 3 3" xfId="6995"/>
    <cellStyle name="Note 2 3 4 3 2 4" xfId="6996"/>
    <cellStyle name="Note 2 3 4 3 2 4 2" xfId="6997"/>
    <cellStyle name="Note 2 3 4 3 2 5" xfId="6998"/>
    <cellStyle name="Note 2 3 4 3 3" xfId="6999"/>
    <cellStyle name="Note 2 3 4 3 3 2" xfId="7000"/>
    <cellStyle name="Note 2 3 4 3 3 2 2" xfId="7001"/>
    <cellStyle name="Note 2 3 4 3 3 3" xfId="7002"/>
    <cellStyle name="Note 2 3 4 3 4" xfId="7003"/>
    <cellStyle name="Note 2 3 4 3 4 2" xfId="7004"/>
    <cellStyle name="Note 2 3 4 3 4 2 2" xfId="7005"/>
    <cellStyle name="Note 2 3 4 3 4 3" xfId="7006"/>
    <cellStyle name="Note 2 3 4 3 5" xfId="7007"/>
    <cellStyle name="Note 2 3 4 3 5 2" xfId="7008"/>
    <cellStyle name="Note 2 3 4 3 6" xfId="7009"/>
    <cellStyle name="Note 2 3 4 4" xfId="52109"/>
    <cellStyle name="Note 2 3 4 5" xfId="52110"/>
    <cellStyle name="Note 2 3 4 6" xfId="52111"/>
    <cellStyle name="Note 2 3 4 7" xfId="52112"/>
    <cellStyle name="Note 2 3 4 8" xfId="52113"/>
    <cellStyle name="Note 2 3 5" xfId="416"/>
    <cellStyle name="Note 2 3 5 2" xfId="417"/>
    <cellStyle name="Note 2 3 5 2 2" xfId="7010"/>
    <cellStyle name="Note 2 3 5 2 2 2" xfId="7011"/>
    <cellStyle name="Note 2 3 5 2 2 2 2" xfId="7012"/>
    <cellStyle name="Note 2 3 5 2 2 2 2 2" xfId="7013"/>
    <cellStyle name="Note 2 3 5 2 2 2 2 2 2" xfId="7014"/>
    <cellStyle name="Note 2 3 5 2 2 2 2 3" xfId="7015"/>
    <cellStyle name="Note 2 3 5 2 2 2 3" xfId="7016"/>
    <cellStyle name="Note 2 3 5 2 2 2 3 2" xfId="7017"/>
    <cellStyle name="Note 2 3 5 2 2 2 3 2 2" xfId="7018"/>
    <cellStyle name="Note 2 3 5 2 2 2 3 3" xfId="7019"/>
    <cellStyle name="Note 2 3 5 2 2 2 4" xfId="7020"/>
    <cellStyle name="Note 2 3 5 2 2 2 4 2" xfId="7021"/>
    <cellStyle name="Note 2 3 5 2 2 2 5" xfId="7022"/>
    <cellStyle name="Note 2 3 5 2 2 3" xfId="7023"/>
    <cellStyle name="Note 2 3 5 2 2 3 2" xfId="7024"/>
    <cellStyle name="Note 2 3 5 2 2 3 2 2" xfId="7025"/>
    <cellStyle name="Note 2 3 5 2 2 3 3" xfId="7026"/>
    <cellStyle name="Note 2 3 5 2 2 4" xfId="7027"/>
    <cellStyle name="Note 2 3 5 2 2 4 2" xfId="7028"/>
    <cellStyle name="Note 2 3 5 2 2 4 2 2" xfId="7029"/>
    <cellStyle name="Note 2 3 5 2 2 4 3" xfId="7030"/>
    <cellStyle name="Note 2 3 5 2 2 5" xfId="7031"/>
    <cellStyle name="Note 2 3 5 2 2 5 2" xfId="7032"/>
    <cellStyle name="Note 2 3 5 2 2 6" xfId="7033"/>
    <cellStyle name="Note 2 3 5 2 3" xfId="52114"/>
    <cellStyle name="Note 2 3 5 2 4" xfId="52115"/>
    <cellStyle name="Note 2 3 5 2 5" xfId="52116"/>
    <cellStyle name="Note 2 3 5 2 6" xfId="52117"/>
    <cellStyle name="Note 2 3 5 2 7" xfId="52118"/>
    <cellStyle name="Note 2 3 5 3" xfId="7034"/>
    <cellStyle name="Note 2 3 5 3 2" xfId="7035"/>
    <cellStyle name="Note 2 3 5 3 2 2" xfId="7036"/>
    <cellStyle name="Note 2 3 5 3 2 2 2" xfId="7037"/>
    <cellStyle name="Note 2 3 5 3 2 2 2 2" xfId="7038"/>
    <cellStyle name="Note 2 3 5 3 2 2 3" xfId="7039"/>
    <cellStyle name="Note 2 3 5 3 2 3" xfId="7040"/>
    <cellStyle name="Note 2 3 5 3 2 3 2" xfId="7041"/>
    <cellStyle name="Note 2 3 5 3 2 3 2 2" xfId="7042"/>
    <cellStyle name="Note 2 3 5 3 2 3 3" xfId="7043"/>
    <cellStyle name="Note 2 3 5 3 2 4" xfId="7044"/>
    <cellStyle name="Note 2 3 5 3 2 4 2" xfId="7045"/>
    <cellStyle name="Note 2 3 5 3 2 5" xfId="7046"/>
    <cellStyle name="Note 2 3 5 3 3" xfId="7047"/>
    <cellStyle name="Note 2 3 5 3 3 2" xfId="7048"/>
    <cellStyle name="Note 2 3 5 3 3 2 2" xfId="7049"/>
    <cellStyle name="Note 2 3 5 3 3 3" xfId="7050"/>
    <cellStyle name="Note 2 3 5 3 4" xfId="7051"/>
    <cellStyle name="Note 2 3 5 3 4 2" xfId="7052"/>
    <cellStyle name="Note 2 3 5 3 4 2 2" xfId="7053"/>
    <cellStyle name="Note 2 3 5 3 4 3" xfId="7054"/>
    <cellStyle name="Note 2 3 5 3 5" xfId="7055"/>
    <cellStyle name="Note 2 3 5 3 5 2" xfId="7056"/>
    <cellStyle name="Note 2 3 5 3 6" xfId="7057"/>
    <cellStyle name="Note 2 3 5 4" xfId="52119"/>
    <cellStyle name="Note 2 3 5 5" xfId="52120"/>
    <cellStyle name="Note 2 3 5 6" xfId="52121"/>
    <cellStyle name="Note 2 3 5 7" xfId="52122"/>
    <cellStyle name="Note 2 3 5 8" xfId="52123"/>
    <cellStyle name="Note 2 3 6" xfId="418"/>
    <cellStyle name="Note 2 3 6 2" xfId="419"/>
    <cellStyle name="Note 2 3 6 2 2" xfId="7058"/>
    <cellStyle name="Note 2 3 6 2 2 2" xfId="7059"/>
    <cellStyle name="Note 2 3 6 2 2 2 2" xfId="7060"/>
    <cellStyle name="Note 2 3 6 2 2 2 2 2" xfId="7061"/>
    <cellStyle name="Note 2 3 6 2 2 2 2 2 2" xfId="7062"/>
    <cellStyle name="Note 2 3 6 2 2 2 2 3" xfId="7063"/>
    <cellStyle name="Note 2 3 6 2 2 2 3" xfId="7064"/>
    <cellStyle name="Note 2 3 6 2 2 2 3 2" xfId="7065"/>
    <cellStyle name="Note 2 3 6 2 2 2 3 2 2" xfId="7066"/>
    <cellStyle name="Note 2 3 6 2 2 2 3 3" xfId="7067"/>
    <cellStyle name="Note 2 3 6 2 2 2 4" xfId="7068"/>
    <cellStyle name="Note 2 3 6 2 2 2 4 2" xfId="7069"/>
    <cellStyle name="Note 2 3 6 2 2 2 5" xfId="7070"/>
    <cellStyle name="Note 2 3 6 2 2 3" xfId="7071"/>
    <cellStyle name="Note 2 3 6 2 2 3 2" xfId="7072"/>
    <cellStyle name="Note 2 3 6 2 2 3 2 2" xfId="7073"/>
    <cellStyle name="Note 2 3 6 2 2 3 3" xfId="7074"/>
    <cellStyle name="Note 2 3 6 2 2 4" xfId="7075"/>
    <cellStyle name="Note 2 3 6 2 2 4 2" xfId="7076"/>
    <cellStyle name="Note 2 3 6 2 2 4 2 2" xfId="7077"/>
    <cellStyle name="Note 2 3 6 2 2 4 3" xfId="7078"/>
    <cellStyle name="Note 2 3 6 2 2 5" xfId="7079"/>
    <cellStyle name="Note 2 3 6 2 2 5 2" xfId="7080"/>
    <cellStyle name="Note 2 3 6 2 2 6" xfId="7081"/>
    <cellStyle name="Note 2 3 6 2 3" xfId="52124"/>
    <cellStyle name="Note 2 3 6 2 4" xfId="52125"/>
    <cellStyle name="Note 2 3 6 2 5" xfId="52126"/>
    <cellStyle name="Note 2 3 6 2 6" xfId="52127"/>
    <cellStyle name="Note 2 3 6 2 7" xfId="52128"/>
    <cellStyle name="Note 2 3 6 3" xfId="7082"/>
    <cellStyle name="Note 2 3 6 3 2" xfId="7083"/>
    <cellStyle name="Note 2 3 6 3 2 2" xfId="7084"/>
    <cellStyle name="Note 2 3 6 3 2 2 2" xfId="7085"/>
    <cellStyle name="Note 2 3 6 3 2 2 2 2" xfId="7086"/>
    <cellStyle name="Note 2 3 6 3 2 2 3" xfId="7087"/>
    <cellStyle name="Note 2 3 6 3 2 3" xfId="7088"/>
    <cellStyle name="Note 2 3 6 3 2 3 2" xfId="7089"/>
    <cellStyle name="Note 2 3 6 3 2 3 2 2" xfId="7090"/>
    <cellStyle name="Note 2 3 6 3 2 3 3" xfId="7091"/>
    <cellStyle name="Note 2 3 6 3 2 4" xfId="7092"/>
    <cellStyle name="Note 2 3 6 3 2 4 2" xfId="7093"/>
    <cellStyle name="Note 2 3 6 3 2 5" xfId="7094"/>
    <cellStyle name="Note 2 3 6 3 3" xfId="7095"/>
    <cellStyle name="Note 2 3 6 3 3 2" xfId="7096"/>
    <cellStyle name="Note 2 3 6 3 3 2 2" xfId="7097"/>
    <cellStyle name="Note 2 3 6 3 3 3" xfId="7098"/>
    <cellStyle name="Note 2 3 6 3 4" xfId="7099"/>
    <cellStyle name="Note 2 3 6 3 4 2" xfId="7100"/>
    <cellStyle name="Note 2 3 6 3 4 2 2" xfId="7101"/>
    <cellStyle name="Note 2 3 6 3 4 3" xfId="7102"/>
    <cellStyle name="Note 2 3 6 3 5" xfId="7103"/>
    <cellStyle name="Note 2 3 6 3 5 2" xfId="7104"/>
    <cellStyle name="Note 2 3 6 3 6" xfId="7105"/>
    <cellStyle name="Note 2 3 6 4" xfId="52129"/>
    <cellStyle name="Note 2 3 6 5" xfId="52130"/>
    <cellStyle name="Note 2 3 6 6" xfId="52131"/>
    <cellStyle name="Note 2 3 6 7" xfId="52132"/>
    <cellStyle name="Note 2 3 6 8" xfId="52133"/>
    <cellStyle name="Note 2 3 7" xfId="7106"/>
    <cellStyle name="Note 2 3 7 2" xfId="7107"/>
    <cellStyle name="Note 2 3 7 2 2" xfId="7108"/>
    <cellStyle name="Note 2 3 7 2 2 2" xfId="7109"/>
    <cellStyle name="Note 2 3 7 2 2 2 2" xfId="7110"/>
    <cellStyle name="Note 2 3 7 2 2 3" xfId="7111"/>
    <cellStyle name="Note 2 3 7 2 3" xfId="7112"/>
    <cellStyle name="Note 2 3 7 2 3 2" xfId="7113"/>
    <cellStyle name="Note 2 3 7 2 3 2 2" xfId="7114"/>
    <cellStyle name="Note 2 3 7 2 3 3" xfId="7115"/>
    <cellStyle name="Note 2 3 7 2 4" xfId="7116"/>
    <cellStyle name="Note 2 3 7 2 4 2" xfId="7117"/>
    <cellStyle name="Note 2 3 7 2 5" xfId="7118"/>
    <cellStyle name="Note 2 3 7 3" xfId="7119"/>
    <cellStyle name="Note 2 3 7 3 2" xfId="7120"/>
    <cellStyle name="Note 2 3 7 3 2 2" xfId="7121"/>
    <cellStyle name="Note 2 3 7 3 3" xfId="7122"/>
    <cellStyle name="Note 2 3 7 4" xfId="7123"/>
    <cellStyle name="Note 2 3 7 4 2" xfId="7124"/>
    <cellStyle name="Note 2 3 7 4 2 2" xfId="7125"/>
    <cellStyle name="Note 2 3 7 4 3" xfId="7126"/>
    <cellStyle name="Note 2 3 7 5" xfId="7127"/>
    <cellStyle name="Note 2 3 7 5 2" xfId="7128"/>
    <cellStyle name="Note 2 3 7 6" xfId="7129"/>
    <cellStyle name="Note 2 3 8" xfId="14473"/>
    <cellStyle name="Note 2 3 8 2" xfId="52134"/>
    <cellStyle name="Note 2 3 8 2 2" xfId="52135"/>
    <cellStyle name="Note 2 3 8 2 3" xfId="52136"/>
    <cellStyle name="Note 2 3 8 3" xfId="52137"/>
    <cellStyle name="Note 2 3 8 4" xfId="52138"/>
    <cellStyle name="Note 2 3 9" xfId="52139"/>
    <cellStyle name="Note 2 3 9 2" xfId="52140"/>
    <cellStyle name="Note 2 3 9 3" xfId="52141"/>
    <cellStyle name="Note 2 30" xfId="52142"/>
    <cellStyle name="Note 2 4" xfId="420"/>
    <cellStyle name="Note 2 4 10" xfId="52143"/>
    <cellStyle name="Note 2 4 11" xfId="52144"/>
    <cellStyle name="Note 2 4 12" xfId="52145"/>
    <cellStyle name="Note 2 4 13" xfId="52146"/>
    <cellStyle name="Note 2 4 14" xfId="52147"/>
    <cellStyle name="Note 2 4 2" xfId="421"/>
    <cellStyle name="Note 2 4 2 2" xfId="422"/>
    <cellStyle name="Note 2 4 2 2 2" xfId="423"/>
    <cellStyle name="Note 2 4 2 2 2 2" xfId="7130"/>
    <cellStyle name="Note 2 4 2 2 2 2 2" xfId="7131"/>
    <cellStyle name="Note 2 4 2 2 2 2 2 2" xfId="7132"/>
    <cellStyle name="Note 2 4 2 2 2 2 2 2 2" xfId="7133"/>
    <cellStyle name="Note 2 4 2 2 2 2 2 2 2 2" xfId="7134"/>
    <cellStyle name="Note 2 4 2 2 2 2 2 2 3" xfId="7135"/>
    <cellStyle name="Note 2 4 2 2 2 2 2 3" xfId="7136"/>
    <cellStyle name="Note 2 4 2 2 2 2 2 3 2" xfId="7137"/>
    <cellStyle name="Note 2 4 2 2 2 2 2 3 2 2" xfId="7138"/>
    <cellStyle name="Note 2 4 2 2 2 2 2 3 3" xfId="7139"/>
    <cellStyle name="Note 2 4 2 2 2 2 2 4" xfId="7140"/>
    <cellStyle name="Note 2 4 2 2 2 2 2 4 2" xfId="7141"/>
    <cellStyle name="Note 2 4 2 2 2 2 2 5" xfId="7142"/>
    <cellStyle name="Note 2 4 2 2 2 2 3" xfId="7143"/>
    <cellStyle name="Note 2 4 2 2 2 2 3 2" xfId="7144"/>
    <cellStyle name="Note 2 4 2 2 2 2 3 2 2" xfId="7145"/>
    <cellStyle name="Note 2 4 2 2 2 2 3 3" xfId="7146"/>
    <cellStyle name="Note 2 4 2 2 2 2 4" xfId="7147"/>
    <cellStyle name="Note 2 4 2 2 2 2 4 2" xfId="7148"/>
    <cellStyle name="Note 2 4 2 2 2 2 4 2 2" xfId="7149"/>
    <cellStyle name="Note 2 4 2 2 2 2 4 3" xfId="7150"/>
    <cellStyle name="Note 2 4 2 2 2 2 5" xfId="7151"/>
    <cellStyle name="Note 2 4 2 2 2 2 5 2" xfId="7152"/>
    <cellStyle name="Note 2 4 2 2 2 2 6" xfId="7153"/>
    <cellStyle name="Note 2 4 2 2 2 3" xfId="52148"/>
    <cellStyle name="Note 2 4 2 2 2 4" xfId="52149"/>
    <cellStyle name="Note 2 4 2 2 2 5" xfId="52150"/>
    <cellStyle name="Note 2 4 2 2 2 6" xfId="52151"/>
    <cellStyle name="Note 2 4 2 2 3" xfId="7154"/>
    <cellStyle name="Note 2 4 2 2 3 2" xfId="7155"/>
    <cellStyle name="Note 2 4 2 2 3 2 2" xfId="7156"/>
    <cellStyle name="Note 2 4 2 2 3 2 2 2" xfId="7157"/>
    <cellStyle name="Note 2 4 2 2 3 2 2 2 2" xfId="7158"/>
    <cellStyle name="Note 2 4 2 2 3 2 2 3" xfId="7159"/>
    <cellStyle name="Note 2 4 2 2 3 2 3" xfId="7160"/>
    <cellStyle name="Note 2 4 2 2 3 2 3 2" xfId="7161"/>
    <cellStyle name="Note 2 4 2 2 3 2 3 2 2" xfId="7162"/>
    <cellStyle name="Note 2 4 2 2 3 2 3 3" xfId="7163"/>
    <cellStyle name="Note 2 4 2 2 3 2 4" xfId="7164"/>
    <cellStyle name="Note 2 4 2 2 3 2 4 2" xfId="7165"/>
    <cellStyle name="Note 2 4 2 2 3 2 5" xfId="7166"/>
    <cellStyle name="Note 2 4 2 2 3 3" xfId="7167"/>
    <cellStyle name="Note 2 4 2 2 3 3 2" xfId="7168"/>
    <cellStyle name="Note 2 4 2 2 3 3 2 2" xfId="7169"/>
    <cellStyle name="Note 2 4 2 2 3 3 3" xfId="7170"/>
    <cellStyle name="Note 2 4 2 2 3 4" xfId="7171"/>
    <cellStyle name="Note 2 4 2 2 3 4 2" xfId="7172"/>
    <cellStyle name="Note 2 4 2 2 3 4 2 2" xfId="7173"/>
    <cellStyle name="Note 2 4 2 2 3 4 3" xfId="7174"/>
    <cellStyle name="Note 2 4 2 2 3 5" xfId="7175"/>
    <cellStyle name="Note 2 4 2 2 3 5 2" xfId="7176"/>
    <cellStyle name="Note 2 4 2 2 3 6" xfId="7177"/>
    <cellStyle name="Note 2 4 2 2 4" xfId="52152"/>
    <cellStyle name="Note 2 4 2 2 5" xfId="52153"/>
    <cellStyle name="Note 2 4 2 2 6" xfId="52154"/>
    <cellStyle name="Note 2 4 2 2 7" xfId="52155"/>
    <cellStyle name="Note 2 4 2 2 8" xfId="52156"/>
    <cellStyle name="Note 2 4 2 3" xfId="424"/>
    <cellStyle name="Note 2 4 2 3 2" xfId="7178"/>
    <cellStyle name="Note 2 4 2 3 2 2" xfId="7179"/>
    <cellStyle name="Note 2 4 2 3 2 2 2" xfId="7180"/>
    <cellStyle name="Note 2 4 2 3 2 2 2 2" xfId="7181"/>
    <cellStyle name="Note 2 4 2 3 2 2 2 2 2" xfId="7182"/>
    <cellStyle name="Note 2 4 2 3 2 2 2 3" xfId="7183"/>
    <cellStyle name="Note 2 4 2 3 2 2 3" xfId="7184"/>
    <cellStyle name="Note 2 4 2 3 2 2 3 2" xfId="7185"/>
    <cellStyle name="Note 2 4 2 3 2 2 3 2 2" xfId="7186"/>
    <cellStyle name="Note 2 4 2 3 2 2 3 3" xfId="7187"/>
    <cellStyle name="Note 2 4 2 3 2 2 4" xfId="7188"/>
    <cellStyle name="Note 2 4 2 3 2 2 4 2" xfId="7189"/>
    <cellStyle name="Note 2 4 2 3 2 2 5" xfId="7190"/>
    <cellStyle name="Note 2 4 2 3 2 3" xfId="7191"/>
    <cellStyle name="Note 2 4 2 3 2 3 2" xfId="7192"/>
    <cellStyle name="Note 2 4 2 3 2 3 2 2" xfId="7193"/>
    <cellStyle name="Note 2 4 2 3 2 3 3" xfId="7194"/>
    <cellStyle name="Note 2 4 2 3 2 4" xfId="7195"/>
    <cellStyle name="Note 2 4 2 3 2 4 2" xfId="7196"/>
    <cellStyle name="Note 2 4 2 3 2 4 2 2" xfId="7197"/>
    <cellStyle name="Note 2 4 2 3 2 4 3" xfId="7198"/>
    <cellStyle name="Note 2 4 2 3 2 5" xfId="7199"/>
    <cellStyle name="Note 2 4 2 3 2 5 2" xfId="7200"/>
    <cellStyle name="Note 2 4 2 3 2 6" xfId="7201"/>
    <cellStyle name="Note 2 4 2 3 3" xfId="52157"/>
    <cellStyle name="Note 2 4 2 3 4" xfId="52158"/>
    <cellStyle name="Note 2 4 2 3 5" xfId="52159"/>
    <cellStyle name="Note 2 4 2 3 6" xfId="52160"/>
    <cellStyle name="Note 2 4 2 4" xfId="7202"/>
    <cellStyle name="Note 2 4 2 4 2" xfId="7203"/>
    <cellStyle name="Note 2 4 2 4 2 2" xfId="7204"/>
    <cellStyle name="Note 2 4 2 4 2 2 2" xfId="7205"/>
    <cellStyle name="Note 2 4 2 4 2 2 2 2" xfId="7206"/>
    <cellStyle name="Note 2 4 2 4 2 2 3" xfId="7207"/>
    <cellStyle name="Note 2 4 2 4 2 3" xfId="7208"/>
    <cellStyle name="Note 2 4 2 4 2 3 2" xfId="7209"/>
    <cellStyle name="Note 2 4 2 4 2 3 2 2" xfId="7210"/>
    <cellStyle name="Note 2 4 2 4 2 3 3" xfId="7211"/>
    <cellStyle name="Note 2 4 2 4 2 4" xfId="7212"/>
    <cellStyle name="Note 2 4 2 4 2 4 2" xfId="7213"/>
    <cellStyle name="Note 2 4 2 4 2 5" xfId="7214"/>
    <cellStyle name="Note 2 4 2 4 3" xfId="7215"/>
    <cellStyle name="Note 2 4 2 4 3 2" xfId="7216"/>
    <cellStyle name="Note 2 4 2 4 3 2 2" xfId="7217"/>
    <cellStyle name="Note 2 4 2 4 3 3" xfId="7218"/>
    <cellStyle name="Note 2 4 2 4 4" xfId="7219"/>
    <cellStyle name="Note 2 4 2 4 4 2" xfId="7220"/>
    <cellStyle name="Note 2 4 2 4 4 2 2" xfId="7221"/>
    <cellStyle name="Note 2 4 2 4 4 3" xfId="7222"/>
    <cellStyle name="Note 2 4 2 4 5" xfId="7223"/>
    <cellStyle name="Note 2 4 2 4 5 2" xfId="7224"/>
    <cellStyle name="Note 2 4 2 4 6" xfId="7225"/>
    <cellStyle name="Note 2 4 2 5" xfId="52161"/>
    <cellStyle name="Note 2 4 2 6" xfId="52162"/>
    <cellStyle name="Note 2 4 2 7" xfId="52163"/>
    <cellStyle name="Note 2 4 2 8" xfId="52164"/>
    <cellStyle name="Note 2 4 2 9" xfId="52165"/>
    <cellStyle name="Note 2 4 3" xfId="425"/>
    <cellStyle name="Note 2 4 3 2" xfId="426"/>
    <cellStyle name="Note 2 4 3 2 2" xfId="7226"/>
    <cellStyle name="Note 2 4 3 2 2 2" xfId="7227"/>
    <cellStyle name="Note 2 4 3 2 2 2 2" xfId="7228"/>
    <cellStyle name="Note 2 4 3 2 2 2 2 2" xfId="7229"/>
    <cellStyle name="Note 2 4 3 2 2 2 2 2 2" xfId="7230"/>
    <cellStyle name="Note 2 4 3 2 2 2 2 3" xfId="7231"/>
    <cellStyle name="Note 2 4 3 2 2 2 3" xfId="7232"/>
    <cellStyle name="Note 2 4 3 2 2 2 3 2" xfId="7233"/>
    <cellStyle name="Note 2 4 3 2 2 2 3 2 2" xfId="7234"/>
    <cellStyle name="Note 2 4 3 2 2 2 3 3" xfId="7235"/>
    <cellStyle name="Note 2 4 3 2 2 2 4" xfId="7236"/>
    <cellStyle name="Note 2 4 3 2 2 2 4 2" xfId="7237"/>
    <cellStyle name="Note 2 4 3 2 2 2 5" xfId="7238"/>
    <cellStyle name="Note 2 4 3 2 2 3" xfId="7239"/>
    <cellStyle name="Note 2 4 3 2 2 3 2" xfId="7240"/>
    <cellStyle name="Note 2 4 3 2 2 3 2 2" xfId="7241"/>
    <cellStyle name="Note 2 4 3 2 2 3 3" xfId="7242"/>
    <cellStyle name="Note 2 4 3 2 2 4" xfId="7243"/>
    <cellStyle name="Note 2 4 3 2 2 4 2" xfId="7244"/>
    <cellStyle name="Note 2 4 3 2 2 4 2 2" xfId="7245"/>
    <cellStyle name="Note 2 4 3 2 2 4 3" xfId="7246"/>
    <cellStyle name="Note 2 4 3 2 2 5" xfId="7247"/>
    <cellStyle name="Note 2 4 3 2 2 5 2" xfId="7248"/>
    <cellStyle name="Note 2 4 3 2 2 6" xfId="7249"/>
    <cellStyle name="Note 2 4 3 2 3" xfId="52166"/>
    <cellStyle name="Note 2 4 3 2 4" xfId="52167"/>
    <cellStyle name="Note 2 4 3 2 5" xfId="52168"/>
    <cellStyle name="Note 2 4 3 2 6" xfId="52169"/>
    <cellStyle name="Note 2 4 3 2 7" xfId="52170"/>
    <cellStyle name="Note 2 4 3 3" xfId="7250"/>
    <cellStyle name="Note 2 4 3 3 2" xfId="7251"/>
    <cellStyle name="Note 2 4 3 3 2 2" xfId="7252"/>
    <cellStyle name="Note 2 4 3 3 2 2 2" xfId="7253"/>
    <cellStyle name="Note 2 4 3 3 2 2 2 2" xfId="7254"/>
    <cellStyle name="Note 2 4 3 3 2 2 3" xfId="7255"/>
    <cellStyle name="Note 2 4 3 3 2 3" xfId="7256"/>
    <cellStyle name="Note 2 4 3 3 2 3 2" xfId="7257"/>
    <cellStyle name="Note 2 4 3 3 2 3 2 2" xfId="7258"/>
    <cellStyle name="Note 2 4 3 3 2 3 3" xfId="7259"/>
    <cellStyle name="Note 2 4 3 3 2 4" xfId="7260"/>
    <cellStyle name="Note 2 4 3 3 2 4 2" xfId="7261"/>
    <cellStyle name="Note 2 4 3 3 2 5" xfId="7262"/>
    <cellStyle name="Note 2 4 3 3 3" xfId="7263"/>
    <cellStyle name="Note 2 4 3 3 3 2" xfId="7264"/>
    <cellStyle name="Note 2 4 3 3 3 2 2" xfId="7265"/>
    <cellStyle name="Note 2 4 3 3 3 3" xfId="7266"/>
    <cellStyle name="Note 2 4 3 3 4" xfId="7267"/>
    <cellStyle name="Note 2 4 3 3 4 2" xfId="7268"/>
    <cellStyle name="Note 2 4 3 3 4 2 2" xfId="7269"/>
    <cellStyle name="Note 2 4 3 3 4 3" xfId="7270"/>
    <cellStyle name="Note 2 4 3 3 5" xfId="7271"/>
    <cellStyle name="Note 2 4 3 3 5 2" xfId="7272"/>
    <cellStyle name="Note 2 4 3 3 6" xfId="7273"/>
    <cellStyle name="Note 2 4 3 4" xfId="52171"/>
    <cellStyle name="Note 2 4 3 5" xfId="52172"/>
    <cellStyle name="Note 2 4 3 6" xfId="52173"/>
    <cellStyle name="Note 2 4 3 7" xfId="52174"/>
    <cellStyle name="Note 2 4 3 8" xfId="52175"/>
    <cellStyle name="Note 2 4 4" xfId="427"/>
    <cellStyle name="Note 2 4 4 2" xfId="428"/>
    <cellStyle name="Note 2 4 4 2 2" xfId="7274"/>
    <cellStyle name="Note 2 4 4 2 2 2" xfId="7275"/>
    <cellStyle name="Note 2 4 4 2 2 2 2" xfId="7276"/>
    <cellStyle name="Note 2 4 4 2 2 2 2 2" xfId="7277"/>
    <cellStyle name="Note 2 4 4 2 2 2 2 2 2" xfId="7278"/>
    <cellStyle name="Note 2 4 4 2 2 2 2 3" xfId="7279"/>
    <cellStyle name="Note 2 4 4 2 2 2 3" xfId="7280"/>
    <cellStyle name="Note 2 4 4 2 2 2 3 2" xfId="7281"/>
    <cellStyle name="Note 2 4 4 2 2 2 3 2 2" xfId="7282"/>
    <cellStyle name="Note 2 4 4 2 2 2 3 3" xfId="7283"/>
    <cellStyle name="Note 2 4 4 2 2 2 4" xfId="7284"/>
    <cellStyle name="Note 2 4 4 2 2 2 4 2" xfId="7285"/>
    <cellStyle name="Note 2 4 4 2 2 2 5" xfId="7286"/>
    <cellStyle name="Note 2 4 4 2 2 3" xfId="7287"/>
    <cellStyle name="Note 2 4 4 2 2 3 2" xfId="7288"/>
    <cellStyle name="Note 2 4 4 2 2 3 2 2" xfId="7289"/>
    <cellStyle name="Note 2 4 4 2 2 3 3" xfId="7290"/>
    <cellStyle name="Note 2 4 4 2 2 4" xfId="7291"/>
    <cellStyle name="Note 2 4 4 2 2 4 2" xfId="7292"/>
    <cellStyle name="Note 2 4 4 2 2 4 2 2" xfId="7293"/>
    <cellStyle name="Note 2 4 4 2 2 4 3" xfId="7294"/>
    <cellStyle name="Note 2 4 4 2 2 5" xfId="7295"/>
    <cellStyle name="Note 2 4 4 2 2 5 2" xfId="7296"/>
    <cellStyle name="Note 2 4 4 2 2 6" xfId="7297"/>
    <cellStyle name="Note 2 4 4 2 3" xfId="52176"/>
    <cellStyle name="Note 2 4 4 2 4" xfId="52177"/>
    <cellStyle name="Note 2 4 4 2 5" xfId="52178"/>
    <cellStyle name="Note 2 4 4 2 6" xfId="52179"/>
    <cellStyle name="Note 2 4 4 2 7" xfId="52180"/>
    <cellStyle name="Note 2 4 4 3" xfId="7298"/>
    <cellStyle name="Note 2 4 4 3 2" xfId="7299"/>
    <cellStyle name="Note 2 4 4 3 2 2" xfId="7300"/>
    <cellStyle name="Note 2 4 4 3 2 2 2" xfId="7301"/>
    <cellStyle name="Note 2 4 4 3 2 2 2 2" xfId="7302"/>
    <cellStyle name="Note 2 4 4 3 2 2 3" xfId="7303"/>
    <cellStyle name="Note 2 4 4 3 2 3" xfId="7304"/>
    <cellStyle name="Note 2 4 4 3 2 3 2" xfId="7305"/>
    <cellStyle name="Note 2 4 4 3 2 3 2 2" xfId="7306"/>
    <cellStyle name="Note 2 4 4 3 2 3 3" xfId="7307"/>
    <cellStyle name="Note 2 4 4 3 2 4" xfId="7308"/>
    <cellStyle name="Note 2 4 4 3 2 4 2" xfId="7309"/>
    <cellStyle name="Note 2 4 4 3 2 5" xfId="7310"/>
    <cellStyle name="Note 2 4 4 3 3" xfId="7311"/>
    <cellStyle name="Note 2 4 4 3 3 2" xfId="7312"/>
    <cellStyle name="Note 2 4 4 3 3 2 2" xfId="7313"/>
    <cellStyle name="Note 2 4 4 3 3 3" xfId="7314"/>
    <cellStyle name="Note 2 4 4 3 4" xfId="7315"/>
    <cellStyle name="Note 2 4 4 3 4 2" xfId="7316"/>
    <cellStyle name="Note 2 4 4 3 4 2 2" xfId="7317"/>
    <cellStyle name="Note 2 4 4 3 4 3" xfId="7318"/>
    <cellStyle name="Note 2 4 4 3 5" xfId="7319"/>
    <cellStyle name="Note 2 4 4 3 5 2" xfId="7320"/>
    <cellStyle name="Note 2 4 4 3 6" xfId="7321"/>
    <cellStyle name="Note 2 4 4 4" xfId="52181"/>
    <cellStyle name="Note 2 4 4 5" xfId="52182"/>
    <cellStyle name="Note 2 4 4 6" xfId="52183"/>
    <cellStyle name="Note 2 4 4 7" xfId="52184"/>
    <cellStyle name="Note 2 4 4 8" xfId="52185"/>
    <cellStyle name="Note 2 4 5" xfId="429"/>
    <cellStyle name="Note 2 4 5 2" xfId="430"/>
    <cellStyle name="Note 2 4 5 2 2" xfId="7322"/>
    <cellStyle name="Note 2 4 5 2 2 2" xfId="7323"/>
    <cellStyle name="Note 2 4 5 2 2 2 2" xfId="7324"/>
    <cellStyle name="Note 2 4 5 2 2 2 2 2" xfId="7325"/>
    <cellStyle name="Note 2 4 5 2 2 2 2 2 2" xfId="7326"/>
    <cellStyle name="Note 2 4 5 2 2 2 2 3" xfId="7327"/>
    <cellStyle name="Note 2 4 5 2 2 2 3" xfId="7328"/>
    <cellStyle name="Note 2 4 5 2 2 2 3 2" xfId="7329"/>
    <cellStyle name="Note 2 4 5 2 2 2 3 2 2" xfId="7330"/>
    <cellStyle name="Note 2 4 5 2 2 2 3 3" xfId="7331"/>
    <cellStyle name="Note 2 4 5 2 2 2 4" xfId="7332"/>
    <cellStyle name="Note 2 4 5 2 2 2 4 2" xfId="7333"/>
    <cellStyle name="Note 2 4 5 2 2 2 5" xfId="7334"/>
    <cellStyle name="Note 2 4 5 2 2 3" xfId="7335"/>
    <cellStyle name="Note 2 4 5 2 2 3 2" xfId="7336"/>
    <cellStyle name="Note 2 4 5 2 2 3 2 2" xfId="7337"/>
    <cellStyle name="Note 2 4 5 2 2 3 3" xfId="7338"/>
    <cellStyle name="Note 2 4 5 2 2 4" xfId="7339"/>
    <cellStyle name="Note 2 4 5 2 2 4 2" xfId="7340"/>
    <cellStyle name="Note 2 4 5 2 2 4 2 2" xfId="7341"/>
    <cellStyle name="Note 2 4 5 2 2 4 3" xfId="7342"/>
    <cellStyle name="Note 2 4 5 2 2 5" xfId="7343"/>
    <cellStyle name="Note 2 4 5 2 2 5 2" xfId="7344"/>
    <cellStyle name="Note 2 4 5 2 2 6" xfId="7345"/>
    <cellStyle name="Note 2 4 5 2 3" xfId="52186"/>
    <cellStyle name="Note 2 4 5 2 4" xfId="52187"/>
    <cellStyle name="Note 2 4 5 2 5" xfId="52188"/>
    <cellStyle name="Note 2 4 5 2 6" xfId="52189"/>
    <cellStyle name="Note 2 4 5 2 7" xfId="52190"/>
    <cellStyle name="Note 2 4 5 3" xfId="7346"/>
    <cellStyle name="Note 2 4 5 3 2" xfId="7347"/>
    <cellStyle name="Note 2 4 5 3 2 2" xfId="7348"/>
    <cellStyle name="Note 2 4 5 3 2 2 2" xfId="7349"/>
    <cellStyle name="Note 2 4 5 3 2 2 2 2" xfId="7350"/>
    <cellStyle name="Note 2 4 5 3 2 2 3" xfId="7351"/>
    <cellStyle name="Note 2 4 5 3 2 3" xfId="7352"/>
    <cellStyle name="Note 2 4 5 3 2 3 2" xfId="7353"/>
    <cellStyle name="Note 2 4 5 3 2 3 2 2" xfId="7354"/>
    <cellStyle name="Note 2 4 5 3 2 3 3" xfId="7355"/>
    <cellStyle name="Note 2 4 5 3 2 4" xfId="7356"/>
    <cellStyle name="Note 2 4 5 3 2 4 2" xfId="7357"/>
    <cellStyle name="Note 2 4 5 3 2 5" xfId="7358"/>
    <cellStyle name="Note 2 4 5 3 3" xfId="7359"/>
    <cellStyle name="Note 2 4 5 3 3 2" xfId="7360"/>
    <cellStyle name="Note 2 4 5 3 3 2 2" xfId="7361"/>
    <cellStyle name="Note 2 4 5 3 3 3" xfId="7362"/>
    <cellStyle name="Note 2 4 5 3 4" xfId="7363"/>
    <cellStyle name="Note 2 4 5 3 4 2" xfId="7364"/>
    <cellStyle name="Note 2 4 5 3 4 2 2" xfId="7365"/>
    <cellStyle name="Note 2 4 5 3 4 3" xfId="7366"/>
    <cellStyle name="Note 2 4 5 3 5" xfId="7367"/>
    <cellStyle name="Note 2 4 5 3 5 2" xfId="7368"/>
    <cellStyle name="Note 2 4 5 3 6" xfId="7369"/>
    <cellStyle name="Note 2 4 5 4" xfId="52191"/>
    <cellStyle name="Note 2 4 5 5" xfId="52192"/>
    <cellStyle name="Note 2 4 5 6" xfId="52193"/>
    <cellStyle name="Note 2 4 5 7" xfId="52194"/>
    <cellStyle name="Note 2 4 5 8" xfId="52195"/>
    <cellStyle name="Note 2 4 6" xfId="431"/>
    <cellStyle name="Note 2 4 6 2" xfId="432"/>
    <cellStyle name="Note 2 4 6 2 2" xfId="7370"/>
    <cellStyle name="Note 2 4 6 2 2 2" xfId="7371"/>
    <cellStyle name="Note 2 4 6 2 2 2 2" xfId="7372"/>
    <cellStyle name="Note 2 4 6 2 2 2 2 2" xfId="7373"/>
    <cellStyle name="Note 2 4 6 2 2 2 2 2 2" xfId="7374"/>
    <cellStyle name="Note 2 4 6 2 2 2 2 3" xfId="7375"/>
    <cellStyle name="Note 2 4 6 2 2 2 3" xfId="7376"/>
    <cellStyle name="Note 2 4 6 2 2 2 3 2" xfId="7377"/>
    <cellStyle name="Note 2 4 6 2 2 2 3 2 2" xfId="7378"/>
    <cellStyle name="Note 2 4 6 2 2 2 3 3" xfId="7379"/>
    <cellStyle name="Note 2 4 6 2 2 2 4" xfId="7380"/>
    <cellStyle name="Note 2 4 6 2 2 2 4 2" xfId="7381"/>
    <cellStyle name="Note 2 4 6 2 2 2 5" xfId="7382"/>
    <cellStyle name="Note 2 4 6 2 2 3" xfId="7383"/>
    <cellStyle name="Note 2 4 6 2 2 3 2" xfId="7384"/>
    <cellStyle name="Note 2 4 6 2 2 3 2 2" xfId="7385"/>
    <cellStyle name="Note 2 4 6 2 2 3 3" xfId="7386"/>
    <cellStyle name="Note 2 4 6 2 2 4" xfId="7387"/>
    <cellStyle name="Note 2 4 6 2 2 4 2" xfId="7388"/>
    <cellStyle name="Note 2 4 6 2 2 4 2 2" xfId="7389"/>
    <cellStyle name="Note 2 4 6 2 2 4 3" xfId="7390"/>
    <cellStyle name="Note 2 4 6 2 2 5" xfId="7391"/>
    <cellStyle name="Note 2 4 6 2 2 5 2" xfId="7392"/>
    <cellStyle name="Note 2 4 6 2 2 6" xfId="7393"/>
    <cellStyle name="Note 2 4 6 2 3" xfId="52196"/>
    <cellStyle name="Note 2 4 6 2 4" xfId="52197"/>
    <cellStyle name="Note 2 4 6 2 5" xfId="52198"/>
    <cellStyle name="Note 2 4 6 2 6" xfId="52199"/>
    <cellStyle name="Note 2 4 6 2 7" xfId="52200"/>
    <cellStyle name="Note 2 4 6 3" xfId="7394"/>
    <cellStyle name="Note 2 4 6 3 2" xfId="7395"/>
    <cellStyle name="Note 2 4 6 3 2 2" xfId="7396"/>
    <cellStyle name="Note 2 4 6 3 2 2 2" xfId="7397"/>
    <cellStyle name="Note 2 4 6 3 2 2 2 2" xfId="7398"/>
    <cellStyle name="Note 2 4 6 3 2 2 3" xfId="7399"/>
    <cellStyle name="Note 2 4 6 3 2 3" xfId="7400"/>
    <cellStyle name="Note 2 4 6 3 2 3 2" xfId="7401"/>
    <cellStyle name="Note 2 4 6 3 2 3 2 2" xfId="7402"/>
    <cellStyle name="Note 2 4 6 3 2 3 3" xfId="7403"/>
    <cellStyle name="Note 2 4 6 3 2 4" xfId="7404"/>
    <cellStyle name="Note 2 4 6 3 2 4 2" xfId="7405"/>
    <cellStyle name="Note 2 4 6 3 2 5" xfId="7406"/>
    <cellStyle name="Note 2 4 6 3 3" xfId="7407"/>
    <cellStyle name="Note 2 4 6 3 3 2" xfId="7408"/>
    <cellStyle name="Note 2 4 6 3 3 2 2" xfId="7409"/>
    <cellStyle name="Note 2 4 6 3 3 3" xfId="7410"/>
    <cellStyle name="Note 2 4 6 3 4" xfId="7411"/>
    <cellStyle name="Note 2 4 6 3 4 2" xfId="7412"/>
    <cellStyle name="Note 2 4 6 3 4 2 2" xfId="7413"/>
    <cellStyle name="Note 2 4 6 3 4 3" xfId="7414"/>
    <cellStyle name="Note 2 4 6 3 5" xfId="7415"/>
    <cellStyle name="Note 2 4 6 3 5 2" xfId="7416"/>
    <cellStyle name="Note 2 4 6 3 6" xfId="7417"/>
    <cellStyle name="Note 2 4 6 4" xfId="52201"/>
    <cellStyle name="Note 2 4 6 5" xfId="52202"/>
    <cellStyle name="Note 2 4 6 6" xfId="52203"/>
    <cellStyle name="Note 2 4 6 7" xfId="52204"/>
    <cellStyle name="Note 2 4 6 8" xfId="52205"/>
    <cellStyle name="Note 2 4 7" xfId="7418"/>
    <cellStyle name="Note 2 4 7 2" xfId="7419"/>
    <cellStyle name="Note 2 4 7 2 2" xfId="7420"/>
    <cellStyle name="Note 2 4 7 2 2 2" xfId="7421"/>
    <cellStyle name="Note 2 4 7 2 2 2 2" xfId="7422"/>
    <cellStyle name="Note 2 4 7 2 2 3" xfId="7423"/>
    <cellStyle name="Note 2 4 7 2 3" xfId="7424"/>
    <cellStyle name="Note 2 4 7 2 3 2" xfId="7425"/>
    <cellStyle name="Note 2 4 7 2 3 2 2" xfId="7426"/>
    <cellStyle name="Note 2 4 7 2 3 3" xfId="7427"/>
    <cellStyle name="Note 2 4 7 2 4" xfId="7428"/>
    <cellStyle name="Note 2 4 7 2 4 2" xfId="7429"/>
    <cellStyle name="Note 2 4 7 2 5" xfId="7430"/>
    <cellStyle name="Note 2 4 7 3" xfId="7431"/>
    <cellStyle name="Note 2 4 7 3 2" xfId="7432"/>
    <cellStyle name="Note 2 4 7 3 2 2" xfId="7433"/>
    <cellStyle name="Note 2 4 7 3 3" xfId="7434"/>
    <cellStyle name="Note 2 4 7 4" xfId="7435"/>
    <cellStyle name="Note 2 4 7 4 2" xfId="7436"/>
    <cellStyle name="Note 2 4 7 4 2 2" xfId="7437"/>
    <cellStyle name="Note 2 4 7 4 3" xfId="7438"/>
    <cellStyle name="Note 2 4 7 5" xfId="7439"/>
    <cellStyle name="Note 2 4 7 5 2" xfId="7440"/>
    <cellStyle name="Note 2 4 7 6" xfId="7441"/>
    <cellStyle name="Note 2 4 8" xfId="52206"/>
    <cellStyle name="Note 2 4 8 2" xfId="52207"/>
    <cellStyle name="Note 2 4 8 2 2" xfId="52208"/>
    <cellStyle name="Note 2 4 8 2 3" xfId="52209"/>
    <cellStyle name="Note 2 4 8 3" xfId="52210"/>
    <cellStyle name="Note 2 4 8 4" xfId="52211"/>
    <cellStyle name="Note 2 4 9" xfId="52212"/>
    <cellStyle name="Note 2 4 9 2" xfId="52213"/>
    <cellStyle name="Note 2 4 9 2 2" xfId="52214"/>
    <cellStyle name="Note 2 4 9 2 3" xfId="52215"/>
    <cellStyle name="Note 2 4 9 3" xfId="52216"/>
    <cellStyle name="Note 2 4 9 4" xfId="52217"/>
    <cellStyle name="Note 2 5" xfId="433"/>
    <cellStyle name="Note 2 5 10" xfId="52218"/>
    <cellStyle name="Note 2 5 11" xfId="52219"/>
    <cellStyle name="Note 2 5 12" xfId="52220"/>
    <cellStyle name="Note 2 5 13" xfId="52221"/>
    <cellStyle name="Note 2 5 14" xfId="52222"/>
    <cellStyle name="Note 2 5 2" xfId="434"/>
    <cellStyle name="Note 2 5 2 2" xfId="435"/>
    <cellStyle name="Note 2 5 2 2 2" xfId="436"/>
    <cellStyle name="Note 2 5 2 2 2 2" xfId="7442"/>
    <cellStyle name="Note 2 5 2 2 2 2 2" xfId="7443"/>
    <cellStyle name="Note 2 5 2 2 2 2 2 2" xfId="7444"/>
    <cellStyle name="Note 2 5 2 2 2 2 2 2 2" xfId="7445"/>
    <cellStyle name="Note 2 5 2 2 2 2 2 2 2 2" xfId="7446"/>
    <cellStyle name="Note 2 5 2 2 2 2 2 2 3" xfId="7447"/>
    <cellStyle name="Note 2 5 2 2 2 2 2 3" xfId="7448"/>
    <cellStyle name="Note 2 5 2 2 2 2 2 3 2" xfId="7449"/>
    <cellStyle name="Note 2 5 2 2 2 2 2 3 2 2" xfId="7450"/>
    <cellStyle name="Note 2 5 2 2 2 2 2 3 3" xfId="7451"/>
    <cellStyle name="Note 2 5 2 2 2 2 2 4" xfId="7452"/>
    <cellStyle name="Note 2 5 2 2 2 2 2 4 2" xfId="7453"/>
    <cellStyle name="Note 2 5 2 2 2 2 2 5" xfId="7454"/>
    <cellStyle name="Note 2 5 2 2 2 2 3" xfId="7455"/>
    <cellStyle name="Note 2 5 2 2 2 2 3 2" xfId="7456"/>
    <cellStyle name="Note 2 5 2 2 2 2 3 2 2" xfId="7457"/>
    <cellStyle name="Note 2 5 2 2 2 2 3 3" xfId="7458"/>
    <cellStyle name="Note 2 5 2 2 2 2 4" xfId="7459"/>
    <cellStyle name="Note 2 5 2 2 2 2 4 2" xfId="7460"/>
    <cellStyle name="Note 2 5 2 2 2 2 4 2 2" xfId="7461"/>
    <cellStyle name="Note 2 5 2 2 2 2 4 3" xfId="7462"/>
    <cellStyle name="Note 2 5 2 2 2 2 5" xfId="7463"/>
    <cellStyle name="Note 2 5 2 2 2 2 5 2" xfId="7464"/>
    <cellStyle name="Note 2 5 2 2 2 2 6" xfId="7465"/>
    <cellStyle name="Note 2 5 2 2 2 3" xfId="52223"/>
    <cellStyle name="Note 2 5 2 2 2 4" xfId="52224"/>
    <cellStyle name="Note 2 5 2 2 2 5" xfId="52225"/>
    <cellStyle name="Note 2 5 2 2 2 6" xfId="52226"/>
    <cellStyle name="Note 2 5 2 2 3" xfId="7466"/>
    <cellStyle name="Note 2 5 2 2 3 2" xfId="7467"/>
    <cellStyle name="Note 2 5 2 2 3 2 2" xfId="7468"/>
    <cellStyle name="Note 2 5 2 2 3 2 2 2" xfId="7469"/>
    <cellStyle name="Note 2 5 2 2 3 2 2 2 2" xfId="7470"/>
    <cellStyle name="Note 2 5 2 2 3 2 2 3" xfId="7471"/>
    <cellStyle name="Note 2 5 2 2 3 2 3" xfId="7472"/>
    <cellStyle name="Note 2 5 2 2 3 2 3 2" xfId="7473"/>
    <cellStyle name="Note 2 5 2 2 3 2 3 2 2" xfId="7474"/>
    <cellStyle name="Note 2 5 2 2 3 2 3 3" xfId="7475"/>
    <cellStyle name="Note 2 5 2 2 3 2 4" xfId="7476"/>
    <cellStyle name="Note 2 5 2 2 3 2 4 2" xfId="7477"/>
    <cellStyle name="Note 2 5 2 2 3 2 5" xfId="7478"/>
    <cellStyle name="Note 2 5 2 2 3 3" xfId="7479"/>
    <cellStyle name="Note 2 5 2 2 3 3 2" xfId="7480"/>
    <cellStyle name="Note 2 5 2 2 3 3 2 2" xfId="7481"/>
    <cellStyle name="Note 2 5 2 2 3 3 3" xfId="7482"/>
    <cellStyle name="Note 2 5 2 2 3 4" xfId="7483"/>
    <cellStyle name="Note 2 5 2 2 3 4 2" xfId="7484"/>
    <cellStyle name="Note 2 5 2 2 3 4 2 2" xfId="7485"/>
    <cellStyle name="Note 2 5 2 2 3 4 3" xfId="7486"/>
    <cellStyle name="Note 2 5 2 2 3 5" xfId="7487"/>
    <cellStyle name="Note 2 5 2 2 3 5 2" xfId="7488"/>
    <cellStyle name="Note 2 5 2 2 3 6" xfId="7489"/>
    <cellStyle name="Note 2 5 2 2 4" xfId="52227"/>
    <cellStyle name="Note 2 5 2 2 5" xfId="52228"/>
    <cellStyle name="Note 2 5 2 2 6" xfId="52229"/>
    <cellStyle name="Note 2 5 2 2 7" xfId="52230"/>
    <cellStyle name="Note 2 5 2 2 8" xfId="52231"/>
    <cellStyle name="Note 2 5 2 3" xfId="437"/>
    <cellStyle name="Note 2 5 2 3 2" xfId="7490"/>
    <cellStyle name="Note 2 5 2 3 2 2" xfId="7491"/>
    <cellStyle name="Note 2 5 2 3 2 2 2" xfId="7492"/>
    <cellStyle name="Note 2 5 2 3 2 2 2 2" xfId="7493"/>
    <cellStyle name="Note 2 5 2 3 2 2 2 2 2" xfId="7494"/>
    <cellStyle name="Note 2 5 2 3 2 2 2 3" xfId="7495"/>
    <cellStyle name="Note 2 5 2 3 2 2 3" xfId="7496"/>
    <cellStyle name="Note 2 5 2 3 2 2 3 2" xfId="7497"/>
    <cellStyle name="Note 2 5 2 3 2 2 3 2 2" xfId="7498"/>
    <cellStyle name="Note 2 5 2 3 2 2 3 3" xfId="7499"/>
    <cellStyle name="Note 2 5 2 3 2 2 4" xfId="7500"/>
    <cellStyle name="Note 2 5 2 3 2 2 4 2" xfId="7501"/>
    <cellStyle name="Note 2 5 2 3 2 2 5" xfId="7502"/>
    <cellStyle name="Note 2 5 2 3 2 3" xfId="7503"/>
    <cellStyle name="Note 2 5 2 3 2 3 2" xfId="7504"/>
    <cellStyle name="Note 2 5 2 3 2 3 2 2" xfId="7505"/>
    <cellStyle name="Note 2 5 2 3 2 3 3" xfId="7506"/>
    <cellStyle name="Note 2 5 2 3 2 4" xfId="7507"/>
    <cellStyle name="Note 2 5 2 3 2 4 2" xfId="7508"/>
    <cellStyle name="Note 2 5 2 3 2 4 2 2" xfId="7509"/>
    <cellStyle name="Note 2 5 2 3 2 4 3" xfId="7510"/>
    <cellStyle name="Note 2 5 2 3 2 5" xfId="7511"/>
    <cellStyle name="Note 2 5 2 3 2 5 2" xfId="7512"/>
    <cellStyle name="Note 2 5 2 3 2 6" xfId="7513"/>
    <cellStyle name="Note 2 5 2 3 3" xfId="52232"/>
    <cellStyle name="Note 2 5 2 3 4" xfId="52233"/>
    <cellStyle name="Note 2 5 2 3 5" xfId="52234"/>
    <cellStyle name="Note 2 5 2 3 6" xfId="52235"/>
    <cellStyle name="Note 2 5 2 4" xfId="7514"/>
    <cellStyle name="Note 2 5 2 4 2" xfId="7515"/>
    <cellStyle name="Note 2 5 2 4 2 2" xfId="7516"/>
    <cellStyle name="Note 2 5 2 4 2 2 2" xfId="7517"/>
    <cellStyle name="Note 2 5 2 4 2 2 2 2" xfId="7518"/>
    <cellStyle name="Note 2 5 2 4 2 2 3" xfId="7519"/>
    <cellStyle name="Note 2 5 2 4 2 3" xfId="7520"/>
    <cellStyle name="Note 2 5 2 4 2 3 2" xfId="7521"/>
    <cellStyle name="Note 2 5 2 4 2 3 2 2" xfId="7522"/>
    <cellStyle name="Note 2 5 2 4 2 3 3" xfId="7523"/>
    <cellStyle name="Note 2 5 2 4 2 4" xfId="7524"/>
    <cellStyle name="Note 2 5 2 4 2 4 2" xfId="7525"/>
    <cellStyle name="Note 2 5 2 4 2 5" xfId="7526"/>
    <cellStyle name="Note 2 5 2 4 3" xfId="7527"/>
    <cellStyle name="Note 2 5 2 4 3 2" xfId="7528"/>
    <cellStyle name="Note 2 5 2 4 3 2 2" xfId="7529"/>
    <cellStyle name="Note 2 5 2 4 3 3" xfId="7530"/>
    <cellStyle name="Note 2 5 2 4 4" xfId="7531"/>
    <cellStyle name="Note 2 5 2 4 4 2" xfId="7532"/>
    <cellStyle name="Note 2 5 2 4 4 2 2" xfId="7533"/>
    <cellStyle name="Note 2 5 2 4 4 3" xfId="7534"/>
    <cellStyle name="Note 2 5 2 4 5" xfId="7535"/>
    <cellStyle name="Note 2 5 2 4 5 2" xfId="7536"/>
    <cellStyle name="Note 2 5 2 4 6" xfId="7537"/>
    <cellStyle name="Note 2 5 2 5" xfId="52236"/>
    <cellStyle name="Note 2 5 2 6" xfId="52237"/>
    <cellStyle name="Note 2 5 2 7" xfId="52238"/>
    <cellStyle name="Note 2 5 2 8" xfId="52239"/>
    <cellStyle name="Note 2 5 2 9" xfId="52240"/>
    <cellStyle name="Note 2 5 3" xfId="438"/>
    <cellStyle name="Note 2 5 3 2" xfId="439"/>
    <cellStyle name="Note 2 5 3 2 2" xfId="7538"/>
    <cellStyle name="Note 2 5 3 2 2 2" xfId="7539"/>
    <cellStyle name="Note 2 5 3 2 2 2 2" xfId="7540"/>
    <cellStyle name="Note 2 5 3 2 2 2 2 2" xfId="7541"/>
    <cellStyle name="Note 2 5 3 2 2 2 2 2 2" xfId="7542"/>
    <cellStyle name="Note 2 5 3 2 2 2 2 3" xfId="7543"/>
    <cellStyle name="Note 2 5 3 2 2 2 3" xfId="7544"/>
    <cellStyle name="Note 2 5 3 2 2 2 3 2" xfId="7545"/>
    <cellStyle name="Note 2 5 3 2 2 2 3 2 2" xfId="7546"/>
    <cellStyle name="Note 2 5 3 2 2 2 3 3" xfId="7547"/>
    <cellStyle name="Note 2 5 3 2 2 2 4" xfId="7548"/>
    <cellStyle name="Note 2 5 3 2 2 2 4 2" xfId="7549"/>
    <cellStyle name="Note 2 5 3 2 2 2 5" xfId="7550"/>
    <cellStyle name="Note 2 5 3 2 2 3" xfId="7551"/>
    <cellStyle name="Note 2 5 3 2 2 3 2" xfId="7552"/>
    <cellStyle name="Note 2 5 3 2 2 3 2 2" xfId="7553"/>
    <cellStyle name="Note 2 5 3 2 2 3 3" xfId="7554"/>
    <cellStyle name="Note 2 5 3 2 2 4" xfId="7555"/>
    <cellStyle name="Note 2 5 3 2 2 4 2" xfId="7556"/>
    <cellStyle name="Note 2 5 3 2 2 4 2 2" xfId="7557"/>
    <cellStyle name="Note 2 5 3 2 2 4 3" xfId="7558"/>
    <cellStyle name="Note 2 5 3 2 2 5" xfId="7559"/>
    <cellStyle name="Note 2 5 3 2 2 5 2" xfId="7560"/>
    <cellStyle name="Note 2 5 3 2 2 6" xfId="7561"/>
    <cellStyle name="Note 2 5 3 2 3" xfId="52241"/>
    <cellStyle name="Note 2 5 3 2 4" xfId="52242"/>
    <cellStyle name="Note 2 5 3 2 5" xfId="52243"/>
    <cellStyle name="Note 2 5 3 2 6" xfId="52244"/>
    <cellStyle name="Note 2 5 3 2 7" xfId="52245"/>
    <cellStyle name="Note 2 5 3 3" xfId="7562"/>
    <cellStyle name="Note 2 5 3 3 2" xfId="7563"/>
    <cellStyle name="Note 2 5 3 3 2 2" xfId="7564"/>
    <cellStyle name="Note 2 5 3 3 2 2 2" xfId="7565"/>
    <cellStyle name="Note 2 5 3 3 2 2 2 2" xfId="7566"/>
    <cellStyle name="Note 2 5 3 3 2 2 3" xfId="7567"/>
    <cellStyle name="Note 2 5 3 3 2 3" xfId="7568"/>
    <cellStyle name="Note 2 5 3 3 2 3 2" xfId="7569"/>
    <cellStyle name="Note 2 5 3 3 2 3 2 2" xfId="7570"/>
    <cellStyle name="Note 2 5 3 3 2 3 3" xfId="7571"/>
    <cellStyle name="Note 2 5 3 3 2 4" xfId="7572"/>
    <cellStyle name="Note 2 5 3 3 2 4 2" xfId="7573"/>
    <cellStyle name="Note 2 5 3 3 2 5" xfId="7574"/>
    <cellStyle name="Note 2 5 3 3 3" xfId="7575"/>
    <cellStyle name="Note 2 5 3 3 3 2" xfId="7576"/>
    <cellStyle name="Note 2 5 3 3 3 2 2" xfId="7577"/>
    <cellStyle name="Note 2 5 3 3 3 3" xfId="7578"/>
    <cellStyle name="Note 2 5 3 3 4" xfId="7579"/>
    <cellStyle name="Note 2 5 3 3 4 2" xfId="7580"/>
    <cellStyle name="Note 2 5 3 3 4 2 2" xfId="7581"/>
    <cellStyle name="Note 2 5 3 3 4 3" xfId="7582"/>
    <cellStyle name="Note 2 5 3 3 5" xfId="7583"/>
    <cellStyle name="Note 2 5 3 3 5 2" xfId="7584"/>
    <cellStyle name="Note 2 5 3 3 6" xfId="7585"/>
    <cellStyle name="Note 2 5 3 4" xfId="52246"/>
    <cellStyle name="Note 2 5 3 5" xfId="52247"/>
    <cellStyle name="Note 2 5 3 6" xfId="52248"/>
    <cellStyle name="Note 2 5 3 7" xfId="52249"/>
    <cellStyle name="Note 2 5 3 8" xfId="52250"/>
    <cellStyle name="Note 2 5 4" xfId="440"/>
    <cellStyle name="Note 2 5 4 2" xfId="441"/>
    <cellStyle name="Note 2 5 4 2 2" xfId="7586"/>
    <cellStyle name="Note 2 5 4 2 2 2" xfId="7587"/>
    <cellStyle name="Note 2 5 4 2 2 2 2" xfId="7588"/>
    <cellStyle name="Note 2 5 4 2 2 2 2 2" xfId="7589"/>
    <cellStyle name="Note 2 5 4 2 2 2 2 2 2" xfId="7590"/>
    <cellStyle name="Note 2 5 4 2 2 2 2 3" xfId="7591"/>
    <cellStyle name="Note 2 5 4 2 2 2 3" xfId="7592"/>
    <cellStyle name="Note 2 5 4 2 2 2 3 2" xfId="7593"/>
    <cellStyle name="Note 2 5 4 2 2 2 3 2 2" xfId="7594"/>
    <cellStyle name="Note 2 5 4 2 2 2 3 3" xfId="7595"/>
    <cellStyle name="Note 2 5 4 2 2 2 4" xfId="7596"/>
    <cellStyle name="Note 2 5 4 2 2 2 4 2" xfId="7597"/>
    <cellStyle name="Note 2 5 4 2 2 2 5" xfId="7598"/>
    <cellStyle name="Note 2 5 4 2 2 3" xfId="7599"/>
    <cellStyle name="Note 2 5 4 2 2 3 2" xfId="7600"/>
    <cellStyle name="Note 2 5 4 2 2 3 2 2" xfId="7601"/>
    <cellStyle name="Note 2 5 4 2 2 3 3" xfId="7602"/>
    <cellStyle name="Note 2 5 4 2 2 4" xfId="7603"/>
    <cellStyle name="Note 2 5 4 2 2 4 2" xfId="7604"/>
    <cellStyle name="Note 2 5 4 2 2 4 2 2" xfId="7605"/>
    <cellStyle name="Note 2 5 4 2 2 4 3" xfId="7606"/>
    <cellStyle name="Note 2 5 4 2 2 5" xfId="7607"/>
    <cellStyle name="Note 2 5 4 2 2 5 2" xfId="7608"/>
    <cellStyle name="Note 2 5 4 2 2 6" xfId="7609"/>
    <cellStyle name="Note 2 5 4 2 3" xfId="52251"/>
    <cellStyle name="Note 2 5 4 2 4" xfId="52252"/>
    <cellStyle name="Note 2 5 4 2 5" xfId="52253"/>
    <cellStyle name="Note 2 5 4 2 6" xfId="52254"/>
    <cellStyle name="Note 2 5 4 2 7" xfId="52255"/>
    <cellStyle name="Note 2 5 4 3" xfId="7610"/>
    <cellStyle name="Note 2 5 4 3 2" xfId="7611"/>
    <cellStyle name="Note 2 5 4 3 2 2" xfId="7612"/>
    <cellStyle name="Note 2 5 4 3 2 2 2" xfId="7613"/>
    <cellStyle name="Note 2 5 4 3 2 2 2 2" xfId="7614"/>
    <cellStyle name="Note 2 5 4 3 2 2 3" xfId="7615"/>
    <cellStyle name="Note 2 5 4 3 2 3" xfId="7616"/>
    <cellStyle name="Note 2 5 4 3 2 3 2" xfId="7617"/>
    <cellStyle name="Note 2 5 4 3 2 3 2 2" xfId="7618"/>
    <cellStyle name="Note 2 5 4 3 2 3 3" xfId="7619"/>
    <cellStyle name="Note 2 5 4 3 2 4" xfId="7620"/>
    <cellStyle name="Note 2 5 4 3 2 4 2" xfId="7621"/>
    <cellStyle name="Note 2 5 4 3 2 5" xfId="7622"/>
    <cellStyle name="Note 2 5 4 3 3" xfId="7623"/>
    <cellStyle name="Note 2 5 4 3 3 2" xfId="7624"/>
    <cellStyle name="Note 2 5 4 3 3 2 2" xfId="7625"/>
    <cellStyle name="Note 2 5 4 3 3 3" xfId="7626"/>
    <cellStyle name="Note 2 5 4 3 4" xfId="7627"/>
    <cellStyle name="Note 2 5 4 3 4 2" xfId="7628"/>
    <cellStyle name="Note 2 5 4 3 4 2 2" xfId="7629"/>
    <cellStyle name="Note 2 5 4 3 4 3" xfId="7630"/>
    <cellStyle name="Note 2 5 4 3 5" xfId="7631"/>
    <cellStyle name="Note 2 5 4 3 5 2" xfId="7632"/>
    <cellStyle name="Note 2 5 4 3 6" xfId="7633"/>
    <cellStyle name="Note 2 5 4 4" xfId="52256"/>
    <cellStyle name="Note 2 5 4 5" xfId="52257"/>
    <cellStyle name="Note 2 5 4 6" xfId="52258"/>
    <cellStyle name="Note 2 5 4 7" xfId="52259"/>
    <cellStyle name="Note 2 5 4 8" xfId="52260"/>
    <cellStyle name="Note 2 5 5" xfId="442"/>
    <cellStyle name="Note 2 5 5 2" xfId="443"/>
    <cellStyle name="Note 2 5 5 2 2" xfId="7634"/>
    <cellStyle name="Note 2 5 5 2 2 2" xfId="7635"/>
    <cellStyle name="Note 2 5 5 2 2 2 2" xfId="7636"/>
    <cellStyle name="Note 2 5 5 2 2 2 2 2" xfId="7637"/>
    <cellStyle name="Note 2 5 5 2 2 2 2 2 2" xfId="7638"/>
    <cellStyle name="Note 2 5 5 2 2 2 2 3" xfId="7639"/>
    <cellStyle name="Note 2 5 5 2 2 2 3" xfId="7640"/>
    <cellStyle name="Note 2 5 5 2 2 2 3 2" xfId="7641"/>
    <cellStyle name="Note 2 5 5 2 2 2 3 2 2" xfId="7642"/>
    <cellStyle name="Note 2 5 5 2 2 2 3 3" xfId="7643"/>
    <cellStyle name="Note 2 5 5 2 2 2 4" xfId="7644"/>
    <cellStyle name="Note 2 5 5 2 2 2 4 2" xfId="7645"/>
    <cellStyle name="Note 2 5 5 2 2 2 5" xfId="7646"/>
    <cellStyle name="Note 2 5 5 2 2 3" xfId="7647"/>
    <cellStyle name="Note 2 5 5 2 2 3 2" xfId="7648"/>
    <cellStyle name="Note 2 5 5 2 2 3 2 2" xfId="7649"/>
    <cellStyle name="Note 2 5 5 2 2 3 3" xfId="7650"/>
    <cellStyle name="Note 2 5 5 2 2 4" xfId="7651"/>
    <cellStyle name="Note 2 5 5 2 2 4 2" xfId="7652"/>
    <cellStyle name="Note 2 5 5 2 2 4 2 2" xfId="7653"/>
    <cellStyle name="Note 2 5 5 2 2 4 3" xfId="7654"/>
    <cellStyle name="Note 2 5 5 2 2 5" xfId="7655"/>
    <cellStyle name="Note 2 5 5 2 2 5 2" xfId="7656"/>
    <cellStyle name="Note 2 5 5 2 2 6" xfId="7657"/>
    <cellStyle name="Note 2 5 5 2 3" xfId="52261"/>
    <cellStyle name="Note 2 5 5 2 4" xfId="52262"/>
    <cellStyle name="Note 2 5 5 2 5" xfId="52263"/>
    <cellStyle name="Note 2 5 5 2 6" xfId="52264"/>
    <cellStyle name="Note 2 5 5 2 7" xfId="52265"/>
    <cellStyle name="Note 2 5 5 3" xfId="7658"/>
    <cellStyle name="Note 2 5 5 3 2" xfId="7659"/>
    <cellStyle name="Note 2 5 5 3 2 2" xfId="7660"/>
    <cellStyle name="Note 2 5 5 3 2 2 2" xfId="7661"/>
    <cellStyle name="Note 2 5 5 3 2 2 2 2" xfId="7662"/>
    <cellStyle name="Note 2 5 5 3 2 2 3" xfId="7663"/>
    <cellStyle name="Note 2 5 5 3 2 3" xfId="7664"/>
    <cellStyle name="Note 2 5 5 3 2 3 2" xfId="7665"/>
    <cellStyle name="Note 2 5 5 3 2 3 2 2" xfId="7666"/>
    <cellStyle name="Note 2 5 5 3 2 3 3" xfId="7667"/>
    <cellStyle name="Note 2 5 5 3 2 4" xfId="7668"/>
    <cellStyle name="Note 2 5 5 3 2 4 2" xfId="7669"/>
    <cellStyle name="Note 2 5 5 3 2 5" xfId="7670"/>
    <cellStyle name="Note 2 5 5 3 3" xfId="7671"/>
    <cellStyle name="Note 2 5 5 3 3 2" xfId="7672"/>
    <cellStyle name="Note 2 5 5 3 3 2 2" xfId="7673"/>
    <cellStyle name="Note 2 5 5 3 3 3" xfId="7674"/>
    <cellStyle name="Note 2 5 5 3 4" xfId="7675"/>
    <cellStyle name="Note 2 5 5 3 4 2" xfId="7676"/>
    <cellStyle name="Note 2 5 5 3 4 2 2" xfId="7677"/>
    <cellStyle name="Note 2 5 5 3 4 3" xfId="7678"/>
    <cellStyle name="Note 2 5 5 3 5" xfId="7679"/>
    <cellStyle name="Note 2 5 5 3 5 2" xfId="7680"/>
    <cellStyle name="Note 2 5 5 3 6" xfId="7681"/>
    <cellStyle name="Note 2 5 5 4" xfId="52266"/>
    <cellStyle name="Note 2 5 5 5" xfId="52267"/>
    <cellStyle name="Note 2 5 5 6" xfId="52268"/>
    <cellStyle name="Note 2 5 5 7" xfId="52269"/>
    <cellStyle name="Note 2 5 5 8" xfId="52270"/>
    <cellStyle name="Note 2 5 6" xfId="444"/>
    <cellStyle name="Note 2 5 6 2" xfId="445"/>
    <cellStyle name="Note 2 5 6 2 2" xfId="7682"/>
    <cellStyle name="Note 2 5 6 2 2 2" xfId="7683"/>
    <cellStyle name="Note 2 5 6 2 2 2 2" xfId="7684"/>
    <cellStyle name="Note 2 5 6 2 2 2 2 2" xfId="7685"/>
    <cellStyle name="Note 2 5 6 2 2 2 2 2 2" xfId="7686"/>
    <cellStyle name="Note 2 5 6 2 2 2 2 3" xfId="7687"/>
    <cellStyle name="Note 2 5 6 2 2 2 3" xfId="7688"/>
    <cellStyle name="Note 2 5 6 2 2 2 3 2" xfId="7689"/>
    <cellStyle name="Note 2 5 6 2 2 2 3 2 2" xfId="7690"/>
    <cellStyle name="Note 2 5 6 2 2 2 3 3" xfId="7691"/>
    <cellStyle name="Note 2 5 6 2 2 2 4" xfId="7692"/>
    <cellStyle name="Note 2 5 6 2 2 2 4 2" xfId="7693"/>
    <cellStyle name="Note 2 5 6 2 2 2 5" xfId="7694"/>
    <cellStyle name="Note 2 5 6 2 2 3" xfId="7695"/>
    <cellStyle name="Note 2 5 6 2 2 3 2" xfId="7696"/>
    <cellStyle name="Note 2 5 6 2 2 3 2 2" xfId="7697"/>
    <cellStyle name="Note 2 5 6 2 2 3 3" xfId="7698"/>
    <cellStyle name="Note 2 5 6 2 2 4" xfId="7699"/>
    <cellStyle name="Note 2 5 6 2 2 4 2" xfId="7700"/>
    <cellStyle name="Note 2 5 6 2 2 4 2 2" xfId="7701"/>
    <cellStyle name="Note 2 5 6 2 2 4 3" xfId="7702"/>
    <cellStyle name="Note 2 5 6 2 2 5" xfId="7703"/>
    <cellStyle name="Note 2 5 6 2 2 5 2" xfId="7704"/>
    <cellStyle name="Note 2 5 6 2 2 6" xfId="7705"/>
    <cellStyle name="Note 2 5 6 2 3" xfId="52271"/>
    <cellStyle name="Note 2 5 6 2 4" xfId="52272"/>
    <cellStyle name="Note 2 5 6 2 5" xfId="52273"/>
    <cellStyle name="Note 2 5 6 2 6" xfId="52274"/>
    <cellStyle name="Note 2 5 6 2 7" xfId="52275"/>
    <cellStyle name="Note 2 5 6 3" xfId="7706"/>
    <cellStyle name="Note 2 5 6 3 2" xfId="7707"/>
    <cellStyle name="Note 2 5 6 3 2 2" xfId="7708"/>
    <cellStyle name="Note 2 5 6 3 2 2 2" xfId="7709"/>
    <cellStyle name="Note 2 5 6 3 2 2 2 2" xfId="7710"/>
    <cellStyle name="Note 2 5 6 3 2 2 3" xfId="7711"/>
    <cellStyle name="Note 2 5 6 3 2 3" xfId="7712"/>
    <cellStyle name="Note 2 5 6 3 2 3 2" xfId="7713"/>
    <cellStyle name="Note 2 5 6 3 2 3 2 2" xfId="7714"/>
    <cellStyle name="Note 2 5 6 3 2 3 3" xfId="7715"/>
    <cellStyle name="Note 2 5 6 3 2 4" xfId="7716"/>
    <cellStyle name="Note 2 5 6 3 2 4 2" xfId="7717"/>
    <cellStyle name="Note 2 5 6 3 2 5" xfId="7718"/>
    <cellStyle name="Note 2 5 6 3 3" xfId="7719"/>
    <cellStyle name="Note 2 5 6 3 3 2" xfId="7720"/>
    <cellStyle name="Note 2 5 6 3 3 2 2" xfId="7721"/>
    <cellStyle name="Note 2 5 6 3 3 3" xfId="7722"/>
    <cellStyle name="Note 2 5 6 3 4" xfId="7723"/>
    <cellStyle name="Note 2 5 6 3 4 2" xfId="7724"/>
    <cellStyle name="Note 2 5 6 3 4 2 2" xfId="7725"/>
    <cellStyle name="Note 2 5 6 3 4 3" xfId="7726"/>
    <cellStyle name="Note 2 5 6 3 5" xfId="7727"/>
    <cellStyle name="Note 2 5 6 3 5 2" xfId="7728"/>
    <cellStyle name="Note 2 5 6 3 6" xfId="7729"/>
    <cellStyle name="Note 2 5 6 4" xfId="52276"/>
    <cellStyle name="Note 2 5 6 5" xfId="52277"/>
    <cellStyle name="Note 2 5 6 6" xfId="52278"/>
    <cellStyle name="Note 2 5 6 7" xfId="52279"/>
    <cellStyle name="Note 2 5 6 8" xfId="52280"/>
    <cellStyle name="Note 2 5 7" xfId="7730"/>
    <cellStyle name="Note 2 5 7 2" xfId="7731"/>
    <cellStyle name="Note 2 5 7 2 2" xfId="7732"/>
    <cellStyle name="Note 2 5 7 2 2 2" xfId="7733"/>
    <cellStyle name="Note 2 5 7 2 2 2 2" xfId="7734"/>
    <cellStyle name="Note 2 5 7 2 2 3" xfId="7735"/>
    <cellStyle name="Note 2 5 7 2 3" xfId="7736"/>
    <cellStyle name="Note 2 5 7 2 3 2" xfId="7737"/>
    <cellStyle name="Note 2 5 7 2 3 2 2" xfId="7738"/>
    <cellStyle name="Note 2 5 7 2 3 3" xfId="7739"/>
    <cellStyle name="Note 2 5 7 2 4" xfId="7740"/>
    <cellStyle name="Note 2 5 7 2 4 2" xfId="7741"/>
    <cellStyle name="Note 2 5 7 2 5" xfId="7742"/>
    <cellStyle name="Note 2 5 7 3" xfId="7743"/>
    <cellStyle name="Note 2 5 7 3 2" xfId="7744"/>
    <cellStyle name="Note 2 5 7 3 2 2" xfId="7745"/>
    <cellStyle name="Note 2 5 7 3 3" xfId="7746"/>
    <cellStyle name="Note 2 5 7 4" xfId="7747"/>
    <cellStyle name="Note 2 5 7 4 2" xfId="7748"/>
    <cellStyle name="Note 2 5 7 4 2 2" xfId="7749"/>
    <cellStyle name="Note 2 5 7 4 3" xfId="7750"/>
    <cellStyle name="Note 2 5 7 5" xfId="7751"/>
    <cellStyle name="Note 2 5 7 5 2" xfId="7752"/>
    <cellStyle name="Note 2 5 7 6" xfId="7753"/>
    <cellStyle name="Note 2 5 8" xfId="52281"/>
    <cellStyle name="Note 2 5 8 2" xfId="52282"/>
    <cellStyle name="Note 2 5 8 2 2" xfId="52283"/>
    <cellStyle name="Note 2 5 8 2 3" xfId="52284"/>
    <cellStyle name="Note 2 5 8 3" xfId="52285"/>
    <cellStyle name="Note 2 5 8 4" xfId="52286"/>
    <cellStyle name="Note 2 5 9" xfId="52287"/>
    <cellStyle name="Note 2 5 9 2" xfId="52288"/>
    <cellStyle name="Note 2 5 9 2 2" xfId="52289"/>
    <cellStyle name="Note 2 5 9 2 3" xfId="52290"/>
    <cellStyle name="Note 2 5 9 3" xfId="52291"/>
    <cellStyle name="Note 2 5 9 4" xfId="52292"/>
    <cellStyle name="Note 2 6" xfId="446"/>
    <cellStyle name="Note 2 6 10" xfId="52293"/>
    <cellStyle name="Note 2 6 11" xfId="52294"/>
    <cellStyle name="Note 2 6 12" xfId="52295"/>
    <cellStyle name="Note 2 6 13" xfId="52296"/>
    <cellStyle name="Note 2 6 14" xfId="52297"/>
    <cellStyle name="Note 2 6 2" xfId="447"/>
    <cellStyle name="Note 2 6 2 2" xfId="448"/>
    <cellStyle name="Note 2 6 2 2 2" xfId="7754"/>
    <cellStyle name="Note 2 6 2 2 2 2" xfId="7755"/>
    <cellStyle name="Note 2 6 2 2 2 2 2" xfId="7756"/>
    <cellStyle name="Note 2 6 2 2 2 2 2 2" xfId="7757"/>
    <cellStyle name="Note 2 6 2 2 2 2 2 2 2" xfId="7758"/>
    <cellStyle name="Note 2 6 2 2 2 2 2 3" xfId="7759"/>
    <cellStyle name="Note 2 6 2 2 2 2 3" xfId="7760"/>
    <cellStyle name="Note 2 6 2 2 2 2 3 2" xfId="7761"/>
    <cellStyle name="Note 2 6 2 2 2 2 3 2 2" xfId="7762"/>
    <cellStyle name="Note 2 6 2 2 2 2 3 3" xfId="7763"/>
    <cellStyle name="Note 2 6 2 2 2 2 4" xfId="7764"/>
    <cellStyle name="Note 2 6 2 2 2 2 4 2" xfId="7765"/>
    <cellStyle name="Note 2 6 2 2 2 2 5" xfId="7766"/>
    <cellStyle name="Note 2 6 2 2 2 3" xfId="7767"/>
    <cellStyle name="Note 2 6 2 2 2 3 2" xfId="7768"/>
    <cellStyle name="Note 2 6 2 2 2 3 2 2" xfId="7769"/>
    <cellStyle name="Note 2 6 2 2 2 3 3" xfId="7770"/>
    <cellStyle name="Note 2 6 2 2 2 4" xfId="7771"/>
    <cellStyle name="Note 2 6 2 2 2 4 2" xfId="7772"/>
    <cellStyle name="Note 2 6 2 2 2 4 2 2" xfId="7773"/>
    <cellStyle name="Note 2 6 2 2 2 4 3" xfId="7774"/>
    <cellStyle name="Note 2 6 2 2 2 5" xfId="7775"/>
    <cellStyle name="Note 2 6 2 2 2 5 2" xfId="7776"/>
    <cellStyle name="Note 2 6 2 2 2 6" xfId="7777"/>
    <cellStyle name="Note 2 6 2 2 3" xfId="52298"/>
    <cellStyle name="Note 2 6 2 2 4" xfId="52299"/>
    <cellStyle name="Note 2 6 2 2 5" xfId="52300"/>
    <cellStyle name="Note 2 6 2 2 6" xfId="52301"/>
    <cellStyle name="Note 2 6 2 2 7" xfId="52302"/>
    <cellStyle name="Note 2 6 2 3" xfId="7778"/>
    <cellStyle name="Note 2 6 2 3 2" xfId="7779"/>
    <cellStyle name="Note 2 6 2 3 2 2" xfId="7780"/>
    <cellStyle name="Note 2 6 2 3 2 2 2" xfId="7781"/>
    <cellStyle name="Note 2 6 2 3 2 2 2 2" xfId="7782"/>
    <cellStyle name="Note 2 6 2 3 2 2 3" xfId="7783"/>
    <cellStyle name="Note 2 6 2 3 2 3" xfId="7784"/>
    <cellStyle name="Note 2 6 2 3 2 3 2" xfId="7785"/>
    <cellStyle name="Note 2 6 2 3 2 3 2 2" xfId="7786"/>
    <cellStyle name="Note 2 6 2 3 2 3 3" xfId="7787"/>
    <cellStyle name="Note 2 6 2 3 2 4" xfId="7788"/>
    <cellStyle name="Note 2 6 2 3 2 4 2" xfId="7789"/>
    <cellStyle name="Note 2 6 2 3 2 5" xfId="7790"/>
    <cellStyle name="Note 2 6 2 3 3" xfId="7791"/>
    <cellStyle name="Note 2 6 2 3 3 2" xfId="7792"/>
    <cellStyle name="Note 2 6 2 3 3 2 2" xfId="7793"/>
    <cellStyle name="Note 2 6 2 3 3 3" xfId="7794"/>
    <cellStyle name="Note 2 6 2 3 4" xfId="7795"/>
    <cellStyle name="Note 2 6 2 3 4 2" xfId="7796"/>
    <cellStyle name="Note 2 6 2 3 4 2 2" xfId="7797"/>
    <cellStyle name="Note 2 6 2 3 4 3" xfId="7798"/>
    <cellStyle name="Note 2 6 2 3 5" xfId="7799"/>
    <cellStyle name="Note 2 6 2 3 5 2" xfId="7800"/>
    <cellStyle name="Note 2 6 2 3 6" xfId="7801"/>
    <cellStyle name="Note 2 6 2 4" xfId="52303"/>
    <cellStyle name="Note 2 6 2 5" xfId="52304"/>
    <cellStyle name="Note 2 6 2 6" xfId="52305"/>
    <cellStyle name="Note 2 6 2 7" xfId="52306"/>
    <cellStyle name="Note 2 6 2 8" xfId="52307"/>
    <cellStyle name="Note 2 6 3" xfId="449"/>
    <cellStyle name="Note 2 6 3 2" xfId="7802"/>
    <cellStyle name="Note 2 6 3 2 2" xfId="7803"/>
    <cellStyle name="Note 2 6 3 2 2 2" xfId="7804"/>
    <cellStyle name="Note 2 6 3 2 2 2 2" xfId="7805"/>
    <cellStyle name="Note 2 6 3 2 2 2 2 2" xfId="7806"/>
    <cellStyle name="Note 2 6 3 2 2 2 3" xfId="7807"/>
    <cellStyle name="Note 2 6 3 2 2 3" xfId="7808"/>
    <cellStyle name="Note 2 6 3 2 2 3 2" xfId="7809"/>
    <cellStyle name="Note 2 6 3 2 2 3 2 2" xfId="7810"/>
    <cellStyle name="Note 2 6 3 2 2 3 3" xfId="7811"/>
    <cellStyle name="Note 2 6 3 2 2 4" xfId="7812"/>
    <cellStyle name="Note 2 6 3 2 2 4 2" xfId="7813"/>
    <cellStyle name="Note 2 6 3 2 2 5" xfId="7814"/>
    <cellStyle name="Note 2 6 3 2 3" xfId="7815"/>
    <cellStyle name="Note 2 6 3 2 3 2" xfId="7816"/>
    <cellStyle name="Note 2 6 3 2 3 2 2" xfId="7817"/>
    <cellStyle name="Note 2 6 3 2 3 3" xfId="7818"/>
    <cellStyle name="Note 2 6 3 2 4" xfId="7819"/>
    <cellStyle name="Note 2 6 3 2 4 2" xfId="7820"/>
    <cellStyle name="Note 2 6 3 2 4 2 2" xfId="7821"/>
    <cellStyle name="Note 2 6 3 2 4 3" xfId="7822"/>
    <cellStyle name="Note 2 6 3 2 5" xfId="7823"/>
    <cellStyle name="Note 2 6 3 2 5 2" xfId="7824"/>
    <cellStyle name="Note 2 6 3 2 6" xfId="7825"/>
    <cellStyle name="Note 2 6 3 3" xfId="52308"/>
    <cellStyle name="Note 2 6 3 4" xfId="52309"/>
    <cellStyle name="Note 2 6 3 5" xfId="52310"/>
    <cellStyle name="Note 2 6 3 6" xfId="52311"/>
    <cellStyle name="Note 2 6 3 7" xfId="52312"/>
    <cellStyle name="Note 2 6 3 8" xfId="52313"/>
    <cellStyle name="Note 2 6 4" xfId="7826"/>
    <cellStyle name="Note 2 6 4 2" xfId="7827"/>
    <cellStyle name="Note 2 6 4 2 2" xfId="7828"/>
    <cellStyle name="Note 2 6 4 2 2 2" xfId="7829"/>
    <cellStyle name="Note 2 6 4 2 2 2 2" xfId="7830"/>
    <cellStyle name="Note 2 6 4 2 2 3" xfId="7831"/>
    <cellStyle name="Note 2 6 4 2 3" xfId="7832"/>
    <cellStyle name="Note 2 6 4 2 3 2" xfId="7833"/>
    <cellStyle name="Note 2 6 4 2 3 2 2" xfId="7834"/>
    <cellStyle name="Note 2 6 4 2 3 3" xfId="7835"/>
    <cellStyle name="Note 2 6 4 2 4" xfId="7836"/>
    <cellStyle name="Note 2 6 4 2 4 2" xfId="7837"/>
    <cellStyle name="Note 2 6 4 2 5" xfId="7838"/>
    <cellStyle name="Note 2 6 4 3" xfId="7839"/>
    <cellStyle name="Note 2 6 4 3 2" xfId="7840"/>
    <cellStyle name="Note 2 6 4 3 2 2" xfId="7841"/>
    <cellStyle name="Note 2 6 4 3 3" xfId="7842"/>
    <cellStyle name="Note 2 6 4 4" xfId="7843"/>
    <cellStyle name="Note 2 6 4 4 2" xfId="7844"/>
    <cellStyle name="Note 2 6 4 4 2 2" xfId="7845"/>
    <cellStyle name="Note 2 6 4 4 3" xfId="7846"/>
    <cellStyle name="Note 2 6 4 5" xfId="7847"/>
    <cellStyle name="Note 2 6 4 5 2" xfId="7848"/>
    <cellStyle name="Note 2 6 4 6" xfId="7849"/>
    <cellStyle name="Note 2 6 5" xfId="52314"/>
    <cellStyle name="Note 2 6 5 2" xfId="52315"/>
    <cellStyle name="Note 2 6 5 2 2" xfId="52316"/>
    <cellStyle name="Note 2 6 5 2 3" xfId="52317"/>
    <cellStyle name="Note 2 6 5 3" xfId="52318"/>
    <cellStyle name="Note 2 6 5 4" xfId="52319"/>
    <cellStyle name="Note 2 6 6" xfId="52320"/>
    <cellStyle name="Note 2 6 6 2" xfId="52321"/>
    <cellStyle name="Note 2 6 6 2 2" xfId="52322"/>
    <cellStyle name="Note 2 6 6 2 3" xfId="52323"/>
    <cellStyle name="Note 2 6 6 3" xfId="52324"/>
    <cellStyle name="Note 2 6 6 4" xfId="52325"/>
    <cellStyle name="Note 2 6 7" xfId="52326"/>
    <cellStyle name="Note 2 6 7 2" xfId="52327"/>
    <cellStyle name="Note 2 6 7 2 2" xfId="52328"/>
    <cellStyle name="Note 2 6 7 2 3" xfId="52329"/>
    <cellStyle name="Note 2 6 7 3" xfId="52330"/>
    <cellStyle name="Note 2 6 7 4" xfId="52331"/>
    <cellStyle name="Note 2 6 8" xfId="52332"/>
    <cellStyle name="Note 2 6 8 2" xfId="52333"/>
    <cellStyle name="Note 2 6 8 2 2" xfId="52334"/>
    <cellStyle name="Note 2 6 8 2 3" xfId="52335"/>
    <cellStyle name="Note 2 6 8 3" xfId="52336"/>
    <cellStyle name="Note 2 6 8 4" xfId="52337"/>
    <cellStyle name="Note 2 6 9" xfId="52338"/>
    <cellStyle name="Note 2 6 9 2" xfId="52339"/>
    <cellStyle name="Note 2 6 9 2 2" xfId="52340"/>
    <cellStyle name="Note 2 6 9 2 3" xfId="52341"/>
    <cellStyle name="Note 2 6 9 3" xfId="52342"/>
    <cellStyle name="Note 2 6 9 4" xfId="52343"/>
    <cellStyle name="Note 2 7" xfId="450"/>
    <cellStyle name="Note 2 7 10" xfId="52344"/>
    <cellStyle name="Note 2 7 11" xfId="52345"/>
    <cellStyle name="Note 2 7 12" xfId="52346"/>
    <cellStyle name="Note 2 7 13" xfId="52347"/>
    <cellStyle name="Note 2 7 14" xfId="52348"/>
    <cellStyle name="Note 2 7 2" xfId="451"/>
    <cellStyle name="Note 2 7 2 2" xfId="7850"/>
    <cellStyle name="Note 2 7 2 2 2" xfId="7851"/>
    <cellStyle name="Note 2 7 2 2 2 2" xfId="7852"/>
    <cellStyle name="Note 2 7 2 2 2 2 2" xfId="7853"/>
    <cellStyle name="Note 2 7 2 2 2 2 2 2" xfId="7854"/>
    <cellStyle name="Note 2 7 2 2 2 2 3" xfId="7855"/>
    <cellStyle name="Note 2 7 2 2 2 3" xfId="7856"/>
    <cellStyle name="Note 2 7 2 2 2 3 2" xfId="7857"/>
    <cellStyle name="Note 2 7 2 2 2 3 2 2" xfId="7858"/>
    <cellStyle name="Note 2 7 2 2 2 3 3" xfId="7859"/>
    <cellStyle name="Note 2 7 2 2 2 4" xfId="7860"/>
    <cellStyle name="Note 2 7 2 2 2 4 2" xfId="7861"/>
    <cellStyle name="Note 2 7 2 2 2 5" xfId="7862"/>
    <cellStyle name="Note 2 7 2 2 3" xfId="7863"/>
    <cellStyle name="Note 2 7 2 2 3 2" xfId="7864"/>
    <cellStyle name="Note 2 7 2 2 3 2 2" xfId="7865"/>
    <cellStyle name="Note 2 7 2 2 3 3" xfId="7866"/>
    <cellStyle name="Note 2 7 2 2 4" xfId="7867"/>
    <cellStyle name="Note 2 7 2 2 4 2" xfId="7868"/>
    <cellStyle name="Note 2 7 2 2 4 2 2" xfId="7869"/>
    <cellStyle name="Note 2 7 2 2 4 3" xfId="7870"/>
    <cellStyle name="Note 2 7 2 2 5" xfId="7871"/>
    <cellStyle name="Note 2 7 2 2 5 2" xfId="7872"/>
    <cellStyle name="Note 2 7 2 2 6" xfId="7873"/>
    <cellStyle name="Note 2 7 2 3" xfId="52349"/>
    <cellStyle name="Note 2 7 2 4" xfId="52350"/>
    <cellStyle name="Note 2 7 2 5" xfId="52351"/>
    <cellStyle name="Note 2 7 2 6" xfId="52352"/>
    <cellStyle name="Note 2 7 2 7" xfId="52353"/>
    <cellStyle name="Note 2 7 2 8" xfId="52354"/>
    <cellStyle name="Note 2 7 3" xfId="452"/>
    <cellStyle name="Note 2 7 3 2" xfId="7874"/>
    <cellStyle name="Note 2 7 3 2 2" xfId="7875"/>
    <cellStyle name="Note 2 7 3 2 2 2" xfId="7876"/>
    <cellStyle name="Note 2 7 3 2 2 2 2" xfId="7877"/>
    <cellStyle name="Note 2 7 3 2 2 2 2 2" xfId="7878"/>
    <cellStyle name="Note 2 7 3 2 2 2 3" xfId="7879"/>
    <cellStyle name="Note 2 7 3 2 2 3" xfId="7880"/>
    <cellStyle name="Note 2 7 3 2 2 3 2" xfId="7881"/>
    <cellStyle name="Note 2 7 3 2 2 3 2 2" xfId="7882"/>
    <cellStyle name="Note 2 7 3 2 2 3 3" xfId="7883"/>
    <cellStyle name="Note 2 7 3 2 2 4" xfId="7884"/>
    <cellStyle name="Note 2 7 3 2 2 4 2" xfId="7885"/>
    <cellStyle name="Note 2 7 3 2 2 5" xfId="7886"/>
    <cellStyle name="Note 2 7 3 2 3" xfId="7887"/>
    <cellStyle name="Note 2 7 3 2 3 2" xfId="7888"/>
    <cellStyle name="Note 2 7 3 2 3 2 2" xfId="7889"/>
    <cellStyle name="Note 2 7 3 2 3 3" xfId="7890"/>
    <cellStyle name="Note 2 7 3 2 4" xfId="7891"/>
    <cellStyle name="Note 2 7 3 2 4 2" xfId="7892"/>
    <cellStyle name="Note 2 7 3 2 4 2 2" xfId="7893"/>
    <cellStyle name="Note 2 7 3 2 4 3" xfId="7894"/>
    <cellStyle name="Note 2 7 3 2 5" xfId="7895"/>
    <cellStyle name="Note 2 7 3 2 5 2" xfId="7896"/>
    <cellStyle name="Note 2 7 3 2 6" xfId="7897"/>
    <cellStyle name="Note 2 7 3 3" xfId="52355"/>
    <cellStyle name="Note 2 7 3 4" xfId="52356"/>
    <cellStyle name="Note 2 7 3 5" xfId="52357"/>
    <cellStyle name="Note 2 7 3 6" xfId="52358"/>
    <cellStyle name="Note 2 7 3 7" xfId="52359"/>
    <cellStyle name="Note 2 7 3 8" xfId="52360"/>
    <cellStyle name="Note 2 7 4" xfId="7898"/>
    <cellStyle name="Note 2 7 4 2" xfId="7899"/>
    <cellStyle name="Note 2 7 4 2 2" xfId="7900"/>
    <cellStyle name="Note 2 7 4 2 2 2" xfId="7901"/>
    <cellStyle name="Note 2 7 4 2 2 2 2" xfId="7902"/>
    <cellStyle name="Note 2 7 4 2 2 3" xfId="7903"/>
    <cellStyle name="Note 2 7 4 2 3" xfId="7904"/>
    <cellStyle name="Note 2 7 4 2 3 2" xfId="7905"/>
    <cellStyle name="Note 2 7 4 2 3 2 2" xfId="7906"/>
    <cellStyle name="Note 2 7 4 2 3 3" xfId="7907"/>
    <cellStyle name="Note 2 7 4 2 4" xfId="7908"/>
    <cellStyle name="Note 2 7 4 2 4 2" xfId="7909"/>
    <cellStyle name="Note 2 7 4 2 5" xfId="7910"/>
    <cellStyle name="Note 2 7 4 3" xfId="7911"/>
    <cellStyle name="Note 2 7 4 3 2" xfId="7912"/>
    <cellStyle name="Note 2 7 4 3 2 2" xfId="7913"/>
    <cellStyle name="Note 2 7 4 3 3" xfId="7914"/>
    <cellStyle name="Note 2 7 4 4" xfId="7915"/>
    <cellStyle name="Note 2 7 4 4 2" xfId="7916"/>
    <cellStyle name="Note 2 7 4 4 2 2" xfId="7917"/>
    <cellStyle name="Note 2 7 4 4 3" xfId="7918"/>
    <cellStyle name="Note 2 7 4 5" xfId="7919"/>
    <cellStyle name="Note 2 7 4 5 2" xfId="7920"/>
    <cellStyle name="Note 2 7 4 6" xfId="7921"/>
    <cellStyle name="Note 2 7 5" xfId="52361"/>
    <cellStyle name="Note 2 7 5 2" xfId="52362"/>
    <cellStyle name="Note 2 7 5 2 2" xfId="52363"/>
    <cellStyle name="Note 2 7 5 2 3" xfId="52364"/>
    <cellStyle name="Note 2 7 5 3" xfId="52365"/>
    <cellStyle name="Note 2 7 5 4" xfId="52366"/>
    <cellStyle name="Note 2 7 6" xfId="52367"/>
    <cellStyle name="Note 2 7 6 2" xfId="52368"/>
    <cellStyle name="Note 2 7 6 2 2" xfId="52369"/>
    <cellStyle name="Note 2 7 6 2 3" xfId="52370"/>
    <cellStyle name="Note 2 7 6 3" xfId="52371"/>
    <cellStyle name="Note 2 7 6 4" xfId="52372"/>
    <cellStyle name="Note 2 7 7" xfId="52373"/>
    <cellStyle name="Note 2 7 7 2" xfId="52374"/>
    <cellStyle name="Note 2 7 7 2 2" xfId="52375"/>
    <cellStyle name="Note 2 7 7 2 3" xfId="52376"/>
    <cellStyle name="Note 2 7 7 3" xfId="52377"/>
    <cellStyle name="Note 2 7 7 4" xfId="52378"/>
    <cellStyle name="Note 2 7 8" xfId="52379"/>
    <cellStyle name="Note 2 7 8 2" xfId="52380"/>
    <cellStyle name="Note 2 7 8 2 2" xfId="52381"/>
    <cellStyle name="Note 2 7 8 2 3" xfId="52382"/>
    <cellStyle name="Note 2 7 8 3" xfId="52383"/>
    <cellStyle name="Note 2 7 8 4" xfId="52384"/>
    <cellStyle name="Note 2 7 9" xfId="52385"/>
    <cellStyle name="Note 2 7 9 2" xfId="52386"/>
    <cellStyle name="Note 2 7 9 2 2" xfId="52387"/>
    <cellStyle name="Note 2 7 9 2 3" xfId="52388"/>
    <cellStyle name="Note 2 7 9 3" xfId="52389"/>
    <cellStyle name="Note 2 7 9 4" xfId="52390"/>
    <cellStyle name="Note 2 8" xfId="453"/>
    <cellStyle name="Note 2 8 10" xfId="52391"/>
    <cellStyle name="Note 2 8 11" xfId="52392"/>
    <cellStyle name="Note 2 8 12" xfId="52393"/>
    <cellStyle name="Note 2 8 13" xfId="52394"/>
    <cellStyle name="Note 2 8 14" xfId="52395"/>
    <cellStyle name="Note 2 8 15" xfId="52396"/>
    <cellStyle name="Note 2 8 2" xfId="454"/>
    <cellStyle name="Note 2 8 2 2" xfId="7922"/>
    <cellStyle name="Note 2 8 2 2 2" xfId="7923"/>
    <cellStyle name="Note 2 8 2 2 2 2" xfId="7924"/>
    <cellStyle name="Note 2 8 2 2 2 2 2" xfId="7925"/>
    <cellStyle name="Note 2 8 2 2 2 2 2 2" xfId="7926"/>
    <cellStyle name="Note 2 8 2 2 2 2 3" xfId="7927"/>
    <cellStyle name="Note 2 8 2 2 2 3" xfId="7928"/>
    <cellStyle name="Note 2 8 2 2 2 3 2" xfId="7929"/>
    <cellStyle name="Note 2 8 2 2 2 3 2 2" xfId="7930"/>
    <cellStyle name="Note 2 8 2 2 2 3 3" xfId="7931"/>
    <cellStyle name="Note 2 8 2 2 2 4" xfId="7932"/>
    <cellStyle name="Note 2 8 2 2 2 4 2" xfId="7933"/>
    <cellStyle name="Note 2 8 2 2 2 5" xfId="7934"/>
    <cellStyle name="Note 2 8 2 2 3" xfId="7935"/>
    <cellStyle name="Note 2 8 2 2 3 2" xfId="7936"/>
    <cellStyle name="Note 2 8 2 2 3 2 2" xfId="7937"/>
    <cellStyle name="Note 2 8 2 2 3 3" xfId="7938"/>
    <cellStyle name="Note 2 8 2 2 4" xfId="7939"/>
    <cellStyle name="Note 2 8 2 2 4 2" xfId="7940"/>
    <cellStyle name="Note 2 8 2 2 4 2 2" xfId="7941"/>
    <cellStyle name="Note 2 8 2 2 4 3" xfId="7942"/>
    <cellStyle name="Note 2 8 2 2 5" xfId="7943"/>
    <cellStyle name="Note 2 8 2 2 5 2" xfId="7944"/>
    <cellStyle name="Note 2 8 2 2 6" xfId="7945"/>
    <cellStyle name="Note 2 8 2 3" xfId="52397"/>
    <cellStyle name="Note 2 8 2 4" xfId="52398"/>
    <cellStyle name="Note 2 8 2 5" xfId="52399"/>
    <cellStyle name="Note 2 8 2 6" xfId="52400"/>
    <cellStyle name="Note 2 8 2 7" xfId="52401"/>
    <cellStyle name="Note 2 8 2 8" xfId="52402"/>
    <cellStyle name="Note 2 8 3" xfId="7946"/>
    <cellStyle name="Note 2 8 3 2" xfId="7947"/>
    <cellStyle name="Note 2 8 3 2 2" xfId="7948"/>
    <cellStyle name="Note 2 8 3 2 2 2" xfId="7949"/>
    <cellStyle name="Note 2 8 3 2 2 2 2" xfId="7950"/>
    <cellStyle name="Note 2 8 3 2 2 3" xfId="7951"/>
    <cellStyle name="Note 2 8 3 2 3" xfId="7952"/>
    <cellStyle name="Note 2 8 3 2 3 2" xfId="7953"/>
    <cellStyle name="Note 2 8 3 2 3 2 2" xfId="7954"/>
    <cellStyle name="Note 2 8 3 2 3 3" xfId="7955"/>
    <cellStyle name="Note 2 8 3 2 4" xfId="7956"/>
    <cellStyle name="Note 2 8 3 2 4 2" xfId="7957"/>
    <cellStyle name="Note 2 8 3 2 5" xfId="7958"/>
    <cellStyle name="Note 2 8 3 3" xfId="7959"/>
    <cellStyle name="Note 2 8 3 3 2" xfId="7960"/>
    <cellStyle name="Note 2 8 3 3 2 2" xfId="7961"/>
    <cellStyle name="Note 2 8 3 3 3" xfId="7962"/>
    <cellStyle name="Note 2 8 3 4" xfId="7963"/>
    <cellStyle name="Note 2 8 3 4 2" xfId="7964"/>
    <cellStyle name="Note 2 8 3 4 2 2" xfId="7965"/>
    <cellStyle name="Note 2 8 3 4 3" xfId="7966"/>
    <cellStyle name="Note 2 8 3 5" xfId="7967"/>
    <cellStyle name="Note 2 8 3 5 2" xfId="7968"/>
    <cellStyle name="Note 2 8 3 6" xfId="7969"/>
    <cellStyle name="Note 2 8 4" xfId="52403"/>
    <cellStyle name="Note 2 8 4 2" xfId="52404"/>
    <cellStyle name="Note 2 8 4 2 2" xfId="52405"/>
    <cellStyle name="Note 2 8 4 2 3" xfId="52406"/>
    <cellStyle name="Note 2 8 4 3" xfId="52407"/>
    <cellStyle name="Note 2 8 4 4" xfId="52408"/>
    <cellStyle name="Note 2 8 5" xfId="52409"/>
    <cellStyle name="Note 2 8 5 2" xfId="52410"/>
    <cellStyle name="Note 2 8 5 2 2" xfId="52411"/>
    <cellStyle name="Note 2 8 5 2 3" xfId="52412"/>
    <cellStyle name="Note 2 8 5 3" xfId="52413"/>
    <cellStyle name="Note 2 8 5 4" xfId="52414"/>
    <cellStyle name="Note 2 8 6" xfId="52415"/>
    <cellStyle name="Note 2 8 6 2" xfId="52416"/>
    <cellStyle name="Note 2 8 6 2 2" xfId="52417"/>
    <cellStyle name="Note 2 8 6 2 3" xfId="52418"/>
    <cellStyle name="Note 2 8 6 3" xfId="52419"/>
    <cellStyle name="Note 2 8 6 4" xfId="52420"/>
    <cellStyle name="Note 2 8 7" xfId="52421"/>
    <cellStyle name="Note 2 8 7 2" xfId="52422"/>
    <cellStyle name="Note 2 8 7 2 2" xfId="52423"/>
    <cellStyle name="Note 2 8 7 2 3" xfId="52424"/>
    <cellStyle name="Note 2 8 7 3" xfId="52425"/>
    <cellStyle name="Note 2 8 7 4" xfId="52426"/>
    <cellStyle name="Note 2 8 8" xfId="52427"/>
    <cellStyle name="Note 2 8 8 2" xfId="52428"/>
    <cellStyle name="Note 2 8 8 2 2" xfId="52429"/>
    <cellStyle name="Note 2 8 8 2 3" xfId="52430"/>
    <cellStyle name="Note 2 8 8 3" xfId="52431"/>
    <cellStyle name="Note 2 8 8 4" xfId="52432"/>
    <cellStyle name="Note 2 8 9" xfId="52433"/>
    <cellStyle name="Note 2 8 9 2" xfId="52434"/>
    <cellStyle name="Note 2 8 9 2 2" xfId="52435"/>
    <cellStyle name="Note 2 8 9 2 3" xfId="52436"/>
    <cellStyle name="Note 2 8 9 3" xfId="52437"/>
    <cellStyle name="Note 2 8 9 4" xfId="52438"/>
    <cellStyle name="Note 2 9" xfId="455"/>
    <cellStyle name="Note 2 9 10" xfId="52439"/>
    <cellStyle name="Note 2 9 11" xfId="52440"/>
    <cellStyle name="Note 2 9 12" xfId="52441"/>
    <cellStyle name="Note 2 9 13" xfId="52442"/>
    <cellStyle name="Note 2 9 14" xfId="52443"/>
    <cellStyle name="Note 2 9 15" xfId="52444"/>
    <cellStyle name="Note 2 9 2" xfId="456"/>
    <cellStyle name="Note 2 9 2 2" xfId="7970"/>
    <cellStyle name="Note 2 9 2 2 2" xfId="7971"/>
    <cellStyle name="Note 2 9 2 2 2 2" xfId="7972"/>
    <cellStyle name="Note 2 9 2 2 2 2 2" xfId="7973"/>
    <cellStyle name="Note 2 9 2 2 2 2 2 2" xfId="7974"/>
    <cellStyle name="Note 2 9 2 2 2 2 3" xfId="7975"/>
    <cellStyle name="Note 2 9 2 2 2 3" xfId="7976"/>
    <cellStyle name="Note 2 9 2 2 2 3 2" xfId="7977"/>
    <cellStyle name="Note 2 9 2 2 2 3 2 2" xfId="7978"/>
    <cellStyle name="Note 2 9 2 2 2 3 3" xfId="7979"/>
    <cellStyle name="Note 2 9 2 2 2 4" xfId="7980"/>
    <cellStyle name="Note 2 9 2 2 2 4 2" xfId="7981"/>
    <cellStyle name="Note 2 9 2 2 2 5" xfId="7982"/>
    <cellStyle name="Note 2 9 2 2 3" xfId="7983"/>
    <cellStyle name="Note 2 9 2 2 3 2" xfId="7984"/>
    <cellStyle name="Note 2 9 2 2 3 2 2" xfId="7985"/>
    <cellStyle name="Note 2 9 2 2 3 3" xfId="7986"/>
    <cellStyle name="Note 2 9 2 2 4" xfId="7987"/>
    <cellStyle name="Note 2 9 2 2 4 2" xfId="7988"/>
    <cellStyle name="Note 2 9 2 2 4 2 2" xfId="7989"/>
    <cellStyle name="Note 2 9 2 2 4 3" xfId="7990"/>
    <cellStyle name="Note 2 9 2 2 5" xfId="7991"/>
    <cellStyle name="Note 2 9 2 2 5 2" xfId="7992"/>
    <cellStyle name="Note 2 9 2 2 6" xfId="7993"/>
    <cellStyle name="Note 2 9 2 3" xfId="52445"/>
    <cellStyle name="Note 2 9 2 4" xfId="52446"/>
    <cellStyle name="Note 2 9 2 5" xfId="52447"/>
    <cellStyle name="Note 2 9 2 6" xfId="52448"/>
    <cellStyle name="Note 2 9 2 7" xfId="52449"/>
    <cellStyle name="Note 2 9 2 8" xfId="52450"/>
    <cellStyle name="Note 2 9 3" xfId="7994"/>
    <cellStyle name="Note 2 9 3 2" xfId="7995"/>
    <cellStyle name="Note 2 9 3 2 2" xfId="7996"/>
    <cellStyle name="Note 2 9 3 2 2 2" xfId="7997"/>
    <cellStyle name="Note 2 9 3 2 2 2 2" xfId="7998"/>
    <cellStyle name="Note 2 9 3 2 2 3" xfId="7999"/>
    <cellStyle name="Note 2 9 3 2 3" xfId="8000"/>
    <cellStyle name="Note 2 9 3 2 3 2" xfId="8001"/>
    <cellStyle name="Note 2 9 3 2 3 2 2" xfId="8002"/>
    <cellStyle name="Note 2 9 3 2 3 3" xfId="8003"/>
    <cellStyle name="Note 2 9 3 2 4" xfId="8004"/>
    <cellStyle name="Note 2 9 3 2 4 2" xfId="8005"/>
    <cellStyle name="Note 2 9 3 2 5" xfId="8006"/>
    <cellStyle name="Note 2 9 3 3" xfId="8007"/>
    <cellStyle name="Note 2 9 3 3 2" xfId="8008"/>
    <cellStyle name="Note 2 9 3 3 2 2" xfId="8009"/>
    <cellStyle name="Note 2 9 3 3 3" xfId="8010"/>
    <cellStyle name="Note 2 9 3 4" xfId="8011"/>
    <cellStyle name="Note 2 9 3 4 2" xfId="8012"/>
    <cellStyle name="Note 2 9 3 4 2 2" xfId="8013"/>
    <cellStyle name="Note 2 9 3 4 3" xfId="8014"/>
    <cellStyle name="Note 2 9 3 5" xfId="8015"/>
    <cellStyle name="Note 2 9 3 5 2" xfId="8016"/>
    <cellStyle name="Note 2 9 3 6" xfId="8017"/>
    <cellStyle name="Note 2 9 4" xfId="52451"/>
    <cellStyle name="Note 2 9 4 2" xfId="52452"/>
    <cellStyle name="Note 2 9 4 2 2" xfId="52453"/>
    <cellStyle name="Note 2 9 4 2 3" xfId="52454"/>
    <cellStyle name="Note 2 9 4 3" xfId="52455"/>
    <cellStyle name="Note 2 9 4 4" xfId="52456"/>
    <cellStyle name="Note 2 9 5" xfId="52457"/>
    <cellStyle name="Note 2 9 5 2" xfId="52458"/>
    <cellStyle name="Note 2 9 5 2 2" xfId="52459"/>
    <cellStyle name="Note 2 9 5 2 3" xfId="52460"/>
    <cellStyle name="Note 2 9 5 3" xfId="52461"/>
    <cellStyle name="Note 2 9 5 4" xfId="52462"/>
    <cellStyle name="Note 2 9 6" xfId="52463"/>
    <cellStyle name="Note 2 9 6 2" xfId="52464"/>
    <cellStyle name="Note 2 9 6 2 2" xfId="52465"/>
    <cellStyle name="Note 2 9 6 2 3" xfId="52466"/>
    <cellStyle name="Note 2 9 6 3" xfId="52467"/>
    <cellStyle name="Note 2 9 6 4" xfId="52468"/>
    <cellStyle name="Note 2 9 7" xfId="52469"/>
    <cellStyle name="Note 2 9 7 2" xfId="52470"/>
    <cellStyle name="Note 2 9 7 2 2" xfId="52471"/>
    <cellStyle name="Note 2 9 7 2 3" xfId="52472"/>
    <cellStyle name="Note 2 9 7 3" xfId="52473"/>
    <cellStyle name="Note 2 9 7 4" xfId="52474"/>
    <cellStyle name="Note 2 9 8" xfId="52475"/>
    <cellStyle name="Note 2 9 8 2" xfId="52476"/>
    <cellStyle name="Note 2 9 8 2 2" xfId="52477"/>
    <cellStyle name="Note 2 9 8 2 3" xfId="52478"/>
    <cellStyle name="Note 2 9 8 3" xfId="52479"/>
    <cellStyle name="Note 2 9 8 4" xfId="52480"/>
    <cellStyle name="Note 2 9 9" xfId="52481"/>
    <cellStyle name="Note 2 9 9 2" xfId="52482"/>
    <cellStyle name="Note 2 9 9 2 2" xfId="52483"/>
    <cellStyle name="Note 2 9 9 2 3" xfId="52484"/>
    <cellStyle name="Note 2 9 9 3" xfId="52485"/>
    <cellStyle name="Note 2 9 9 4" xfId="52486"/>
    <cellStyle name="Note 3" xfId="457"/>
    <cellStyle name="Note 3 10" xfId="52487"/>
    <cellStyle name="Note 3 2" xfId="458"/>
    <cellStyle name="Note 3 2 2" xfId="459"/>
    <cellStyle name="Note 3 2 2 2" xfId="460"/>
    <cellStyle name="Note 3 2 2 2 2" xfId="8018"/>
    <cellStyle name="Note 3 2 2 2 2 2" xfId="8019"/>
    <cellStyle name="Note 3 2 2 2 2 2 2" xfId="8020"/>
    <cellStyle name="Note 3 2 2 2 2 2 2 2" xfId="8021"/>
    <cellStyle name="Note 3 2 2 2 2 2 2 2 2" xfId="8022"/>
    <cellStyle name="Note 3 2 2 2 2 2 2 3" xfId="8023"/>
    <cellStyle name="Note 3 2 2 2 2 2 3" xfId="8024"/>
    <cellStyle name="Note 3 2 2 2 2 2 3 2" xfId="8025"/>
    <cellStyle name="Note 3 2 2 2 2 2 3 2 2" xfId="8026"/>
    <cellStyle name="Note 3 2 2 2 2 2 3 3" xfId="8027"/>
    <cellStyle name="Note 3 2 2 2 2 2 4" xfId="8028"/>
    <cellStyle name="Note 3 2 2 2 2 2 4 2" xfId="8029"/>
    <cellStyle name="Note 3 2 2 2 2 2 5" xfId="8030"/>
    <cellStyle name="Note 3 2 2 2 2 3" xfId="8031"/>
    <cellStyle name="Note 3 2 2 2 2 3 2" xfId="8032"/>
    <cellStyle name="Note 3 2 2 2 2 3 2 2" xfId="8033"/>
    <cellStyle name="Note 3 2 2 2 2 3 3" xfId="8034"/>
    <cellStyle name="Note 3 2 2 2 2 4" xfId="8035"/>
    <cellStyle name="Note 3 2 2 2 2 4 2" xfId="8036"/>
    <cellStyle name="Note 3 2 2 2 2 4 2 2" xfId="8037"/>
    <cellStyle name="Note 3 2 2 2 2 4 3" xfId="8038"/>
    <cellStyle name="Note 3 2 2 2 2 5" xfId="8039"/>
    <cellStyle name="Note 3 2 2 2 2 5 2" xfId="8040"/>
    <cellStyle name="Note 3 2 2 2 2 6" xfId="8041"/>
    <cellStyle name="Note 3 2 2 2 3" xfId="52488"/>
    <cellStyle name="Note 3 2 2 2 4" xfId="52489"/>
    <cellStyle name="Note 3 2 2 2 5" xfId="52490"/>
    <cellStyle name="Note 3 2 2 2 6" xfId="52491"/>
    <cellStyle name="Note 3 2 2 3" xfId="8042"/>
    <cellStyle name="Note 3 2 2 3 2" xfId="8043"/>
    <cellStyle name="Note 3 2 2 3 2 2" xfId="8044"/>
    <cellStyle name="Note 3 2 2 3 2 2 2" xfId="8045"/>
    <cellStyle name="Note 3 2 2 3 2 2 2 2" xfId="8046"/>
    <cellStyle name="Note 3 2 2 3 2 2 3" xfId="8047"/>
    <cellStyle name="Note 3 2 2 3 2 3" xfId="8048"/>
    <cellStyle name="Note 3 2 2 3 2 3 2" xfId="8049"/>
    <cellStyle name="Note 3 2 2 3 2 3 2 2" xfId="8050"/>
    <cellStyle name="Note 3 2 2 3 2 3 3" xfId="8051"/>
    <cellStyle name="Note 3 2 2 3 2 4" xfId="8052"/>
    <cellStyle name="Note 3 2 2 3 2 4 2" xfId="8053"/>
    <cellStyle name="Note 3 2 2 3 2 5" xfId="8054"/>
    <cellStyle name="Note 3 2 2 3 3" xfId="8055"/>
    <cellStyle name="Note 3 2 2 3 3 2" xfId="8056"/>
    <cellStyle name="Note 3 2 2 3 3 2 2" xfId="8057"/>
    <cellStyle name="Note 3 2 2 3 3 3" xfId="8058"/>
    <cellStyle name="Note 3 2 2 3 4" xfId="8059"/>
    <cellStyle name="Note 3 2 2 3 4 2" xfId="8060"/>
    <cellStyle name="Note 3 2 2 3 4 2 2" xfId="8061"/>
    <cellStyle name="Note 3 2 2 3 4 3" xfId="8062"/>
    <cellStyle name="Note 3 2 2 3 5" xfId="8063"/>
    <cellStyle name="Note 3 2 2 3 5 2" xfId="8064"/>
    <cellStyle name="Note 3 2 2 3 6" xfId="8065"/>
    <cellStyle name="Note 3 2 2 4" xfId="52492"/>
    <cellStyle name="Note 3 2 2 5" xfId="52493"/>
    <cellStyle name="Note 3 2 2 6" xfId="52494"/>
    <cellStyle name="Note 3 2 2 7" xfId="52495"/>
    <cellStyle name="Note 3 2 3" xfId="461"/>
    <cellStyle name="Note 3 2 3 2" xfId="8066"/>
    <cellStyle name="Note 3 2 3 2 2" xfId="8067"/>
    <cellStyle name="Note 3 2 3 2 2 2" xfId="8068"/>
    <cellStyle name="Note 3 2 3 2 2 2 2" xfId="8069"/>
    <cellStyle name="Note 3 2 3 2 2 2 2 2" xfId="8070"/>
    <cellStyle name="Note 3 2 3 2 2 2 3" xfId="8071"/>
    <cellStyle name="Note 3 2 3 2 2 3" xfId="8072"/>
    <cellStyle name="Note 3 2 3 2 2 3 2" xfId="8073"/>
    <cellStyle name="Note 3 2 3 2 2 3 2 2" xfId="8074"/>
    <cellStyle name="Note 3 2 3 2 2 3 3" xfId="8075"/>
    <cellStyle name="Note 3 2 3 2 2 4" xfId="8076"/>
    <cellStyle name="Note 3 2 3 2 2 4 2" xfId="8077"/>
    <cellStyle name="Note 3 2 3 2 2 5" xfId="8078"/>
    <cellStyle name="Note 3 2 3 2 3" xfId="8079"/>
    <cellStyle name="Note 3 2 3 2 3 2" xfId="8080"/>
    <cellStyle name="Note 3 2 3 2 3 2 2" xfId="8081"/>
    <cellStyle name="Note 3 2 3 2 3 3" xfId="8082"/>
    <cellStyle name="Note 3 2 3 2 4" xfId="8083"/>
    <cellStyle name="Note 3 2 3 2 4 2" xfId="8084"/>
    <cellStyle name="Note 3 2 3 2 4 2 2" xfId="8085"/>
    <cellStyle name="Note 3 2 3 2 4 3" xfId="8086"/>
    <cellStyle name="Note 3 2 3 2 5" xfId="8087"/>
    <cellStyle name="Note 3 2 3 2 5 2" xfId="8088"/>
    <cellStyle name="Note 3 2 3 2 6" xfId="8089"/>
    <cellStyle name="Note 3 2 3 3" xfId="52496"/>
    <cellStyle name="Note 3 2 3 4" xfId="52497"/>
    <cellStyle name="Note 3 2 3 5" xfId="52498"/>
    <cellStyle name="Note 3 2 3 6" xfId="52499"/>
    <cellStyle name="Note 3 2 4" xfId="8090"/>
    <cellStyle name="Note 3 2 4 2" xfId="8091"/>
    <cellStyle name="Note 3 2 4 2 2" xfId="8092"/>
    <cellStyle name="Note 3 2 4 2 2 2" xfId="8093"/>
    <cellStyle name="Note 3 2 4 2 2 2 2" xfId="8094"/>
    <cellStyle name="Note 3 2 4 2 2 3" xfId="8095"/>
    <cellStyle name="Note 3 2 4 2 3" xfId="8096"/>
    <cellStyle name="Note 3 2 4 2 3 2" xfId="8097"/>
    <cellStyle name="Note 3 2 4 2 3 2 2" xfId="8098"/>
    <cellStyle name="Note 3 2 4 2 3 3" xfId="8099"/>
    <cellStyle name="Note 3 2 4 2 4" xfId="8100"/>
    <cellStyle name="Note 3 2 4 2 4 2" xfId="8101"/>
    <cellStyle name="Note 3 2 4 2 5" xfId="8102"/>
    <cellStyle name="Note 3 2 4 3" xfId="8103"/>
    <cellStyle name="Note 3 2 4 3 2" xfId="8104"/>
    <cellStyle name="Note 3 2 4 3 2 2" xfId="8105"/>
    <cellStyle name="Note 3 2 4 3 3" xfId="8106"/>
    <cellStyle name="Note 3 2 4 4" xfId="8107"/>
    <cellStyle name="Note 3 2 4 4 2" xfId="8108"/>
    <cellStyle name="Note 3 2 4 4 2 2" xfId="8109"/>
    <cellStyle name="Note 3 2 4 4 3" xfId="8110"/>
    <cellStyle name="Note 3 2 4 5" xfId="8111"/>
    <cellStyle name="Note 3 2 4 5 2" xfId="8112"/>
    <cellStyle name="Note 3 2 4 6" xfId="8113"/>
    <cellStyle name="Note 3 2 5" xfId="52500"/>
    <cellStyle name="Note 3 2 6" xfId="52501"/>
    <cellStyle name="Note 3 2 7" xfId="52502"/>
    <cellStyle name="Note 3 3" xfId="462"/>
    <cellStyle name="Note 3 3 2" xfId="463"/>
    <cellStyle name="Note 3 3 2 2" xfId="464"/>
    <cellStyle name="Note 3 3 2 2 2" xfId="8114"/>
    <cellStyle name="Note 3 3 2 2 2 2" xfId="8115"/>
    <cellStyle name="Note 3 3 2 2 2 2 2" xfId="8116"/>
    <cellStyle name="Note 3 3 2 2 2 2 2 2" xfId="8117"/>
    <cellStyle name="Note 3 3 2 2 2 2 2 2 2" xfId="8118"/>
    <cellStyle name="Note 3 3 2 2 2 2 2 3" xfId="8119"/>
    <cellStyle name="Note 3 3 2 2 2 2 3" xfId="8120"/>
    <cellStyle name="Note 3 3 2 2 2 2 3 2" xfId="8121"/>
    <cellStyle name="Note 3 3 2 2 2 2 3 2 2" xfId="8122"/>
    <cellStyle name="Note 3 3 2 2 2 2 3 3" xfId="8123"/>
    <cellStyle name="Note 3 3 2 2 2 2 4" xfId="8124"/>
    <cellStyle name="Note 3 3 2 2 2 2 4 2" xfId="8125"/>
    <cellStyle name="Note 3 3 2 2 2 2 5" xfId="8126"/>
    <cellStyle name="Note 3 3 2 2 2 3" xfId="8127"/>
    <cellStyle name="Note 3 3 2 2 2 3 2" xfId="8128"/>
    <cellStyle name="Note 3 3 2 2 2 3 2 2" xfId="8129"/>
    <cellStyle name="Note 3 3 2 2 2 3 3" xfId="8130"/>
    <cellStyle name="Note 3 3 2 2 2 4" xfId="8131"/>
    <cellStyle name="Note 3 3 2 2 2 4 2" xfId="8132"/>
    <cellStyle name="Note 3 3 2 2 2 4 2 2" xfId="8133"/>
    <cellStyle name="Note 3 3 2 2 2 4 3" xfId="8134"/>
    <cellStyle name="Note 3 3 2 2 2 5" xfId="8135"/>
    <cellStyle name="Note 3 3 2 2 2 5 2" xfId="8136"/>
    <cellStyle name="Note 3 3 2 2 2 6" xfId="8137"/>
    <cellStyle name="Note 3 3 2 2 3" xfId="52503"/>
    <cellStyle name="Note 3 3 2 2 4" xfId="52504"/>
    <cellStyle name="Note 3 3 2 2 5" xfId="52505"/>
    <cellStyle name="Note 3 3 2 2 6" xfId="52506"/>
    <cellStyle name="Note 3 3 2 3" xfId="8138"/>
    <cellStyle name="Note 3 3 2 3 2" xfId="8139"/>
    <cellStyle name="Note 3 3 2 3 2 2" xfId="8140"/>
    <cellStyle name="Note 3 3 2 3 2 2 2" xfId="8141"/>
    <cellStyle name="Note 3 3 2 3 2 2 2 2" xfId="8142"/>
    <cellStyle name="Note 3 3 2 3 2 2 3" xfId="8143"/>
    <cellStyle name="Note 3 3 2 3 2 3" xfId="8144"/>
    <cellStyle name="Note 3 3 2 3 2 3 2" xfId="8145"/>
    <cellStyle name="Note 3 3 2 3 2 3 2 2" xfId="8146"/>
    <cellStyle name="Note 3 3 2 3 2 3 3" xfId="8147"/>
    <cellStyle name="Note 3 3 2 3 2 4" xfId="8148"/>
    <cellStyle name="Note 3 3 2 3 2 4 2" xfId="8149"/>
    <cellStyle name="Note 3 3 2 3 2 5" xfId="8150"/>
    <cellStyle name="Note 3 3 2 3 3" xfId="8151"/>
    <cellStyle name="Note 3 3 2 3 3 2" xfId="8152"/>
    <cellStyle name="Note 3 3 2 3 3 2 2" xfId="8153"/>
    <cellStyle name="Note 3 3 2 3 3 3" xfId="8154"/>
    <cellStyle name="Note 3 3 2 3 4" xfId="8155"/>
    <cellStyle name="Note 3 3 2 3 4 2" xfId="8156"/>
    <cellStyle name="Note 3 3 2 3 4 2 2" xfId="8157"/>
    <cellStyle name="Note 3 3 2 3 4 3" xfId="8158"/>
    <cellStyle name="Note 3 3 2 3 5" xfId="8159"/>
    <cellStyle name="Note 3 3 2 3 5 2" xfId="8160"/>
    <cellStyle name="Note 3 3 2 3 6" xfId="8161"/>
    <cellStyle name="Note 3 3 2 4" xfId="52507"/>
    <cellStyle name="Note 3 3 2 5" xfId="52508"/>
    <cellStyle name="Note 3 3 2 6" xfId="52509"/>
    <cellStyle name="Note 3 3 2 7" xfId="52510"/>
    <cellStyle name="Note 3 3 3" xfId="465"/>
    <cellStyle name="Note 3 3 3 2" xfId="8162"/>
    <cellStyle name="Note 3 3 3 2 2" xfId="8163"/>
    <cellStyle name="Note 3 3 3 2 2 2" xfId="8164"/>
    <cellStyle name="Note 3 3 3 2 2 2 2" xfId="8165"/>
    <cellStyle name="Note 3 3 3 2 2 2 2 2" xfId="8166"/>
    <cellStyle name="Note 3 3 3 2 2 2 3" xfId="8167"/>
    <cellStyle name="Note 3 3 3 2 2 3" xfId="8168"/>
    <cellStyle name="Note 3 3 3 2 2 3 2" xfId="8169"/>
    <cellStyle name="Note 3 3 3 2 2 3 2 2" xfId="8170"/>
    <cellStyle name="Note 3 3 3 2 2 3 3" xfId="8171"/>
    <cellStyle name="Note 3 3 3 2 2 4" xfId="8172"/>
    <cellStyle name="Note 3 3 3 2 2 4 2" xfId="8173"/>
    <cellStyle name="Note 3 3 3 2 2 5" xfId="8174"/>
    <cellStyle name="Note 3 3 3 2 3" xfId="8175"/>
    <cellStyle name="Note 3 3 3 2 3 2" xfId="8176"/>
    <cellStyle name="Note 3 3 3 2 3 2 2" xfId="8177"/>
    <cellStyle name="Note 3 3 3 2 3 3" xfId="8178"/>
    <cellStyle name="Note 3 3 3 2 4" xfId="8179"/>
    <cellStyle name="Note 3 3 3 2 4 2" xfId="8180"/>
    <cellStyle name="Note 3 3 3 2 4 2 2" xfId="8181"/>
    <cellStyle name="Note 3 3 3 2 4 3" xfId="8182"/>
    <cellStyle name="Note 3 3 3 2 5" xfId="8183"/>
    <cellStyle name="Note 3 3 3 2 5 2" xfId="8184"/>
    <cellStyle name="Note 3 3 3 2 6" xfId="8185"/>
    <cellStyle name="Note 3 3 3 3" xfId="52511"/>
    <cellStyle name="Note 3 3 3 4" xfId="52512"/>
    <cellStyle name="Note 3 3 3 5" xfId="52513"/>
    <cellStyle name="Note 3 3 3 6" xfId="52514"/>
    <cellStyle name="Note 3 3 4" xfId="8186"/>
    <cellStyle name="Note 3 3 4 2" xfId="8187"/>
    <cellStyle name="Note 3 3 4 2 2" xfId="8188"/>
    <cellStyle name="Note 3 3 4 2 2 2" xfId="8189"/>
    <cellStyle name="Note 3 3 4 2 2 2 2" xfId="8190"/>
    <cellStyle name="Note 3 3 4 2 2 3" xfId="8191"/>
    <cellStyle name="Note 3 3 4 2 3" xfId="8192"/>
    <cellStyle name="Note 3 3 4 2 3 2" xfId="8193"/>
    <cellStyle name="Note 3 3 4 2 3 2 2" xfId="8194"/>
    <cellStyle name="Note 3 3 4 2 3 3" xfId="8195"/>
    <cellStyle name="Note 3 3 4 2 4" xfId="8196"/>
    <cellStyle name="Note 3 3 4 2 4 2" xfId="8197"/>
    <cellStyle name="Note 3 3 4 2 5" xfId="8198"/>
    <cellStyle name="Note 3 3 4 3" xfId="8199"/>
    <cellStyle name="Note 3 3 4 3 2" xfId="8200"/>
    <cellStyle name="Note 3 3 4 3 2 2" xfId="8201"/>
    <cellStyle name="Note 3 3 4 3 3" xfId="8202"/>
    <cellStyle name="Note 3 3 4 4" xfId="8203"/>
    <cellStyle name="Note 3 3 4 4 2" xfId="8204"/>
    <cellStyle name="Note 3 3 4 4 2 2" xfId="8205"/>
    <cellStyle name="Note 3 3 4 4 3" xfId="8206"/>
    <cellStyle name="Note 3 3 4 5" xfId="8207"/>
    <cellStyle name="Note 3 3 4 5 2" xfId="8208"/>
    <cellStyle name="Note 3 3 4 6" xfId="8209"/>
    <cellStyle name="Note 3 3 5" xfId="52515"/>
    <cellStyle name="Note 3 3 6" xfId="52516"/>
    <cellStyle name="Note 3 3 7" xfId="52517"/>
    <cellStyle name="Note 3 4" xfId="466"/>
    <cellStyle name="Note 3 4 2" xfId="467"/>
    <cellStyle name="Note 3 4 2 2" xfId="8210"/>
    <cellStyle name="Note 3 4 2 2 2" xfId="8211"/>
    <cellStyle name="Note 3 4 2 2 2 2" xfId="8212"/>
    <cellStyle name="Note 3 4 2 2 2 2 2" xfId="8213"/>
    <cellStyle name="Note 3 4 2 2 2 2 2 2" xfId="8214"/>
    <cellStyle name="Note 3 4 2 2 2 2 3" xfId="8215"/>
    <cellStyle name="Note 3 4 2 2 2 3" xfId="8216"/>
    <cellStyle name="Note 3 4 2 2 2 3 2" xfId="8217"/>
    <cellStyle name="Note 3 4 2 2 2 3 2 2" xfId="8218"/>
    <cellStyle name="Note 3 4 2 2 2 3 3" xfId="8219"/>
    <cellStyle name="Note 3 4 2 2 2 4" xfId="8220"/>
    <cellStyle name="Note 3 4 2 2 2 4 2" xfId="8221"/>
    <cellStyle name="Note 3 4 2 2 2 5" xfId="8222"/>
    <cellStyle name="Note 3 4 2 2 3" xfId="8223"/>
    <cellStyle name="Note 3 4 2 2 3 2" xfId="8224"/>
    <cellStyle name="Note 3 4 2 2 3 2 2" xfId="8225"/>
    <cellStyle name="Note 3 4 2 2 3 3" xfId="8226"/>
    <cellStyle name="Note 3 4 2 2 4" xfId="8227"/>
    <cellStyle name="Note 3 4 2 2 4 2" xfId="8228"/>
    <cellStyle name="Note 3 4 2 2 4 2 2" xfId="8229"/>
    <cellStyle name="Note 3 4 2 2 4 3" xfId="8230"/>
    <cellStyle name="Note 3 4 2 2 5" xfId="8231"/>
    <cellStyle name="Note 3 4 2 2 5 2" xfId="8232"/>
    <cellStyle name="Note 3 4 2 2 6" xfId="8233"/>
    <cellStyle name="Note 3 4 2 3" xfId="52518"/>
    <cellStyle name="Note 3 4 2 4" xfId="52519"/>
    <cellStyle name="Note 3 4 2 5" xfId="52520"/>
    <cellStyle name="Note 3 4 2 6" xfId="52521"/>
    <cellStyle name="Note 3 4 3" xfId="8234"/>
    <cellStyle name="Note 3 4 3 2" xfId="8235"/>
    <cellStyle name="Note 3 4 3 2 2" xfId="8236"/>
    <cellStyle name="Note 3 4 3 2 2 2" xfId="8237"/>
    <cellStyle name="Note 3 4 3 2 2 2 2" xfId="8238"/>
    <cellStyle name="Note 3 4 3 2 2 3" xfId="8239"/>
    <cellStyle name="Note 3 4 3 2 3" xfId="8240"/>
    <cellStyle name="Note 3 4 3 2 3 2" xfId="8241"/>
    <cellStyle name="Note 3 4 3 2 3 2 2" xfId="8242"/>
    <cellStyle name="Note 3 4 3 2 3 3" xfId="8243"/>
    <cellStyle name="Note 3 4 3 2 4" xfId="8244"/>
    <cellStyle name="Note 3 4 3 2 4 2" xfId="8245"/>
    <cellStyle name="Note 3 4 3 2 5" xfId="8246"/>
    <cellStyle name="Note 3 4 3 3" xfId="8247"/>
    <cellStyle name="Note 3 4 3 3 2" xfId="8248"/>
    <cellStyle name="Note 3 4 3 3 2 2" xfId="8249"/>
    <cellStyle name="Note 3 4 3 3 3" xfId="8250"/>
    <cellStyle name="Note 3 4 3 4" xfId="8251"/>
    <cellStyle name="Note 3 4 3 4 2" xfId="8252"/>
    <cellStyle name="Note 3 4 3 4 2 2" xfId="8253"/>
    <cellStyle name="Note 3 4 3 4 3" xfId="8254"/>
    <cellStyle name="Note 3 4 3 5" xfId="8255"/>
    <cellStyle name="Note 3 4 3 5 2" xfId="8256"/>
    <cellStyle name="Note 3 4 3 6" xfId="8257"/>
    <cellStyle name="Note 3 4 4" xfId="52522"/>
    <cellStyle name="Note 3 4 5" xfId="52523"/>
    <cellStyle name="Note 3 4 6" xfId="52524"/>
    <cellStyle name="Note 3 5" xfId="468"/>
    <cellStyle name="Note 3 5 2" xfId="469"/>
    <cellStyle name="Note 3 5 2 2" xfId="8258"/>
    <cellStyle name="Note 3 5 2 2 2" xfId="8259"/>
    <cellStyle name="Note 3 5 2 2 2 2" xfId="8260"/>
    <cellStyle name="Note 3 5 2 2 2 2 2" xfId="8261"/>
    <cellStyle name="Note 3 5 2 2 2 2 2 2" xfId="8262"/>
    <cellStyle name="Note 3 5 2 2 2 2 3" xfId="8263"/>
    <cellStyle name="Note 3 5 2 2 2 3" xfId="8264"/>
    <cellStyle name="Note 3 5 2 2 2 3 2" xfId="8265"/>
    <cellStyle name="Note 3 5 2 2 2 3 2 2" xfId="8266"/>
    <cellStyle name="Note 3 5 2 2 2 3 3" xfId="8267"/>
    <cellStyle name="Note 3 5 2 2 2 4" xfId="8268"/>
    <cellStyle name="Note 3 5 2 2 2 4 2" xfId="8269"/>
    <cellStyle name="Note 3 5 2 2 2 5" xfId="8270"/>
    <cellStyle name="Note 3 5 2 2 3" xfId="8271"/>
    <cellStyle name="Note 3 5 2 2 3 2" xfId="8272"/>
    <cellStyle name="Note 3 5 2 2 3 2 2" xfId="8273"/>
    <cellStyle name="Note 3 5 2 2 3 3" xfId="8274"/>
    <cellStyle name="Note 3 5 2 2 4" xfId="8275"/>
    <cellStyle name="Note 3 5 2 2 4 2" xfId="8276"/>
    <cellStyle name="Note 3 5 2 2 4 2 2" xfId="8277"/>
    <cellStyle name="Note 3 5 2 2 4 3" xfId="8278"/>
    <cellStyle name="Note 3 5 2 2 5" xfId="8279"/>
    <cellStyle name="Note 3 5 2 2 5 2" xfId="8280"/>
    <cellStyle name="Note 3 5 2 2 6" xfId="8281"/>
    <cellStyle name="Note 3 5 2 3" xfId="52525"/>
    <cellStyle name="Note 3 5 2 4" xfId="52526"/>
    <cellStyle name="Note 3 5 2 5" xfId="52527"/>
    <cellStyle name="Note 3 5 2 6" xfId="52528"/>
    <cellStyle name="Note 3 5 3" xfId="8282"/>
    <cellStyle name="Note 3 5 3 2" xfId="8283"/>
    <cellStyle name="Note 3 5 3 2 2" xfId="8284"/>
    <cellStyle name="Note 3 5 3 2 2 2" xfId="8285"/>
    <cellStyle name="Note 3 5 3 2 2 2 2" xfId="8286"/>
    <cellStyle name="Note 3 5 3 2 2 3" xfId="8287"/>
    <cellStyle name="Note 3 5 3 2 3" xfId="8288"/>
    <cellStyle name="Note 3 5 3 2 3 2" xfId="8289"/>
    <cellStyle name="Note 3 5 3 2 3 2 2" xfId="8290"/>
    <cellStyle name="Note 3 5 3 2 3 3" xfId="8291"/>
    <cellStyle name="Note 3 5 3 2 4" xfId="8292"/>
    <cellStyle name="Note 3 5 3 2 4 2" xfId="8293"/>
    <cellStyle name="Note 3 5 3 2 5" xfId="8294"/>
    <cellStyle name="Note 3 5 3 3" xfId="8295"/>
    <cellStyle name="Note 3 5 3 3 2" xfId="8296"/>
    <cellStyle name="Note 3 5 3 3 2 2" xfId="8297"/>
    <cellStyle name="Note 3 5 3 3 3" xfId="8298"/>
    <cellStyle name="Note 3 5 3 4" xfId="8299"/>
    <cellStyle name="Note 3 5 3 4 2" xfId="8300"/>
    <cellStyle name="Note 3 5 3 4 2 2" xfId="8301"/>
    <cellStyle name="Note 3 5 3 4 3" xfId="8302"/>
    <cellStyle name="Note 3 5 3 5" xfId="8303"/>
    <cellStyle name="Note 3 5 3 5 2" xfId="8304"/>
    <cellStyle name="Note 3 5 3 6" xfId="8305"/>
    <cellStyle name="Note 3 5 4" xfId="52529"/>
    <cellStyle name="Note 3 5 5" xfId="52530"/>
    <cellStyle name="Note 3 5 6" xfId="52531"/>
    <cellStyle name="Note 3 6" xfId="470"/>
    <cellStyle name="Note 3 6 2" xfId="471"/>
    <cellStyle name="Note 3 6 2 2" xfId="8306"/>
    <cellStyle name="Note 3 6 2 2 2" xfId="8307"/>
    <cellStyle name="Note 3 6 2 2 2 2" xfId="8308"/>
    <cellStyle name="Note 3 6 2 2 2 2 2" xfId="8309"/>
    <cellStyle name="Note 3 6 2 2 2 2 2 2" xfId="8310"/>
    <cellStyle name="Note 3 6 2 2 2 2 3" xfId="8311"/>
    <cellStyle name="Note 3 6 2 2 2 3" xfId="8312"/>
    <cellStyle name="Note 3 6 2 2 2 3 2" xfId="8313"/>
    <cellStyle name="Note 3 6 2 2 2 3 2 2" xfId="8314"/>
    <cellStyle name="Note 3 6 2 2 2 3 3" xfId="8315"/>
    <cellStyle name="Note 3 6 2 2 2 4" xfId="8316"/>
    <cellStyle name="Note 3 6 2 2 2 4 2" xfId="8317"/>
    <cellStyle name="Note 3 6 2 2 2 5" xfId="8318"/>
    <cellStyle name="Note 3 6 2 2 3" xfId="8319"/>
    <cellStyle name="Note 3 6 2 2 3 2" xfId="8320"/>
    <cellStyle name="Note 3 6 2 2 3 2 2" xfId="8321"/>
    <cellStyle name="Note 3 6 2 2 3 3" xfId="8322"/>
    <cellStyle name="Note 3 6 2 2 4" xfId="8323"/>
    <cellStyle name="Note 3 6 2 2 4 2" xfId="8324"/>
    <cellStyle name="Note 3 6 2 2 4 2 2" xfId="8325"/>
    <cellStyle name="Note 3 6 2 2 4 3" xfId="8326"/>
    <cellStyle name="Note 3 6 2 2 5" xfId="8327"/>
    <cellStyle name="Note 3 6 2 2 5 2" xfId="8328"/>
    <cellStyle name="Note 3 6 2 2 6" xfId="8329"/>
    <cellStyle name="Note 3 6 2 3" xfId="52532"/>
    <cellStyle name="Note 3 6 2 4" xfId="52533"/>
    <cellStyle name="Note 3 6 2 5" xfId="52534"/>
    <cellStyle name="Note 3 6 2 6" xfId="52535"/>
    <cellStyle name="Note 3 6 3" xfId="8330"/>
    <cellStyle name="Note 3 6 3 2" xfId="8331"/>
    <cellStyle name="Note 3 6 3 2 2" xfId="8332"/>
    <cellStyle name="Note 3 6 3 2 2 2" xfId="8333"/>
    <cellStyle name="Note 3 6 3 2 2 2 2" xfId="8334"/>
    <cellStyle name="Note 3 6 3 2 2 3" xfId="8335"/>
    <cellStyle name="Note 3 6 3 2 3" xfId="8336"/>
    <cellStyle name="Note 3 6 3 2 3 2" xfId="8337"/>
    <cellStyle name="Note 3 6 3 2 3 2 2" xfId="8338"/>
    <cellStyle name="Note 3 6 3 2 3 3" xfId="8339"/>
    <cellStyle name="Note 3 6 3 2 4" xfId="8340"/>
    <cellStyle name="Note 3 6 3 2 4 2" xfId="8341"/>
    <cellStyle name="Note 3 6 3 2 5" xfId="8342"/>
    <cellStyle name="Note 3 6 3 3" xfId="8343"/>
    <cellStyle name="Note 3 6 3 3 2" xfId="8344"/>
    <cellStyle name="Note 3 6 3 3 2 2" xfId="8345"/>
    <cellStyle name="Note 3 6 3 3 3" xfId="8346"/>
    <cellStyle name="Note 3 6 3 4" xfId="8347"/>
    <cellStyle name="Note 3 6 3 4 2" xfId="8348"/>
    <cellStyle name="Note 3 6 3 4 2 2" xfId="8349"/>
    <cellStyle name="Note 3 6 3 4 3" xfId="8350"/>
    <cellStyle name="Note 3 6 3 5" xfId="8351"/>
    <cellStyle name="Note 3 6 3 5 2" xfId="8352"/>
    <cellStyle name="Note 3 6 3 6" xfId="8353"/>
    <cellStyle name="Note 3 6 4" xfId="52536"/>
    <cellStyle name="Note 3 6 5" xfId="52537"/>
    <cellStyle name="Note 3 6 6" xfId="52538"/>
    <cellStyle name="Note 3 6 7" xfId="52539"/>
    <cellStyle name="Note 3 7" xfId="472"/>
    <cellStyle name="Note 3 7 2" xfId="473"/>
    <cellStyle name="Note 3 7 2 2" xfId="8354"/>
    <cellStyle name="Note 3 7 2 2 2" xfId="8355"/>
    <cellStyle name="Note 3 7 2 2 2 2" xfId="8356"/>
    <cellStyle name="Note 3 7 2 2 2 2 2" xfId="8357"/>
    <cellStyle name="Note 3 7 2 2 2 2 2 2" xfId="8358"/>
    <cellStyle name="Note 3 7 2 2 2 2 3" xfId="8359"/>
    <cellStyle name="Note 3 7 2 2 2 3" xfId="8360"/>
    <cellStyle name="Note 3 7 2 2 2 3 2" xfId="8361"/>
    <cellStyle name="Note 3 7 2 2 2 3 2 2" xfId="8362"/>
    <cellStyle name="Note 3 7 2 2 2 3 3" xfId="8363"/>
    <cellStyle name="Note 3 7 2 2 2 4" xfId="8364"/>
    <cellStyle name="Note 3 7 2 2 2 4 2" xfId="8365"/>
    <cellStyle name="Note 3 7 2 2 2 5" xfId="8366"/>
    <cellStyle name="Note 3 7 2 2 3" xfId="8367"/>
    <cellStyle name="Note 3 7 2 2 3 2" xfId="8368"/>
    <cellStyle name="Note 3 7 2 2 3 2 2" xfId="8369"/>
    <cellStyle name="Note 3 7 2 2 3 3" xfId="8370"/>
    <cellStyle name="Note 3 7 2 2 4" xfId="8371"/>
    <cellStyle name="Note 3 7 2 2 4 2" xfId="8372"/>
    <cellStyle name="Note 3 7 2 2 4 2 2" xfId="8373"/>
    <cellStyle name="Note 3 7 2 2 4 3" xfId="8374"/>
    <cellStyle name="Note 3 7 2 2 5" xfId="8375"/>
    <cellStyle name="Note 3 7 2 2 5 2" xfId="8376"/>
    <cellStyle name="Note 3 7 2 2 6" xfId="8377"/>
    <cellStyle name="Note 3 7 2 3" xfId="52540"/>
    <cellStyle name="Note 3 7 2 4" xfId="52541"/>
    <cellStyle name="Note 3 7 2 5" xfId="52542"/>
    <cellStyle name="Note 3 7 2 6" xfId="52543"/>
    <cellStyle name="Note 3 7 3" xfId="8378"/>
    <cellStyle name="Note 3 7 3 2" xfId="8379"/>
    <cellStyle name="Note 3 7 3 2 2" xfId="8380"/>
    <cellStyle name="Note 3 7 3 2 2 2" xfId="8381"/>
    <cellStyle name="Note 3 7 3 2 2 2 2" xfId="8382"/>
    <cellStyle name="Note 3 7 3 2 2 3" xfId="8383"/>
    <cellStyle name="Note 3 7 3 2 3" xfId="8384"/>
    <cellStyle name="Note 3 7 3 2 3 2" xfId="8385"/>
    <cellStyle name="Note 3 7 3 2 3 2 2" xfId="8386"/>
    <cellStyle name="Note 3 7 3 2 3 3" xfId="8387"/>
    <cellStyle name="Note 3 7 3 2 4" xfId="8388"/>
    <cellStyle name="Note 3 7 3 2 4 2" xfId="8389"/>
    <cellStyle name="Note 3 7 3 2 5" xfId="8390"/>
    <cellStyle name="Note 3 7 3 3" xfId="8391"/>
    <cellStyle name="Note 3 7 3 3 2" xfId="8392"/>
    <cellStyle name="Note 3 7 3 3 2 2" xfId="8393"/>
    <cellStyle name="Note 3 7 3 3 3" xfId="8394"/>
    <cellStyle name="Note 3 7 3 4" xfId="8395"/>
    <cellStyle name="Note 3 7 3 4 2" xfId="8396"/>
    <cellStyle name="Note 3 7 3 4 2 2" xfId="8397"/>
    <cellStyle name="Note 3 7 3 4 3" xfId="8398"/>
    <cellStyle name="Note 3 7 3 5" xfId="8399"/>
    <cellStyle name="Note 3 7 3 5 2" xfId="8400"/>
    <cellStyle name="Note 3 7 3 6" xfId="8401"/>
    <cellStyle name="Note 3 7 4" xfId="52544"/>
    <cellStyle name="Note 3 7 5" xfId="52545"/>
    <cellStyle name="Note 3 7 6" xfId="52546"/>
    <cellStyle name="Note 3 7 7" xfId="52547"/>
    <cellStyle name="Note 3 8" xfId="8402"/>
    <cellStyle name="Note 3 8 2" xfId="8403"/>
    <cellStyle name="Note 3 8 2 2" xfId="8404"/>
    <cellStyle name="Note 3 8 2 2 2" xfId="8405"/>
    <cellStyle name="Note 3 8 2 2 2 2" xfId="8406"/>
    <cellStyle name="Note 3 8 2 2 3" xfId="8407"/>
    <cellStyle name="Note 3 8 2 3" xfId="8408"/>
    <cellStyle name="Note 3 8 2 3 2" xfId="8409"/>
    <cellStyle name="Note 3 8 2 3 2 2" xfId="8410"/>
    <cellStyle name="Note 3 8 2 3 3" xfId="8411"/>
    <cellStyle name="Note 3 8 2 4" xfId="8412"/>
    <cellStyle name="Note 3 8 2 4 2" xfId="8413"/>
    <cellStyle name="Note 3 8 2 5" xfId="8414"/>
    <cellStyle name="Note 3 8 3" xfId="8415"/>
    <cellStyle name="Note 3 8 3 2" xfId="8416"/>
    <cellStyle name="Note 3 8 3 2 2" xfId="8417"/>
    <cellStyle name="Note 3 8 3 3" xfId="8418"/>
    <cellStyle name="Note 3 8 4" xfId="8419"/>
    <cellStyle name="Note 3 8 4 2" xfId="8420"/>
    <cellStyle name="Note 3 8 4 2 2" xfId="8421"/>
    <cellStyle name="Note 3 8 4 3" xfId="8422"/>
    <cellStyle name="Note 3 8 5" xfId="8423"/>
    <cellStyle name="Note 3 8 5 2" xfId="8424"/>
    <cellStyle name="Note 3 8 6" xfId="8425"/>
    <cellStyle name="Note 3 9" xfId="52548"/>
    <cellStyle name="Note 4" xfId="474"/>
    <cellStyle name="Note 4 2" xfId="475"/>
    <cellStyle name="Note 4 2 2" xfId="476"/>
    <cellStyle name="Note 4 2 2 2" xfId="477"/>
    <cellStyle name="Note 4 2 2 2 2" xfId="8426"/>
    <cellStyle name="Note 4 2 2 2 2 2" xfId="8427"/>
    <cellStyle name="Note 4 2 2 2 2 2 2" xfId="8428"/>
    <cellStyle name="Note 4 2 2 2 2 2 2 2" xfId="8429"/>
    <cellStyle name="Note 4 2 2 2 2 2 2 2 2" xfId="8430"/>
    <cellStyle name="Note 4 2 2 2 2 2 2 3" xfId="8431"/>
    <cellStyle name="Note 4 2 2 2 2 2 3" xfId="8432"/>
    <cellStyle name="Note 4 2 2 2 2 2 3 2" xfId="8433"/>
    <cellStyle name="Note 4 2 2 2 2 2 3 2 2" xfId="8434"/>
    <cellStyle name="Note 4 2 2 2 2 2 3 3" xfId="8435"/>
    <cellStyle name="Note 4 2 2 2 2 2 4" xfId="8436"/>
    <cellStyle name="Note 4 2 2 2 2 2 4 2" xfId="8437"/>
    <cellStyle name="Note 4 2 2 2 2 2 5" xfId="8438"/>
    <cellStyle name="Note 4 2 2 2 2 3" xfId="8439"/>
    <cellStyle name="Note 4 2 2 2 2 3 2" xfId="8440"/>
    <cellStyle name="Note 4 2 2 2 2 3 2 2" xfId="8441"/>
    <cellStyle name="Note 4 2 2 2 2 3 3" xfId="8442"/>
    <cellStyle name="Note 4 2 2 2 2 4" xfId="8443"/>
    <cellStyle name="Note 4 2 2 2 2 4 2" xfId="8444"/>
    <cellStyle name="Note 4 2 2 2 2 4 2 2" xfId="8445"/>
    <cellStyle name="Note 4 2 2 2 2 4 3" xfId="8446"/>
    <cellStyle name="Note 4 2 2 2 2 5" xfId="8447"/>
    <cellStyle name="Note 4 2 2 2 2 5 2" xfId="8448"/>
    <cellStyle name="Note 4 2 2 2 2 6" xfId="8449"/>
    <cellStyle name="Note 4 2 2 2 3" xfId="52549"/>
    <cellStyle name="Note 4 2 2 2 4" xfId="52550"/>
    <cellStyle name="Note 4 2 2 2 5" xfId="52551"/>
    <cellStyle name="Note 4 2 2 2 6" xfId="52552"/>
    <cellStyle name="Note 4 2 2 3" xfId="8450"/>
    <cellStyle name="Note 4 2 2 3 2" xfId="8451"/>
    <cellStyle name="Note 4 2 2 3 2 2" xfId="8452"/>
    <cellStyle name="Note 4 2 2 3 2 2 2" xfId="8453"/>
    <cellStyle name="Note 4 2 2 3 2 2 2 2" xfId="8454"/>
    <cellStyle name="Note 4 2 2 3 2 2 3" xfId="8455"/>
    <cellStyle name="Note 4 2 2 3 2 3" xfId="8456"/>
    <cellStyle name="Note 4 2 2 3 2 3 2" xfId="8457"/>
    <cellStyle name="Note 4 2 2 3 2 3 2 2" xfId="8458"/>
    <cellStyle name="Note 4 2 2 3 2 3 3" xfId="8459"/>
    <cellStyle name="Note 4 2 2 3 2 4" xfId="8460"/>
    <cellStyle name="Note 4 2 2 3 2 4 2" xfId="8461"/>
    <cellStyle name="Note 4 2 2 3 2 5" xfId="8462"/>
    <cellStyle name="Note 4 2 2 3 3" xfId="8463"/>
    <cellStyle name="Note 4 2 2 3 3 2" xfId="8464"/>
    <cellStyle name="Note 4 2 2 3 3 2 2" xfId="8465"/>
    <cellStyle name="Note 4 2 2 3 3 3" xfId="8466"/>
    <cellStyle name="Note 4 2 2 3 4" xfId="8467"/>
    <cellStyle name="Note 4 2 2 3 4 2" xfId="8468"/>
    <cellStyle name="Note 4 2 2 3 4 2 2" xfId="8469"/>
    <cellStyle name="Note 4 2 2 3 4 3" xfId="8470"/>
    <cellStyle name="Note 4 2 2 3 5" xfId="8471"/>
    <cellStyle name="Note 4 2 2 3 5 2" xfId="8472"/>
    <cellStyle name="Note 4 2 2 3 6" xfId="8473"/>
    <cellStyle name="Note 4 2 2 4" xfId="52553"/>
    <cellStyle name="Note 4 2 2 5" xfId="52554"/>
    <cellStyle name="Note 4 2 2 6" xfId="52555"/>
    <cellStyle name="Note 4 2 2 7" xfId="52556"/>
    <cellStyle name="Note 4 2 3" xfId="478"/>
    <cellStyle name="Note 4 2 3 2" xfId="8474"/>
    <cellStyle name="Note 4 2 3 2 2" xfId="8475"/>
    <cellStyle name="Note 4 2 3 2 2 2" xfId="8476"/>
    <cellStyle name="Note 4 2 3 2 2 2 2" xfId="8477"/>
    <cellStyle name="Note 4 2 3 2 2 2 2 2" xfId="8478"/>
    <cellStyle name="Note 4 2 3 2 2 2 3" xfId="8479"/>
    <cellStyle name="Note 4 2 3 2 2 3" xfId="8480"/>
    <cellStyle name="Note 4 2 3 2 2 3 2" xfId="8481"/>
    <cellStyle name="Note 4 2 3 2 2 3 2 2" xfId="8482"/>
    <cellStyle name="Note 4 2 3 2 2 3 3" xfId="8483"/>
    <cellStyle name="Note 4 2 3 2 2 4" xfId="8484"/>
    <cellStyle name="Note 4 2 3 2 2 4 2" xfId="8485"/>
    <cellStyle name="Note 4 2 3 2 2 5" xfId="8486"/>
    <cellStyle name="Note 4 2 3 2 3" xfId="8487"/>
    <cellStyle name="Note 4 2 3 2 3 2" xfId="8488"/>
    <cellStyle name="Note 4 2 3 2 3 2 2" xfId="8489"/>
    <cellStyle name="Note 4 2 3 2 3 3" xfId="8490"/>
    <cellStyle name="Note 4 2 3 2 4" xfId="8491"/>
    <cellStyle name="Note 4 2 3 2 4 2" xfId="8492"/>
    <cellStyle name="Note 4 2 3 2 4 2 2" xfId="8493"/>
    <cellStyle name="Note 4 2 3 2 4 3" xfId="8494"/>
    <cellStyle name="Note 4 2 3 2 5" xfId="8495"/>
    <cellStyle name="Note 4 2 3 2 5 2" xfId="8496"/>
    <cellStyle name="Note 4 2 3 2 6" xfId="8497"/>
    <cellStyle name="Note 4 2 3 3" xfId="52557"/>
    <cellStyle name="Note 4 2 3 4" xfId="52558"/>
    <cellStyle name="Note 4 2 3 5" xfId="52559"/>
    <cellStyle name="Note 4 2 3 6" xfId="52560"/>
    <cellStyle name="Note 4 2 4" xfId="8498"/>
    <cellStyle name="Note 4 2 4 2" xfId="8499"/>
    <cellStyle name="Note 4 2 4 2 2" xfId="8500"/>
    <cellStyle name="Note 4 2 4 2 2 2" xfId="8501"/>
    <cellStyle name="Note 4 2 4 2 2 2 2" xfId="8502"/>
    <cellStyle name="Note 4 2 4 2 2 3" xfId="8503"/>
    <cellStyle name="Note 4 2 4 2 3" xfId="8504"/>
    <cellStyle name="Note 4 2 4 2 3 2" xfId="8505"/>
    <cellStyle name="Note 4 2 4 2 3 2 2" xfId="8506"/>
    <cellStyle name="Note 4 2 4 2 3 3" xfId="8507"/>
    <cellStyle name="Note 4 2 4 2 4" xfId="8508"/>
    <cellStyle name="Note 4 2 4 2 4 2" xfId="8509"/>
    <cellStyle name="Note 4 2 4 2 5" xfId="8510"/>
    <cellStyle name="Note 4 2 4 3" xfId="8511"/>
    <cellStyle name="Note 4 2 4 3 2" xfId="8512"/>
    <cellStyle name="Note 4 2 4 3 2 2" xfId="8513"/>
    <cellStyle name="Note 4 2 4 3 3" xfId="8514"/>
    <cellStyle name="Note 4 2 4 4" xfId="8515"/>
    <cellStyle name="Note 4 2 4 4 2" xfId="8516"/>
    <cellStyle name="Note 4 2 4 4 2 2" xfId="8517"/>
    <cellStyle name="Note 4 2 4 4 3" xfId="8518"/>
    <cellStyle name="Note 4 2 4 5" xfId="8519"/>
    <cellStyle name="Note 4 2 4 5 2" xfId="8520"/>
    <cellStyle name="Note 4 2 4 6" xfId="8521"/>
    <cellStyle name="Note 4 2 5" xfId="52561"/>
    <cellStyle name="Note 4 2 6" xfId="52562"/>
    <cellStyle name="Note 4 2 7" xfId="52563"/>
    <cellStyle name="Note 4 3" xfId="479"/>
    <cellStyle name="Note 4 3 2" xfId="480"/>
    <cellStyle name="Note 4 3 2 2" xfId="8522"/>
    <cellStyle name="Note 4 3 2 2 2" xfId="8523"/>
    <cellStyle name="Note 4 3 2 2 2 2" xfId="8524"/>
    <cellStyle name="Note 4 3 2 2 2 2 2" xfId="8525"/>
    <cellStyle name="Note 4 3 2 2 2 2 2 2" xfId="8526"/>
    <cellStyle name="Note 4 3 2 2 2 2 3" xfId="8527"/>
    <cellStyle name="Note 4 3 2 2 2 3" xfId="8528"/>
    <cellStyle name="Note 4 3 2 2 2 3 2" xfId="8529"/>
    <cellStyle name="Note 4 3 2 2 2 3 2 2" xfId="8530"/>
    <cellStyle name="Note 4 3 2 2 2 3 3" xfId="8531"/>
    <cellStyle name="Note 4 3 2 2 2 4" xfId="8532"/>
    <cellStyle name="Note 4 3 2 2 2 4 2" xfId="8533"/>
    <cellStyle name="Note 4 3 2 2 2 5" xfId="8534"/>
    <cellStyle name="Note 4 3 2 2 3" xfId="8535"/>
    <cellStyle name="Note 4 3 2 2 3 2" xfId="8536"/>
    <cellStyle name="Note 4 3 2 2 3 2 2" xfId="8537"/>
    <cellStyle name="Note 4 3 2 2 3 3" xfId="8538"/>
    <cellStyle name="Note 4 3 2 2 4" xfId="8539"/>
    <cellStyle name="Note 4 3 2 2 4 2" xfId="8540"/>
    <cellStyle name="Note 4 3 2 2 4 2 2" xfId="8541"/>
    <cellStyle name="Note 4 3 2 2 4 3" xfId="8542"/>
    <cellStyle name="Note 4 3 2 2 5" xfId="8543"/>
    <cellStyle name="Note 4 3 2 2 5 2" xfId="8544"/>
    <cellStyle name="Note 4 3 2 2 6" xfId="8545"/>
    <cellStyle name="Note 4 3 2 3" xfId="52564"/>
    <cellStyle name="Note 4 3 2 4" xfId="52565"/>
    <cellStyle name="Note 4 3 2 5" xfId="52566"/>
    <cellStyle name="Note 4 3 2 6" xfId="52567"/>
    <cellStyle name="Note 4 3 3" xfId="8546"/>
    <cellStyle name="Note 4 3 3 2" xfId="8547"/>
    <cellStyle name="Note 4 3 3 2 2" xfId="8548"/>
    <cellStyle name="Note 4 3 3 2 2 2" xfId="8549"/>
    <cellStyle name="Note 4 3 3 2 2 2 2" xfId="8550"/>
    <cellStyle name="Note 4 3 3 2 2 3" xfId="8551"/>
    <cellStyle name="Note 4 3 3 2 3" xfId="8552"/>
    <cellStyle name="Note 4 3 3 2 3 2" xfId="8553"/>
    <cellStyle name="Note 4 3 3 2 3 2 2" xfId="8554"/>
    <cellStyle name="Note 4 3 3 2 3 3" xfId="8555"/>
    <cellStyle name="Note 4 3 3 2 4" xfId="8556"/>
    <cellStyle name="Note 4 3 3 2 4 2" xfId="8557"/>
    <cellStyle name="Note 4 3 3 2 5" xfId="8558"/>
    <cellStyle name="Note 4 3 3 3" xfId="8559"/>
    <cellStyle name="Note 4 3 3 3 2" xfId="8560"/>
    <cellStyle name="Note 4 3 3 3 2 2" xfId="8561"/>
    <cellStyle name="Note 4 3 3 3 3" xfId="8562"/>
    <cellStyle name="Note 4 3 3 4" xfId="8563"/>
    <cellStyle name="Note 4 3 3 4 2" xfId="8564"/>
    <cellStyle name="Note 4 3 3 4 2 2" xfId="8565"/>
    <cellStyle name="Note 4 3 3 4 3" xfId="8566"/>
    <cellStyle name="Note 4 3 3 5" xfId="8567"/>
    <cellStyle name="Note 4 3 3 5 2" xfId="8568"/>
    <cellStyle name="Note 4 3 3 6" xfId="8569"/>
    <cellStyle name="Note 4 3 4" xfId="52568"/>
    <cellStyle name="Note 4 3 5" xfId="52569"/>
    <cellStyle name="Note 4 3 6" xfId="52570"/>
    <cellStyle name="Note 4 4" xfId="481"/>
    <cellStyle name="Note 4 4 2" xfId="482"/>
    <cellStyle name="Note 4 4 2 2" xfId="8570"/>
    <cellStyle name="Note 4 4 2 2 2" xfId="8571"/>
    <cellStyle name="Note 4 4 2 2 2 2" xfId="8572"/>
    <cellStyle name="Note 4 4 2 2 2 2 2" xfId="8573"/>
    <cellStyle name="Note 4 4 2 2 2 2 2 2" xfId="8574"/>
    <cellStyle name="Note 4 4 2 2 2 2 3" xfId="8575"/>
    <cellStyle name="Note 4 4 2 2 2 3" xfId="8576"/>
    <cellStyle name="Note 4 4 2 2 2 3 2" xfId="8577"/>
    <cellStyle name="Note 4 4 2 2 2 3 2 2" xfId="8578"/>
    <cellStyle name="Note 4 4 2 2 2 3 3" xfId="8579"/>
    <cellStyle name="Note 4 4 2 2 2 4" xfId="8580"/>
    <cellStyle name="Note 4 4 2 2 2 4 2" xfId="8581"/>
    <cellStyle name="Note 4 4 2 2 2 5" xfId="8582"/>
    <cellStyle name="Note 4 4 2 2 3" xfId="8583"/>
    <cellStyle name="Note 4 4 2 2 3 2" xfId="8584"/>
    <cellStyle name="Note 4 4 2 2 3 2 2" xfId="8585"/>
    <cellStyle name="Note 4 4 2 2 3 3" xfId="8586"/>
    <cellStyle name="Note 4 4 2 2 4" xfId="8587"/>
    <cellStyle name="Note 4 4 2 2 4 2" xfId="8588"/>
    <cellStyle name="Note 4 4 2 2 4 2 2" xfId="8589"/>
    <cellStyle name="Note 4 4 2 2 4 3" xfId="8590"/>
    <cellStyle name="Note 4 4 2 2 5" xfId="8591"/>
    <cellStyle name="Note 4 4 2 2 5 2" xfId="8592"/>
    <cellStyle name="Note 4 4 2 2 6" xfId="8593"/>
    <cellStyle name="Note 4 4 2 3" xfId="52571"/>
    <cellStyle name="Note 4 4 2 4" xfId="52572"/>
    <cellStyle name="Note 4 4 2 5" xfId="52573"/>
    <cellStyle name="Note 4 4 2 6" xfId="52574"/>
    <cellStyle name="Note 4 4 3" xfId="8594"/>
    <cellStyle name="Note 4 4 3 2" xfId="8595"/>
    <cellStyle name="Note 4 4 3 2 2" xfId="8596"/>
    <cellStyle name="Note 4 4 3 2 2 2" xfId="8597"/>
    <cellStyle name="Note 4 4 3 2 2 2 2" xfId="8598"/>
    <cellStyle name="Note 4 4 3 2 2 3" xfId="8599"/>
    <cellStyle name="Note 4 4 3 2 3" xfId="8600"/>
    <cellStyle name="Note 4 4 3 2 3 2" xfId="8601"/>
    <cellStyle name="Note 4 4 3 2 3 2 2" xfId="8602"/>
    <cellStyle name="Note 4 4 3 2 3 3" xfId="8603"/>
    <cellStyle name="Note 4 4 3 2 4" xfId="8604"/>
    <cellStyle name="Note 4 4 3 2 4 2" xfId="8605"/>
    <cellStyle name="Note 4 4 3 2 5" xfId="8606"/>
    <cellStyle name="Note 4 4 3 3" xfId="8607"/>
    <cellStyle name="Note 4 4 3 3 2" xfId="8608"/>
    <cellStyle name="Note 4 4 3 3 2 2" xfId="8609"/>
    <cellStyle name="Note 4 4 3 3 3" xfId="8610"/>
    <cellStyle name="Note 4 4 3 4" xfId="8611"/>
    <cellStyle name="Note 4 4 3 4 2" xfId="8612"/>
    <cellStyle name="Note 4 4 3 4 2 2" xfId="8613"/>
    <cellStyle name="Note 4 4 3 4 3" xfId="8614"/>
    <cellStyle name="Note 4 4 3 5" xfId="8615"/>
    <cellStyle name="Note 4 4 3 5 2" xfId="8616"/>
    <cellStyle name="Note 4 4 3 6" xfId="8617"/>
    <cellStyle name="Note 4 4 4" xfId="52575"/>
    <cellStyle name="Note 4 4 5" xfId="52576"/>
    <cellStyle name="Note 4 4 6" xfId="52577"/>
    <cellStyle name="Note 4 5" xfId="483"/>
    <cellStyle name="Note 4 5 2" xfId="484"/>
    <cellStyle name="Note 4 5 2 2" xfId="8618"/>
    <cellStyle name="Note 4 5 2 2 2" xfId="8619"/>
    <cellStyle name="Note 4 5 2 2 2 2" xfId="8620"/>
    <cellStyle name="Note 4 5 2 2 2 2 2" xfId="8621"/>
    <cellStyle name="Note 4 5 2 2 2 2 2 2" xfId="8622"/>
    <cellStyle name="Note 4 5 2 2 2 2 3" xfId="8623"/>
    <cellStyle name="Note 4 5 2 2 2 3" xfId="8624"/>
    <cellStyle name="Note 4 5 2 2 2 3 2" xfId="8625"/>
    <cellStyle name="Note 4 5 2 2 2 3 2 2" xfId="8626"/>
    <cellStyle name="Note 4 5 2 2 2 3 3" xfId="8627"/>
    <cellStyle name="Note 4 5 2 2 2 4" xfId="8628"/>
    <cellStyle name="Note 4 5 2 2 2 4 2" xfId="8629"/>
    <cellStyle name="Note 4 5 2 2 2 5" xfId="8630"/>
    <cellStyle name="Note 4 5 2 2 3" xfId="8631"/>
    <cellStyle name="Note 4 5 2 2 3 2" xfId="8632"/>
    <cellStyle name="Note 4 5 2 2 3 2 2" xfId="8633"/>
    <cellStyle name="Note 4 5 2 2 3 3" xfId="8634"/>
    <cellStyle name="Note 4 5 2 2 4" xfId="8635"/>
    <cellStyle name="Note 4 5 2 2 4 2" xfId="8636"/>
    <cellStyle name="Note 4 5 2 2 4 2 2" xfId="8637"/>
    <cellStyle name="Note 4 5 2 2 4 3" xfId="8638"/>
    <cellStyle name="Note 4 5 2 2 5" xfId="8639"/>
    <cellStyle name="Note 4 5 2 2 5 2" xfId="8640"/>
    <cellStyle name="Note 4 5 2 2 6" xfId="8641"/>
    <cellStyle name="Note 4 5 2 3" xfId="52578"/>
    <cellStyle name="Note 4 5 2 4" xfId="52579"/>
    <cellStyle name="Note 4 5 2 5" xfId="52580"/>
    <cellStyle name="Note 4 5 2 6" xfId="52581"/>
    <cellStyle name="Note 4 5 3" xfId="8642"/>
    <cellStyle name="Note 4 5 3 2" xfId="8643"/>
    <cellStyle name="Note 4 5 3 2 2" xfId="8644"/>
    <cellStyle name="Note 4 5 3 2 2 2" xfId="8645"/>
    <cellStyle name="Note 4 5 3 2 2 2 2" xfId="8646"/>
    <cellStyle name="Note 4 5 3 2 2 3" xfId="8647"/>
    <cellStyle name="Note 4 5 3 2 3" xfId="8648"/>
    <cellStyle name="Note 4 5 3 2 3 2" xfId="8649"/>
    <cellStyle name="Note 4 5 3 2 3 2 2" xfId="8650"/>
    <cellStyle name="Note 4 5 3 2 3 3" xfId="8651"/>
    <cellStyle name="Note 4 5 3 2 4" xfId="8652"/>
    <cellStyle name="Note 4 5 3 2 4 2" xfId="8653"/>
    <cellStyle name="Note 4 5 3 2 5" xfId="8654"/>
    <cellStyle name="Note 4 5 3 3" xfId="8655"/>
    <cellStyle name="Note 4 5 3 3 2" xfId="8656"/>
    <cellStyle name="Note 4 5 3 3 2 2" xfId="8657"/>
    <cellStyle name="Note 4 5 3 3 3" xfId="8658"/>
    <cellStyle name="Note 4 5 3 4" xfId="8659"/>
    <cellStyle name="Note 4 5 3 4 2" xfId="8660"/>
    <cellStyle name="Note 4 5 3 4 2 2" xfId="8661"/>
    <cellStyle name="Note 4 5 3 4 3" xfId="8662"/>
    <cellStyle name="Note 4 5 3 5" xfId="8663"/>
    <cellStyle name="Note 4 5 3 5 2" xfId="8664"/>
    <cellStyle name="Note 4 5 3 6" xfId="8665"/>
    <cellStyle name="Note 4 5 4" xfId="52582"/>
    <cellStyle name="Note 4 5 5" xfId="52583"/>
    <cellStyle name="Note 4 5 6" xfId="52584"/>
    <cellStyle name="Note 4 5 7" xfId="52585"/>
    <cellStyle name="Note 4 6" xfId="485"/>
    <cellStyle name="Note 4 6 2" xfId="486"/>
    <cellStyle name="Note 4 6 2 2" xfId="8666"/>
    <cellStyle name="Note 4 6 2 2 2" xfId="8667"/>
    <cellStyle name="Note 4 6 2 2 2 2" xfId="8668"/>
    <cellStyle name="Note 4 6 2 2 2 2 2" xfId="8669"/>
    <cellStyle name="Note 4 6 2 2 2 2 2 2" xfId="8670"/>
    <cellStyle name="Note 4 6 2 2 2 2 3" xfId="8671"/>
    <cellStyle name="Note 4 6 2 2 2 3" xfId="8672"/>
    <cellStyle name="Note 4 6 2 2 2 3 2" xfId="8673"/>
    <cellStyle name="Note 4 6 2 2 2 3 2 2" xfId="8674"/>
    <cellStyle name="Note 4 6 2 2 2 3 3" xfId="8675"/>
    <cellStyle name="Note 4 6 2 2 2 4" xfId="8676"/>
    <cellStyle name="Note 4 6 2 2 2 4 2" xfId="8677"/>
    <cellStyle name="Note 4 6 2 2 2 5" xfId="8678"/>
    <cellStyle name="Note 4 6 2 2 3" xfId="8679"/>
    <cellStyle name="Note 4 6 2 2 3 2" xfId="8680"/>
    <cellStyle name="Note 4 6 2 2 3 2 2" xfId="8681"/>
    <cellStyle name="Note 4 6 2 2 3 3" xfId="8682"/>
    <cellStyle name="Note 4 6 2 2 4" xfId="8683"/>
    <cellStyle name="Note 4 6 2 2 4 2" xfId="8684"/>
    <cellStyle name="Note 4 6 2 2 4 2 2" xfId="8685"/>
    <cellStyle name="Note 4 6 2 2 4 3" xfId="8686"/>
    <cellStyle name="Note 4 6 2 2 5" xfId="8687"/>
    <cellStyle name="Note 4 6 2 2 5 2" xfId="8688"/>
    <cellStyle name="Note 4 6 2 2 6" xfId="8689"/>
    <cellStyle name="Note 4 6 2 3" xfId="52586"/>
    <cellStyle name="Note 4 6 2 4" xfId="52587"/>
    <cellStyle name="Note 4 6 2 5" xfId="52588"/>
    <cellStyle name="Note 4 6 2 6" xfId="52589"/>
    <cellStyle name="Note 4 6 3" xfId="8690"/>
    <cellStyle name="Note 4 6 3 2" xfId="8691"/>
    <cellStyle name="Note 4 6 3 2 2" xfId="8692"/>
    <cellStyle name="Note 4 6 3 2 2 2" xfId="8693"/>
    <cellStyle name="Note 4 6 3 2 2 2 2" xfId="8694"/>
    <cellStyle name="Note 4 6 3 2 2 3" xfId="8695"/>
    <cellStyle name="Note 4 6 3 2 3" xfId="8696"/>
    <cellStyle name="Note 4 6 3 2 3 2" xfId="8697"/>
    <cellStyle name="Note 4 6 3 2 3 2 2" xfId="8698"/>
    <cellStyle name="Note 4 6 3 2 3 3" xfId="8699"/>
    <cellStyle name="Note 4 6 3 2 4" xfId="8700"/>
    <cellStyle name="Note 4 6 3 2 4 2" xfId="8701"/>
    <cellStyle name="Note 4 6 3 2 5" xfId="8702"/>
    <cellStyle name="Note 4 6 3 3" xfId="8703"/>
    <cellStyle name="Note 4 6 3 3 2" xfId="8704"/>
    <cellStyle name="Note 4 6 3 3 2 2" xfId="8705"/>
    <cellStyle name="Note 4 6 3 3 3" xfId="8706"/>
    <cellStyle name="Note 4 6 3 4" xfId="8707"/>
    <cellStyle name="Note 4 6 3 4 2" xfId="8708"/>
    <cellStyle name="Note 4 6 3 4 2 2" xfId="8709"/>
    <cellStyle name="Note 4 6 3 4 3" xfId="8710"/>
    <cellStyle name="Note 4 6 3 5" xfId="8711"/>
    <cellStyle name="Note 4 6 3 5 2" xfId="8712"/>
    <cellStyle name="Note 4 6 3 6" xfId="8713"/>
    <cellStyle name="Note 4 6 4" xfId="52590"/>
    <cellStyle name="Note 4 6 5" xfId="52591"/>
    <cellStyle name="Note 4 6 6" xfId="52592"/>
    <cellStyle name="Note 4 6 7" xfId="52593"/>
    <cellStyle name="Note 4 7" xfId="8714"/>
    <cellStyle name="Note 4 7 2" xfId="8715"/>
    <cellStyle name="Note 4 7 2 2" xfId="8716"/>
    <cellStyle name="Note 4 7 2 2 2" xfId="8717"/>
    <cellStyle name="Note 4 7 2 2 2 2" xfId="8718"/>
    <cellStyle name="Note 4 7 2 2 3" xfId="8719"/>
    <cellStyle name="Note 4 7 2 3" xfId="8720"/>
    <cellStyle name="Note 4 7 2 3 2" xfId="8721"/>
    <cellStyle name="Note 4 7 2 3 2 2" xfId="8722"/>
    <cellStyle name="Note 4 7 2 3 3" xfId="8723"/>
    <cellStyle name="Note 4 7 2 4" xfId="8724"/>
    <cellStyle name="Note 4 7 2 4 2" xfId="8725"/>
    <cellStyle name="Note 4 7 2 5" xfId="8726"/>
    <cellStyle name="Note 4 7 3" xfId="8727"/>
    <cellStyle name="Note 4 7 3 2" xfId="8728"/>
    <cellStyle name="Note 4 7 3 2 2" xfId="8729"/>
    <cellStyle name="Note 4 7 3 3" xfId="8730"/>
    <cellStyle name="Note 4 7 4" xfId="8731"/>
    <cellStyle name="Note 4 7 4 2" xfId="8732"/>
    <cellStyle name="Note 4 7 4 2 2" xfId="8733"/>
    <cellStyle name="Note 4 7 4 3" xfId="8734"/>
    <cellStyle name="Note 4 7 5" xfId="8735"/>
    <cellStyle name="Note 4 7 5 2" xfId="8736"/>
    <cellStyle name="Note 4 7 6" xfId="8737"/>
    <cellStyle name="Note 4 8" xfId="52594"/>
    <cellStyle name="Note 4 9" xfId="52595"/>
    <cellStyle name="Note 5" xfId="487"/>
    <cellStyle name="Note 5 10" xfId="52596"/>
    <cellStyle name="Note 5 2" xfId="488"/>
    <cellStyle name="Note 5 2 2" xfId="489"/>
    <cellStyle name="Note 5 2 2 2" xfId="490"/>
    <cellStyle name="Note 5 2 2 2 2" xfId="8738"/>
    <cellStyle name="Note 5 2 2 2 2 2" xfId="8739"/>
    <cellStyle name="Note 5 2 2 2 2 2 2" xfId="8740"/>
    <cellStyle name="Note 5 2 2 2 2 2 2 2" xfId="8741"/>
    <cellStyle name="Note 5 2 2 2 2 2 2 2 2" xfId="8742"/>
    <cellStyle name="Note 5 2 2 2 2 2 2 3" xfId="8743"/>
    <cellStyle name="Note 5 2 2 2 2 2 3" xfId="8744"/>
    <cellStyle name="Note 5 2 2 2 2 2 3 2" xfId="8745"/>
    <cellStyle name="Note 5 2 2 2 2 2 3 2 2" xfId="8746"/>
    <cellStyle name="Note 5 2 2 2 2 2 3 3" xfId="8747"/>
    <cellStyle name="Note 5 2 2 2 2 2 4" xfId="8748"/>
    <cellStyle name="Note 5 2 2 2 2 2 4 2" xfId="8749"/>
    <cellStyle name="Note 5 2 2 2 2 2 5" xfId="8750"/>
    <cellStyle name="Note 5 2 2 2 2 3" xfId="8751"/>
    <cellStyle name="Note 5 2 2 2 2 3 2" xfId="8752"/>
    <cellStyle name="Note 5 2 2 2 2 3 2 2" xfId="8753"/>
    <cellStyle name="Note 5 2 2 2 2 3 3" xfId="8754"/>
    <cellStyle name="Note 5 2 2 2 2 4" xfId="8755"/>
    <cellStyle name="Note 5 2 2 2 2 4 2" xfId="8756"/>
    <cellStyle name="Note 5 2 2 2 2 4 2 2" xfId="8757"/>
    <cellStyle name="Note 5 2 2 2 2 4 3" xfId="8758"/>
    <cellStyle name="Note 5 2 2 2 2 5" xfId="8759"/>
    <cellStyle name="Note 5 2 2 2 2 5 2" xfId="8760"/>
    <cellStyle name="Note 5 2 2 2 2 6" xfId="8761"/>
    <cellStyle name="Note 5 2 2 2 3" xfId="52597"/>
    <cellStyle name="Note 5 2 2 2 4" xfId="52598"/>
    <cellStyle name="Note 5 2 2 2 5" xfId="52599"/>
    <cellStyle name="Note 5 2 2 2 6" xfId="52600"/>
    <cellStyle name="Note 5 2 2 3" xfId="8762"/>
    <cellStyle name="Note 5 2 2 3 2" xfId="8763"/>
    <cellStyle name="Note 5 2 2 3 2 2" xfId="8764"/>
    <cellStyle name="Note 5 2 2 3 2 2 2" xfId="8765"/>
    <cellStyle name="Note 5 2 2 3 2 2 2 2" xfId="8766"/>
    <cellStyle name="Note 5 2 2 3 2 2 3" xfId="8767"/>
    <cellStyle name="Note 5 2 2 3 2 3" xfId="8768"/>
    <cellStyle name="Note 5 2 2 3 2 3 2" xfId="8769"/>
    <cellStyle name="Note 5 2 2 3 2 3 2 2" xfId="8770"/>
    <cellStyle name="Note 5 2 2 3 2 3 3" xfId="8771"/>
    <cellStyle name="Note 5 2 2 3 2 4" xfId="8772"/>
    <cellStyle name="Note 5 2 2 3 2 4 2" xfId="8773"/>
    <cellStyle name="Note 5 2 2 3 2 5" xfId="8774"/>
    <cellStyle name="Note 5 2 2 3 3" xfId="8775"/>
    <cellStyle name="Note 5 2 2 3 3 2" xfId="8776"/>
    <cellStyle name="Note 5 2 2 3 3 2 2" xfId="8777"/>
    <cellStyle name="Note 5 2 2 3 3 3" xfId="8778"/>
    <cellStyle name="Note 5 2 2 3 4" xfId="8779"/>
    <cellStyle name="Note 5 2 2 3 4 2" xfId="8780"/>
    <cellStyle name="Note 5 2 2 3 4 2 2" xfId="8781"/>
    <cellStyle name="Note 5 2 2 3 4 3" xfId="8782"/>
    <cellStyle name="Note 5 2 2 3 5" xfId="8783"/>
    <cellStyle name="Note 5 2 2 3 5 2" xfId="8784"/>
    <cellStyle name="Note 5 2 2 3 6" xfId="8785"/>
    <cellStyle name="Note 5 2 2 4" xfId="52601"/>
    <cellStyle name="Note 5 2 2 5" xfId="52602"/>
    <cellStyle name="Note 5 2 2 6" xfId="52603"/>
    <cellStyle name="Note 5 2 2 7" xfId="52604"/>
    <cellStyle name="Note 5 2 3" xfId="491"/>
    <cellStyle name="Note 5 2 3 2" xfId="8786"/>
    <cellStyle name="Note 5 2 3 2 2" xfId="8787"/>
    <cellStyle name="Note 5 2 3 2 2 2" xfId="8788"/>
    <cellStyle name="Note 5 2 3 2 2 2 2" xfId="8789"/>
    <cellStyle name="Note 5 2 3 2 2 2 2 2" xfId="8790"/>
    <cellStyle name="Note 5 2 3 2 2 2 3" xfId="8791"/>
    <cellStyle name="Note 5 2 3 2 2 3" xfId="8792"/>
    <cellStyle name="Note 5 2 3 2 2 3 2" xfId="8793"/>
    <cellStyle name="Note 5 2 3 2 2 3 2 2" xfId="8794"/>
    <cellStyle name="Note 5 2 3 2 2 3 3" xfId="8795"/>
    <cellStyle name="Note 5 2 3 2 2 4" xfId="8796"/>
    <cellStyle name="Note 5 2 3 2 2 4 2" xfId="8797"/>
    <cellStyle name="Note 5 2 3 2 2 5" xfId="8798"/>
    <cellStyle name="Note 5 2 3 2 3" xfId="8799"/>
    <cellStyle name="Note 5 2 3 2 3 2" xfId="8800"/>
    <cellStyle name="Note 5 2 3 2 3 2 2" xfId="8801"/>
    <cellStyle name="Note 5 2 3 2 3 3" xfId="8802"/>
    <cellStyle name="Note 5 2 3 2 4" xfId="8803"/>
    <cellStyle name="Note 5 2 3 2 4 2" xfId="8804"/>
    <cellStyle name="Note 5 2 3 2 4 2 2" xfId="8805"/>
    <cellStyle name="Note 5 2 3 2 4 3" xfId="8806"/>
    <cellStyle name="Note 5 2 3 2 5" xfId="8807"/>
    <cellStyle name="Note 5 2 3 2 5 2" xfId="8808"/>
    <cellStyle name="Note 5 2 3 2 6" xfId="8809"/>
    <cellStyle name="Note 5 2 3 3" xfId="52605"/>
    <cellStyle name="Note 5 2 3 4" xfId="52606"/>
    <cellStyle name="Note 5 2 3 5" xfId="52607"/>
    <cellStyle name="Note 5 2 3 6" xfId="52608"/>
    <cellStyle name="Note 5 2 4" xfId="8810"/>
    <cellStyle name="Note 5 2 4 2" xfId="8811"/>
    <cellStyle name="Note 5 2 4 2 2" xfId="8812"/>
    <cellStyle name="Note 5 2 4 2 2 2" xfId="8813"/>
    <cellStyle name="Note 5 2 4 2 2 2 2" xfId="8814"/>
    <cellStyle name="Note 5 2 4 2 2 3" xfId="8815"/>
    <cellStyle name="Note 5 2 4 2 3" xfId="8816"/>
    <cellStyle name="Note 5 2 4 2 3 2" xfId="8817"/>
    <cellStyle name="Note 5 2 4 2 3 2 2" xfId="8818"/>
    <cellStyle name="Note 5 2 4 2 3 3" xfId="8819"/>
    <cellStyle name="Note 5 2 4 2 4" xfId="8820"/>
    <cellStyle name="Note 5 2 4 2 4 2" xfId="8821"/>
    <cellStyle name="Note 5 2 4 2 5" xfId="8822"/>
    <cellStyle name="Note 5 2 4 3" xfId="8823"/>
    <cellStyle name="Note 5 2 4 3 2" xfId="8824"/>
    <cellStyle name="Note 5 2 4 3 2 2" xfId="8825"/>
    <cellStyle name="Note 5 2 4 3 3" xfId="8826"/>
    <cellStyle name="Note 5 2 4 4" xfId="8827"/>
    <cellStyle name="Note 5 2 4 4 2" xfId="8828"/>
    <cellStyle name="Note 5 2 4 4 2 2" xfId="8829"/>
    <cellStyle name="Note 5 2 4 4 3" xfId="8830"/>
    <cellStyle name="Note 5 2 4 5" xfId="8831"/>
    <cellStyle name="Note 5 2 4 5 2" xfId="8832"/>
    <cellStyle name="Note 5 2 4 6" xfId="8833"/>
    <cellStyle name="Note 5 2 5" xfId="52609"/>
    <cellStyle name="Note 5 2 6" xfId="52610"/>
    <cellStyle name="Note 5 2 7" xfId="52611"/>
    <cellStyle name="Note 5 2 8" xfId="52612"/>
    <cellStyle name="Note 5 3" xfId="492"/>
    <cellStyle name="Note 5 3 2" xfId="493"/>
    <cellStyle name="Note 5 3 2 2" xfId="8834"/>
    <cellStyle name="Note 5 3 2 2 2" xfId="8835"/>
    <cellStyle name="Note 5 3 2 2 2 2" xfId="8836"/>
    <cellStyle name="Note 5 3 2 2 2 2 2" xfId="8837"/>
    <cellStyle name="Note 5 3 2 2 2 2 2 2" xfId="8838"/>
    <cellStyle name="Note 5 3 2 2 2 2 3" xfId="8839"/>
    <cellStyle name="Note 5 3 2 2 2 3" xfId="8840"/>
    <cellStyle name="Note 5 3 2 2 2 3 2" xfId="8841"/>
    <cellStyle name="Note 5 3 2 2 2 3 2 2" xfId="8842"/>
    <cellStyle name="Note 5 3 2 2 2 3 3" xfId="8843"/>
    <cellStyle name="Note 5 3 2 2 2 4" xfId="8844"/>
    <cellStyle name="Note 5 3 2 2 2 4 2" xfId="8845"/>
    <cellStyle name="Note 5 3 2 2 2 5" xfId="8846"/>
    <cellStyle name="Note 5 3 2 2 3" xfId="8847"/>
    <cellStyle name="Note 5 3 2 2 3 2" xfId="8848"/>
    <cellStyle name="Note 5 3 2 2 3 2 2" xfId="8849"/>
    <cellStyle name="Note 5 3 2 2 3 3" xfId="8850"/>
    <cellStyle name="Note 5 3 2 2 4" xfId="8851"/>
    <cellStyle name="Note 5 3 2 2 4 2" xfId="8852"/>
    <cellStyle name="Note 5 3 2 2 4 2 2" xfId="8853"/>
    <cellStyle name="Note 5 3 2 2 4 3" xfId="8854"/>
    <cellStyle name="Note 5 3 2 2 5" xfId="8855"/>
    <cellStyle name="Note 5 3 2 2 5 2" xfId="8856"/>
    <cellStyle name="Note 5 3 2 2 6" xfId="8857"/>
    <cellStyle name="Note 5 3 2 3" xfId="52613"/>
    <cellStyle name="Note 5 3 2 4" xfId="52614"/>
    <cellStyle name="Note 5 3 2 5" xfId="52615"/>
    <cellStyle name="Note 5 3 2 6" xfId="52616"/>
    <cellStyle name="Note 5 3 3" xfId="8858"/>
    <cellStyle name="Note 5 3 3 2" xfId="8859"/>
    <cellStyle name="Note 5 3 3 2 2" xfId="8860"/>
    <cellStyle name="Note 5 3 3 2 2 2" xfId="8861"/>
    <cellStyle name="Note 5 3 3 2 2 2 2" xfId="8862"/>
    <cellStyle name="Note 5 3 3 2 2 3" xfId="8863"/>
    <cellStyle name="Note 5 3 3 2 3" xfId="8864"/>
    <cellStyle name="Note 5 3 3 2 3 2" xfId="8865"/>
    <cellStyle name="Note 5 3 3 2 3 2 2" xfId="8866"/>
    <cellStyle name="Note 5 3 3 2 3 3" xfId="8867"/>
    <cellStyle name="Note 5 3 3 2 4" xfId="8868"/>
    <cellStyle name="Note 5 3 3 2 4 2" xfId="8869"/>
    <cellStyle name="Note 5 3 3 2 5" xfId="8870"/>
    <cellStyle name="Note 5 3 3 3" xfId="8871"/>
    <cellStyle name="Note 5 3 3 3 2" xfId="8872"/>
    <cellStyle name="Note 5 3 3 3 2 2" xfId="8873"/>
    <cellStyle name="Note 5 3 3 3 3" xfId="8874"/>
    <cellStyle name="Note 5 3 3 4" xfId="8875"/>
    <cellStyle name="Note 5 3 3 4 2" xfId="8876"/>
    <cellStyle name="Note 5 3 3 4 2 2" xfId="8877"/>
    <cellStyle name="Note 5 3 3 4 3" xfId="8878"/>
    <cellStyle name="Note 5 3 3 5" xfId="8879"/>
    <cellStyle name="Note 5 3 3 5 2" xfId="8880"/>
    <cellStyle name="Note 5 3 3 6" xfId="8881"/>
    <cellStyle name="Note 5 3 4" xfId="52617"/>
    <cellStyle name="Note 5 3 5" xfId="52618"/>
    <cellStyle name="Note 5 3 6" xfId="52619"/>
    <cellStyle name="Note 5 3 7" xfId="52620"/>
    <cellStyle name="Note 5 4" xfId="494"/>
    <cellStyle name="Note 5 4 2" xfId="495"/>
    <cellStyle name="Note 5 4 2 2" xfId="8882"/>
    <cellStyle name="Note 5 4 2 2 2" xfId="8883"/>
    <cellStyle name="Note 5 4 2 2 2 2" xfId="8884"/>
    <cellStyle name="Note 5 4 2 2 2 2 2" xfId="8885"/>
    <cellStyle name="Note 5 4 2 2 2 2 2 2" xfId="8886"/>
    <cellStyle name="Note 5 4 2 2 2 2 3" xfId="8887"/>
    <cellStyle name="Note 5 4 2 2 2 3" xfId="8888"/>
    <cellStyle name="Note 5 4 2 2 2 3 2" xfId="8889"/>
    <cellStyle name="Note 5 4 2 2 2 3 2 2" xfId="8890"/>
    <cellStyle name="Note 5 4 2 2 2 3 3" xfId="8891"/>
    <cellStyle name="Note 5 4 2 2 2 4" xfId="8892"/>
    <cellStyle name="Note 5 4 2 2 2 4 2" xfId="8893"/>
    <cellStyle name="Note 5 4 2 2 2 5" xfId="8894"/>
    <cellStyle name="Note 5 4 2 2 3" xfId="8895"/>
    <cellStyle name="Note 5 4 2 2 3 2" xfId="8896"/>
    <cellStyle name="Note 5 4 2 2 3 2 2" xfId="8897"/>
    <cellStyle name="Note 5 4 2 2 3 3" xfId="8898"/>
    <cellStyle name="Note 5 4 2 2 4" xfId="8899"/>
    <cellStyle name="Note 5 4 2 2 4 2" xfId="8900"/>
    <cellStyle name="Note 5 4 2 2 4 2 2" xfId="8901"/>
    <cellStyle name="Note 5 4 2 2 4 3" xfId="8902"/>
    <cellStyle name="Note 5 4 2 2 5" xfId="8903"/>
    <cellStyle name="Note 5 4 2 2 5 2" xfId="8904"/>
    <cellStyle name="Note 5 4 2 2 6" xfId="8905"/>
    <cellStyle name="Note 5 4 2 3" xfId="52621"/>
    <cellStyle name="Note 5 4 2 4" xfId="52622"/>
    <cellStyle name="Note 5 4 2 5" xfId="52623"/>
    <cellStyle name="Note 5 4 2 6" xfId="52624"/>
    <cellStyle name="Note 5 4 3" xfId="8906"/>
    <cellStyle name="Note 5 4 3 2" xfId="8907"/>
    <cellStyle name="Note 5 4 3 2 2" xfId="8908"/>
    <cellStyle name="Note 5 4 3 2 2 2" xfId="8909"/>
    <cellStyle name="Note 5 4 3 2 2 2 2" xfId="8910"/>
    <cellStyle name="Note 5 4 3 2 2 3" xfId="8911"/>
    <cellStyle name="Note 5 4 3 2 3" xfId="8912"/>
    <cellStyle name="Note 5 4 3 2 3 2" xfId="8913"/>
    <cellStyle name="Note 5 4 3 2 3 2 2" xfId="8914"/>
    <cellStyle name="Note 5 4 3 2 3 3" xfId="8915"/>
    <cellStyle name="Note 5 4 3 2 4" xfId="8916"/>
    <cellStyle name="Note 5 4 3 2 4 2" xfId="8917"/>
    <cellStyle name="Note 5 4 3 2 5" xfId="8918"/>
    <cellStyle name="Note 5 4 3 3" xfId="8919"/>
    <cellStyle name="Note 5 4 3 3 2" xfId="8920"/>
    <cellStyle name="Note 5 4 3 3 2 2" xfId="8921"/>
    <cellStyle name="Note 5 4 3 3 3" xfId="8922"/>
    <cellStyle name="Note 5 4 3 4" xfId="8923"/>
    <cellStyle name="Note 5 4 3 4 2" xfId="8924"/>
    <cellStyle name="Note 5 4 3 4 2 2" xfId="8925"/>
    <cellStyle name="Note 5 4 3 4 3" xfId="8926"/>
    <cellStyle name="Note 5 4 3 5" xfId="8927"/>
    <cellStyle name="Note 5 4 3 5 2" xfId="8928"/>
    <cellStyle name="Note 5 4 3 6" xfId="8929"/>
    <cellStyle name="Note 5 4 4" xfId="52625"/>
    <cellStyle name="Note 5 4 5" xfId="52626"/>
    <cellStyle name="Note 5 4 6" xfId="52627"/>
    <cellStyle name="Note 5 4 7" xfId="52628"/>
    <cellStyle name="Note 5 5" xfId="496"/>
    <cellStyle name="Note 5 5 2" xfId="497"/>
    <cellStyle name="Note 5 5 2 2" xfId="8930"/>
    <cellStyle name="Note 5 5 2 2 2" xfId="8931"/>
    <cellStyle name="Note 5 5 2 2 2 2" xfId="8932"/>
    <cellStyle name="Note 5 5 2 2 2 2 2" xfId="8933"/>
    <cellStyle name="Note 5 5 2 2 2 2 2 2" xfId="8934"/>
    <cellStyle name="Note 5 5 2 2 2 2 3" xfId="8935"/>
    <cellStyle name="Note 5 5 2 2 2 3" xfId="8936"/>
    <cellStyle name="Note 5 5 2 2 2 3 2" xfId="8937"/>
    <cellStyle name="Note 5 5 2 2 2 3 2 2" xfId="8938"/>
    <cellStyle name="Note 5 5 2 2 2 3 3" xfId="8939"/>
    <cellStyle name="Note 5 5 2 2 2 4" xfId="8940"/>
    <cellStyle name="Note 5 5 2 2 2 4 2" xfId="8941"/>
    <cellStyle name="Note 5 5 2 2 2 5" xfId="8942"/>
    <cellStyle name="Note 5 5 2 2 3" xfId="8943"/>
    <cellStyle name="Note 5 5 2 2 3 2" xfId="8944"/>
    <cellStyle name="Note 5 5 2 2 3 2 2" xfId="8945"/>
    <cellStyle name="Note 5 5 2 2 3 3" xfId="8946"/>
    <cellStyle name="Note 5 5 2 2 4" xfId="8947"/>
    <cellStyle name="Note 5 5 2 2 4 2" xfId="8948"/>
    <cellStyle name="Note 5 5 2 2 4 2 2" xfId="8949"/>
    <cellStyle name="Note 5 5 2 2 4 3" xfId="8950"/>
    <cellStyle name="Note 5 5 2 2 5" xfId="8951"/>
    <cellStyle name="Note 5 5 2 2 5 2" xfId="8952"/>
    <cellStyle name="Note 5 5 2 2 6" xfId="8953"/>
    <cellStyle name="Note 5 5 2 3" xfId="52629"/>
    <cellStyle name="Note 5 5 2 4" xfId="52630"/>
    <cellStyle name="Note 5 5 2 5" xfId="52631"/>
    <cellStyle name="Note 5 5 2 6" xfId="52632"/>
    <cellStyle name="Note 5 5 3" xfId="8954"/>
    <cellStyle name="Note 5 5 3 2" xfId="8955"/>
    <cellStyle name="Note 5 5 3 2 2" xfId="8956"/>
    <cellStyle name="Note 5 5 3 2 2 2" xfId="8957"/>
    <cellStyle name="Note 5 5 3 2 2 2 2" xfId="8958"/>
    <cellStyle name="Note 5 5 3 2 2 3" xfId="8959"/>
    <cellStyle name="Note 5 5 3 2 3" xfId="8960"/>
    <cellStyle name="Note 5 5 3 2 3 2" xfId="8961"/>
    <cellStyle name="Note 5 5 3 2 3 2 2" xfId="8962"/>
    <cellStyle name="Note 5 5 3 2 3 3" xfId="8963"/>
    <cellStyle name="Note 5 5 3 2 4" xfId="8964"/>
    <cellStyle name="Note 5 5 3 2 4 2" xfId="8965"/>
    <cellStyle name="Note 5 5 3 2 5" xfId="8966"/>
    <cellStyle name="Note 5 5 3 3" xfId="8967"/>
    <cellStyle name="Note 5 5 3 3 2" xfId="8968"/>
    <cellStyle name="Note 5 5 3 3 2 2" xfId="8969"/>
    <cellStyle name="Note 5 5 3 3 3" xfId="8970"/>
    <cellStyle name="Note 5 5 3 4" xfId="8971"/>
    <cellStyle name="Note 5 5 3 4 2" xfId="8972"/>
    <cellStyle name="Note 5 5 3 4 2 2" xfId="8973"/>
    <cellStyle name="Note 5 5 3 4 3" xfId="8974"/>
    <cellStyle name="Note 5 5 3 5" xfId="8975"/>
    <cellStyle name="Note 5 5 3 5 2" xfId="8976"/>
    <cellStyle name="Note 5 5 3 6" xfId="8977"/>
    <cellStyle name="Note 5 5 4" xfId="52633"/>
    <cellStyle name="Note 5 5 5" xfId="52634"/>
    <cellStyle name="Note 5 5 6" xfId="52635"/>
    <cellStyle name="Note 5 5 7" xfId="52636"/>
    <cellStyle name="Note 5 6" xfId="498"/>
    <cellStyle name="Note 5 6 2" xfId="499"/>
    <cellStyle name="Note 5 6 2 2" xfId="8978"/>
    <cellStyle name="Note 5 6 2 2 2" xfId="8979"/>
    <cellStyle name="Note 5 6 2 2 2 2" xfId="8980"/>
    <cellStyle name="Note 5 6 2 2 2 2 2" xfId="8981"/>
    <cellStyle name="Note 5 6 2 2 2 2 2 2" xfId="8982"/>
    <cellStyle name="Note 5 6 2 2 2 2 3" xfId="8983"/>
    <cellStyle name="Note 5 6 2 2 2 3" xfId="8984"/>
    <cellStyle name="Note 5 6 2 2 2 3 2" xfId="8985"/>
    <cellStyle name="Note 5 6 2 2 2 3 2 2" xfId="8986"/>
    <cellStyle name="Note 5 6 2 2 2 3 3" xfId="8987"/>
    <cellStyle name="Note 5 6 2 2 2 4" xfId="8988"/>
    <cellStyle name="Note 5 6 2 2 2 4 2" xfId="8989"/>
    <cellStyle name="Note 5 6 2 2 2 5" xfId="8990"/>
    <cellStyle name="Note 5 6 2 2 3" xfId="8991"/>
    <cellStyle name="Note 5 6 2 2 3 2" xfId="8992"/>
    <cellStyle name="Note 5 6 2 2 3 2 2" xfId="8993"/>
    <cellStyle name="Note 5 6 2 2 3 3" xfId="8994"/>
    <cellStyle name="Note 5 6 2 2 4" xfId="8995"/>
    <cellStyle name="Note 5 6 2 2 4 2" xfId="8996"/>
    <cellStyle name="Note 5 6 2 2 4 2 2" xfId="8997"/>
    <cellStyle name="Note 5 6 2 2 4 3" xfId="8998"/>
    <cellStyle name="Note 5 6 2 2 5" xfId="8999"/>
    <cellStyle name="Note 5 6 2 2 5 2" xfId="9000"/>
    <cellStyle name="Note 5 6 2 2 6" xfId="9001"/>
    <cellStyle name="Note 5 6 2 3" xfId="52637"/>
    <cellStyle name="Note 5 6 2 4" xfId="52638"/>
    <cellStyle name="Note 5 6 2 5" xfId="52639"/>
    <cellStyle name="Note 5 6 2 6" xfId="52640"/>
    <cellStyle name="Note 5 6 3" xfId="9002"/>
    <cellStyle name="Note 5 6 3 2" xfId="9003"/>
    <cellStyle name="Note 5 6 3 2 2" xfId="9004"/>
    <cellStyle name="Note 5 6 3 2 2 2" xfId="9005"/>
    <cellStyle name="Note 5 6 3 2 2 2 2" xfId="9006"/>
    <cellStyle name="Note 5 6 3 2 2 3" xfId="9007"/>
    <cellStyle name="Note 5 6 3 2 3" xfId="9008"/>
    <cellStyle name="Note 5 6 3 2 3 2" xfId="9009"/>
    <cellStyle name="Note 5 6 3 2 3 2 2" xfId="9010"/>
    <cellStyle name="Note 5 6 3 2 3 3" xfId="9011"/>
    <cellStyle name="Note 5 6 3 2 4" xfId="9012"/>
    <cellStyle name="Note 5 6 3 2 4 2" xfId="9013"/>
    <cellStyle name="Note 5 6 3 2 5" xfId="9014"/>
    <cellStyle name="Note 5 6 3 3" xfId="9015"/>
    <cellStyle name="Note 5 6 3 3 2" xfId="9016"/>
    <cellStyle name="Note 5 6 3 3 2 2" xfId="9017"/>
    <cellStyle name="Note 5 6 3 3 3" xfId="9018"/>
    <cellStyle name="Note 5 6 3 4" xfId="9019"/>
    <cellStyle name="Note 5 6 3 4 2" xfId="9020"/>
    <cellStyle name="Note 5 6 3 4 2 2" xfId="9021"/>
    <cellStyle name="Note 5 6 3 4 3" xfId="9022"/>
    <cellStyle name="Note 5 6 3 5" xfId="9023"/>
    <cellStyle name="Note 5 6 3 5 2" xfId="9024"/>
    <cellStyle name="Note 5 6 3 6" xfId="9025"/>
    <cellStyle name="Note 5 6 4" xfId="52641"/>
    <cellStyle name="Note 5 6 5" xfId="52642"/>
    <cellStyle name="Note 5 6 6" xfId="52643"/>
    <cellStyle name="Note 5 6 7" xfId="52644"/>
    <cellStyle name="Note 5 7" xfId="9026"/>
    <cellStyle name="Note 5 7 2" xfId="9027"/>
    <cellStyle name="Note 5 7 2 2" xfId="9028"/>
    <cellStyle name="Note 5 7 2 2 2" xfId="9029"/>
    <cellStyle name="Note 5 7 2 2 2 2" xfId="9030"/>
    <cellStyle name="Note 5 7 2 2 3" xfId="9031"/>
    <cellStyle name="Note 5 7 2 3" xfId="9032"/>
    <cellStyle name="Note 5 7 2 3 2" xfId="9033"/>
    <cellStyle name="Note 5 7 2 3 2 2" xfId="9034"/>
    <cellStyle name="Note 5 7 2 3 3" xfId="9035"/>
    <cellStyle name="Note 5 7 2 4" xfId="9036"/>
    <cellStyle name="Note 5 7 2 4 2" xfId="9037"/>
    <cellStyle name="Note 5 7 2 5" xfId="9038"/>
    <cellStyle name="Note 5 7 3" xfId="9039"/>
    <cellStyle name="Note 5 7 3 2" xfId="9040"/>
    <cellStyle name="Note 5 7 3 2 2" xfId="9041"/>
    <cellStyle name="Note 5 7 3 3" xfId="9042"/>
    <cellStyle name="Note 5 7 4" xfId="9043"/>
    <cellStyle name="Note 5 7 4 2" xfId="9044"/>
    <cellStyle name="Note 5 7 4 2 2" xfId="9045"/>
    <cellStyle name="Note 5 7 4 3" xfId="9046"/>
    <cellStyle name="Note 5 7 5" xfId="9047"/>
    <cellStyle name="Note 5 7 5 2" xfId="9048"/>
    <cellStyle name="Note 5 7 6" xfId="9049"/>
    <cellStyle name="Note 5 8" xfId="52645"/>
    <cellStyle name="Note 5 9" xfId="52646"/>
    <cellStyle name="Note 6" xfId="14447"/>
    <cellStyle name="Note 6 2" xfId="14474"/>
    <cellStyle name="Note 6 2 2" xfId="52647"/>
    <cellStyle name="Note 6 2 2 2" xfId="52648"/>
    <cellStyle name="Note 6 2 2 3" xfId="52649"/>
    <cellStyle name="Note 6 2 3" xfId="52650"/>
    <cellStyle name="Note 6 2 4" xfId="52651"/>
    <cellStyle name="Note 6 2 5" xfId="52652"/>
    <cellStyle name="Note 6 3" xfId="52653"/>
    <cellStyle name="Note 6 3 2" xfId="52654"/>
    <cellStyle name="Note 6 3 3" xfId="52655"/>
    <cellStyle name="Note 6 3 4" xfId="52656"/>
    <cellStyle name="Note 6 4" xfId="52657"/>
    <cellStyle name="Note 6 5" xfId="52658"/>
    <cellStyle name="Note 6 6" xfId="52659"/>
    <cellStyle name="Note 7" xfId="52660"/>
    <cellStyle name="Note 7 2" xfId="52661"/>
    <cellStyle name="Note 7 3" xfId="52662"/>
    <cellStyle name="Note 8" xfId="52663"/>
    <cellStyle name="Note 9" xfId="52664"/>
    <cellStyle name="NoteItem" xfId="52665"/>
    <cellStyle name="NoteNum" xfId="52666"/>
    <cellStyle name="Notes_multi" xfId="52667"/>
    <cellStyle name="NoteSection" xfId="52668"/>
    <cellStyle name="NoteSubItem" xfId="52669"/>
    <cellStyle name="NoteSubItemTotal" xfId="52670"/>
    <cellStyle name="NoteSubTotal" xfId="52671"/>
    <cellStyle name="NumResAccts" xfId="52672"/>
    <cellStyle name="NumResAccts 2" xfId="52673"/>
    <cellStyle name="NumResAccts_x000a_NA_x000d__x000a_" xfId="52674"/>
    <cellStyle name="OPa" xfId="52675"/>
    <cellStyle name="OPa 2" xfId="52676"/>
    <cellStyle name="OPa 2 2" xfId="52677"/>
    <cellStyle name="OPa 2 3" xfId="52678"/>
    <cellStyle name="OPa 3" xfId="52679"/>
    <cellStyle name="OPa 4" xfId="52680"/>
    <cellStyle name="OPb" xfId="52681"/>
    <cellStyle name="OPb 2" xfId="52682"/>
    <cellStyle name="OPb 2 2" xfId="52683"/>
    <cellStyle name="OPb 2 3" xfId="52684"/>
    <cellStyle name="OPb 3" xfId="52685"/>
    <cellStyle name="OPb 4" xfId="52686"/>
    <cellStyle name="OpenBals" xfId="52687"/>
    <cellStyle name="OpenBals 2" xfId="52688"/>
    <cellStyle name="OpenBals 2 2" xfId="52689"/>
    <cellStyle name="OpenBals 3" xfId="52690"/>
    <cellStyle name="OpeningBals" xfId="52691"/>
    <cellStyle name="OpeningBals 2" xfId="52692"/>
    <cellStyle name="OpSub" xfId="52693"/>
    <cellStyle name="OpSub 2" xfId="52694"/>
    <cellStyle name="Option" xfId="52695"/>
    <cellStyle name="Output 2" xfId="44"/>
    <cellStyle name="Output 2 10" xfId="9050"/>
    <cellStyle name="Output 2 10 10" xfId="52696"/>
    <cellStyle name="Output 2 10 11" xfId="52697"/>
    <cellStyle name="Output 2 10 2" xfId="9051"/>
    <cellStyle name="Output 2 10 2 2" xfId="9052"/>
    <cellStyle name="Output 2 10 2 2 2" xfId="9053"/>
    <cellStyle name="Output 2 10 2 2 2 2" xfId="9054"/>
    <cellStyle name="Output 2 10 2 2 3" xfId="9055"/>
    <cellStyle name="Output 2 10 2 3" xfId="9056"/>
    <cellStyle name="Output 2 10 2 3 2" xfId="9057"/>
    <cellStyle name="Output 2 10 2 3 2 2" xfId="9058"/>
    <cellStyle name="Output 2 10 2 3 3" xfId="9059"/>
    <cellStyle name="Output 2 10 2 4" xfId="9060"/>
    <cellStyle name="Output 2 10 2 4 2" xfId="9061"/>
    <cellStyle name="Output 2 10 2 5" xfId="9062"/>
    <cellStyle name="Output 2 10 3" xfId="9063"/>
    <cellStyle name="Output 2 10 3 2" xfId="9064"/>
    <cellStyle name="Output 2 10 3 2 2" xfId="9065"/>
    <cellStyle name="Output 2 10 3 2 3" xfId="52698"/>
    <cellStyle name="Output 2 10 3 3" xfId="9066"/>
    <cellStyle name="Output 2 10 3 4" xfId="52699"/>
    <cellStyle name="Output 2 10 4" xfId="9067"/>
    <cellStyle name="Output 2 10 4 2" xfId="9068"/>
    <cellStyle name="Output 2 10 4 2 2" xfId="9069"/>
    <cellStyle name="Output 2 10 4 2 3" xfId="52700"/>
    <cellStyle name="Output 2 10 4 3" xfId="9070"/>
    <cellStyle name="Output 2 10 4 4" xfId="52701"/>
    <cellStyle name="Output 2 10 5" xfId="9071"/>
    <cellStyle name="Output 2 10 5 2" xfId="9072"/>
    <cellStyle name="Output 2 10 5 2 2" xfId="52702"/>
    <cellStyle name="Output 2 10 5 2 3" xfId="52703"/>
    <cellStyle name="Output 2 10 5 3" xfId="52704"/>
    <cellStyle name="Output 2 10 5 4" xfId="52705"/>
    <cellStyle name="Output 2 10 6" xfId="9073"/>
    <cellStyle name="Output 2 10 6 2" xfId="52706"/>
    <cellStyle name="Output 2 10 6 2 2" xfId="52707"/>
    <cellStyle name="Output 2 10 6 2 3" xfId="52708"/>
    <cellStyle name="Output 2 10 6 3" xfId="52709"/>
    <cellStyle name="Output 2 10 6 4" xfId="52710"/>
    <cellStyle name="Output 2 10 7" xfId="52711"/>
    <cellStyle name="Output 2 10 7 2" xfId="52712"/>
    <cellStyle name="Output 2 10 7 2 2" xfId="52713"/>
    <cellStyle name="Output 2 10 7 2 3" xfId="52714"/>
    <cellStyle name="Output 2 10 7 3" xfId="52715"/>
    <cellStyle name="Output 2 10 7 4" xfId="52716"/>
    <cellStyle name="Output 2 10 8" xfId="52717"/>
    <cellStyle name="Output 2 10 8 2" xfId="52718"/>
    <cellStyle name="Output 2 10 8 2 2" xfId="52719"/>
    <cellStyle name="Output 2 10 8 2 3" xfId="52720"/>
    <cellStyle name="Output 2 10 8 3" xfId="52721"/>
    <cellStyle name="Output 2 10 8 4" xfId="52722"/>
    <cellStyle name="Output 2 10 9" xfId="52723"/>
    <cellStyle name="Output 2 10 9 2" xfId="52724"/>
    <cellStyle name="Output 2 10 9 3" xfId="52725"/>
    <cellStyle name="Output 2 11" xfId="52726"/>
    <cellStyle name="Output 2 11 10" xfId="52727"/>
    <cellStyle name="Output 2 11 11" xfId="52728"/>
    <cellStyle name="Output 2 11 2" xfId="52729"/>
    <cellStyle name="Output 2 11 2 2" xfId="52730"/>
    <cellStyle name="Output 2 11 2 2 2" xfId="52731"/>
    <cellStyle name="Output 2 11 2 2 3" xfId="52732"/>
    <cellStyle name="Output 2 11 2 3" xfId="52733"/>
    <cellStyle name="Output 2 11 2 4" xfId="52734"/>
    <cellStyle name="Output 2 11 3" xfId="52735"/>
    <cellStyle name="Output 2 11 3 2" xfId="52736"/>
    <cellStyle name="Output 2 11 3 2 2" xfId="52737"/>
    <cellStyle name="Output 2 11 3 2 3" xfId="52738"/>
    <cellStyle name="Output 2 11 3 3" xfId="52739"/>
    <cellStyle name="Output 2 11 3 4" xfId="52740"/>
    <cellStyle name="Output 2 11 4" xfId="52741"/>
    <cellStyle name="Output 2 11 4 2" xfId="52742"/>
    <cellStyle name="Output 2 11 4 2 2" xfId="52743"/>
    <cellStyle name="Output 2 11 4 2 3" xfId="52744"/>
    <cellStyle name="Output 2 11 4 3" xfId="52745"/>
    <cellStyle name="Output 2 11 4 4" xfId="52746"/>
    <cellStyle name="Output 2 11 5" xfId="52747"/>
    <cellStyle name="Output 2 11 5 2" xfId="52748"/>
    <cellStyle name="Output 2 11 5 2 2" xfId="52749"/>
    <cellStyle name="Output 2 11 5 2 3" xfId="52750"/>
    <cellStyle name="Output 2 11 5 3" xfId="52751"/>
    <cellStyle name="Output 2 11 5 4" xfId="52752"/>
    <cellStyle name="Output 2 11 6" xfId="52753"/>
    <cellStyle name="Output 2 11 6 2" xfId="52754"/>
    <cellStyle name="Output 2 11 6 2 2" xfId="52755"/>
    <cellStyle name="Output 2 11 6 2 3" xfId="52756"/>
    <cellStyle name="Output 2 11 6 3" xfId="52757"/>
    <cellStyle name="Output 2 11 6 4" xfId="52758"/>
    <cellStyle name="Output 2 11 7" xfId="52759"/>
    <cellStyle name="Output 2 11 7 2" xfId="52760"/>
    <cellStyle name="Output 2 11 7 2 2" xfId="52761"/>
    <cellStyle name="Output 2 11 7 2 3" xfId="52762"/>
    <cellStyle name="Output 2 11 7 3" xfId="52763"/>
    <cellStyle name="Output 2 11 7 4" xfId="52764"/>
    <cellStyle name="Output 2 11 8" xfId="52765"/>
    <cellStyle name="Output 2 11 8 2" xfId="52766"/>
    <cellStyle name="Output 2 11 8 2 2" xfId="52767"/>
    <cellStyle name="Output 2 11 8 2 3" xfId="52768"/>
    <cellStyle name="Output 2 11 8 3" xfId="52769"/>
    <cellStyle name="Output 2 11 8 4" xfId="52770"/>
    <cellStyle name="Output 2 11 9" xfId="52771"/>
    <cellStyle name="Output 2 11 9 2" xfId="52772"/>
    <cellStyle name="Output 2 11 9 3" xfId="52773"/>
    <cellStyle name="Output 2 12" xfId="52774"/>
    <cellStyle name="Output 2 12 10" xfId="52775"/>
    <cellStyle name="Output 2 12 11" xfId="52776"/>
    <cellStyle name="Output 2 12 2" xfId="52777"/>
    <cellStyle name="Output 2 12 2 2" xfId="52778"/>
    <cellStyle name="Output 2 12 2 2 2" xfId="52779"/>
    <cellStyle name="Output 2 12 2 2 3" xfId="52780"/>
    <cellStyle name="Output 2 12 2 3" xfId="52781"/>
    <cellStyle name="Output 2 12 2 4" xfId="52782"/>
    <cellStyle name="Output 2 12 3" xfId="52783"/>
    <cellStyle name="Output 2 12 3 2" xfId="52784"/>
    <cellStyle name="Output 2 12 3 2 2" xfId="52785"/>
    <cellStyle name="Output 2 12 3 2 3" xfId="52786"/>
    <cellStyle name="Output 2 12 3 3" xfId="52787"/>
    <cellStyle name="Output 2 12 3 4" xfId="52788"/>
    <cellStyle name="Output 2 12 4" xfId="52789"/>
    <cellStyle name="Output 2 12 4 2" xfId="52790"/>
    <cellStyle name="Output 2 12 4 2 2" xfId="52791"/>
    <cellStyle name="Output 2 12 4 2 3" xfId="52792"/>
    <cellStyle name="Output 2 12 4 3" xfId="52793"/>
    <cellStyle name="Output 2 12 4 4" xfId="52794"/>
    <cellStyle name="Output 2 12 5" xfId="52795"/>
    <cellStyle name="Output 2 12 5 2" xfId="52796"/>
    <cellStyle name="Output 2 12 5 2 2" xfId="52797"/>
    <cellStyle name="Output 2 12 5 2 3" xfId="52798"/>
    <cellStyle name="Output 2 12 5 3" xfId="52799"/>
    <cellStyle name="Output 2 12 5 4" xfId="52800"/>
    <cellStyle name="Output 2 12 6" xfId="52801"/>
    <cellStyle name="Output 2 12 6 2" xfId="52802"/>
    <cellStyle name="Output 2 12 6 2 2" xfId="52803"/>
    <cellStyle name="Output 2 12 6 2 3" xfId="52804"/>
    <cellStyle name="Output 2 12 6 3" xfId="52805"/>
    <cellStyle name="Output 2 12 6 4" xfId="52806"/>
    <cellStyle name="Output 2 12 7" xfId="52807"/>
    <cellStyle name="Output 2 12 7 2" xfId="52808"/>
    <cellStyle name="Output 2 12 7 2 2" xfId="52809"/>
    <cellStyle name="Output 2 12 7 2 3" xfId="52810"/>
    <cellStyle name="Output 2 12 7 3" xfId="52811"/>
    <cellStyle name="Output 2 12 7 4" xfId="52812"/>
    <cellStyle name="Output 2 12 8" xfId="52813"/>
    <cellStyle name="Output 2 12 8 2" xfId="52814"/>
    <cellStyle name="Output 2 12 8 2 2" xfId="52815"/>
    <cellStyle name="Output 2 12 8 2 3" xfId="52816"/>
    <cellStyle name="Output 2 12 8 3" xfId="52817"/>
    <cellStyle name="Output 2 12 8 4" xfId="52818"/>
    <cellStyle name="Output 2 12 9" xfId="52819"/>
    <cellStyle name="Output 2 12 9 2" xfId="52820"/>
    <cellStyle name="Output 2 12 9 3" xfId="52821"/>
    <cellStyle name="Output 2 13" xfId="52822"/>
    <cellStyle name="Output 2 13 10" xfId="52823"/>
    <cellStyle name="Output 2 13 11" xfId="52824"/>
    <cellStyle name="Output 2 13 2" xfId="52825"/>
    <cellStyle name="Output 2 13 2 2" xfId="52826"/>
    <cellStyle name="Output 2 13 2 2 2" xfId="52827"/>
    <cellStyle name="Output 2 13 2 2 3" xfId="52828"/>
    <cellStyle name="Output 2 13 2 3" xfId="52829"/>
    <cellStyle name="Output 2 13 2 4" xfId="52830"/>
    <cellStyle name="Output 2 13 3" xfId="52831"/>
    <cellStyle name="Output 2 13 3 2" xfId="52832"/>
    <cellStyle name="Output 2 13 3 2 2" xfId="52833"/>
    <cellStyle name="Output 2 13 3 2 3" xfId="52834"/>
    <cellStyle name="Output 2 13 3 3" xfId="52835"/>
    <cellStyle name="Output 2 13 3 4" xfId="52836"/>
    <cellStyle name="Output 2 13 4" xfId="52837"/>
    <cellStyle name="Output 2 13 4 2" xfId="52838"/>
    <cellStyle name="Output 2 13 4 2 2" xfId="52839"/>
    <cellStyle name="Output 2 13 4 2 3" xfId="52840"/>
    <cellStyle name="Output 2 13 4 3" xfId="52841"/>
    <cellStyle name="Output 2 13 4 4" xfId="52842"/>
    <cellStyle name="Output 2 13 5" xfId="52843"/>
    <cellStyle name="Output 2 13 5 2" xfId="52844"/>
    <cellStyle name="Output 2 13 5 2 2" xfId="52845"/>
    <cellStyle name="Output 2 13 5 2 3" xfId="52846"/>
    <cellStyle name="Output 2 13 5 3" xfId="52847"/>
    <cellStyle name="Output 2 13 5 4" xfId="52848"/>
    <cellStyle name="Output 2 13 6" xfId="52849"/>
    <cellStyle name="Output 2 13 6 2" xfId="52850"/>
    <cellStyle name="Output 2 13 6 2 2" xfId="52851"/>
    <cellStyle name="Output 2 13 6 2 3" xfId="52852"/>
    <cellStyle name="Output 2 13 6 3" xfId="52853"/>
    <cellStyle name="Output 2 13 6 4" xfId="52854"/>
    <cellStyle name="Output 2 13 7" xfId="52855"/>
    <cellStyle name="Output 2 13 7 2" xfId="52856"/>
    <cellStyle name="Output 2 13 7 2 2" xfId="52857"/>
    <cellStyle name="Output 2 13 7 2 3" xfId="52858"/>
    <cellStyle name="Output 2 13 7 3" xfId="52859"/>
    <cellStyle name="Output 2 13 7 4" xfId="52860"/>
    <cellStyle name="Output 2 13 8" xfId="52861"/>
    <cellStyle name="Output 2 13 8 2" xfId="52862"/>
    <cellStyle name="Output 2 13 8 2 2" xfId="52863"/>
    <cellStyle name="Output 2 13 8 2 3" xfId="52864"/>
    <cellStyle name="Output 2 13 8 3" xfId="52865"/>
    <cellStyle name="Output 2 13 8 4" xfId="52866"/>
    <cellStyle name="Output 2 13 9" xfId="52867"/>
    <cellStyle name="Output 2 13 9 2" xfId="52868"/>
    <cellStyle name="Output 2 13 9 3" xfId="52869"/>
    <cellStyle name="Output 2 14" xfId="52870"/>
    <cellStyle name="Output 2 14 10" xfId="52871"/>
    <cellStyle name="Output 2 14 11" xfId="52872"/>
    <cellStyle name="Output 2 14 2" xfId="52873"/>
    <cellStyle name="Output 2 14 2 2" xfId="52874"/>
    <cellStyle name="Output 2 14 2 2 2" xfId="52875"/>
    <cellStyle name="Output 2 14 2 2 3" xfId="52876"/>
    <cellStyle name="Output 2 14 2 3" xfId="52877"/>
    <cellStyle name="Output 2 14 2 4" xfId="52878"/>
    <cellStyle name="Output 2 14 3" xfId="52879"/>
    <cellStyle name="Output 2 14 3 2" xfId="52880"/>
    <cellStyle name="Output 2 14 3 2 2" xfId="52881"/>
    <cellStyle name="Output 2 14 3 2 3" xfId="52882"/>
    <cellStyle name="Output 2 14 3 3" xfId="52883"/>
    <cellStyle name="Output 2 14 3 4" xfId="52884"/>
    <cellStyle name="Output 2 14 4" xfId="52885"/>
    <cellStyle name="Output 2 14 4 2" xfId="52886"/>
    <cellStyle name="Output 2 14 4 2 2" xfId="52887"/>
    <cellStyle name="Output 2 14 4 2 3" xfId="52888"/>
    <cellStyle name="Output 2 14 4 3" xfId="52889"/>
    <cellStyle name="Output 2 14 4 4" xfId="52890"/>
    <cellStyle name="Output 2 14 5" xfId="52891"/>
    <cellStyle name="Output 2 14 5 2" xfId="52892"/>
    <cellStyle name="Output 2 14 5 2 2" xfId="52893"/>
    <cellStyle name="Output 2 14 5 2 3" xfId="52894"/>
    <cellStyle name="Output 2 14 5 3" xfId="52895"/>
    <cellStyle name="Output 2 14 5 4" xfId="52896"/>
    <cellStyle name="Output 2 14 6" xfId="52897"/>
    <cellStyle name="Output 2 14 6 2" xfId="52898"/>
    <cellStyle name="Output 2 14 6 2 2" xfId="52899"/>
    <cellStyle name="Output 2 14 6 2 3" xfId="52900"/>
    <cellStyle name="Output 2 14 6 3" xfId="52901"/>
    <cellStyle name="Output 2 14 6 4" xfId="52902"/>
    <cellStyle name="Output 2 14 7" xfId="52903"/>
    <cellStyle name="Output 2 14 7 2" xfId="52904"/>
    <cellStyle name="Output 2 14 7 2 2" xfId="52905"/>
    <cellStyle name="Output 2 14 7 2 3" xfId="52906"/>
    <cellStyle name="Output 2 14 7 3" xfId="52907"/>
    <cellStyle name="Output 2 14 7 4" xfId="52908"/>
    <cellStyle name="Output 2 14 8" xfId="52909"/>
    <cellStyle name="Output 2 14 8 2" xfId="52910"/>
    <cellStyle name="Output 2 14 8 2 2" xfId="52911"/>
    <cellStyle name="Output 2 14 8 2 3" xfId="52912"/>
    <cellStyle name="Output 2 14 8 3" xfId="52913"/>
    <cellStyle name="Output 2 14 8 4" xfId="52914"/>
    <cellStyle name="Output 2 14 9" xfId="52915"/>
    <cellStyle name="Output 2 14 9 2" xfId="52916"/>
    <cellStyle name="Output 2 14 9 3" xfId="52917"/>
    <cellStyle name="Output 2 15" xfId="52918"/>
    <cellStyle name="Output 2 15 10" xfId="52919"/>
    <cellStyle name="Output 2 15 11" xfId="52920"/>
    <cellStyle name="Output 2 15 2" xfId="52921"/>
    <cellStyle name="Output 2 15 2 2" xfId="52922"/>
    <cellStyle name="Output 2 15 2 2 2" xfId="52923"/>
    <cellStyle name="Output 2 15 2 2 3" xfId="52924"/>
    <cellStyle name="Output 2 15 2 3" xfId="52925"/>
    <cellStyle name="Output 2 15 2 4" xfId="52926"/>
    <cellStyle name="Output 2 15 3" xfId="52927"/>
    <cellStyle name="Output 2 15 3 2" xfId="52928"/>
    <cellStyle name="Output 2 15 3 2 2" xfId="52929"/>
    <cellStyle name="Output 2 15 3 2 3" xfId="52930"/>
    <cellStyle name="Output 2 15 3 3" xfId="52931"/>
    <cellStyle name="Output 2 15 3 4" xfId="52932"/>
    <cellStyle name="Output 2 15 4" xfId="52933"/>
    <cellStyle name="Output 2 15 4 2" xfId="52934"/>
    <cellStyle name="Output 2 15 4 2 2" xfId="52935"/>
    <cellStyle name="Output 2 15 4 2 3" xfId="52936"/>
    <cellStyle name="Output 2 15 4 3" xfId="52937"/>
    <cellStyle name="Output 2 15 4 4" xfId="52938"/>
    <cellStyle name="Output 2 15 5" xfId="52939"/>
    <cellStyle name="Output 2 15 5 2" xfId="52940"/>
    <cellStyle name="Output 2 15 5 2 2" xfId="52941"/>
    <cellStyle name="Output 2 15 5 2 3" xfId="52942"/>
    <cellStyle name="Output 2 15 5 3" xfId="52943"/>
    <cellStyle name="Output 2 15 5 4" xfId="52944"/>
    <cellStyle name="Output 2 15 6" xfId="52945"/>
    <cellStyle name="Output 2 15 6 2" xfId="52946"/>
    <cellStyle name="Output 2 15 6 2 2" xfId="52947"/>
    <cellStyle name="Output 2 15 6 2 3" xfId="52948"/>
    <cellStyle name="Output 2 15 6 3" xfId="52949"/>
    <cellStyle name="Output 2 15 6 4" xfId="52950"/>
    <cellStyle name="Output 2 15 7" xfId="52951"/>
    <cellStyle name="Output 2 15 7 2" xfId="52952"/>
    <cellStyle name="Output 2 15 7 2 2" xfId="52953"/>
    <cellStyle name="Output 2 15 7 2 3" xfId="52954"/>
    <cellStyle name="Output 2 15 7 3" xfId="52955"/>
    <cellStyle name="Output 2 15 7 4" xfId="52956"/>
    <cellStyle name="Output 2 15 8" xfId="52957"/>
    <cellStyle name="Output 2 15 8 2" xfId="52958"/>
    <cellStyle name="Output 2 15 8 2 2" xfId="52959"/>
    <cellStyle name="Output 2 15 8 2 3" xfId="52960"/>
    <cellStyle name="Output 2 15 8 3" xfId="52961"/>
    <cellStyle name="Output 2 15 8 4" xfId="52962"/>
    <cellStyle name="Output 2 15 9" xfId="52963"/>
    <cellStyle name="Output 2 15 9 2" xfId="52964"/>
    <cellStyle name="Output 2 15 9 3" xfId="52965"/>
    <cellStyle name="Output 2 16" xfId="52966"/>
    <cellStyle name="Output 2 16 10" xfId="52967"/>
    <cellStyle name="Output 2 16 11" xfId="52968"/>
    <cellStyle name="Output 2 16 2" xfId="52969"/>
    <cellStyle name="Output 2 16 2 2" xfId="52970"/>
    <cellStyle name="Output 2 16 2 2 2" xfId="52971"/>
    <cellStyle name="Output 2 16 2 2 3" xfId="52972"/>
    <cellStyle name="Output 2 16 2 3" xfId="52973"/>
    <cellStyle name="Output 2 16 2 4" xfId="52974"/>
    <cellStyle name="Output 2 16 3" xfId="52975"/>
    <cellStyle name="Output 2 16 3 2" xfId="52976"/>
    <cellStyle name="Output 2 16 3 2 2" xfId="52977"/>
    <cellStyle name="Output 2 16 3 2 3" xfId="52978"/>
    <cellStyle name="Output 2 16 3 3" xfId="52979"/>
    <cellStyle name="Output 2 16 3 4" xfId="52980"/>
    <cellStyle name="Output 2 16 4" xfId="52981"/>
    <cellStyle name="Output 2 16 4 2" xfId="52982"/>
    <cellStyle name="Output 2 16 4 2 2" xfId="52983"/>
    <cellStyle name="Output 2 16 4 2 3" xfId="52984"/>
    <cellStyle name="Output 2 16 4 3" xfId="52985"/>
    <cellStyle name="Output 2 16 4 4" xfId="52986"/>
    <cellStyle name="Output 2 16 5" xfId="52987"/>
    <cellStyle name="Output 2 16 5 2" xfId="52988"/>
    <cellStyle name="Output 2 16 5 2 2" xfId="52989"/>
    <cellStyle name="Output 2 16 5 2 3" xfId="52990"/>
    <cellStyle name="Output 2 16 5 3" xfId="52991"/>
    <cellStyle name="Output 2 16 5 4" xfId="52992"/>
    <cellStyle name="Output 2 16 6" xfId="52993"/>
    <cellStyle name="Output 2 16 6 2" xfId="52994"/>
    <cellStyle name="Output 2 16 6 2 2" xfId="52995"/>
    <cellStyle name="Output 2 16 6 2 3" xfId="52996"/>
    <cellStyle name="Output 2 16 6 3" xfId="52997"/>
    <cellStyle name="Output 2 16 6 4" xfId="52998"/>
    <cellStyle name="Output 2 16 7" xfId="52999"/>
    <cellStyle name="Output 2 16 7 2" xfId="53000"/>
    <cellStyle name="Output 2 16 7 2 2" xfId="53001"/>
    <cellStyle name="Output 2 16 7 2 3" xfId="53002"/>
    <cellStyle name="Output 2 16 7 3" xfId="53003"/>
    <cellStyle name="Output 2 16 7 4" xfId="53004"/>
    <cellStyle name="Output 2 16 8" xfId="53005"/>
    <cellStyle name="Output 2 16 8 2" xfId="53006"/>
    <cellStyle name="Output 2 16 8 2 2" xfId="53007"/>
    <cellStyle name="Output 2 16 8 2 3" xfId="53008"/>
    <cellStyle name="Output 2 16 8 3" xfId="53009"/>
    <cellStyle name="Output 2 16 8 4" xfId="53010"/>
    <cellStyle name="Output 2 16 9" xfId="53011"/>
    <cellStyle name="Output 2 16 9 2" xfId="53012"/>
    <cellStyle name="Output 2 16 9 3" xfId="53013"/>
    <cellStyle name="Output 2 17" xfId="53014"/>
    <cellStyle name="Output 2 17 10" xfId="53015"/>
    <cellStyle name="Output 2 17 2" xfId="53016"/>
    <cellStyle name="Output 2 17 2 2" xfId="53017"/>
    <cellStyle name="Output 2 17 2 2 2" xfId="53018"/>
    <cellStyle name="Output 2 17 2 2 3" xfId="53019"/>
    <cellStyle name="Output 2 17 2 3" xfId="53020"/>
    <cellStyle name="Output 2 17 2 4" xfId="53021"/>
    <cellStyle name="Output 2 17 3" xfId="53022"/>
    <cellStyle name="Output 2 17 3 2" xfId="53023"/>
    <cellStyle name="Output 2 17 3 2 2" xfId="53024"/>
    <cellStyle name="Output 2 17 3 2 3" xfId="53025"/>
    <cellStyle name="Output 2 17 3 3" xfId="53026"/>
    <cellStyle name="Output 2 17 3 4" xfId="53027"/>
    <cellStyle name="Output 2 17 4" xfId="53028"/>
    <cellStyle name="Output 2 17 4 2" xfId="53029"/>
    <cellStyle name="Output 2 17 4 2 2" xfId="53030"/>
    <cellStyle name="Output 2 17 4 2 3" xfId="53031"/>
    <cellStyle name="Output 2 17 4 3" xfId="53032"/>
    <cellStyle name="Output 2 17 4 4" xfId="53033"/>
    <cellStyle name="Output 2 17 5" xfId="53034"/>
    <cellStyle name="Output 2 17 5 2" xfId="53035"/>
    <cellStyle name="Output 2 17 5 2 2" xfId="53036"/>
    <cellStyle name="Output 2 17 5 2 3" xfId="53037"/>
    <cellStyle name="Output 2 17 5 3" xfId="53038"/>
    <cellStyle name="Output 2 17 5 4" xfId="53039"/>
    <cellStyle name="Output 2 17 6" xfId="53040"/>
    <cellStyle name="Output 2 17 6 2" xfId="53041"/>
    <cellStyle name="Output 2 17 6 2 2" xfId="53042"/>
    <cellStyle name="Output 2 17 6 2 3" xfId="53043"/>
    <cellStyle name="Output 2 17 6 3" xfId="53044"/>
    <cellStyle name="Output 2 17 6 4" xfId="53045"/>
    <cellStyle name="Output 2 17 7" xfId="53046"/>
    <cellStyle name="Output 2 17 7 2" xfId="53047"/>
    <cellStyle name="Output 2 17 7 2 2" xfId="53048"/>
    <cellStyle name="Output 2 17 7 2 3" xfId="53049"/>
    <cellStyle name="Output 2 17 7 3" xfId="53050"/>
    <cellStyle name="Output 2 17 7 4" xfId="53051"/>
    <cellStyle name="Output 2 17 8" xfId="53052"/>
    <cellStyle name="Output 2 17 8 2" xfId="53053"/>
    <cellStyle name="Output 2 17 8 3" xfId="53054"/>
    <cellStyle name="Output 2 17 9" xfId="53055"/>
    <cellStyle name="Output 2 18" xfId="53056"/>
    <cellStyle name="Output 2 18 10" xfId="53057"/>
    <cellStyle name="Output 2 18 2" xfId="53058"/>
    <cellStyle name="Output 2 18 2 2" xfId="53059"/>
    <cellStyle name="Output 2 18 2 2 2" xfId="53060"/>
    <cellStyle name="Output 2 18 2 2 3" xfId="53061"/>
    <cellStyle name="Output 2 18 2 3" xfId="53062"/>
    <cellStyle name="Output 2 18 2 4" xfId="53063"/>
    <cellStyle name="Output 2 18 3" xfId="53064"/>
    <cellStyle name="Output 2 18 3 2" xfId="53065"/>
    <cellStyle name="Output 2 18 3 2 2" xfId="53066"/>
    <cellStyle name="Output 2 18 3 2 3" xfId="53067"/>
    <cellStyle name="Output 2 18 3 3" xfId="53068"/>
    <cellStyle name="Output 2 18 3 4" xfId="53069"/>
    <cellStyle name="Output 2 18 4" xfId="53070"/>
    <cellStyle name="Output 2 18 4 2" xfId="53071"/>
    <cellStyle name="Output 2 18 4 2 2" xfId="53072"/>
    <cellStyle name="Output 2 18 4 2 3" xfId="53073"/>
    <cellStyle name="Output 2 18 4 3" xfId="53074"/>
    <cellStyle name="Output 2 18 4 4" xfId="53075"/>
    <cellStyle name="Output 2 18 5" xfId="53076"/>
    <cellStyle name="Output 2 18 5 2" xfId="53077"/>
    <cellStyle name="Output 2 18 5 2 2" xfId="53078"/>
    <cellStyle name="Output 2 18 5 2 3" xfId="53079"/>
    <cellStyle name="Output 2 18 5 3" xfId="53080"/>
    <cellStyle name="Output 2 18 5 4" xfId="53081"/>
    <cellStyle name="Output 2 18 6" xfId="53082"/>
    <cellStyle name="Output 2 18 6 2" xfId="53083"/>
    <cellStyle name="Output 2 18 6 2 2" xfId="53084"/>
    <cellStyle name="Output 2 18 6 2 3" xfId="53085"/>
    <cellStyle name="Output 2 18 6 3" xfId="53086"/>
    <cellStyle name="Output 2 18 6 4" xfId="53087"/>
    <cellStyle name="Output 2 18 7" xfId="53088"/>
    <cellStyle name="Output 2 18 7 2" xfId="53089"/>
    <cellStyle name="Output 2 18 7 2 2" xfId="53090"/>
    <cellStyle name="Output 2 18 7 2 3" xfId="53091"/>
    <cellStyle name="Output 2 18 7 3" xfId="53092"/>
    <cellStyle name="Output 2 18 7 4" xfId="53093"/>
    <cellStyle name="Output 2 18 8" xfId="53094"/>
    <cellStyle name="Output 2 18 8 2" xfId="53095"/>
    <cellStyle name="Output 2 18 8 3" xfId="53096"/>
    <cellStyle name="Output 2 18 9" xfId="53097"/>
    <cellStyle name="Output 2 19" xfId="53098"/>
    <cellStyle name="Output 2 19 10" xfId="53099"/>
    <cellStyle name="Output 2 19 2" xfId="53100"/>
    <cellStyle name="Output 2 19 2 2" xfId="53101"/>
    <cellStyle name="Output 2 19 2 2 2" xfId="53102"/>
    <cellStyle name="Output 2 19 2 2 3" xfId="53103"/>
    <cellStyle name="Output 2 19 2 3" xfId="53104"/>
    <cellStyle name="Output 2 19 2 4" xfId="53105"/>
    <cellStyle name="Output 2 19 3" xfId="53106"/>
    <cellStyle name="Output 2 19 3 2" xfId="53107"/>
    <cellStyle name="Output 2 19 3 2 2" xfId="53108"/>
    <cellStyle name="Output 2 19 3 2 3" xfId="53109"/>
    <cellStyle name="Output 2 19 3 3" xfId="53110"/>
    <cellStyle name="Output 2 19 3 4" xfId="53111"/>
    <cellStyle name="Output 2 19 4" xfId="53112"/>
    <cellStyle name="Output 2 19 4 2" xfId="53113"/>
    <cellStyle name="Output 2 19 4 2 2" xfId="53114"/>
    <cellStyle name="Output 2 19 4 2 3" xfId="53115"/>
    <cellStyle name="Output 2 19 4 3" xfId="53116"/>
    <cellStyle name="Output 2 19 4 4" xfId="53117"/>
    <cellStyle name="Output 2 19 5" xfId="53118"/>
    <cellStyle name="Output 2 19 5 2" xfId="53119"/>
    <cellStyle name="Output 2 19 5 2 2" xfId="53120"/>
    <cellStyle name="Output 2 19 5 2 3" xfId="53121"/>
    <cellStyle name="Output 2 19 5 3" xfId="53122"/>
    <cellStyle name="Output 2 19 5 4" xfId="53123"/>
    <cellStyle name="Output 2 19 6" xfId="53124"/>
    <cellStyle name="Output 2 19 6 2" xfId="53125"/>
    <cellStyle name="Output 2 19 6 2 2" xfId="53126"/>
    <cellStyle name="Output 2 19 6 2 3" xfId="53127"/>
    <cellStyle name="Output 2 19 6 3" xfId="53128"/>
    <cellStyle name="Output 2 19 6 4" xfId="53129"/>
    <cellStyle name="Output 2 19 7" xfId="53130"/>
    <cellStyle name="Output 2 19 7 2" xfId="53131"/>
    <cellStyle name="Output 2 19 7 2 2" xfId="53132"/>
    <cellStyle name="Output 2 19 7 2 3" xfId="53133"/>
    <cellStyle name="Output 2 19 7 3" xfId="53134"/>
    <cellStyle name="Output 2 19 7 4" xfId="53135"/>
    <cellStyle name="Output 2 19 8" xfId="53136"/>
    <cellStyle name="Output 2 19 8 2" xfId="53137"/>
    <cellStyle name="Output 2 19 8 3" xfId="53138"/>
    <cellStyle name="Output 2 19 9" xfId="53139"/>
    <cellStyle name="Output 2 2" xfId="53"/>
    <cellStyle name="Output 2 2 10" xfId="14475"/>
    <cellStyle name="Output 2 2 10 10" xfId="53140"/>
    <cellStyle name="Output 2 2 10 11" xfId="53141"/>
    <cellStyle name="Output 2 2 10 2" xfId="53142"/>
    <cellStyle name="Output 2 2 10 2 2" xfId="53143"/>
    <cellStyle name="Output 2 2 10 2 2 2" xfId="53144"/>
    <cellStyle name="Output 2 2 10 2 2 3" xfId="53145"/>
    <cellStyle name="Output 2 2 10 2 3" xfId="53146"/>
    <cellStyle name="Output 2 2 10 2 4" xfId="53147"/>
    <cellStyle name="Output 2 2 10 3" xfId="53148"/>
    <cellStyle name="Output 2 2 10 3 2" xfId="53149"/>
    <cellStyle name="Output 2 2 10 3 2 2" xfId="53150"/>
    <cellStyle name="Output 2 2 10 3 2 3" xfId="53151"/>
    <cellStyle name="Output 2 2 10 3 3" xfId="53152"/>
    <cellStyle name="Output 2 2 10 3 4" xfId="53153"/>
    <cellStyle name="Output 2 2 10 4" xfId="53154"/>
    <cellStyle name="Output 2 2 10 4 2" xfId="53155"/>
    <cellStyle name="Output 2 2 10 4 2 2" xfId="53156"/>
    <cellStyle name="Output 2 2 10 4 2 3" xfId="53157"/>
    <cellStyle name="Output 2 2 10 4 3" xfId="53158"/>
    <cellStyle name="Output 2 2 10 4 4" xfId="53159"/>
    <cellStyle name="Output 2 2 10 5" xfId="53160"/>
    <cellStyle name="Output 2 2 10 5 2" xfId="53161"/>
    <cellStyle name="Output 2 2 10 5 2 2" xfId="53162"/>
    <cellStyle name="Output 2 2 10 5 2 3" xfId="53163"/>
    <cellStyle name="Output 2 2 10 5 3" xfId="53164"/>
    <cellStyle name="Output 2 2 10 5 4" xfId="53165"/>
    <cellStyle name="Output 2 2 10 6" xfId="53166"/>
    <cellStyle name="Output 2 2 10 6 2" xfId="53167"/>
    <cellStyle name="Output 2 2 10 6 2 2" xfId="53168"/>
    <cellStyle name="Output 2 2 10 6 2 3" xfId="53169"/>
    <cellStyle name="Output 2 2 10 6 3" xfId="53170"/>
    <cellStyle name="Output 2 2 10 6 4" xfId="53171"/>
    <cellStyle name="Output 2 2 10 7" xfId="53172"/>
    <cellStyle name="Output 2 2 10 7 2" xfId="53173"/>
    <cellStyle name="Output 2 2 10 7 2 2" xfId="53174"/>
    <cellStyle name="Output 2 2 10 7 2 3" xfId="53175"/>
    <cellStyle name="Output 2 2 10 7 3" xfId="53176"/>
    <cellStyle name="Output 2 2 10 7 4" xfId="53177"/>
    <cellStyle name="Output 2 2 10 8" xfId="53178"/>
    <cellStyle name="Output 2 2 10 8 2" xfId="53179"/>
    <cellStyle name="Output 2 2 10 8 2 2" xfId="53180"/>
    <cellStyle name="Output 2 2 10 8 2 3" xfId="53181"/>
    <cellStyle name="Output 2 2 10 8 3" xfId="53182"/>
    <cellStyle name="Output 2 2 10 8 4" xfId="53183"/>
    <cellStyle name="Output 2 2 10 9" xfId="53184"/>
    <cellStyle name="Output 2 2 10 9 2" xfId="53185"/>
    <cellStyle name="Output 2 2 10 9 3" xfId="53186"/>
    <cellStyle name="Output 2 2 11" xfId="53187"/>
    <cellStyle name="Output 2 2 11 10" xfId="53188"/>
    <cellStyle name="Output 2 2 11 11" xfId="53189"/>
    <cellStyle name="Output 2 2 11 2" xfId="53190"/>
    <cellStyle name="Output 2 2 11 2 2" xfId="53191"/>
    <cellStyle name="Output 2 2 11 2 2 2" xfId="53192"/>
    <cellStyle name="Output 2 2 11 2 2 3" xfId="53193"/>
    <cellStyle name="Output 2 2 11 2 3" xfId="53194"/>
    <cellStyle name="Output 2 2 11 2 4" xfId="53195"/>
    <cellStyle name="Output 2 2 11 3" xfId="53196"/>
    <cellStyle name="Output 2 2 11 3 2" xfId="53197"/>
    <cellStyle name="Output 2 2 11 3 2 2" xfId="53198"/>
    <cellStyle name="Output 2 2 11 3 2 3" xfId="53199"/>
    <cellStyle name="Output 2 2 11 3 3" xfId="53200"/>
    <cellStyle name="Output 2 2 11 3 4" xfId="53201"/>
    <cellStyle name="Output 2 2 11 4" xfId="53202"/>
    <cellStyle name="Output 2 2 11 4 2" xfId="53203"/>
    <cellStyle name="Output 2 2 11 4 2 2" xfId="53204"/>
    <cellStyle name="Output 2 2 11 4 2 3" xfId="53205"/>
    <cellStyle name="Output 2 2 11 4 3" xfId="53206"/>
    <cellStyle name="Output 2 2 11 4 4" xfId="53207"/>
    <cellStyle name="Output 2 2 11 5" xfId="53208"/>
    <cellStyle name="Output 2 2 11 5 2" xfId="53209"/>
    <cellStyle name="Output 2 2 11 5 2 2" xfId="53210"/>
    <cellStyle name="Output 2 2 11 5 2 3" xfId="53211"/>
    <cellStyle name="Output 2 2 11 5 3" xfId="53212"/>
    <cellStyle name="Output 2 2 11 5 4" xfId="53213"/>
    <cellStyle name="Output 2 2 11 6" xfId="53214"/>
    <cellStyle name="Output 2 2 11 6 2" xfId="53215"/>
    <cellStyle name="Output 2 2 11 6 2 2" xfId="53216"/>
    <cellStyle name="Output 2 2 11 6 2 3" xfId="53217"/>
    <cellStyle name="Output 2 2 11 6 3" xfId="53218"/>
    <cellStyle name="Output 2 2 11 6 4" xfId="53219"/>
    <cellStyle name="Output 2 2 11 7" xfId="53220"/>
    <cellStyle name="Output 2 2 11 7 2" xfId="53221"/>
    <cellStyle name="Output 2 2 11 7 2 2" xfId="53222"/>
    <cellStyle name="Output 2 2 11 7 2 3" xfId="53223"/>
    <cellStyle name="Output 2 2 11 7 3" xfId="53224"/>
    <cellStyle name="Output 2 2 11 7 4" xfId="53225"/>
    <cellStyle name="Output 2 2 11 8" xfId="53226"/>
    <cellStyle name="Output 2 2 11 8 2" xfId="53227"/>
    <cellStyle name="Output 2 2 11 8 2 2" xfId="53228"/>
    <cellStyle name="Output 2 2 11 8 2 3" xfId="53229"/>
    <cellStyle name="Output 2 2 11 8 3" xfId="53230"/>
    <cellStyle name="Output 2 2 11 8 4" xfId="53231"/>
    <cellStyle name="Output 2 2 11 9" xfId="53232"/>
    <cellStyle name="Output 2 2 11 9 2" xfId="53233"/>
    <cellStyle name="Output 2 2 11 9 3" xfId="53234"/>
    <cellStyle name="Output 2 2 12" xfId="53235"/>
    <cellStyle name="Output 2 2 12 10" xfId="53236"/>
    <cellStyle name="Output 2 2 12 11" xfId="53237"/>
    <cellStyle name="Output 2 2 12 2" xfId="53238"/>
    <cellStyle name="Output 2 2 12 2 2" xfId="53239"/>
    <cellStyle name="Output 2 2 12 2 2 2" xfId="53240"/>
    <cellStyle name="Output 2 2 12 2 2 3" xfId="53241"/>
    <cellStyle name="Output 2 2 12 2 3" xfId="53242"/>
    <cellStyle name="Output 2 2 12 2 4" xfId="53243"/>
    <cellStyle name="Output 2 2 12 3" xfId="53244"/>
    <cellStyle name="Output 2 2 12 3 2" xfId="53245"/>
    <cellStyle name="Output 2 2 12 3 2 2" xfId="53246"/>
    <cellStyle name="Output 2 2 12 3 2 3" xfId="53247"/>
    <cellStyle name="Output 2 2 12 3 3" xfId="53248"/>
    <cellStyle name="Output 2 2 12 3 4" xfId="53249"/>
    <cellStyle name="Output 2 2 12 4" xfId="53250"/>
    <cellStyle name="Output 2 2 12 4 2" xfId="53251"/>
    <cellStyle name="Output 2 2 12 4 2 2" xfId="53252"/>
    <cellStyle name="Output 2 2 12 4 2 3" xfId="53253"/>
    <cellStyle name="Output 2 2 12 4 3" xfId="53254"/>
    <cellStyle name="Output 2 2 12 4 4" xfId="53255"/>
    <cellStyle name="Output 2 2 12 5" xfId="53256"/>
    <cellStyle name="Output 2 2 12 5 2" xfId="53257"/>
    <cellStyle name="Output 2 2 12 5 2 2" xfId="53258"/>
    <cellStyle name="Output 2 2 12 5 2 3" xfId="53259"/>
    <cellStyle name="Output 2 2 12 5 3" xfId="53260"/>
    <cellStyle name="Output 2 2 12 5 4" xfId="53261"/>
    <cellStyle name="Output 2 2 12 6" xfId="53262"/>
    <cellStyle name="Output 2 2 12 6 2" xfId="53263"/>
    <cellStyle name="Output 2 2 12 6 2 2" xfId="53264"/>
    <cellStyle name="Output 2 2 12 6 2 3" xfId="53265"/>
    <cellStyle name="Output 2 2 12 6 3" xfId="53266"/>
    <cellStyle name="Output 2 2 12 6 4" xfId="53267"/>
    <cellStyle name="Output 2 2 12 7" xfId="53268"/>
    <cellStyle name="Output 2 2 12 7 2" xfId="53269"/>
    <cellStyle name="Output 2 2 12 7 2 2" xfId="53270"/>
    <cellStyle name="Output 2 2 12 7 2 3" xfId="53271"/>
    <cellStyle name="Output 2 2 12 7 3" xfId="53272"/>
    <cellStyle name="Output 2 2 12 7 4" xfId="53273"/>
    <cellStyle name="Output 2 2 12 8" xfId="53274"/>
    <cellStyle name="Output 2 2 12 8 2" xfId="53275"/>
    <cellStyle name="Output 2 2 12 8 2 2" xfId="53276"/>
    <cellStyle name="Output 2 2 12 8 2 3" xfId="53277"/>
    <cellStyle name="Output 2 2 12 8 3" xfId="53278"/>
    <cellStyle name="Output 2 2 12 8 4" xfId="53279"/>
    <cellStyle name="Output 2 2 12 9" xfId="53280"/>
    <cellStyle name="Output 2 2 12 9 2" xfId="53281"/>
    <cellStyle name="Output 2 2 12 9 3" xfId="53282"/>
    <cellStyle name="Output 2 2 13" xfId="53283"/>
    <cellStyle name="Output 2 2 13 10" xfId="53284"/>
    <cellStyle name="Output 2 2 13 11" xfId="53285"/>
    <cellStyle name="Output 2 2 13 2" xfId="53286"/>
    <cellStyle name="Output 2 2 13 2 2" xfId="53287"/>
    <cellStyle name="Output 2 2 13 2 2 2" xfId="53288"/>
    <cellStyle name="Output 2 2 13 2 2 3" xfId="53289"/>
    <cellStyle name="Output 2 2 13 2 3" xfId="53290"/>
    <cellStyle name="Output 2 2 13 2 4" xfId="53291"/>
    <cellStyle name="Output 2 2 13 3" xfId="53292"/>
    <cellStyle name="Output 2 2 13 3 2" xfId="53293"/>
    <cellStyle name="Output 2 2 13 3 2 2" xfId="53294"/>
    <cellStyle name="Output 2 2 13 3 2 3" xfId="53295"/>
    <cellStyle name="Output 2 2 13 3 3" xfId="53296"/>
    <cellStyle name="Output 2 2 13 3 4" xfId="53297"/>
    <cellStyle name="Output 2 2 13 4" xfId="53298"/>
    <cellStyle name="Output 2 2 13 4 2" xfId="53299"/>
    <cellStyle name="Output 2 2 13 4 2 2" xfId="53300"/>
    <cellStyle name="Output 2 2 13 4 2 3" xfId="53301"/>
    <cellStyle name="Output 2 2 13 4 3" xfId="53302"/>
    <cellStyle name="Output 2 2 13 4 4" xfId="53303"/>
    <cellStyle name="Output 2 2 13 5" xfId="53304"/>
    <cellStyle name="Output 2 2 13 5 2" xfId="53305"/>
    <cellStyle name="Output 2 2 13 5 2 2" xfId="53306"/>
    <cellStyle name="Output 2 2 13 5 2 3" xfId="53307"/>
    <cellStyle name="Output 2 2 13 5 3" xfId="53308"/>
    <cellStyle name="Output 2 2 13 5 4" xfId="53309"/>
    <cellStyle name="Output 2 2 13 6" xfId="53310"/>
    <cellStyle name="Output 2 2 13 6 2" xfId="53311"/>
    <cellStyle name="Output 2 2 13 6 2 2" xfId="53312"/>
    <cellStyle name="Output 2 2 13 6 2 3" xfId="53313"/>
    <cellStyle name="Output 2 2 13 6 3" xfId="53314"/>
    <cellStyle name="Output 2 2 13 6 4" xfId="53315"/>
    <cellStyle name="Output 2 2 13 7" xfId="53316"/>
    <cellStyle name="Output 2 2 13 7 2" xfId="53317"/>
    <cellStyle name="Output 2 2 13 7 2 2" xfId="53318"/>
    <cellStyle name="Output 2 2 13 7 2 3" xfId="53319"/>
    <cellStyle name="Output 2 2 13 7 3" xfId="53320"/>
    <cellStyle name="Output 2 2 13 7 4" xfId="53321"/>
    <cellStyle name="Output 2 2 13 8" xfId="53322"/>
    <cellStyle name="Output 2 2 13 8 2" xfId="53323"/>
    <cellStyle name="Output 2 2 13 8 2 2" xfId="53324"/>
    <cellStyle name="Output 2 2 13 8 2 3" xfId="53325"/>
    <cellStyle name="Output 2 2 13 8 3" xfId="53326"/>
    <cellStyle name="Output 2 2 13 8 4" xfId="53327"/>
    <cellStyle name="Output 2 2 13 9" xfId="53328"/>
    <cellStyle name="Output 2 2 13 9 2" xfId="53329"/>
    <cellStyle name="Output 2 2 13 9 3" xfId="53330"/>
    <cellStyle name="Output 2 2 14" xfId="53331"/>
    <cellStyle name="Output 2 2 14 10" xfId="53332"/>
    <cellStyle name="Output 2 2 14 11" xfId="53333"/>
    <cellStyle name="Output 2 2 14 2" xfId="53334"/>
    <cellStyle name="Output 2 2 14 2 2" xfId="53335"/>
    <cellStyle name="Output 2 2 14 2 2 2" xfId="53336"/>
    <cellStyle name="Output 2 2 14 2 2 3" xfId="53337"/>
    <cellStyle name="Output 2 2 14 2 3" xfId="53338"/>
    <cellStyle name="Output 2 2 14 2 4" xfId="53339"/>
    <cellStyle name="Output 2 2 14 3" xfId="53340"/>
    <cellStyle name="Output 2 2 14 3 2" xfId="53341"/>
    <cellStyle name="Output 2 2 14 3 2 2" xfId="53342"/>
    <cellStyle name="Output 2 2 14 3 2 3" xfId="53343"/>
    <cellStyle name="Output 2 2 14 3 3" xfId="53344"/>
    <cellStyle name="Output 2 2 14 3 4" xfId="53345"/>
    <cellStyle name="Output 2 2 14 4" xfId="53346"/>
    <cellStyle name="Output 2 2 14 4 2" xfId="53347"/>
    <cellStyle name="Output 2 2 14 4 2 2" xfId="53348"/>
    <cellStyle name="Output 2 2 14 4 2 3" xfId="53349"/>
    <cellStyle name="Output 2 2 14 4 3" xfId="53350"/>
    <cellStyle name="Output 2 2 14 4 4" xfId="53351"/>
    <cellStyle name="Output 2 2 14 5" xfId="53352"/>
    <cellStyle name="Output 2 2 14 5 2" xfId="53353"/>
    <cellStyle name="Output 2 2 14 5 2 2" xfId="53354"/>
    <cellStyle name="Output 2 2 14 5 2 3" xfId="53355"/>
    <cellStyle name="Output 2 2 14 5 3" xfId="53356"/>
    <cellStyle name="Output 2 2 14 5 4" xfId="53357"/>
    <cellStyle name="Output 2 2 14 6" xfId="53358"/>
    <cellStyle name="Output 2 2 14 6 2" xfId="53359"/>
    <cellStyle name="Output 2 2 14 6 2 2" xfId="53360"/>
    <cellStyle name="Output 2 2 14 6 2 3" xfId="53361"/>
    <cellStyle name="Output 2 2 14 6 3" xfId="53362"/>
    <cellStyle name="Output 2 2 14 6 4" xfId="53363"/>
    <cellStyle name="Output 2 2 14 7" xfId="53364"/>
    <cellStyle name="Output 2 2 14 7 2" xfId="53365"/>
    <cellStyle name="Output 2 2 14 7 2 2" xfId="53366"/>
    <cellStyle name="Output 2 2 14 7 2 3" xfId="53367"/>
    <cellStyle name="Output 2 2 14 7 3" xfId="53368"/>
    <cellStyle name="Output 2 2 14 7 4" xfId="53369"/>
    <cellStyle name="Output 2 2 14 8" xfId="53370"/>
    <cellStyle name="Output 2 2 14 8 2" xfId="53371"/>
    <cellStyle name="Output 2 2 14 8 2 2" xfId="53372"/>
    <cellStyle name="Output 2 2 14 8 2 3" xfId="53373"/>
    <cellStyle name="Output 2 2 14 8 3" xfId="53374"/>
    <cellStyle name="Output 2 2 14 8 4" xfId="53375"/>
    <cellStyle name="Output 2 2 14 9" xfId="53376"/>
    <cellStyle name="Output 2 2 14 9 2" xfId="53377"/>
    <cellStyle name="Output 2 2 14 9 3" xfId="53378"/>
    <cellStyle name="Output 2 2 15" xfId="53379"/>
    <cellStyle name="Output 2 2 15 10" xfId="53380"/>
    <cellStyle name="Output 2 2 15 11" xfId="53381"/>
    <cellStyle name="Output 2 2 15 2" xfId="53382"/>
    <cellStyle name="Output 2 2 15 2 2" xfId="53383"/>
    <cellStyle name="Output 2 2 15 2 2 2" xfId="53384"/>
    <cellStyle name="Output 2 2 15 2 2 3" xfId="53385"/>
    <cellStyle name="Output 2 2 15 2 3" xfId="53386"/>
    <cellStyle name="Output 2 2 15 2 4" xfId="53387"/>
    <cellStyle name="Output 2 2 15 3" xfId="53388"/>
    <cellStyle name="Output 2 2 15 3 2" xfId="53389"/>
    <cellStyle name="Output 2 2 15 3 2 2" xfId="53390"/>
    <cellStyle name="Output 2 2 15 3 2 3" xfId="53391"/>
    <cellStyle name="Output 2 2 15 3 3" xfId="53392"/>
    <cellStyle name="Output 2 2 15 3 4" xfId="53393"/>
    <cellStyle name="Output 2 2 15 4" xfId="53394"/>
    <cellStyle name="Output 2 2 15 4 2" xfId="53395"/>
    <cellStyle name="Output 2 2 15 4 2 2" xfId="53396"/>
    <cellStyle name="Output 2 2 15 4 2 3" xfId="53397"/>
    <cellStyle name="Output 2 2 15 4 3" xfId="53398"/>
    <cellStyle name="Output 2 2 15 4 4" xfId="53399"/>
    <cellStyle name="Output 2 2 15 5" xfId="53400"/>
    <cellStyle name="Output 2 2 15 5 2" xfId="53401"/>
    <cellStyle name="Output 2 2 15 5 2 2" xfId="53402"/>
    <cellStyle name="Output 2 2 15 5 2 3" xfId="53403"/>
    <cellStyle name="Output 2 2 15 5 3" xfId="53404"/>
    <cellStyle name="Output 2 2 15 5 4" xfId="53405"/>
    <cellStyle name="Output 2 2 15 6" xfId="53406"/>
    <cellStyle name="Output 2 2 15 6 2" xfId="53407"/>
    <cellStyle name="Output 2 2 15 6 2 2" xfId="53408"/>
    <cellStyle name="Output 2 2 15 6 2 3" xfId="53409"/>
    <cellStyle name="Output 2 2 15 6 3" xfId="53410"/>
    <cellStyle name="Output 2 2 15 6 4" xfId="53411"/>
    <cellStyle name="Output 2 2 15 7" xfId="53412"/>
    <cellStyle name="Output 2 2 15 7 2" xfId="53413"/>
    <cellStyle name="Output 2 2 15 7 2 2" xfId="53414"/>
    <cellStyle name="Output 2 2 15 7 2 3" xfId="53415"/>
    <cellStyle name="Output 2 2 15 7 3" xfId="53416"/>
    <cellStyle name="Output 2 2 15 7 4" xfId="53417"/>
    <cellStyle name="Output 2 2 15 8" xfId="53418"/>
    <cellStyle name="Output 2 2 15 8 2" xfId="53419"/>
    <cellStyle name="Output 2 2 15 8 2 2" xfId="53420"/>
    <cellStyle name="Output 2 2 15 8 2 3" xfId="53421"/>
    <cellStyle name="Output 2 2 15 8 3" xfId="53422"/>
    <cellStyle name="Output 2 2 15 8 4" xfId="53423"/>
    <cellStyle name="Output 2 2 15 9" xfId="53424"/>
    <cellStyle name="Output 2 2 15 9 2" xfId="53425"/>
    <cellStyle name="Output 2 2 15 9 3" xfId="53426"/>
    <cellStyle name="Output 2 2 16" xfId="53427"/>
    <cellStyle name="Output 2 2 16 10" xfId="53428"/>
    <cellStyle name="Output 2 2 16 11" xfId="53429"/>
    <cellStyle name="Output 2 2 16 2" xfId="53430"/>
    <cellStyle name="Output 2 2 16 2 2" xfId="53431"/>
    <cellStyle name="Output 2 2 16 2 2 2" xfId="53432"/>
    <cellStyle name="Output 2 2 16 2 2 3" xfId="53433"/>
    <cellStyle name="Output 2 2 16 2 3" xfId="53434"/>
    <cellStyle name="Output 2 2 16 2 4" xfId="53435"/>
    <cellStyle name="Output 2 2 16 3" xfId="53436"/>
    <cellStyle name="Output 2 2 16 3 2" xfId="53437"/>
    <cellStyle name="Output 2 2 16 3 2 2" xfId="53438"/>
    <cellStyle name="Output 2 2 16 3 2 3" xfId="53439"/>
    <cellStyle name="Output 2 2 16 3 3" xfId="53440"/>
    <cellStyle name="Output 2 2 16 3 4" xfId="53441"/>
    <cellStyle name="Output 2 2 16 4" xfId="53442"/>
    <cellStyle name="Output 2 2 16 4 2" xfId="53443"/>
    <cellStyle name="Output 2 2 16 4 2 2" xfId="53444"/>
    <cellStyle name="Output 2 2 16 4 2 3" xfId="53445"/>
    <cellStyle name="Output 2 2 16 4 3" xfId="53446"/>
    <cellStyle name="Output 2 2 16 4 4" xfId="53447"/>
    <cellStyle name="Output 2 2 16 5" xfId="53448"/>
    <cellStyle name="Output 2 2 16 5 2" xfId="53449"/>
    <cellStyle name="Output 2 2 16 5 2 2" xfId="53450"/>
    <cellStyle name="Output 2 2 16 5 2 3" xfId="53451"/>
    <cellStyle name="Output 2 2 16 5 3" xfId="53452"/>
    <cellStyle name="Output 2 2 16 5 4" xfId="53453"/>
    <cellStyle name="Output 2 2 16 6" xfId="53454"/>
    <cellStyle name="Output 2 2 16 6 2" xfId="53455"/>
    <cellStyle name="Output 2 2 16 6 2 2" xfId="53456"/>
    <cellStyle name="Output 2 2 16 6 2 3" xfId="53457"/>
    <cellStyle name="Output 2 2 16 6 3" xfId="53458"/>
    <cellStyle name="Output 2 2 16 6 4" xfId="53459"/>
    <cellStyle name="Output 2 2 16 7" xfId="53460"/>
    <cellStyle name="Output 2 2 16 7 2" xfId="53461"/>
    <cellStyle name="Output 2 2 16 7 2 2" xfId="53462"/>
    <cellStyle name="Output 2 2 16 7 2 3" xfId="53463"/>
    <cellStyle name="Output 2 2 16 7 3" xfId="53464"/>
    <cellStyle name="Output 2 2 16 7 4" xfId="53465"/>
    <cellStyle name="Output 2 2 16 8" xfId="53466"/>
    <cellStyle name="Output 2 2 16 8 2" xfId="53467"/>
    <cellStyle name="Output 2 2 16 8 2 2" xfId="53468"/>
    <cellStyle name="Output 2 2 16 8 2 3" xfId="53469"/>
    <cellStyle name="Output 2 2 16 8 3" xfId="53470"/>
    <cellStyle name="Output 2 2 16 8 4" xfId="53471"/>
    <cellStyle name="Output 2 2 16 9" xfId="53472"/>
    <cellStyle name="Output 2 2 16 9 2" xfId="53473"/>
    <cellStyle name="Output 2 2 16 9 3" xfId="53474"/>
    <cellStyle name="Output 2 2 17" xfId="53475"/>
    <cellStyle name="Output 2 2 17 10" xfId="53476"/>
    <cellStyle name="Output 2 2 17 11" xfId="53477"/>
    <cellStyle name="Output 2 2 17 2" xfId="53478"/>
    <cellStyle name="Output 2 2 17 2 2" xfId="53479"/>
    <cellStyle name="Output 2 2 17 2 2 2" xfId="53480"/>
    <cellStyle name="Output 2 2 17 2 2 3" xfId="53481"/>
    <cellStyle name="Output 2 2 17 2 3" xfId="53482"/>
    <cellStyle name="Output 2 2 17 2 4" xfId="53483"/>
    <cellStyle name="Output 2 2 17 3" xfId="53484"/>
    <cellStyle name="Output 2 2 17 3 2" xfId="53485"/>
    <cellStyle name="Output 2 2 17 3 2 2" xfId="53486"/>
    <cellStyle name="Output 2 2 17 3 2 3" xfId="53487"/>
    <cellStyle name="Output 2 2 17 3 3" xfId="53488"/>
    <cellStyle name="Output 2 2 17 3 4" xfId="53489"/>
    <cellStyle name="Output 2 2 17 4" xfId="53490"/>
    <cellStyle name="Output 2 2 17 4 2" xfId="53491"/>
    <cellStyle name="Output 2 2 17 4 2 2" xfId="53492"/>
    <cellStyle name="Output 2 2 17 4 2 3" xfId="53493"/>
    <cellStyle name="Output 2 2 17 4 3" xfId="53494"/>
    <cellStyle name="Output 2 2 17 4 4" xfId="53495"/>
    <cellStyle name="Output 2 2 17 5" xfId="53496"/>
    <cellStyle name="Output 2 2 17 5 2" xfId="53497"/>
    <cellStyle name="Output 2 2 17 5 2 2" xfId="53498"/>
    <cellStyle name="Output 2 2 17 5 2 3" xfId="53499"/>
    <cellStyle name="Output 2 2 17 5 3" xfId="53500"/>
    <cellStyle name="Output 2 2 17 5 4" xfId="53501"/>
    <cellStyle name="Output 2 2 17 6" xfId="53502"/>
    <cellStyle name="Output 2 2 17 6 2" xfId="53503"/>
    <cellStyle name="Output 2 2 17 6 2 2" xfId="53504"/>
    <cellStyle name="Output 2 2 17 6 2 3" xfId="53505"/>
    <cellStyle name="Output 2 2 17 6 3" xfId="53506"/>
    <cellStyle name="Output 2 2 17 6 4" xfId="53507"/>
    <cellStyle name="Output 2 2 17 7" xfId="53508"/>
    <cellStyle name="Output 2 2 17 7 2" xfId="53509"/>
    <cellStyle name="Output 2 2 17 7 2 2" xfId="53510"/>
    <cellStyle name="Output 2 2 17 7 2 3" xfId="53511"/>
    <cellStyle name="Output 2 2 17 7 3" xfId="53512"/>
    <cellStyle name="Output 2 2 17 7 4" xfId="53513"/>
    <cellStyle name="Output 2 2 17 8" xfId="53514"/>
    <cellStyle name="Output 2 2 17 8 2" xfId="53515"/>
    <cellStyle name="Output 2 2 17 8 2 2" xfId="53516"/>
    <cellStyle name="Output 2 2 17 8 2 3" xfId="53517"/>
    <cellStyle name="Output 2 2 17 8 3" xfId="53518"/>
    <cellStyle name="Output 2 2 17 8 4" xfId="53519"/>
    <cellStyle name="Output 2 2 17 9" xfId="53520"/>
    <cellStyle name="Output 2 2 17 9 2" xfId="53521"/>
    <cellStyle name="Output 2 2 17 9 3" xfId="53522"/>
    <cellStyle name="Output 2 2 18" xfId="53523"/>
    <cellStyle name="Output 2 2 18 10" xfId="53524"/>
    <cellStyle name="Output 2 2 18 11" xfId="53525"/>
    <cellStyle name="Output 2 2 18 2" xfId="53526"/>
    <cellStyle name="Output 2 2 18 2 2" xfId="53527"/>
    <cellStyle name="Output 2 2 18 2 2 2" xfId="53528"/>
    <cellStyle name="Output 2 2 18 2 2 3" xfId="53529"/>
    <cellStyle name="Output 2 2 18 2 3" xfId="53530"/>
    <cellStyle name="Output 2 2 18 2 4" xfId="53531"/>
    <cellStyle name="Output 2 2 18 3" xfId="53532"/>
    <cellStyle name="Output 2 2 18 3 2" xfId="53533"/>
    <cellStyle name="Output 2 2 18 3 2 2" xfId="53534"/>
    <cellStyle name="Output 2 2 18 3 2 3" xfId="53535"/>
    <cellStyle name="Output 2 2 18 3 3" xfId="53536"/>
    <cellStyle name="Output 2 2 18 3 4" xfId="53537"/>
    <cellStyle name="Output 2 2 18 4" xfId="53538"/>
    <cellStyle name="Output 2 2 18 4 2" xfId="53539"/>
    <cellStyle name="Output 2 2 18 4 2 2" xfId="53540"/>
    <cellStyle name="Output 2 2 18 4 2 3" xfId="53541"/>
    <cellStyle name="Output 2 2 18 4 3" xfId="53542"/>
    <cellStyle name="Output 2 2 18 4 4" xfId="53543"/>
    <cellStyle name="Output 2 2 18 5" xfId="53544"/>
    <cellStyle name="Output 2 2 18 5 2" xfId="53545"/>
    <cellStyle name="Output 2 2 18 5 2 2" xfId="53546"/>
    <cellStyle name="Output 2 2 18 5 2 3" xfId="53547"/>
    <cellStyle name="Output 2 2 18 5 3" xfId="53548"/>
    <cellStyle name="Output 2 2 18 5 4" xfId="53549"/>
    <cellStyle name="Output 2 2 18 6" xfId="53550"/>
    <cellStyle name="Output 2 2 18 6 2" xfId="53551"/>
    <cellStyle name="Output 2 2 18 6 2 2" xfId="53552"/>
    <cellStyle name="Output 2 2 18 6 2 3" xfId="53553"/>
    <cellStyle name="Output 2 2 18 6 3" xfId="53554"/>
    <cellStyle name="Output 2 2 18 6 4" xfId="53555"/>
    <cellStyle name="Output 2 2 18 7" xfId="53556"/>
    <cellStyle name="Output 2 2 18 7 2" xfId="53557"/>
    <cellStyle name="Output 2 2 18 7 2 2" xfId="53558"/>
    <cellStyle name="Output 2 2 18 7 2 3" xfId="53559"/>
    <cellStyle name="Output 2 2 18 7 3" xfId="53560"/>
    <cellStyle name="Output 2 2 18 7 4" xfId="53561"/>
    <cellStyle name="Output 2 2 18 8" xfId="53562"/>
    <cellStyle name="Output 2 2 18 8 2" xfId="53563"/>
    <cellStyle name="Output 2 2 18 8 2 2" xfId="53564"/>
    <cellStyle name="Output 2 2 18 8 2 3" xfId="53565"/>
    <cellStyle name="Output 2 2 18 8 3" xfId="53566"/>
    <cellStyle name="Output 2 2 18 8 4" xfId="53567"/>
    <cellStyle name="Output 2 2 18 9" xfId="53568"/>
    <cellStyle name="Output 2 2 18 9 2" xfId="53569"/>
    <cellStyle name="Output 2 2 18 9 3" xfId="53570"/>
    <cellStyle name="Output 2 2 19" xfId="53571"/>
    <cellStyle name="Output 2 2 19 10" xfId="53572"/>
    <cellStyle name="Output 2 2 19 11" xfId="53573"/>
    <cellStyle name="Output 2 2 19 2" xfId="53574"/>
    <cellStyle name="Output 2 2 19 2 2" xfId="53575"/>
    <cellStyle name="Output 2 2 19 2 2 2" xfId="53576"/>
    <cellStyle name="Output 2 2 19 2 2 3" xfId="53577"/>
    <cellStyle name="Output 2 2 19 2 3" xfId="53578"/>
    <cellStyle name="Output 2 2 19 2 4" xfId="53579"/>
    <cellStyle name="Output 2 2 19 3" xfId="53580"/>
    <cellStyle name="Output 2 2 19 3 2" xfId="53581"/>
    <cellStyle name="Output 2 2 19 3 2 2" xfId="53582"/>
    <cellStyle name="Output 2 2 19 3 2 3" xfId="53583"/>
    <cellStyle name="Output 2 2 19 3 3" xfId="53584"/>
    <cellStyle name="Output 2 2 19 3 4" xfId="53585"/>
    <cellStyle name="Output 2 2 19 4" xfId="53586"/>
    <cellStyle name="Output 2 2 19 4 2" xfId="53587"/>
    <cellStyle name="Output 2 2 19 4 2 2" xfId="53588"/>
    <cellStyle name="Output 2 2 19 4 2 3" xfId="53589"/>
    <cellStyle name="Output 2 2 19 4 3" xfId="53590"/>
    <cellStyle name="Output 2 2 19 4 4" xfId="53591"/>
    <cellStyle name="Output 2 2 19 5" xfId="53592"/>
    <cellStyle name="Output 2 2 19 5 2" xfId="53593"/>
    <cellStyle name="Output 2 2 19 5 2 2" xfId="53594"/>
    <cellStyle name="Output 2 2 19 5 2 3" xfId="53595"/>
    <cellStyle name="Output 2 2 19 5 3" xfId="53596"/>
    <cellStyle name="Output 2 2 19 5 4" xfId="53597"/>
    <cellStyle name="Output 2 2 19 6" xfId="53598"/>
    <cellStyle name="Output 2 2 19 6 2" xfId="53599"/>
    <cellStyle name="Output 2 2 19 6 2 2" xfId="53600"/>
    <cellStyle name="Output 2 2 19 6 2 3" xfId="53601"/>
    <cellStyle name="Output 2 2 19 6 3" xfId="53602"/>
    <cellStyle name="Output 2 2 19 6 4" xfId="53603"/>
    <cellStyle name="Output 2 2 19 7" xfId="53604"/>
    <cellStyle name="Output 2 2 19 7 2" xfId="53605"/>
    <cellStyle name="Output 2 2 19 7 2 2" xfId="53606"/>
    <cellStyle name="Output 2 2 19 7 2 3" xfId="53607"/>
    <cellStyle name="Output 2 2 19 7 3" xfId="53608"/>
    <cellStyle name="Output 2 2 19 7 4" xfId="53609"/>
    <cellStyle name="Output 2 2 19 8" xfId="53610"/>
    <cellStyle name="Output 2 2 19 8 2" xfId="53611"/>
    <cellStyle name="Output 2 2 19 8 2 2" xfId="53612"/>
    <cellStyle name="Output 2 2 19 8 2 3" xfId="53613"/>
    <cellStyle name="Output 2 2 19 8 3" xfId="53614"/>
    <cellStyle name="Output 2 2 19 8 4" xfId="53615"/>
    <cellStyle name="Output 2 2 19 9" xfId="53616"/>
    <cellStyle name="Output 2 2 19 9 2" xfId="53617"/>
    <cellStyle name="Output 2 2 19 9 3" xfId="53618"/>
    <cellStyle name="Output 2 2 2" xfId="500"/>
    <cellStyle name="Output 2 2 2 10" xfId="53619"/>
    <cellStyle name="Output 2 2 2 10 2" xfId="53620"/>
    <cellStyle name="Output 2 2 2 10 3" xfId="53621"/>
    <cellStyle name="Output 2 2 2 11" xfId="53622"/>
    <cellStyle name="Output 2 2 2 12" xfId="53623"/>
    <cellStyle name="Output 2 2 2 13" xfId="53624"/>
    <cellStyle name="Output 2 2 2 14" xfId="53625"/>
    <cellStyle name="Output 2 2 2 2" xfId="501"/>
    <cellStyle name="Output 2 2 2 2 2" xfId="502"/>
    <cellStyle name="Output 2 2 2 2 2 2" xfId="503"/>
    <cellStyle name="Output 2 2 2 2 2 2 2" xfId="9074"/>
    <cellStyle name="Output 2 2 2 2 2 2 2 2" xfId="9075"/>
    <cellStyle name="Output 2 2 2 2 2 2 2 2 2" xfId="9076"/>
    <cellStyle name="Output 2 2 2 2 2 2 2 2 2 2" xfId="9077"/>
    <cellStyle name="Output 2 2 2 2 2 2 2 2 2 2 2" xfId="9078"/>
    <cellStyle name="Output 2 2 2 2 2 2 2 2 2 3" xfId="9079"/>
    <cellStyle name="Output 2 2 2 2 2 2 2 2 3" xfId="9080"/>
    <cellStyle name="Output 2 2 2 2 2 2 2 2 3 2" xfId="9081"/>
    <cellStyle name="Output 2 2 2 2 2 2 2 2 3 2 2" xfId="9082"/>
    <cellStyle name="Output 2 2 2 2 2 2 2 2 3 3" xfId="9083"/>
    <cellStyle name="Output 2 2 2 2 2 2 2 2 4" xfId="9084"/>
    <cellStyle name="Output 2 2 2 2 2 2 2 2 4 2" xfId="9085"/>
    <cellStyle name="Output 2 2 2 2 2 2 2 2 5" xfId="9086"/>
    <cellStyle name="Output 2 2 2 2 2 2 2 3" xfId="9087"/>
    <cellStyle name="Output 2 2 2 2 2 2 2 3 2" xfId="9088"/>
    <cellStyle name="Output 2 2 2 2 2 2 2 3 2 2" xfId="9089"/>
    <cellStyle name="Output 2 2 2 2 2 2 2 3 3" xfId="9090"/>
    <cellStyle name="Output 2 2 2 2 2 2 2 4" xfId="9091"/>
    <cellStyle name="Output 2 2 2 2 2 2 2 4 2" xfId="9092"/>
    <cellStyle name="Output 2 2 2 2 2 2 2 4 2 2" xfId="9093"/>
    <cellStyle name="Output 2 2 2 2 2 2 2 4 3" xfId="9094"/>
    <cellStyle name="Output 2 2 2 2 2 2 2 5" xfId="9095"/>
    <cellStyle name="Output 2 2 2 2 2 2 2 5 2" xfId="9096"/>
    <cellStyle name="Output 2 2 2 2 2 2 2 6" xfId="9097"/>
    <cellStyle name="Output 2 2 2 2 2 2 3" xfId="53626"/>
    <cellStyle name="Output 2 2 2 2 2 2 4" xfId="53627"/>
    <cellStyle name="Output 2 2 2 2 2 2 5" xfId="53628"/>
    <cellStyle name="Output 2 2 2 2 2 2 6" xfId="53629"/>
    <cellStyle name="Output 2 2 2 2 2 3" xfId="9098"/>
    <cellStyle name="Output 2 2 2 2 2 3 2" xfId="9099"/>
    <cellStyle name="Output 2 2 2 2 2 3 2 2" xfId="9100"/>
    <cellStyle name="Output 2 2 2 2 2 3 2 2 2" xfId="9101"/>
    <cellStyle name="Output 2 2 2 2 2 3 2 2 2 2" xfId="9102"/>
    <cellStyle name="Output 2 2 2 2 2 3 2 2 3" xfId="9103"/>
    <cellStyle name="Output 2 2 2 2 2 3 2 3" xfId="9104"/>
    <cellStyle name="Output 2 2 2 2 2 3 2 3 2" xfId="9105"/>
    <cellStyle name="Output 2 2 2 2 2 3 2 3 2 2" xfId="9106"/>
    <cellStyle name="Output 2 2 2 2 2 3 2 3 3" xfId="9107"/>
    <cellStyle name="Output 2 2 2 2 2 3 2 4" xfId="9108"/>
    <cellStyle name="Output 2 2 2 2 2 3 2 4 2" xfId="9109"/>
    <cellStyle name="Output 2 2 2 2 2 3 2 5" xfId="9110"/>
    <cellStyle name="Output 2 2 2 2 2 3 3" xfId="9111"/>
    <cellStyle name="Output 2 2 2 2 2 3 3 2" xfId="9112"/>
    <cellStyle name="Output 2 2 2 2 2 3 3 2 2" xfId="9113"/>
    <cellStyle name="Output 2 2 2 2 2 3 3 3" xfId="9114"/>
    <cellStyle name="Output 2 2 2 2 2 3 4" xfId="9115"/>
    <cellStyle name="Output 2 2 2 2 2 3 4 2" xfId="9116"/>
    <cellStyle name="Output 2 2 2 2 2 3 4 2 2" xfId="9117"/>
    <cellStyle name="Output 2 2 2 2 2 3 4 3" xfId="9118"/>
    <cellStyle name="Output 2 2 2 2 2 3 5" xfId="9119"/>
    <cellStyle name="Output 2 2 2 2 2 3 5 2" xfId="9120"/>
    <cellStyle name="Output 2 2 2 2 2 3 6" xfId="9121"/>
    <cellStyle name="Output 2 2 2 2 2 4" xfId="53630"/>
    <cellStyle name="Output 2 2 2 2 2 5" xfId="53631"/>
    <cellStyle name="Output 2 2 2 2 2 6" xfId="53632"/>
    <cellStyle name="Output 2 2 2 2 2 7" xfId="53633"/>
    <cellStyle name="Output 2 2 2 2 2 8" xfId="53634"/>
    <cellStyle name="Output 2 2 2 2 3" xfId="504"/>
    <cellStyle name="Output 2 2 2 2 3 2" xfId="9122"/>
    <cellStyle name="Output 2 2 2 2 3 2 2" xfId="9123"/>
    <cellStyle name="Output 2 2 2 2 3 2 2 2" xfId="9124"/>
    <cellStyle name="Output 2 2 2 2 3 2 2 2 2" xfId="9125"/>
    <cellStyle name="Output 2 2 2 2 3 2 2 2 2 2" xfId="9126"/>
    <cellStyle name="Output 2 2 2 2 3 2 2 2 3" xfId="9127"/>
    <cellStyle name="Output 2 2 2 2 3 2 2 3" xfId="9128"/>
    <cellStyle name="Output 2 2 2 2 3 2 2 3 2" xfId="9129"/>
    <cellStyle name="Output 2 2 2 2 3 2 2 3 2 2" xfId="9130"/>
    <cellStyle name="Output 2 2 2 2 3 2 2 3 3" xfId="9131"/>
    <cellStyle name="Output 2 2 2 2 3 2 2 4" xfId="9132"/>
    <cellStyle name="Output 2 2 2 2 3 2 2 4 2" xfId="9133"/>
    <cellStyle name="Output 2 2 2 2 3 2 2 5" xfId="9134"/>
    <cellStyle name="Output 2 2 2 2 3 2 3" xfId="9135"/>
    <cellStyle name="Output 2 2 2 2 3 2 3 2" xfId="9136"/>
    <cellStyle name="Output 2 2 2 2 3 2 3 2 2" xfId="9137"/>
    <cellStyle name="Output 2 2 2 2 3 2 3 3" xfId="9138"/>
    <cellStyle name="Output 2 2 2 2 3 2 4" xfId="9139"/>
    <cellStyle name="Output 2 2 2 2 3 2 4 2" xfId="9140"/>
    <cellStyle name="Output 2 2 2 2 3 2 4 2 2" xfId="9141"/>
    <cellStyle name="Output 2 2 2 2 3 2 4 3" xfId="9142"/>
    <cellStyle name="Output 2 2 2 2 3 2 5" xfId="9143"/>
    <cellStyle name="Output 2 2 2 2 3 2 5 2" xfId="9144"/>
    <cellStyle name="Output 2 2 2 2 3 2 6" xfId="9145"/>
    <cellStyle name="Output 2 2 2 2 3 3" xfId="53635"/>
    <cellStyle name="Output 2 2 2 2 3 4" xfId="53636"/>
    <cellStyle name="Output 2 2 2 2 3 5" xfId="53637"/>
    <cellStyle name="Output 2 2 2 2 3 6" xfId="53638"/>
    <cellStyle name="Output 2 2 2 2 4" xfId="9146"/>
    <cellStyle name="Output 2 2 2 2 4 2" xfId="9147"/>
    <cellStyle name="Output 2 2 2 2 4 2 2" xfId="9148"/>
    <cellStyle name="Output 2 2 2 2 4 2 2 2" xfId="9149"/>
    <cellStyle name="Output 2 2 2 2 4 2 2 2 2" xfId="9150"/>
    <cellStyle name="Output 2 2 2 2 4 2 2 3" xfId="9151"/>
    <cellStyle name="Output 2 2 2 2 4 2 3" xfId="9152"/>
    <cellStyle name="Output 2 2 2 2 4 2 3 2" xfId="9153"/>
    <cellStyle name="Output 2 2 2 2 4 2 3 2 2" xfId="9154"/>
    <cellStyle name="Output 2 2 2 2 4 2 3 3" xfId="9155"/>
    <cellStyle name="Output 2 2 2 2 4 2 4" xfId="9156"/>
    <cellStyle name="Output 2 2 2 2 4 2 4 2" xfId="9157"/>
    <cellStyle name="Output 2 2 2 2 4 2 5" xfId="9158"/>
    <cellStyle name="Output 2 2 2 2 4 3" xfId="9159"/>
    <cellStyle name="Output 2 2 2 2 4 3 2" xfId="9160"/>
    <cellStyle name="Output 2 2 2 2 4 3 2 2" xfId="9161"/>
    <cellStyle name="Output 2 2 2 2 4 3 3" xfId="9162"/>
    <cellStyle name="Output 2 2 2 2 4 4" xfId="9163"/>
    <cellStyle name="Output 2 2 2 2 4 4 2" xfId="9164"/>
    <cellStyle name="Output 2 2 2 2 4 4 2 2" xfId="9165"/>
    <cellStyle name="Output 2 2 2 2 4 4 3" xfId="9166"/>
    <cellStyle name="Output 2 2 2 2 4 5" xfId="9167"/>
    <cellStyle name="Output 2 2 2 2 4 5 2" xfId="9168"/>
    <cellStyle name="Output 2 2 2 2 4 6" xfId="9169"/>
    <cellStyle name="Output 2 2 2 2 5" xfId="53639"/>
    <cellStyle name="Output 2 2 2 2 6" xfId="53640"/>
    <cellStyle name="Output 2 2 2 2 7" xfId="53641"/>
    <cellStyle name="Output 2 2 2 2 8" xfId="53642"/>
    <cellStyle name="Output 2 2 2 3" xfId="505"/>
    <cellStyle name="Output 2 2 2 3 2" xfId="506"/>
    <cellStyle name="Output 2 2 2 3 2 2" xfId="9170"/>
    <cellStyle name="Output 2 2 2 3 2 2 2" xfId="9171"/>
    <cellStyle name="Output 2 2 2 3 2 2 2 2" xfId="9172"/>
    <cellStyle name="Output 2 2 2 3 2 2 2 2 2" xfId="9173"/>
    <cellStyle name="Output 2 2 2 3 2 2 2 2 2 2" xfId="9174"/>
    <cellStyle name="Output 2 2 2 3 2 2 2 2 3" xfId="9175"/>
    <cellStyle name="Output 2 2 2 3 2 2 2 3" xfId="9176"/>
    <cellStyle name="Output 2 2 2 3 2 2 2 3 2" xfId="9177"/>
    <cellStyle name="Output 2 2 2 3 2 2 2 3 2 2" xfId="9178"/>
    <cellStyle name="Output 2 2 2 3 2 2 2 3 3" xfId="9179"/>
    <cellStyle name="Output 2 2 2 3 2 2 2 4" xfId="9180"/>
    <cellStyle name="Output 2 2 2 3 2 2 2 4 2" xfId="9181"/>
    <cellStyle name="Output 2 2 2 3 2 2 2 5" xfId="9182"/>
    <cellStyle name="Output 2 2 2 3 2 2 3" xfId="9183"/>
    <cellStyle name="Output 2 2 2 3 2 2 3 2" xfId="9184"/>
    <cellStyle name="Output 2 2 2 3 2 2 3 2 2" xfId="9185"/>
    <cellStyle name="Output 2 2 2 3 2 2 3 3" xfId="9186"/>
    <cellStyle name="Output 2 2 2 3 2 2 4" xfId="9187"/>
    <cellStyle name="Output 2 2 2 3 2 2 4 2" xfId="9188"/>
    <cellStyle name="Output 2 2 2 3 2 2 4 2 2" xfId="9189"/>
    <cellStyle name="Output 2 2 2 3 2 2 4 3" xfId="9190"/>
    <cellStyle name="Output 2 2 2 3 2 2 5" xfId="9191"/>
    <cellStyle name="Output 2 2 2 3 2 2 5 2" xfId="9192"/>
    <cellStyle name="Output 2 2 2 3 2 2 6" xfId="9193"/>
    <cellStyle name="Output 2 2 2 3 2 3" xfId="53643"/>
    <cellStyle name="Output 2 2 2 3 2 4" xfId="53644"/>
    <cellStyle name="Output 2 2 2 3 2 5" xfId="53645"/>
    <cellStyle name="Output 2 2 2 3 2 6" xfId="53646"/>
    <cellStyle name="Output 2 2 2 3 2 7" xfId="53647"/>
    <cellStyle name="Output 2 2 2 3 3" xfId="9194"/>
    <cellStyle name="Output 2 2 2 3 3 2" xfId="9195"/>
    <cellStyle name="Output 2 2 2 3 3 2 2" xfId="9196"/>
    <cellStyle name="Output 2 2 2 3 3 2 2 2" xfId="9197"/>
    <cellStyle name="Output 2 2 2 3 3 2 2 2 2" xfId="9198"/>
    <cellStyle name="Output 2 2 2 3 3 2 2 3" xfId="9199"/>
    <cellStyle name="Output 2 2 2 3 3 2 3" xfId="9200"/>
    <cellStyle name="Output 2 2 2 3 3 2 3 2" xfId="9201"/>
    <cellStyle name="Output 2 2 2 3 3 2 3 2 2" xfId="9202"/>
    <cellStyle name="Output 2 2 2 3 3 2 3 3" xfId="9203"/>
    <cellStyle name="Output 2 2 2 3 3 2 4" xfId="9204"/>
    <cellStyle name="Output 2 2 2 3 3 2 4 2" xfId="9205"/>
    <cellStyle name="Output 2 2 2 3 3 2 5" xfId="9206"/>
    <cellStyle name="Output 2 2 2 3 3 3" xfId="9207"/>
    <cellStyle name="Output 2 2 2 3 3 3 2" xfId="9208"/>
    <cellStyle name="Output 2 2 2 3 3 3 2 2" xfId="9209"/>
    <cellStyle name="Output 2 2 2 3 3 3 3" xfId="9210"/>
    <cellStyle name="Output 2 2 2 3 3 4" xfId="9211"/>
    <cellStyle name="Output 2 2 2 3 3 4 2" xfId="9212"/>
    <cellStyle name="Output 2 2 2 3 3 4 2 2" xfId="9213"/>
    <cellStyle name="Output 2 2 2 3 3 4 3" xfId="9214"/>
    <cellStyle name="Output 2 2 2 3 3 5" xfId="9215"/>
    <cellStyle name="Output 2 2 2 3 3 5 2" xfId="9216"/>
    <cellStyle name="Output 2 2 2 3 3 6" xfId="9217"/>
    <cellStyle name="Output 2 2 2 3 4" xfId="53648"/>
    <cellStyle name="Output 2 2 2 3 5" xfId="53649"/>
    <cellStyle name="Output 2 2 2 3 6" xfId="53650"/>
    <cellStyle name="Output 2 2 2 3 7" xfId="53651"/>
    <cellStyle name="Output 2 2 2 3 8" xfId="53652"/>
    <cellStyle name="Output 2 2 2 4" xfId="507"/>
    <cellStyle name="Output 2 2 2 4 2" xfId="508"/>
    <cellStyle name="Output 2 2 2 4 2 2" xfId="9218"/>
    <cellStyle name="Output 2 2 2 4 2 2 2" xfId="9219"/>
    <cellStyle name="Output 2 2 2 4 2 2 2 2" xfId="9220"/>
    <cellStyle name="Output 2 2 2 4 2 2 2 2 2" xfId="9221"/>
    <cellStyle name="Output 2 2 2 4 2 2 2 2 2 2" xfId="9222"/>
    <cellStyle name="Output 2 2 2 4 2 2 2 2 3" xfId="9223"/>
    <cellStyle name="Output 2 2 2 4 2 2 2 3" xfId="9224"/>
    <cellStyle name="Output 2 2 2 4 2 2 2 3 2" xfId="9225"/>
    <cellStyle name="Output 2 2 2 4 2 2 2 3 2 2" xfId="9226"/>
    <cellStyle name="Output 2 2 2 4 2 2 2 3 3" xfId="9227"/>
    <cellStyle name="Output 2 2 2 4 2 2 2 4" xfId="9228"/>
    <cellStyle name="Output 2 2 2 4 2 2 2 4 2" xfId="9229"/>
    <cellStyle name="Output 2 2 2 4 2 2 2 5" xfId="9230"/>
    <cellStyle name="Output 2 2 2 4 2 2 3" xfId="9231"/>
    <cellStyle name="Output 2 2 2 4 2 2 3 2" xfId="9232"/>
    <cellStyle name="Output 2 2 2 4 2 2 3 2 2" xfId="9233"/>
    <cellStyle name="Output 2 2 2 4 2 2 3 3" xfId="9234"/>
    <cellStyle name="Output 2 2 2 4 2 2 4" xfId="9235"/>
    <cellStyle name="Output 2 2 2 4 2 2 4 2" xfId="9236"/>
    <cellStyle name="Output 2 2 2 4 2 2 4 2 2" xfId="9237"/>
    <cellStyle name="Output 2 2 2 4 2 2 4 3" xfId="9238"/>
    <cellStyle name="Output 2 2 2 4 2 2 5" xfId="9239"/>
    <cellStyle name="Output 2 2 2 4 2 2 5 2" xfId="9240"/>
    <cellStyle name="Output 2 2 2 4 2 2 6" xfId="9241"/>
    <cellStyle name="Output 2 2 2 4 2 3" xfId="53653"/>
    <cellStyle name="Output 2 2 2 4 2 4" xfId="53654"/>
    <cellStyle name="Output 2 2 2 4 2 5" xfId="53655"/>
    <cellStyle name="Output 2 2 2 4 2 6" xfId="53656"/>
    <cellStyle name="Output 2 2 2 4 2 7" xfId="53657"/>
    <cellStyle name="Output 2 2 2 4 3" xfId="9242"/>
    <cellStyle name="Output 2 2 2 4 3 2" xfId="9243"/>
    <cellStyle name="Output 2 2 2 4 3 2 2" xfId="9244"/>
    <cellStyle name="Output 2 2 2 4 3 2 2 2" xfId="9245"/>
    <cellStyle name="Output 2 2 2 4 3 2 2 2 2" xfId="9246"/>
    <cellStyle name="Output 2 2 2 4 3 2 2 3" xfId="9247"/>
    <cellStyle name="Output 2 2 2 4 3 2 3" xfId="9248"/>
    <cellStyle name="Output 2 2 2 4 3 2 3 2" xfId="9249"/>
    <cellStyle name="Output 2 2 2 4 3 2 3 2 2" xfId="9250"/>
    <cellStyle name="Output 2 2 2 4 3 2 3 3" xfId="9251"/>
    <cellStyle name="Output 2 2 2 4 3 2 4" xfId="9252"/>
    <cellStyle name="Output 2 2 2 4 3 2 4 2" xfId="9253"/>
    <cellStyle name="Output 2 2 2 4 3 2 5" xfId="9254"/>
    <cellStyle name="Output 2 2 2 4 3 3" xfId="9255"/>
    <cellStyle name="Output 2 2 2 4 3 3 2" xfId="9256"/>
    <cellStyle name="Output 2 2 2 4 3 3 2 2" xfId="9257"/>
    <cellStyle name="Output 2 2 2 4 3 3 3" xfId="9258"/>
    <cellStyle name="Output 2 2 2 4 3 4" xfId="9259"/>
    <cellStyle name="Output 2 2 2 4 3 4 2" xfId="9260"/>
    <cellStyle name="Output 2 2 2 4 3 4 2 2" xfId="9261"/>
    <cellStyle name="Output 2 2 2 4 3 4 3" xfId="9262"/>
    <cellStyle name="Output 2 2 2 4 3 5" xfId="9263"/>
    <cellStyle name="Output 2 2 2 4 3 5 2" xfId="9264"/>
    <cellStyle name="Output 2 2 2 4 3 6" xfId="9265"/>
    <cellStyle name="Output 2 2 2 4 4" xfId="53658"/>
    <cellStyle name="Output 2 2 2 4 5" xfId="53659"/>
    <cellStyle name="Output 2 2 2 4 6" xfId="53660"/>
    <cellStyle name="Output 2 2 2 4 7" xfId="53661"/>
    <cellStyle name="Output 2 2 2 4 8" xfId="53662"/>
    <cellStyle name="Output 2 2 2 5" xfId="509"/>
    <cellStyle name="Output 2 2 2 5 2" xfId="510"/>
    <cellStyle name="Output 2 2 2 5 2 2" xfId="9266"/>
    <cellStyle name="Output 2 2 2 5 2 2 2" xfId="9267"/>
    <cellStyle name="Output 2 2 2 5 2 2 2 2" xfId="9268"/>
    <cellStyle name="Output 2 2 2 5 2 2 2 2 2" xfId="9269"/>
    <cellStyle name="Output 2 2 2 5 2 2 2 2 2 2" xfId="9270"/>
    <cellStyle name="Output 2 2 2 5 2 2 2 2 3" xfId="9271"/>
    <cellStyle name="Output 2 2 2 5 2 2 2 3" xfId="9272"/>
    <cellStyle name="Output 2 2 2 5 2 2 2 3 2" xfId="9273"/>
    <cellStyle name="Output 2 2 2 5 2 2 2 3 2 2" xfId="9274"/>
    <cellStyle name="Output 2 2 2 5 2 2 2 3 3" xfId="9275"/>
    <cellStyle name="Output 2 2 2 5 2 2 2 4" xfId="9276"/>
    <cellStyle name="Output 2 2 2 5 2 2 2 4 2" xfId="9277"/>
    <cellStyle name="Output 2 2 2 5 2 2 2 5" xfId="9278"/>
    <cellStyle name="Output 2 2 2 5 2 2 3" xfId="9279"/>
    <cellStyle name="Output 2 2 2 5 2 2 3 2" xfId="9280"/>
    <cellStyle name="Output 2 2 2 5 2 2 3 2 2" xfId="9281"/>
    <cellStyle name="Output 2 2 2 5 2 2 3 3" xfId="9282"/>
    <cellStyle name="Output 2 2 2 5 2 2 4" xfId="9283"/>
    <cellStyle name="Output 2 2 2 5 2 2 4 2" xfId="9284"/>
    <cellStyle name="Output 2 2 2 5 2 2 4 2 2" xfId="9285"/>
    <cellStyle name="Output 2 2 2 5 2 2 4 3" xfId="9286"/>
    <cellStyle name="Output 2 2 2 5 2 2 5" xfId="9287"/>
    <cellStyle name="Output 2 2 2 5 2 2 5 2" xfId="9288"/>
    <cellStyle name="Output 2 2 2 5 2 2 6" xfId="9289"/>
    <cellStyle name="Output 2 2 2 5 2 3" xfId="53663"/>
    <cellStyle name="Output 2 2 2 5 2 4" xfId="53664"/>
    <cellStyle name="Output 2 2 2 5 2 5" xfId="53665"/>
    <cellStyle name="Output 2 2 2 5 2 6" xfId="53666"/>
    <cellStyle name="Output 2 2 2 5 2 7" xfId="53667"/>
    <cellStyle name="Output 2 2 2 5 3" xfId="9290"/>
    <cellStyle name="Output 2 2 2 5 3 2" xfId="9291"/>
    <cellStyle name="Output 2 2 2 5 3 2 2" xfId="9292"/>
    <cellStyle name="Output 2 2 2 5 3 2 2 2" xfId="9293"/>
    <cellStyle name="Output 2 2 2 5 3 2 2 2 2" xfId="9294"/>
    <cellStyle name="Output 2 2 2 5 3 2 2 3" xfId="9295"/>
    <cellStyle name="Output 2 2 2 5 3 2 3" xfId="9296"/>
    <cellStyle name="Output 2 2 2 5 3 2 3 2" xfId="9297"/>
    <cellStyle name="Output 2 2 2 5 3 2 3 2 2" xfId="9298"/>
    <cellStyle name="Output 2 2 2 5 3 2 3 3" xfId="9299"/>
    <cellStyle name="Output 2 2 2 5 3 2 4" xfId="9300"/>
    <cellStyle name="Output 2 2 2 5 3 2 4 2" xfId="9301"/>
    <cellStyle name="Output 2 2 2 5 3 2 5" xfId="9302"/>
    <cellStyle name="Output 2 2 2 5 3 3" xfId="9303"/>
    <cellStyle name="Output 2 2 2 5 3 3 2" xfId="9304"/>
    <cellStyle name="Output 2 2 2 5 3 3 2 2" xfId="9305"/>
    <cellStyle name="Output 2 2 2 5 3 3 3" xfId="9306"/>
    <cellStyle name="Output 2 2 2 5 3 4" xfId="9307"/>
    <cellStyle name="Output 2 2 2 5 3 4 2" xfId="9308"/>
    <cellStyle name="Output 2 2 2 5 3 4 2 2" xfId="9309"/>
    <cellStyle name="Output 2 2 2 5 3 4 3" xfId="9310"/>
    <cellStyle name="Output 2 2 2 5 3 5" xfId="9311"/>
    <cellStyle name="Output 2 2 2 5 3 5 2" xfId="9312"/>
    <cellStyle name="Output 2 2 2 5 3 6" xfId="9313"/>
    <cellStyle name="Output 2 2 2 5 4" xfId="53668"/>
    <cellStyle name="Output 2 2 2 5 5" xfId="53669"/>
    <cellStyle name="Output 2 2 2 5 6" xfId="53670"/>
    <cellStyle name="Output 2 2 2 5 7" xfId="53671"/>
    <cellStyle name="Output 2 2 2 5 8" xfId="53672"/>
    <cellStyle name="Output 2 2 2 6" xfId="511"/>
    <cellStyle name="Output 2 2 2 6 2" xfId="512"/>
    <cellStyle name="Output 2 2 2 6 2 2" xfId="9314"/>
    <cellStyle name="Output 2 2 2 6 2 2 2" xfId="9315"/>
    <cellStyle name="Output 2 2 2 6 2 2 2 2" xfId="9316"/>
    <cellStyle name="Output 2 2 2 6 2 2 2 2 2" xfId="9317"/>
    <cellStyle name="Output 2 2 2 6 2 2 2 2 2 2" xfId="9318"/>
    <cellStyle name="Output 2 2 2 6 2 2 2 2 3" xfId="9319"/>
    <cellStyle name="Output 2 2 2 6 2 2 2 3" xfId="9320"/>
    <cellStyle name="Output 2 2 2 6 2 2 2 3 2" xfId="9321"/>
    <cellStyle name="Output 2 2 2 6 2 2 2 3 2 2" xfId="9322"/>
    <cellStyle name="Output 2 2 2 6 2 2 2 3 3" xfId="9323"/>
    <cellStyle name="Output 2 2 2 6 2 2 2 4" xfId="9324"/>
    <cellStyle name="Output 2 2 2 6 2 2 2 4 2" xfId="9325"/>
    <cellStyle name="Output 2 2 2 6 2 2 2 5" xfId="9326"/>
    <cellStyle name="Output 2 2 2 6 2 2 3" xfId="9327"/>
    <cellStyle name="Output 2 2 2 6 2 2 3 2" xfId="9328"/>
    <cellStyle name="Output 2 2 2 6 2 2 3 2 2" xfId="9329"/>
    <cellStyle name="Output 2 2 2 6 2 2 3 3" xfId="9330"/>
    <cellStyle name="Output 2 2 2 6 2 2 4" xfId="9331"/>
    <cellStyle name="Output 2 2 2 6 2 2 4 2" xfId="9332"/>
    <cellStyle name="Output 2 2 2 6 2 2 4 2 2" xfId="9333"/>
    <cellStyle name="Output 2 2 2 6 2 2 4 3" xfId="9334"/>
    <cellStyle name="Output 2 2 2 6 2 2 5" xfId="9335"/>
    <cellStyle name="Output 2 2 2 6 2 2 5 2" xfId="9336"/>
    <cellStyle name="Output 2 2 2 6 2 2 6" xfId="9337"/>
    <cellStyle name="Output 2 2 2 6 2 3" xfId="53673"/>
    <cellStyle name="Output 2 2 2 6 2 4" xfId="53674"/>
    <cellStyle name="Output 2 2 2 6 2 5" xfId="53675"/>
    <cellStyle name="Output 2 2 2 6 2 6" xfId="53676"/>
    <cellStyle name="Output 2 2 2 6 2 7" xfId="53677"/>
    <cellStyle name="Output 2 2 2 6 3" xfId="9338"/>
    <cellStyle name="Output 2 2 2 6 3 2" xfId="9339"/>
    <cellStyle name="Output 2 2 2 6 3 2 2" xfId="9340"/>
    <cellStyle name="Output 2 2 2 6 3 2 2 2" xfId="9341"/>
    <cellStyle name="Output 2 2 2 6 3 2 2 2 2" xfId="9342"/>
    <cellStyle name="Output 2 2 2 6 3 2 2 3" xfId="9343"/>
    <cellStyle name="Output 2 2 2 6 3 2 3" xfId="9344"/>
    <cellStyle name="Output 2 2 2 6 3 2 3 2" xfId="9345"/>
    <cellStyle name="Output 2 2 2 6 3 2 3 2 2" xfId="9346"/>
    <cellStyle name="Output 2 2 2 6 3 2 3 3" xfId="9347"/>
    <cellStyle name="Output 2 2 2 6 3 2 4" xfId="9348"/>
    <cellStyle name="Output 2 2 2 6 3 2 4 2" xfId="9349"/>
    <cellStyle name="Output 2 2 2 6 3 2 5" xfId="9350"/>
    <cellStyle name="Output 2 2 2 6 3 3" xfId="9351"/>
    <cellStyle name="Output 2 2 2 6 3 3 2" xfId="9352"/>
    <cellStyle name="Output 2 2 2 6 3 3 2 2" xfId="9353"/>
    <cellStyle name="Output 2 2 2 6 3 3 3" xfId="9354"/>
    <cellStyle name="Output 2 2 2 6 3 4" xfId="9355"/>
    <cellStyle name="Output 2 2 2 6 3 4 2" xfId="9356"/>
    <cellStyle name="Output 2 2 2 6 3 4 2 2" xfId="9357"/>
    <cellStyle name="Output 2 2 2 6 3 4 3" xfId="9358"/>
    <cellStyle name="Output 2 2 2 6 3 5" xfId="9359"/>
    <cellStyle name="Output 2 2 2 6 3 5 2" xfId="9360"/>
    <cellStyle name="Output 2 2 2 6 3 6" xfId="9361"/>
    <cellStyle name="Output 2 2 2 6 4" xfId="53678"/>
    <cellStyle name="Output 2 2 2 6 5" xfId="53679"/>
    <cellStyle name="Output 2 2 2 6 6" xfId="53680"/>
    <cellStyle name="Output 2 2 2 6 7" xfId="53681"/>
    <cellStyle name="Output 2 2 2 6 8" xfId="53682"/>
    <cellStyle name="Output 2 2 2 7" xfId="9362"/>
    <cellStyle name="Output 2 2 2 7 2" xfId="9363"/>
    <cellStyle name="Output 2 2 2 7 2 2" xfId="9364"/>
    <cellStyle name="Output 2 2 2 7 2 2 2" xfId="9365"/>
    <cellStyle name="Output 2 2 2 7 2 2 2 2" xfId="9366"/>
    <cellStyle name="Output 2 2 2 7 2 2 3" xfId="9367"/>
    <cellStyle name="Output 2 2 2 7 2 3" xfId="9368"/>
    <cellStyle name="Output 2 2 2 7 2 3 2" xfId="9369"/>
    <cellStyle name="Output 2 2 2 7 2 3 2 2" xfId="9370"/>
    <cellStyle name="Output 2 2 2 7 2 3 3" xfId="9371"/>
    <cellStyle name="Output 2 2 2 7 2 4" xfId="9372"/>
    <cellStyle name="Output 2 2 2 7 2 4 2" xfId="9373"/>
    <cellStyle name="Output 2 2 2 7 2 5" xfId="9374"/>
    <cellStyle name="Output 2 2 2 7 3" xfId="9375"/>
    <cellStyle name="Output 2 2 2 7 3 2" xfId="9376"/>
    <cellStyle name="Output 2 2 2 7 3 2 2" xfId="9377"/>
    <cellStyle name="Output 2 2 2 7 3 3" xfId="9378"/>
    <cellStyle name="Output 2 2 2 7 4" xfId="9379"/>
    <cellStyle name="Output 2 2 2 7 4 2" xfId="9380"/>
    <cellStyle name="Output 2 2 2 7 4 2 2" xfId="9381"/>
    <cellStyle name="Output 2 2 2 7 4 3" xfId="9382"/>
    <cellStyle name="Output 2 2 2 7 5" xfId="9383"/>
    <cellStyle name="Output 2 2 2 7 5 2" xfId="9384"/>
    <cellStyle name="Output 2 2 2 7 6" xfId="9385"/>
    <cellStyle name="Output 2 2 2 8" xfId="53683"/>
    <cellStyle name="Output 2 2 2 8 2" xfId="53684"/>
    <cellStyle name="Output 2 2 2 8 2 2" xfId="53685"/>
    <cellStyle name="Output 2 2 2 8 2 3" xfId="53686"/>
    <cellStyle name="Output 2 2 2 8 3" xfId="53687"/>
    <cellStyle name="Output 2 2 2 8 4" xfId="53688"/>
    <cellStyle name="Output 2 2 2 9" xfId="53689"/>
    <cellStyle name="Output 2 2 2 9 2" xfId="53690"/>
    <cellStyle name="Output 2 2 2 9 2 2" xfId="53691"/>
    <cellStyle name="Output 2 2 2 9 2 3" xfId="53692"/>
    <cellStyle name="Output 2 2 2 9 3" xfId="53693"/>
    <cellStyle name="Output 2 2 2 9 4" xfId="53694"/>
    <cellStyle name="Output 2 2 20" xfId="53695"/>
    <cellStyle name="Output 2 2 20 10" xfId="53696"/>
    <cellStyle name="Output 2 2 20 11" xfId="53697"/>
    <cellStyle name="Output 2 2 20 2" xfId="53698"/>
    <cellStyle name="Output 2 2 20 2 2" xfId="53699"/>
    <cellStyle name="Output 2 2 20 2 2 2" xfId="53700"/>
    <cellStyle name="Output 2 2 20 2 2 3" xfId="53701"/>
    <cellStyle name="Output 2 2 20 2 3" xfId="53702"/>
    <cellStyle name="Output 2 2 20 2 4" xfId="53703"/>
    <cellStyle name="Output 2 2 20 3" xfId="53704"/>
    <cellStyle name="Output 2 2 20 3 2" xfId="53705"/>
    <cellStyle name="Output 2 2 20 3 2 2" xfId="53706"/>
    <cellStyle name="Output 2 2 20 3 2 3" xfId="53707"/>
    <cellStyle name="Output 2 2 20 3 3" xfId="53708"/>
    <cellStyle name="Output 2 2 20 3 4" xfId="53709"/>
    <cellStyle name="Output 2 2 20 4" xfId="53710"/>
    <cellStyle name="Output 2 2 20 4 2" xfId="53711"/>
    <cellStyle name="Output 2 2 20 4 2 2" xfId="53712"/>
    <cellStyle name="Output 2 2 20 4 2 3" xfId="53713"/>
    <cellStyle name="Output 2 2 20 4 3" xfId="53714"/>
    <cellStyle name="Output 2 2 20 4 4" xfId="53715"/>
    <cellStyle name="Output 2 2 20 5" xfId="53716"/>
    <cellStyle name="Output 2 2 20 5 2" xfId="53717"/>
    <cellStyle name="Output 2 2 20 5 2 2" xfId="53718"/>
    <cellStyle name="Output 2 2 20 5 2 3" xfId="53719"/>
    <cellStyle name="Output 2 2 20 5 3" xfId="53720"/>
    <cellStyle name="Output 2 2 20 5 4" xfId="53721"/>
    <cellStyle name="Output 2 2 20 6" xfId="53722"/>
    <cellStyle name="Output 2 2 20 6 2" xfId="53723"/>
    <cellStyle name="Output 2 2 20 6 2 2" xfId="53724"/>
    <cellStyle name="Output 2 2 20 6 2 3" xfId="53725"/>
    <cellStyle name="Output 2 2 20 6 3" xfId="53726"/>
    <cellStyle name="Output 2 2 20 6 4" xfId="53727"/>
    <cellStyle name="Output 2 2 20 7" xfId="53728"/>
    <cellStyle name="Output 2 2 20 7 2" xfId="53729"/>
    <cellStyle name="Output 2 2 20 7 2 2" xfId="53730"/>
    <cellStyle name="Output 2 2 20 7 2 3" xfId="53731"/>
    <cellStyle name="Output 2 2 20 7 3" xfId="53732"/>
    <cellStyle name="Output 2 2 20 7 4" xfId="53733"/>
    <cellStyle name="Output 2 2 20 8" xfId="53734"/>
    <cellStyle name="Output 2 2 20 8 2" xfId="53735"/>
    <cellStyle name="Output 2 2 20 8 2 2" xfId="53736"/>
    <cellStyle name="Output 2 2 20 8 2 3" xfId="53737"/>
    <cellStyle name="Output 2 2 20 8 3" xfId="53738"/>
    <cellStyle name="Output 2 2 20 8 4" xfId="53739"/>
    <cellStyle name="Output 2 2 20 9" xfId="53740"/>
    <cellStyle name="Output 2 2 20 9 2" xfId="53741"/>
    <cellStyle name="Output 2 2 20 9 3" xfId="53742"/>
    <cellStyle name="Output 2 2 21" xfId="53743"/>
    <cellStyle name="Output 2 2 21 10" xfId="53744"/>
    <cellStyle name="Output 2 2 21 2" xfId="53745"/>
    <cellStyle name="Output 2 2 21 2 2" xfId="53746"/>
    <cellStyle name="Output 2 2 21 2 2 2" xfId="53747"/>
    <cellStyle name="Output 2 2 21 2 2 3" xfId="53748"/>
    <cellStyle name="Output 2 2 21 2 3" xfId="53749"/>
    <cellStyle name="Output 2 2 21 2 4" xfId="53750"/>
    <cellStyle name="Output 2 2 21 3" xfId="53751"/>
    <cellStyle name="Output 2 2 21 3 2" xfId="53752"/>
    <cellStyle name="Output 2 2 21 3 2 2" xfId="53753"/>
    <cellStyle name="Output 2 2 21 3 2 3" xfId="53754"/>
    <cellStyle name="Output 2 2 21 3 3" xfId="53755"/>
    <cellStyle name="Output 2 2 21 3 4" xfId="53756"/>
    <cellStyle name="Output 2 2 21 4" xfId="53757"/>
    <cellStyle name="Output 2 2 21 4 2" xfId="53758"/>
    <cellStyle name="Output 2 2 21 4 2 2" xfId="53759"/>
    <cellStyle name="Output 2 2 21 4 2 3" xfId="53760"/>
    <cellStyle name="Output 2 2 21 4 3" xfId="53761"/>
    <cellStyle name="Output 2 2 21 4 4" xfId="53762"/>
    <cellStyle name="Output 2 2 21 5" xfId="53763"/>
    <cellStyle name="Output 2 2 21 5 2" xfId="53764"/>
    <cellStyle name="Output 2 2 21 5 2 2" xfId="53765"/>
    <cellStyle name="Output 2 2 21 5 2 3" xfId="53766"/>
    <cellStyle name="Output 2 2 21 5 3" xfId="53767"/>
    <cellStyle name="Output 2 2 21 5 4" xfId="53768"/>
    <cellStyle name="Output 2 2 21 6" xfId="53769"/>
    <cellStyle name="Output 2 2 21 6 2" xfId="53770"/>
    <cellStyle name="Output 2 2 21 6 2 2" xfId="53771"/>
    <cellStyle name="Output 2 2 21 6 2 3" xfId="53772"/>
    <cellStyle name="Output 2 2 21 6 3" xfId="53773"/>
    <cellStyle name="Output 2 2 21 6 4" xfId="53774"/>
    <cellStyle name="Output 2 2 21 7" xfId="53775"/>
    <cellStyle name="Output 2 2 21 7 2" xfId="53776"/>
    <cellStyle name="Output 2 2 21 7 2 2" xfId="53777"/>
    <cellStyle name="Output 2 2 21 7 2 3" xfId="53778"/>
    <cellStyle name="Output 2 2 21 7 3" xfId="53779"/>
    <cellStyle name="Output 2 2 21 7 4" xfId="53780"/>
    <cellStyle name="Output 2 2 21 8" xfId="53781"/>
    <cellStyle name="Output 2 2 21 8 2" xfId="53782"/>
    <cellStyle name="Output 2 2 21 8 3" xfId="53783"/>
    <cellStyle name="Output 2 2 21 9" xfId="53784"/>
    <cellStyle name="Output 2 2 22" xfId="53785"/>
    <cellStyle name="Output 2 2 22 10" xfId="53786"/>
    <cellStyle name="Output 2 2 22 2" xfId="53787"/>
    <cellStyle name="Output 2 2 22 2 2" xfId="53788"/>
    <cellStyle name="Output 2 2 22 2 2 2" xfId="53789"/>
    <cellStyle name="Output 2 2 22 2 2 3" xfId="53790"/>
    <cellStyle name="Output 2 2 22 2 3" xfId="53791"/>
    <cellStyle name="Output 2 2 22 2 4" xfId="53792"/>
    <cellStyle name="Output 2 2 22 3" xfId="53793"/>
    <cellStyle name="Output 2 2 22 3 2" xfId="53794"/>
    <cellStyle name="Output 2 2 22 3 2 2" xfId="53795"/>
    <cellStyle name="Output 2 2 22 3 2 3" xfId="53796"/>
    <cellStyle name="Output 2 2 22 3 3" xfId="53797"/>
    <cellStyle name="Output 2 2 22 3 4" xfId="53798"/>
    <cellStyle name="Output 2 2 22 4" xfId="53799"/>
    <cellStyle name="Output 2 2 22 4 2" xfId="53800"/>
    <cellStyle name="Output 2 2 22 4 2 2" xfId="53801"/>
    <cellStyle name="Output 2 2 22 4 2 3" xfId="53802"/>
    <cellStyle name="Output 2 2 22 4 3" xfId="53803"/>
    <cellStyle name="Output 2 2 22 4 4" xfId="53804"/>
    <cellStyle name="Output 2 2 22 5" xfId="53805"/>
    <cellStyle name="Output 2 2 22 5 2" xfId="53806"/>
    <cellStyle name="Output 2 2 22 5 2 2" xfId="53807"/>
    <cellStyle name="Output 2 2 22 5 2 3" xfId="53808"/>
    <cellStyle name="Output 2 2 22 5 3" xfId="53809"/>
    <cellStyle name="Output 2 2 22 5 4" xfId="53810"/>
    <cellStyle name="Output 2 2 22 6" xfId="53811"/>
    <cellStyle name="Output 2 2 22 6 2" xfId="53812"/>
    <cellStyle name="Output 2 2 22 6 2 2" xfId="53813"/>
    <cellStyle name="Output 2 2 22 6 2 3" xfId="53814"/>
    <cellStyle name="Output 2 2 22 6 3" xfId="53815"/>
    <cellStyle name="Output 2 2 22 6 4" xfId="53816"/>
    <cellStyle name="Output 2 2 22 7" xfId="53817"/>
    <cellStyle name="Output 2 2 22 7 2" xfId="53818"/>
    <cellStyle name="Output 2 2 22 7 2 2" xfId="53819"/>
    <cellStyle name="Output 2 2 22 7 2 3" xfId="53820"/>
    <cellStyle name="Output 2 2 22 7 3" xfId="53821"/>
    <cellStyle name="Output 2 2 22 7 4" xfId="53822"/>
    <cellStyle name="Output 2 2 22 8" xfId="53823"/>
    <cellStyle name="Output 2 2 22 8 2" xfId="53824"/>
    <cellStyle name="Output 2 2 22 8 3" xfId="53825"/>
    <cellStyle name="Output 2 2 22 9" xfId="53826"/>
    <cellStyle name="Output 2 2 23" xfId="53827"/>
    <cellStyle name="Output 2 2 23 10" xfId="53828"/>
    <cellStyle name="Output 2 2 23 2" xfId="53829"/>
    <cellStyle name="Output 2 2 23 2 2" xfId="53830"/>
    <cellStyle name="Output 2 2 23 2 2 2" xfId="53831"/>
    <cellStyle name="Output 2 2 23 2 2 3" xfId="53832"/>
    <cellStyle name="Output 2 2 23 2 3" xfId="53833"/>
    <cellStyle name="Output 2 2 23 2 4" xfId="53834"/>
    <cellStyle name="Output 2 2 23 3" xfId="53835"/>
    <cellStyle name="Output 2 2 23 3 2" xfId="53836"/>
    <cellStyle name="Output 2 2 23 3 2 2" xfId="53837"/>
    <cellStyle name="Output 2 2 23 3 2 3" xfId="53838"/>
    <cellStyle name="Output 2 2 23 3 3" xfId="53839"/>
    <cellStyle name="Output 2 2 23 3 4" xfId="53840"/>
    <cellStyle name="Output 2 2 23 4" xfId="53841"/>
    <cellStyle name="Output 2 2 23 4 2" xfId="53842"/>
    <cellStyle name="Output 2 2 23 4 2 2" xfId="53843"/>
    <cellStyle name="Output 2 2 23 4 2 3" xfId="53844"/>
    <cellStyle name="Output 2 2 23 4 3" xfId="53845"/>
    <cellStyle name="Output 2 2 23 4 4" xfId="53846"/>
    <cellStyle name="Output 2 2 23 5" xfId="53847"/>
    <cellStyle name="Output 2 2 23 5 2" xfId="53848"/>
    <cellStyle name="Output 2 2 23 5 2 2" xfId="53849"/>
    <cellStyle name="Output 2 2 23 5 2 3" xfId="53850"/>
    <cellStyle name="Output 2 2 23 5 3" xfId="53851"/>
    <cellStyle name="Output 2 2 23 5 4" xfId="53852"/>
    <cellStyle name="Output 2 2 23 6" xfId="53853"/>
    <cellStyle name="Output 2 2 23 6 2" xfId="53854"/>
    <cellStyle name="Output 2 2 23 6 2 2" xfId="53855"/>
    <cellStyle name="Output 2 2 23 6 2 3" xfId="53856"/>
    <cellStyle name="Output 2 2 23 6 3" xfId="53857"/>
    <cellStyle name="Output 2 2 23 6 4" xfId="53858"/>
    <cellStyle name="Output 2 2 23 7" xfId="53859"/>
    <cellStyle name="Output 2 2 23 7 2" xfId="53860"/>
    <cellStyle name="Output 2 2 23 7 2 2" xfId="53861"/>
    <cellStyle name="Output 2 2 23 7 2 3" xfId="53862"/>
    <cellStyle name="Output 2 2 23 7 3" xfId="53863"/>
    <cellStyle name="Output 2 2 23 7 4" xfId="53864"/>
    <cellStyle name="Output 2 2 23 8" xfId="53865"/>
    <cellStyle name="Output 2 2 23 8 2" xfId="53866"/>
    <cellStyle name="Output 2 2 23 8 3" xfId="53867"/>
    <cellStyle name="Output 2 2 23 9" xfId="53868"/>
    <cellStyle name="Output 2 2 24" xfId="53869"/>
    <cellStyle name="Output 2 2 24 10" xfId="53870"/>
    <cellStyle name="Output 2 2 24 2" xfId="53871"/>
    <cellStyle name="Output 2 2 24 2 2" xfId="53872"/>
    <cellStyle name="Output 2 2 24 2 2 2" xfId="53873"/>
    <cellStyle name="Output 2 2 24 2 2 3" xfId="53874"/>
    <cellStyle name="Output 2 2 24 2 3" xfId="53875"/>
    <cellStyle name="Output 2 2 24 2 4" xfId="53876"/>
    <cellStyle name="Output 2 2 24 3" xfId="53877"/>
    <cellStyle name="Output 2 2 24 3 2" xfId="53878"/>
    <cellStyle name="Output 2 2 24 3 2 2" xfId="53879"/>
    <cellStyle name="Output 2 2 24 3 2 3" xfId="53880"/>
    <cellStyle name="Output 2 2 24 3 3" xfId="53881"/>
    <cellStyle name="Output 2 2 24 3 4" xfId="53882"/>
    <cellStyle name="Output 2 2 24 4" xfId="53883"/>
    <cellStyle name="Output 2 2 24 4 2" xfId="53884"/>
    <cellStyle name="Output 2 2 24 4 2 2" xfId="53885"/>
    <cellStyle name="Output 2 2 24 4 2 3" xfId="53886"/>
    <cellStyle name="Output 2 2 24 4 3" xfId="53887"/>
    <cellStyle name="Output 2 2 24 4 4" xfId="53888"/>
    <cellStyle name="Output 2 2 24 5" xfId="53889"/>
    <cellStyle name="Output 2 2 24 5 2" xfId="53890"/>
    <cellStyle name="Output 2 2 24 5 2 2" xfId="53891"/>
    <cellStyle name="Output 2 2 24 5 2 3" xfId="53892"/>
    <cellStyle name="Output 2 2 24 5 3" xfId="53893"/>
    <cellStyle name="Output 2 2 24 5 4" xfId="53894"/>
    <cellStyle name="Output 2 2 24 6" xfId="53895"/>
    <cellStyle name="Output 2 2 24 6 2" xfId="53896"/>
    <cellStyle name="Output 2 2 24 6 2 2" xfId="53897"/>
    <cellStyle name="Output 2 2 24 6 2 3" xfId="53898"/>
    <cellStyle name="Output 2 2 24 6 3" xfId="53899"/>
    <cellStyle name="Output 2 2 24 6 4" xfId="53900"/>
    <cellStyle name="Output 2 2 24 7" xfId="53901"/>
    <cellStyle name="Output 2 2 24 7 2" xfId="53902"/>
    <cellStyle name="Output 2 2 24 7 2 2" xfId="53903"/>
    <cellStyle name="Output 2 2 24 7 2 3" xfId="53904"/>
    <cellStyle name="Output 2 2 24 7 3" xfId="53905"/>
    <cellStyle name="Output 2 2 24 7 4" xfId="53906"/>
    <cellStyle name="Output 2 2 24 8" xfId="53907"/>
    <cellStyle name="Output 2 2 24 8 2" xfId="53908"/>
    <cellStyle name="Output 2 2 24 8 3" xfId="53909"/>
    <cellStyle name="Output 2 2 24 9" xfId="53910"/>
    <cellStyle name="Output 2 2 25" xfId="53911"/>
    <cellStyle name="Output 2 2 25 10" xfId="53912"/>
    <cellStyle name="Output 2 2 25 2" xfId="53913"/>
    <cellStyle name="Output 2 2 25 2 2" xfId="53914"/>
    <cellStyle name="Output 2 2 25 2 2 2" xfId="53915"/>
    <cellStyle name="Output 2 2 25 2 2 3" xfId="53916"/>
    <cellStyle name="Output 2 2 25 2 3" xfId="53917"/>
    <cellStyle name="Output 2 2 25 2 4" xfId="53918"/>
    <cellStyle name="Output 2 2 25 3" xfId="53919"/>
    <cellStyle name="Output 2 2 25 3 2" xfId="53920"/>
    <cellStyle name="Output 2 2 25 3 2 2" xfId="53921"/>
    <cellStyle name="Output 2 2 25 3 2 3" xfId="53922"/>
    <cellStyle name="Output 2 2 25 3 3" xfId="53923"/>
    <cellStyle name="Output 2 2 25 3 4" xfId="53924"/>
    <cellStyle name="Output 2 2 25 4" xfId="53925"/>
    <cellStyle name="Output 2 2 25 4 2" xfId="53926"/>
    <cellStyle name="Output 2 2 25 4 2 2" xfId="53927"/>
    <cellStyle name="Output 2 2 25 4 2 3" xfId="53928"/>
    <cellStyle name="Output 2 2 25 4 3" xfId="53929"/>
    <cellStyle name="Output 2 2 25 4 4" xfId="53930"/>
    <cellStyle name="Output 2 2 25 5" xfId="53931"/>
    <cellStyle name="Output 2 2 25 5 2" xfId="53932"/>
    <cellStyle name="Output 2 2 25 5 2 2" xfId="53933"/>
    <cellStyle name="Output 2 2 25 5 2 3" xfId="53934"/>
    <cellStyle name="Output 2 2 25 5 3" xfId="53935"/>
    <cellStyle name="Output 2 2 25 5 4" xfId="53936"/>
    <cellStyle name="Output 2 2 25 6" xfId="53937"/>
    <cellStyle name="Output 2 2 25 6 2" xfId="53938"/>
    <cellStyle name="Output 2 2 25 6 2 2" xfId="53939"/>
    <cellStyle name="Output 2 2 25 6 2 3" xfId="53940"/>
    <cellStyle name="Output 2 2 25 6 3" xfId="53941"/>
    <cellStyle name="Output 2 2 25 6 4" xfId="53942"/>
    <cellStyle name="Output 2 2 25 7" xfId="53943"/>
    <cellStyle name="Output 2 2 25 7 2" xfId="53944"/>
    <cellStyle name="Output 2 2 25 7 2 2" xfId="53945"/>
    <cellStyle name="Output 2 2 25 7 2 3" xfId="53946"/>
    <cellStyle name="Output 2 2 25 7 3" xfId="53947"/>
    <cellStyle name="Output 2 2 25 7 4" xfId="53948"/>
    <cellStyle name="Output 2 2 25 8" xfId="53949"/>
    <cellStyle name="Output 2 2 25 8 2" xfId="53950"/>
    <cellStyle name="Output 2 2 25 8 3" xfId="53951"/>
    <cellStyle name="Output 2 2 25 9" xfId="53952"/>
    <cellStyle name="Output 2 2 26" xfId="53953"/>
    <cellStyle name="Output 2 2 26 10" xfId="53954"/>
    <cellStyle name="Output 2 2 26 2" xfId="53955"/>
    <cellStyle name="Output 2 2 26 2 2" xfId="53956"/>
    <cellStyle name="Output 2 2 26 2 2 2" xfId="53957"/>
    <cellStyle name="Output 2 2 26 2 2 3" xfId="53958"/>
    <cellStyle name="Output 2 2 26 2 3" xfId="53959"/>
    <cellStyle name="Output 2 2 26 2 4" xfId="53960"/>
    <cellStyle name="Output 2 2 26 3" xfId="53961"/>
    <cellStyle name="Output 2 2 26 3 2" xfId="53962"/>
    <cellStyle name="Output 2 2 26 3 2 2" xfId="53963"/>
    <cellStyle name="Output 2 2 26 3 2 3" xfId="53964"/>
    <cellStyle name="Output 2 2 26 3 3" xfId="53965"/>
    <cellStyle name="Output 2 2 26 3 4" xfId="53966"/>
    <cellStyle name="Output 2 2 26 4" xfId="53967"/>
    <cellStyle name="Output 2 2 26 4 2" xfId="53968"/>
    <cellStyle name="Output 2 2 26 4 2 2" xfId="53969"/>
    <cellStyle name="Output 2 2 26 4 2 3" xfId="53970"/>
    <cellStyle name="Output 2 2 26 4 3" xfId="53971"/>
    <cellStyle name="Output 2 2 26 4 4" xfId="53972"/>
    <cellStyle name="Output 2 2 26 5" xfId="53973"/>
    <cellStyle name="Output 2 2 26 5 2" xfId="53974"/>
    <cellStyle name="Output 2 2 26 5 2 2" xfId="53975"/>
    <cellStyle name="Output 2 2 26 5 2 3" xfId="53976"/>
    <cellStyle name="Output 2 2 26 5 3" xfId="53977"/>
    <cellStyle name="Output 2 2 26 5 4" xfId="53978"/>
    <cellStyle name="Output 2 2 26 6" xfId="53979"/>
    <cellStyle name="Output 2 2 26 6 2" xfId="53980"/>
    <cellStyle name="Output 2 2 26 6 2 2" xfId="53981"/>
    <cellStyle name="Output 2 2 26 6 2 3" xfId="53982"/>
    <cellStyle name="Output 2 2 26 6 3" xfId="53983"/>
    <cellStyle name="Output 2 2 26 6 4" xfId="53984"/>
    <cellStyle name="Output 2 2 26 7" xfId="53985"/>
    <cellStyle name="Output 2 2 26 7 2" xfId="53986"/>
    <cellStyle name="Output 2 2 26 7 2 2" xfId="53987"/>
    <cellStyle name="Output 2 2 26 7 2 3" xfId="53988"/>
    <cellStyle name="Output 2 2 26 7 3" xfId="53989"/>
    <cellStyle name="Output 2 2 26 7 4" xfId="53990"/>
    <cellStyle name="Output 2 2 26 8" xfId="53991"/>
    <cellStyle name="Output 2 2 26 8 2" xfId="53992"/>
    <cellStyle name="Output 2 2 26 8 3" xfId="53993"/>
    <cellStyle name="Output 2 2 26 9" xfId="53994"/>
    <cellStyle name="Output 2 2 27" xfId="53995"/>
    <cellStyle name="Output 2 2 27 10" xfId="53996"/>
    <cellStyle name="Output 2 2 27 2" xfId="53997"/>
    <cellStyle name="Output 2 2 27 2 2" xfId="53998"/>
    <cellStyle name="Output 2 2 27 2 2 2" xfId="53999"/>
    <cellStyle name="Output 2 2 27 2 2 3" xfId="54000"/>
    <cellStyle name="Output 2 2 27 2 3" xfId="54001"/>
    <cellStyle name="Output 2 2 27 2 4" xfId="54002"/>
    <cellStyle name="Output 2 2 27 3" xfId="54003"/>
    <cellStyle name="Output 2 2 27 3 2" xfId="54004"/>
    <cellStyle name="Output 2 2 27 3 2 2" xfId="54005"/>
    <cellStyle name="Output 2 2 27 3 2 3" xfId="54006"/>
    <cellStyle name="Output 2 2 27 3 3" xfId="54007"/>
    <cellStyle name="Output 2 2 27 3 4" xfId="54008"/>
    <cellStyle name="Output 2 2 27 4" xfId="54009"/>
    <cellStyle name="Output 2 2 27 4 2" xfId="54010"/>
    <cellStyle name="Output 2 2 27 4 2 2" xfId="54011"/>
    <cellStyle name="Output 2 2 27 4 2 3" xfId="54012"/>
    <cellStyle name="Output 2 2 27 4 3" xfId="54013"/>
    <cellStyle name="Output 2 2 27 4 4" xfId="54014"/>
    <cellStyle name="Output 2 2 27 5" xfId="54015"/>
    <cellStyle name="Output 2 2 27 5 2" xfId="54016"/>
    <cellStyle name="Output 2 2 27 5 2 2" xfId="54017"/>
    <cellStyle name="Output 2 2 27 5 2 3" xfId="54018"/>
    <cellStyle name="Output 2 2 27 5 3" xfId="54019"/>
    <cellStyle name="Output 2 2 27 5 4" xfId="54020"/>
    <cellStyle name="Output 2 2 27 6" xfId="54021"/>
    <cellStyle name="Output 2 2 27 6 2" xfId="54022"/>
    <cellStyle name="Output 2 2 27 6 2 2" xfId="54023"/>
    <cellStyle name="Output 2 2 27 6 2 3" xfId="54024"/>
    <cellStyle name="Output 2 2 27 6 3" xfId="54025"/>
    <cellStyle name="Output 2 2 27 6 4" xfId="54026"/>
    <cellStyle name="Output 2 2 27 7" xfId="54027"/>
    <cellStyle name="Output 2 2 27 7 2" xfId="54028"/>
    <cellStyle name="Output 2 2 27 7 2 2" xfId="54029"/>
    <cellStyle name="Output 2 2 27 7 2 3" xfId="54030"/>
    <cellStyle name="Output 2 2 27 7 3" xfId="54031"/>
    <cellStyle name="Output 2 2 27 7 4" xfId="54032"/>
    <cellStyle name="Output 2 2 27 8" xfId="54033"/>
    <cellStyle name="Output 2 2 27 8 2" xfId="54034"/>
    <cellStyle name="Output 2 2 27 8 3" xfId="54035"/>
    <cellStyle name="Output 2 2 27 9" xfId="54036"/>
    <cellStyle name="Output 2 2 28" xfId="54037"/>
    <cellStyle name="Output 2 2 28 10" xfId="54038"/>
    <cellStyle name="Output 2 2 28 2" xfId="54039"/>
    <cellStyle name="Output 2 2 28 2 2" xfId="54040"/>
    <cellStyle name="Output 2 2 28 2 2 2" xfId="54041"/>
    <cellStyle name="Output 2 2 28 2 2 3" xfId="54042"/>
    <cellStyle name="Output 2 2 28 2 3" xfId="54043"/>
    <cellStyle name="Output 2 2 28 2 4" xfId="54044"/>
    <cellStyle name="Output 2 2 28 3" xfId="54045"/>
    <cellStyle name="Output 2 2 28 3 2" xfId="54046"/>
    <cellStyle name="Output 2 2 28 3 2 2" xfId="54047"/>
    <cellStyle name="Output 2 2 28 3 2 3" xfId="54048"/>
    <cellStyle name="Output 2 2 28 3 3" xfId="54049"/>
    <cellStyle name="Output 2 2 28 3 4" xfId="54050"/>
    <cellStyle name="Output 2 2 28 4" xfId="54051"/>
    <cellStyle name="Output 2 2 28 4 2" xfId="54052"/>
    <cellStyle name="Output 2 2 28 4 2 2" xfId="54053"/>
    <cellStyle name="Output 2 2 28 4 2 3" xfId="54054"/>
    <cellStyle name="Output 2 2 28 4 3" xfId="54055"/>
    <cellStyle name="Output 2 2 28 4 4" xfId="54056"/>
    <cellStyle name="Output 2 2 28 5" xfId="54057"/>
    <cellStyle name="Output 2 2 28 5 2" xfId="54058"/>
    <cellStyle name="Output 2 2 28 5 2 2" xfId="54059"/>
    <cellStyle name="Output 2 2 28 5 2 3" xfId="54060"/>
    <cellStyle name="Output 2 2 28 5 3" xfId="54061"/>
    <cellStyle name="Output 2 2 28 5 4" xfId="54062"/>
    <cellStyle name="Output 2 2 28 6" xfId="54063"/>
    <cellStyle name="Output 2 2 28 6 2" xfId="54064"/>
    <cellStyle name="Output 2 2 28 6 2 2" xfId="54065"/>
    <cellStyle name="Output 2 2 28 6 2 3" xfId="54066"/>
    <cellStyle name="Output 2 2 28 6 3" xfId="54067"/>
    <cellStyle name="Output 2 2 28 6 4" xfId="54068"/>
    <cellStyle name="Output 2 2 28 7" xfId="54069"/>
    <cellStyle name="Output 2 2 28 7 2" xfId="54070"/>
    <cellStyle name="Output 2 2 28 7 2 2" xfId="54071"/>
    <cellStyle name="Output 2 2 28 7 2 3" xfId="54072"/>
    <cellStyle name="Output 2 2 28 7 3" xfId="54073"/>
    <cellStyle name="Output 2 2 28 7 4" xfId="54074"/>
    <cellStyle name="Output 2 2 28 8" xfId="54075"/>
    <cellStyle name="Output 2 2 28 8 2" xfId="54076"/>
    <cellStyle name="Output 2 2 28 8 3" xfId="54077"/>
    <cellStyle name="Output 2 2 28 9" xfId="54078"/>
    <cellStyle name="Output 2 2 29" xfId="54079"/>
    <cellStyle name="Output 2 2 29 10" xfId="54080"/>
    <cellStyle name="Output 2 2 29 2" xfId="54081"/>
    <cellStyle name="Output 2 2 29 2 2" xfId="54082"/>
    <cellStyle name="Output 2 2 29 2 2 2" xfId="54083"/>
    <cellStyle name="Output 2 2 29 2 2 3" xfId="54084"/>
    <cellStyle name="Output 2 2 29 2 3" xfId="54085"/>
    <cellStyle name="Output 2 2 29 2 4" xfId="54086"/>
    <cellStyle name="Output 2 2 29 3" xfId="54087"/>
    <cellStyle name="Output 2 2 29 3 2" xfId="54088"/>
    <cellStyle name="Output 2 2 29 3 2 2" xfId="54089"/>
    <cellStyle name="Output 2 2 29 3 2 3" xfId="54090"/>
    <cellStyle name="Output 2 2 29 3 3" xfId="54091"/>
    <cellStyle name="Output 2 2 29 3 4" xfId="54092"/>
    <cellStyle name="Output 2 2 29 4" xfId="54093"/>
    <cellStyle name="Output 2 2 29 4 2" xfId="54094"/>
    <cellStyle name="Output 2 2 29 4 2 2" xfId="54095"/>
    <cellStyle name="Output 2 2 29 4 2 3" xfId="54096"/>
    <cellStyle name="Output 2 2 29 4 3" xfId="54097"/>
    <cellStyle name="Output 2 2 29 4 4" xfId="54098"/>
    <cellStyle name="Output 2 2 29 5" xfId="54099"/>
    <cellStyle name="Output 2 2 29 5 2" xfId="54100"/>
    <cellStyle name="Output 2 2 29 5 2 2" xfId="54101"/>
    <cellStyle name="Output 2 2 29 5 2 3" xfId="54102"/>
    <cellStyle name="Output 2 2 29 5 3" xfId="54103"/>
    <cellStyle name="Output 2 2 29 5 4" xfId="54104"/>
    <cellStyle name="Output 2 2 29 6" xfId="54105"/>
    <cellStyle name="Output 2 2 29 6 2" xfId="54106"/>
    <cellStyle name="Output 2 2 29 6 2 2" xfId="54107"/>
    <cellStyle name="Output 2 2 29 6 2 3" xfId="54108"/>
    <cellStyle name="Output 2 2 29 6 3" xfId="54109"/>
    <cellStyle name="Output 2 2 29 6 4" xfId="54110"/>
    <cellStyle name="Output 2 2 29 7" xfId="54111"/>
    <cellStyle name="Output 2 2 29 7 2" xfId="54112"/>
    <cellStyle name="Output 2 2 29 7 2 2" xfId="54113"/>
    <cellStyle name="Output 2 2 29 7 2 3" xfId="54114"/>
    <cellStyle name="Output 2 2 29 7 3" xfId="54115"/>
    <cellStyle name="Output 2 2 29 7 4" xfId="54116"/>
    <cellStyle name="Output 2 2 29 8" xfId="54117"/>
    <cellStyle name="Output 2 2 29 8 2" xfId="54118"/>
    <cellStyle name="Output 2 2 29 8 3" xfId="54119"/>
    <cellStyle name="Output 2 2 29 9" xfId="54120"/>
    <cellStyle name="Output 2 2 3" xfId="513"/>
    <cellStyle name="Output 2 2 3 10" xfId="54121"/>
    <cellStyle name="Output 2 2 3 10 2" xfId="54122"/>
    <cellStyle name="Output 2 2 3 10 3" xfId="54123"/>
    <cellStyle name="Output 2 2 3 11" xfId="54124"/>
    <cellStyle name="Output 2 2 3 12" xfId="54125"/>
    <cellStyle name="Output 2 2 3 13" xfId="54126"/>
    <cellStyle name="Output 2 2 3 14" xfId="54127"/>
    <cellStyle name="Output 2 2 3 2" xfId="514"/>
    <cellStyle name="Output 2 2 3 2 2" xfId="515"/>
    <cellStyle name="Output 2 2 3 2 2 2" xfId="9386"/>
    <cellStyle name="Output 2 2 3 2 2 2 2" xfId="9387"/>
    <cellStyle name="Output 2 2 3 2 2 2 2 2" xfId="9388"/>
    <cellStyle name="Output 2 2 3 2 2 2 2 2 2" xfId="9389"/>
    <cellStyle name="Output 2 2 3 2 2 2 2 2 2 2" xfId="9390"/>
    <cellStyle name="Output 2 2 3 2 2 2 2 2 3" xfId="9391"/>
    <cellStyle name="Output 2 2 3 2 2 2 2 3" xfId="9392"/>
    <cellStyle name="Output 2 2 3 2 2 2 2 3 2" xfId="9393"/>
    <cellStyle name="Output 2 2 3 2 2 2 2 3 2 2" xfId="9394"/>
    <cellStyle name="Output 2 2 3 2 2 2 2 3 3" xfId="9395"/>
    <cellStyle name="Output 2 2 3 2 2 2 2 4" xfId="9396"/>
    <cellStyle name="Output 2 2 3 2 2 2 2 4 2" xfId="9397"/>
    <cellStyle name="Output 2 2 3 2 2 2 2 5" xfId="9398"/>
    <cellStyle name="Output 2 2 3 2 2 2 3" xfId="9399"/>
    <cellStyle name="Output 2 2 3 2 2 2 3 2" xfId="9400"/>
    <cellStyle name="Output 2 2 3 2 2 2 3 2 2" xfId="9401"/>
    <cellStyle name="Output 2 2 3 2 2 2 3 3" xfId="9402"/>
    <cellStyle name="Output 2 2 3 2 2 2 4" xfId="9403"/>
    <cellStyle name="Output 2 2 3 2 2 2 4 2" xfId="9404"/>
    <cellStyle name="Output 2 2 3 2 2 2 4 2 2" xfId="9405"/>
    <cellStyle name="Output 2 2 3 2 2 2 4 3" xfId="9406"/>
    <cellStyle name="Output 2 2 3 2 2 2 5" xfId="9407"/>
    <cellStyle name="Output 2 2 3 2 2 2 5 2" xfId="9408"/>
    <cellStyle name="Output 2 2 3 2 2 2 6" xfId="9409"/>
    <cellStyle name="Output 2 2 3 2 2 3" xfId="54128"/>
    <cellStyle name="Output 2 2 3 2 2 4" xfId="54129"/>
    <cellStyle name="Output 2 2 3 2 2 5" xfId="54130"/>
    <cellStyle name="Output 2 2 3 2 2 6" xfId="54131"/>
    <cellStyle name="Output 2 2 3 2 2 7" xfId="54132"/>
    <cellStyle name="Output 2 2 3 2 3" xfId="9410"/>
    <cellStyle name="Output 2 2 3 2 3 2" xfId="9411"/>
    <cellStyle name="Output 2 2 3 2 3 2 2" xfId="9412"/>
    <cellStyle name="Output 2 2 3 2 3 2 2 2" xfId="9413"/>
    <cellStyle name="Output 2 2 3 2 3 2 2 2 2" xfId="9414"/>
    <cellStyle name="Output 2 2 3 2 3 2 2 3" xfId="9415"/>
    <cellStyle name="Output 2 2 3 2 3 2 3" xfId="9416"/>
    <cellStyle name="Output 2 2 3 2 3 2 3 2" xfId="9417"/>
    <cellStyle name="Output 2 2 3 2 3 2 3 2 2" xfId="9418"/>
    <cellStyle name="Output 2 2 3 2 3 2 3 3" xfId="9419"/>
    <cellStyle name="Output 2 2 3 2 3 2 4" xfId="9420"/>
    <cellStyle name="Output 2 2 3 2 3 2 4 2" xfId="9421"/>
    <cellStyle name="Output 2 2 3 2 3 2 5" xfId="9422"/>
    <cellStyle name="Output 2 2 3 2 3 3" xfId="9423"/>
    <cellStyle name="Output 2 2 3 2 3 3 2" xfId="9424"/>
    <cellStyle name="Output 2 2 3 2 3 3 2 2" xfId="9425"/>
    <cellStyle name="Output 2 2 3 2 3 3 3" xfId="9426"/>
    <cellStyle name="Output 2 2 3 2 3 4" xfId="9427"/>
    <cellStyle name="Output 2 2 3 2 3 4 2" xfId="9428"/>
    <cellStyle name="Output 2 2 3 2 3 4 2 2" xfId="9429"/>
    <cellStyle name="Output 2 2 3 2 3 4 3" xfId="9430"/>
    <cellStyle name="Output 2 2 3 2 3 5" xfId="9431"/>
    <cellStyle name="Output 2 2 3 2 3 5 2" xfId="9432"/>
    <cellStyle name="Output 2 2 3 2 3 6" xfId="9433"/>
    <cellStyle name="Output 2 2 3 2 4" xfId="54133"/>
    <cellStyle name="Output 2 2 3 2 5" xfId="54134"/>
    <cellStyle name="Output 2 2 3 2 6" xfId="54135"/>
    <cellStyle name="Output 2 2 3 2 7" xfId="54136"/>
    <cellStyle name="Output 2 2 3 3" xfId="516"/>
    <cellStyle name="Output 2 2 3 3 2" xfId="9434"/>
    <cellStyle name="Output 2 2 3 3 2 2" xfId="9435"/>
    <cellStyle name="Output 2 2 3 3 2 2 2" xfId="9436"/>
    <cellStyle name="Output 2 2 3 3 2 2 2 2" xfId="9437"/>
    <cellStyle name="Output 2 2 3 3 2 2 2 2 2" xfId="9438"/>
    <cellStyle name="Output 2 2 3 3 2 2 2 3" xfId="9439"/>
    <cellStyle name="Output 2 2 3 3 2 2 3" xfId="9440"/>
    <cellStyle name="Output 2 2 3 3 2 2 3 2" xfId="9441"/>
    <cellStyle name="Output 2 2 3 3 2 2 3 2 2" xfId="9442"/>
    <cellStyle name="Output 2 2 3 3 2 2 3 3" xfId="9443"/>
    <cellStyle name="Output 2 2 3 3 2 2 4" xfId="9444"/>
    <cellStyle name="Output 2 2 3 3 2 2 4 2" xfId="9445"/>
    <cellStyle name="Output 2 2 3 3 2 2 5" xfId="9446"/>
    <cellStyle name="Output 2 2 3 3 2 3" xfId="9447"/>
    <cellStyle name="Output 2 2 3 3 2 3 2" xfId="9448"/>
    <cellStyle name="Output 2 2 3 3 2 3 2 2" xfId="9449"/>
    <cellStyle name="Output 2 2 3 3 2 3 3" xfId="9450"/>
    <cellStyle name="Output 2 2 3 3 2 4" xfId="9451"/>
    <cellStyle name="Output 2 2 3 3 2 4 2" xfId="9452"/>
    <cellStyle name="Output 2 2 3 3 2 4 2 2" xfId="9453"/>
    <cellStyle name="Output 2 2 3 3 2 4 3" xfId="9454"/>
    <cellStyle name="Output 2 2 3 3 2 5" xfId="9455"/>
    <cellStyle name="Output 2 2 3 3 2 5 2" xfId="9456"/>
    <cellStyle name="Output 2 2 3 3 2 6" xfId="9457"/>
    <cellStyle name="Output 2 2 3 3 3" xfId="54137"/>
    <cellStyle name="Output 2 2 3 3 4" xfId="54138"/>
    <cellStyle name="Output 2 2 3 3 5" xfId="54139"/>
    <cellStyle name="Output 2 2 3 3 6" xfId="54140"/>
    <cellStyle name="Output 2 2 3 3 7" xfId="54141"/>
    <cellStyle name="Output 2 2 3 3 8" xfId="54142"/>
    <cellStyle name="Output 2 2 3 4" xfId="9458"/>
    <cellStyle name="Output 2 2 3 4 2" xfId="9459"/>
    <cellStyle name="Output 2 2 3 4 2 2" xfId="9460"/>
    <cellStyle name="Output 2 2 3 4 2 2 2" xfId="9461"/>
    <cellStyle name="Output 2 2 3 4 2 2 2 2" xfId="9462"/>
    <cellStyle name="Output 2 2 3 4 2 2 3" xfId="9463"/>
    <cellStyle name="Output 2 2 3 4 2 3" xfId="9464"/>
    <cellStyle name="Output 2 2 3 4 2 3 2" xfId="9465"/>
    <cellStyle name="Output 2 2 3 4 2 3 2 2" xfId="9466"/>
    <cellStyle name="Output 2 2 3 4 2 3 3" xfId="9467"/>
    <cellStyle name="Output 2 2 3 4 2 4" xfId="9468"/>
    <cellStyle name="Output 2 2 3 4 2 4 2" xfId="9469"/>
    <cellStyle name="Output 2 2 3 4 2 5" xfId="9470"/>
    <cellStyle name="Output 2 2 3 4 3" xfId="9471"/>
    <cellStyle name="Output 2 2 3 4 3 2" xfId="9472"/>
    <cellStyle name="Output 2 2 3 4 3 2 2" xfId="9473"/>
    <cellStyle name="Output 2 2 3 4 3 3" xfId="9474"/>
    <cellStyle name="Output 2 2 3 4 4" xfId="9475"/>
    <cellStyle name="Output 2 2 3 4 4 2" xfId="9476"/>
    <cellStyle name="Output 2 2 3 4 4 2 2" xfId="9477"/>
    <cellStyle name="Output 2 2 3 4 4 3" xfId="9478"/>
    <cellStyle name="Output 2 2 3 4 5" xfId="9479"/>
    <cellStyle name="Output 2 2 3 4 5 2" xfId="9480"/>
    <cellStyle name="Output 2 2 3 4 6" xfId="9481"/>
    <cellStyle name="Output 2 2 3 5" xfId="54143"/>
    <cellStyle name="Output 2 2 3 5 2" xfId="54144"/>
    <cellStyle name="Output 2 2 3 5 2 2" xfId="54145"/>
    <cellStyle name="Output 2 2 3 5 2 3" xfId="54146"/>
    <cellStyle name="Output 2 2 3 5 3" xfId="54147"/>
    <cellStyle name="Output 2 2 3 5 4" xfId="54148"/>
    <cellStyle name="Output 2 2 3 6" xfId="54149"/>
    <cellStyle name="Output 2 2 3 6 2" xfId="54150"/>
    <cellStyle name="Output 2 2 3 6 2 2" xfId="54151"/>
    <cellStyle name="Output 2 2 3 6 2 3" xfId="54152"/>
    <cellStyle name="Output 2 2 3 6 3" xfId="54153"/>
    <cellStyle name="Output 2 2 3 6 4" xfId="54154"/>
    <cellStyle name="Output 2 2 3 7" xfId="54155"/>
    <cellStyle name="Output 2 2 3 7 2" xfId="54156"/>
    <cellStyle name="Output 2 2 3 7 2 2" xfId="54157"/>
    <cellStyle name="Output 2 2 3 7 2 3" xfId="54158"/>
    <cellStyle name="Output 2 2 3 7 3" xfId="54159"/>
    <cellStyle name="Output 2 2 3 7 4" xfId="54160"/>
    <cellStyle name="Output 2 2 3 8" xfId="54161"/>
    <cellStyle name="Output 2 2 3 8 2" xfId="54162"/>
    <cellStyle name="Output 2 2 3 8 2 2" xfId="54163"/>
    <cellStyle name="Output 2 2 3 8 2 3" xfId="54164"/>
    <cellStyle name="Output 2 2 3 8 3" xfId="54165"/>
    <cellStyle name="Output 2 2 3 8 4" xfId="54166"/>
    <cellStyle name="Output 2 2 3 9" xfId="54167"/>
    <cellStyle name="Output 2 2 3 9 2" xfId="54168"/>
    <cellStyle name="Output 2 2 3 9 2 2" xfId="54169"/>
    <cellStyle name="Output 2 2 3 9 2 3" xfId="54170"/>
    <cellStyle name="Output 2 2 3 9 3" xfId="54171"/>
    <cellStyle name="Output 2 2 3 9 4" xfId="54172"/>
    <cellStyle name="Output 2 2 30" xfId="54173"/>
    <cellStyle name="Output 2 2 30 10" xfId="54174"/>
    <cellStyle name="Output 2 2 30 2" xfId="54175"/>
    <cellStyle name="Output 2 2 30 2 2" xfId="54176"/>
    <cellStyle name="Output 2 2 30 2 2 2" xfId="54177"/>
    <cellStyle name="Output 2 2 30 2 2 3" xfId="54178"/>
    <cellStyle name="Output 2 2 30 2 3" xfId="54179"/>
    <cellStyle name="Output 2 2 30 2 4" xfId="54180"/>
    <cellStyle name="Output 2 2 30 3" xfId="54181"/>
    <cellStyle name="Output 2 2 30 3 2" xfId="54182"/>
    <cellStyle name="Output 2 2 30 3 2 2" xfId="54183"/>
    <cellStyle name="Output 2 2 30 3 2 3" xfId="54184"/>
    <cellStyle name="Output 2 2 30 3 3" xfId="54185"/>
    <cellStyle name="Output 2 2 30 3 4" xfId="54186"/>
    <cellStyle name="Output 2 2 30 4" xfId="54187"/>
    <cellStyle name="Output 2 2 30 4 2" xfId="54188"/>
    <cellStyle name="Output 2 2 30 4 2 2" xfId="54189"/>
    <cellStyle name="Output 2 2 30 4 2 3" xfId="54190"/>
    <cellStyle name="Output 2 2 30 4 3" xfId="54191"/>
    <cellStyle name="Output 2 2 30 4 4" xfId="54192"/>
    <cellStyle name="Output 2 2 30 5" xfId="54193"/>
    <cellStyle name="Output 2 2 30 5 2" xfId="54194"/>
    <cellStyle name="Output 2 2 30 5 2 2" xfId="54195"/>
    <cellStyle name="Output 2 2 30 5 2 3" xfId="54196"/>
    <cellStyle name="Output 2 2 30 5 3" xfId="54197"/>
    <cellStyle name="Output 2 2 30 5 4" xfId="54198"/>
    <cellStyle name="Output 2 2 30 6" xfId="54199"/>
    <cellStyle name="Output 2 2 30 6 2" xfId="54200"/>
    <cellStyle name="Output 2 2 30 6 2 2" xfId="54201"/>
    <cellStyle name="Output 2 2 30 6 2 3" xfId="54202"/>
    <cellStyle name="Output 2 2 30 6 3" xfId="54203"/>
    <cellStyle name="Output 2 2 30 6 4" xfId="54204"/>
    <cellStyle name="Output 2 2 30 7" xfId="54205"/>
    <cellStyle name="Output 2 2 30 7 2" xfId="54206"/>
    <cellStyle name="Output 2 2 30 7 2 2" xfId="54207"/>
    <cellStyle name="Output 2 2 30 7 2 3" xfId="54208"/>
    <cellStyle name="Output 2 2 30 7 3" xfId="54209"/>
    <cellStyle name="Output 2 2 30 7 4" xfId="54210"/>
    <cellStyle name="Output 2 2 30 8" xfId="54211"/>
    <cellStyle name="Output 2 2 30 8 2" xfId="54212"/>
    <cellStyle name="Output 2 2 30 8 3" xfId="54213"/>
    <cellStyle name="Output 2 2 30 9" xfId="54214"/>
    <cellStyle name="Output 2 2 31" xfId="54215"/>
    <cellStyle name="Output 2 2 31 10" xfId="54216"/>
    <cellStyle name="Output 2 2 31 2" xfId="54217"/>
    <cellStyle name="Output 2 2 31 2 2" xfId="54218"/>
    <cellStyle name="Output 2 2 31 2 2 2" xfId="54219"/>
    <cellStyle name="Output 2 2 31 2 2 3" xfId="54220"/>
    <cellStyle name="Output 2 2 31 2 3" xfId="54221"/>
    <cellStyle name="Output 2 2 31 2 4" xfId="54222"/>
    <cellStyle name="Output 2 2 31 3" xfId="54223"/>
    <cellStyle name="Output 2 2 31 3 2" xfId="54224"/>
    <cellStyle name="Output 2 2 31 3 2 2" xfId="54225"/>
    <cellStyle name="Output 2 2 31 3 2 3" xfId="54226"/>
    <cellStyle name="Output 2 2 31 3 3" xfId="54227"/>
    <cellStyle name="Output 2 2 31 3 4" xfId="54228"/>
    <cellStyle name="Output 2 2 31 4" xfId="54229"/>
    <cellStyle name="Output 2 2 31 4 2" xfId="54230"/>
    <cellStyle name="Output 2 2 31 4 2 2" xfId="54231"/>
    <cellStyle name="Output 2 2 31 4 2 3" xfId="54232"/>
    <cellStyle name="Output 2 2 31 4 3" xfId="54233"/>
    <cellStyle name="Output 2 2 31 4 4" xfId="54234"/>
    <cellStyle name="Output 2 2 31 5" xfId="54235"/>
    <cellStyle name="Output 2 2 31 5 2" xfId="54236"/>
    <cellStyle name="Output 2 2 31 5 2 2" xfId="54237"/>
    <cellStyle name="Output 2 2 31 5 2 3" xfId="54238"/>
    <cellStyle name="Output 2 2 31 5 3" xfId="54239"/>
    <cellStyle name="Output 2 2 31 5 4" xfId="54240"/>
    <cellStyle name="Output 2 2 31 6" xfId="54241"/>
    <cellStyle name="Output 2 2 31 6 2" xfId="54242"/>
    <cellStyle name="Output 2 2 31 6 2 2" xfId="54243"/>
    <cellStyle name="Output 2 2 31 6 2 3" xfId="54244"/>
    <cellStyle name="Output 2 2 31 6 3" xfId="54245"/>
    <cellStyle name="Output 2 2 31 6 4" xfId="54246"/>
    <cellStyle name="Output 2 2 31 7" xfId="54247"/>
    <cellStyle name="Output 2 2 31 7 2" xfId="54248"/>
    <cellStyle name="Output 2 2 31 7 2 2" xfId="54249"/>
    <cellStyle name="Output 2 2 31 7 2 3" xfId="54250"/>
    <cellStyle name="Output 2 2 31 7 3" xfId="54251"/>
    <cellStyle name="Output 2 2 31 7 4" xfId="54252"/>
    <cellStyle name="Output 2 2 31 8" xfId="54253"/>
    <cellStyle name="Output 2 2 31 8 2" xfId="54254"/>
    <cellStyle name="Output 2 2 31 8 3" xfId="54255"/>
    <cellStyle name="Output 2 2 31 9" xfId="54256"/>
    <cellStyle name="Output 2 2 32" xfId="54257"/>
    <cellStyle name="Output 2 2 32 10" xfId="54258"/>
    <cellStyle name="Output 2 2 32 2" xfId="54259"/>
    <cellStyle name="Output 2 2 32 2 2" xfId="54260"/>
    <cellStyle name="Output 2 2 32 2 2 2" xfId="54261"/>
    <cellStyle name="Output 2 2 32 2 2 3" xfId="54262"/>
    <cellStyle name="Output 2 2 32 2 3" xfId="54263"/>
    <cellStyle name="Output 2 2 32 2 4" xfId="54264"/>
    <cellStyle name="Output 2 2 32 3" xfId="54265"/>
    <cellStyle name="Output 2 2 32 3 2" xfId="54266"/>
    <cellStyle name="Output 2 2 32 3 2 2" xfId="54267"/>
    <cellStyle name="Output 2 2 32 3 2 3" xfId="54268"/>
    <cellStyle name="Output 2 2 32 3 3" xfId="54269"/>
    <cellStyle name="Output 2 2 32 3 4" xfId="54270"/>
    <cellStyle name="Output 2 2 32 4" xfId="54271"/>
    <cellStyle name="Output 2 2 32 4 2" xfId="54272"/>
    <cellStyle name="Output 2 2 32 4 2 2" xfId="54273"/>
    <cellStyle name="Output 2 2 32 4 2 3" xfId="54274"/>
    <cellStyle name="Output 2 2 32 4 3" xfId="54275"/>
    <cellStyle name="Output 2 2 32 4 4" xfId="54276"/>
    <cellStyle name="Output 2 2 32 5" xfId="54277"/>
    <cellStyle name="Output 2 2 32 5 2" xfId="54278"/>
    <cellStyle name="Output 2 2 32 5 2 2" xfId="54279"/>
    <cellStyle name="Output 2 2 32 5 2 3" xfId="54280"/>
    <cellStyle name="Output 2 2 32 5 3" xfId="54281"/>
    <cellStyle name="Output 2 2 32 5 4" xfId="54282"/>
    <cellStyle name="Output 2 2 32 6" xfId="54283"/>
    <cellStyle name="Output 2 2 32 6 2" xfId="54284"/>
    <cellStyle name="Output 2 2 32 6 2 2" xfId="54285"/>
    <cellStyle name="Output 2 2 32 6 2 3" xfId="54286"/>
    <cellStyle name="Output 2 2 32 6 3" xfId="54287"/>
    <cellStyle name="Output 2 2 32 6 4" xfId="54288"/>
    <cellStyle name="Output 2 2 32 7" xfId="54289"/>
    <cellStyle name="Output 2 2 32 7 2" xfId="54290"/>
    <cellStyle name="Output 2 2 32 7 2 2" xfId="54291"/>
    <cellStyle name="Output 2 2 32 7 2 3" xfId="54292"/>
    <cellStyle name="Output 2 2 32 7 3" xfId="54293"/>
    <cellStyle name="Output 2 2 32 7 4" xfId="54294"/>
    <cellStyle name="Output 2 2 32 8" xfId="54295"/>
    <cellStyle name="Output 2 2 32 8 2" xfId="54296"/>
    <cellStyle name="Output 2 2 32 8 3" xfId="54297"/>
    <cellStyle name="Output 2 2 32 9" xfId="54298"/>
    <cellStyle name="Output 2 2 33" xfId="54299"/>
    <cellStyle name="Output 2 2 33 10" xfId="54300"/>
    <cellStyle name="Output 2 2 33 2" xfId="54301"/>
    <cellStyle name="Output 2 2 33 2 2" xfId="54302"/>
    <cellStyle name="Output 2 2 33 2 2 2" xfId="54303"/>
    <cellStyle name="Output 2 2 33 2 2 3" xfId="54304"/>
    <cellStyle name="Output 2 2 33 2 3" xfId="54305"/>
    <cellStyle name="Output 2 2 33 2 4" xfId="54306"/>
    <cellStyle name="Output 2 2 33 3" xfId="54307"/>
    <cellStyle name="Output 2 2 33 3 2" xfId="54308"/>
    <cellStyle name="Output 2 2 33 3 2 2" xfId="54309"/>
    <cellStyle name="Output 2 2 33 3 2 3" xfId="54310"/>
    <cellStyle name="Output 2 2 33 3 3" xfId="54311"/>
    <cellStyle name="Output 2 2 33 3 4" xfId="54312"/>
    <cellStyle name="Output 2 2 33 4" xfId="54313"/>
    <cellStyle name="Output 2 2 33 4 2" xfId="54314"/>
    <cellStyle name="Output 2 2 33 4 2 2" xfId="54315"/>
    <cellStyle name="Output 2 2 33 4 2 3" xfId="54316"/>
    <cellStyle name="Output 2 2 33 4 3" xfId="54317"/>
    <cellStyle name="Output 2 2 33 4 4" xfId="54318"/>
    <cellStyle name="Output 2 2 33 5" xfId="54319"/>
    <cellStyle name="Output 2 2 33 5 2" xfId="54320"/>
    <cellStyle name="Output 2 2 33 5 2 2" xfId="54321"/>
    <cellStyle name="Output 2 2 33 5 2 3" xfId="54322"/>
    <cellStyle name="Output 2 2 33 5 3" xfId="54323"/>
    <cellStyle name="Output 2 2 33 5 4" xfId="54324"/>
    <cellStyle name="Output 2 2 33 6" xfId="54325"/>
    <cellStyle name="Output 2 2 33 6 2" xfId="54326"/>
    <cellStyle name="Output 2 2 33 6 2 2" xfId="54327"/>
    <cellStyle name="Output 2 2 33 6 2 3" xfId="54328"/>
    <cellStyle name="Output 2 2 33 6 3" xfId="54329"/>
    <cellStyle name="Output 2 2 33 6 4" xfId="54330"/>
    <cellStyle name="Output 2 2 33 7" xfId="54331"/>
    <cellStyle name="Output 2 2 33 7 2" xfId="54332"/>
    <cellStyle name="Output 2 2 33 7 2 2" xfId="54333"/>
    <cellStyle name="Output 2 2 33 7 2 3" xfId="54334"/>
    <cellStyle name="Output 2 2 33 7 3" xfId="54335"/>
    <cellStyle name="Output 2 2 33 7 4" xfId="54336"/>
    <cellStyle name="Output 2 2 33 8" xfId="54337"/>
    <cellStyle name="Output 2 2 33 8 2" xfId="54338"/>
    <cellStyle name="Output 2 2 33 8 3" xfId="54339"/>
    <cellStyle name="Output 2 2 33 9" xfId="54340"/>
    <cellStyle name="Output 2 2 34" xfId="54341"/>
    <cellStyle name="Output 2 2 34 10" xfId="54342"/>
    <cellStyle name="Output 2 2 34 2" xfId="54343"/>
    <cellStyle name="Output 2 2 34 2 2" xfId="54344"/>
    <cellStyle name="Output 2 2 34 2 2 2" xfId="54345"/>
    <cellStyle name="Output 2 2 34 2 2 3" xfId="54346"/>
    <cellStyle name="Output 2 2 34 2 3" xfId="54347"/>
    <cellStyle name="Output 2 2 34 2 4" xfId="54348"/>
    <cellStyle name="Output 2 2 34 3" xfId="54349"/>
    <cellStyle name="Output 2 2 34 3 2" xfId="54350"/>
    <cellStyle name="Output 2 2 34 3 2 2" xfId="54351"/>
    <cellStyle name="Output 2 2 34 3 2 3" xfId="54352"/>
    <cellStyle name="Output 2 2 34 3 3" xfId="54353"/>
    <cellStyle name="Output 2 2 34 3 4" xfId="54354"/>
    <cellStyle name="Output 2 2 34 4" xfId="54355"/>
    <cellStyle name="Output 2 2 34 4 2" xfId="54356"/>
    <cellStyle name="Output 2 2 34 4 2 2" xfId="54357"/>
    <cellStyle name="Output 2 2 34 4 2 3" xfId="54358"/>
    <cellStyle name="Output 2 2 34 4 3" xfId="54359"/>
    <cellStyle name="Output 2 2 34 4 4" xfId="54360"/>
    <cellStyle name="Output 2 2 34 5" xfId="54361"/>
    <cellStyle name="Output 2 2 34 5 2" xfId="54362"/>
    <cellStyle name="Output 2 2 34 5 2 2" xfId="54363"/>
    <cellStyle name="Output 2 2 34 5 2 3" xfId="54364"/>
    <cellStyle name="Output 2 2 34 5 3" xfId="54365"/>
    <cellStyle name="Output 2 2 34 5 4" xfId="54366"/>
    <cellStyle name="Output 2 2 34 6" xfId="54367"/>
    <cellStyle name="Output 2 2 34 6 2" xfId="54368"/>
    <cellStyle name="Output 2 2 34 6 2 2" xfId="54369"/>
    <cellStyle name="Output 2 2 34 6 2 3" xfId="54370"/>
    <cellStyle name="Output 2 2 34 6 3" xfId="54371"/>
    <cellStyle name="Output 2 2 34 6 4" xfId="54372"/>
    <cellStyle name="Output 2 2 34 7" xfId="54373"/>
    <cellStyle name="Output 2 2 34 7 2" xfId="54374"/>
    <cellStyle name="Output 2 2 34 7 2 2" xfId="54375"/>
    <cellStyle name="Output 2 2 34 7 2 3" xfId="54376"/>
    <cellStyle name="Output 2 2 34 7 3" xfId="54377"/>
    <cellStyle name="Output 2 2 34 7 4" xfId="54378"/>
    <cellStyle name="Output 2 2 34 8" xfId="54379"/>
    <cellStyle name="Output 2 2 34 8 2" xfId="54380"/>
    <cellStyle name="Output 2 2 34 8 3" xfId="54381"/>
    <cellStyle name="Output 2 2 34 9" xfId="54382"/>
    <cellStyle name="Output 2 2 35" xfId="54383"/>
    <cellStyle name="Output 2 2 35 10" xfId="54384"/>
    <cellStyle name="Output 2 2 35 2" xfId="54385"/>
    <cellStyle name="Output 2 2 35 2 2" xfId="54386"/>
    <cellStyle name="Output 2 2 35 2 2 2" xfId="54387"/>
    <cellStyle name="Output 2 2 35 2 2 3" xfId="54388"/>
    <cellStyle name="Output 2 2 35 2 3" xfId="54389"/>
    <cellStyle name="Output 2 2 35 2 4" xfId="54390"/>
    <cellStyle name="Output 2 2 35 3" xfId="54391"/>
    <cellStyle name="Output 2 2 35 3 2" xfId="54392"/>
    <cellStyle name="Output 2 2 35 3 2 2" xfId="54393"/>
    <cellStyle name="Output 2 2 35 3 2 3" xfId="54394"/>
    <cellStyle name="Output 2 2 35 3 3" xfId="54395"/>
    <cellStyle name="Output 2 2 35 3 4" xfId="54396"/>
    <cellStyle name="Output 2 2 35 4" xfId="54397"/>
    <cellStyle name="Output 2 2 35 4 2" xfId="54398"/>
    <cellStyle name="Output 2 2 35 4 2 2" xfId="54399"/>
    <cellStyle name="Output 2 2 35 4 2 3" xfId="54400"/>
    <cellStyle name="Output 2 2 35 4 3" xfId="54401"/>
    <cellStyle name="Output 2 2 35 4 4" xfId="54402"/>
    <cellStyle name="Output 2 2 35 5" xfId="54403"/>
    <cellStyle name="Output 2 2 35 5 2" xfId="54404"/>
    <cellStyle name="Output 2 2 35 5 2 2" xfId="54405"/>
    <cellStyle name="Output 2 2 35 5 2 3" xfId="54406"/>
    <cellStyle name="Output 2 2 35 5 3" xfId="54407"/>
    <cellStyle name="Output 2 2 35 5 4" xfId="54408"/>
    <cellStyle name="Output 2 2 35 6" xfId="54409"/>
    <cellStyle name="Output 2 2 35 6 2" xfId="54410"/>
    <cellStyle name="Output 2 2 35 6 2 2" xfId="54411"/>
    <cellStyle name="Output 2 2 35 6 2 3" xfId="54412"/>
    <cellStyle name="Output 2 2 35 6 3" xfId="54413"/>
    <cellStyle name="Output 2 2 35 6 4" xfId="54414"/>
    <cellStyle name="Output 2 2 35 7" xfId="54415"/>
    <cellStyle name="Output 2 2 35 7 2" xfId="54416"/>
    <cellStyle name="Output 2 2 35 7 2 2" xfId="54417"/>
    <cellStyle name="Output 2 2 35 7 2 3" xfId="54418"/>
    <cellStyle name="Output 2 2 35 7 3" xfId="54419"/>
    <cellStyle name="Output 2 2 35 7 4" xfId="54420"/>
    <cellStyle name="Output 2 2 35 8" xfId="54421"/>
    <cellStyle name="Output 2 2 35 8 2" xfId="54422"/>
    <cellStyle name="Output 2 2 35 8 3" xfId="54423"/>
    <cellStyle name="Output 2 2 35 9" xfId="54424"/>
    <cellStyle name="Output 2 2 36" xfId="54425"/>
    <cellStyle name="Output 2 2 36 10" xfId="54426"/>
    <cellStyle name="Output 2 2 36 2" xfId="54427"/>
    <cellStyle name="Output 2 2 36 2 2" xfId="54428"/>
    <cellStyle name="Output 2 2 36 2 2 2" xfId="54429"/>
    <cellStyle name="Output 2 2 36 2 2 3" xfId="54430"/>
    <cellStyle name="Output 2 2 36 2 3" xfId="54431"/>
    <cellStyle name="Output 2 2 36 2 4" xfId="54432"/>
    <cellStyle name="Output 2 2 36 3" xfId="54433"/>
    <cellStyle name="Output 2 2 36 3 2" xfId="54434"/>
    <cellStyle name="Output 2 2 36 3 2 2" xfId="54435"/>
    <cellStyle name="Output 2 2 36 3 2 3" xfId="54436"/>
    <cellStyle name="Output 2 2 36 3 3" xfId="54437"/>
    <cellStyle name="Output 2 2 36 3 4" xfId="54438"/>
    <cellStyle name="Output 2 2 36 4" xfId="54439"/>
    <cellStyle name="Output 2 2 36 4 2" xfId="54440"/>
    <cellStyle name="Output 2 2 36 4 2 2" xfId="54441"/>
    <cellStyle name="Output 2 2 36 4 2 3" xfId="54442"/>
    <cellStyle name="Output 2 2 36 4 3" xfId="54443"/>
    <cellStyle name="Output 2 2 36 4 4" xfId="54444"/>
    <cellStyle name="Output 2 2 36 5" xfId="54445"/>
    <cellStyle name="Output 2 2 36 5 2" xfId="54446"/>
    <cellStyle name="Output 2 2 36 5 2 2" xfId="54447"/>
    <cellStyle name="Output 2 2 36 5 2 3" xfId="54448"/>
    <cellStyle name="Output 2 2 36 5 3" xfId="54449"/>
    <cellStyle name="Output 2 2 36 5 4" xfId="54450"/>
    <cellStyle name="Output 2 2 36 6" xfId="54451"/>
    <cellStyle name="Output 2 2 36 6 2" xfId="54452"/>
    <cellStyle name="Output 2 2 36 6 2 2" xfId="54453"/>
    <cellStyle name="Output 2 2 36 6 2 3" xfId="54454"/>
    <cellStyle name="Output 2 2 36 6 3" xfId="54455"/>
    <cellStyle name="Output 2 2 36 6 4" xfId="54456"/>
    <cellStyle name="Output 2 2 36 7" xfId="54457"/>
    <cellStyle name="Output 2 2 36 7 2" xfId="54458"/>
    <cellStyle name="Output 2 2 36 7 2 2" xfId="54459"/>
    <cellStyle name="Output 2 2 36 7 2 3" xfId="54460"/>
    <cellStyle name="Output 2 2 36 7 3" xfId="54461"/>
    <cellStyle name="Output 2 2 36 7 4" xfId="54462"/>
    <cellStyle name="Output 2 2 36 8" xfId="54463"/>
    <cellStyle name="Output 2 2 36 8 2" xfId="54464"/>
    <cellStyle name="Output 2 2 36 8 3" xfId="54465"/>
    <cellStyle name="Output 2 2 36 9" xfId="54466"/>
    <cellStyle name="Output 2 2 37" xfId="54467"/>
    <cellStyle name="Output 2 2 37 10" xfId="54468"/>
    <cellStyle name="Output 2 2 37 2" xfId="54469"/>
    <cellStyle name="Output 2 2 37 2 2" xfId="54470"/>
    <cellStyle name="Output 2 2 37 2 2 2" xfId="54471"/>
    <cellStyle name="Output 2 2 37 2 2 3" xfId="54472"/>
    <cellStyle name="Output 2 2 37 2 3" xfId="54473"/>
    <cellStyle name="Output 2 2 37 2 4" xfId="54474"/>
    <cellStyle name="Output 2 2 37 3" xfId="54475"/>
    <cellStyle name="Output 2 2 37 3 2" xfId="54476"/>
    <cellStyle name="Output 2 2 37 3 2 2" xfId="54477"/>
    <cellStyle name="Output 2 2 37 3 2 3" xfId="54478"/>
    <cellStyle name="Output 2 2 37 3 3" xfId="54479"/>
    <cellStyle name="Output 2 2 37 3 4" xfId="54480"/>
    <cellStyle name="Output 2 2 37 4" xfId="54481"/>
    <cellStyle name="Output 2 2 37 4 2" xfId="54482"/>
    <cellStyle name="Output 2 2 37 4 2 2" xfId="54483"/>
    <cellStyle name="Output 2 2 37 4 2 3" xfId="54484"/>
    <cellStyle name="Output 2 2 37 4 3" xfId="54485"/>
    <cellStyle name="Output 2 2 37 4 4" xfId="54486"/>
    <cellStyle name="Output 2 2 37 5" xfId="54487"/>
    <cellStyle name="Output 2 2 37 5 2" xfId="54488"/>
    <cellStyle name="Output 2 2 37 5 2 2" xfId="54489"/>
    <cellStyle name="Output 2 2 37 5 2 3" xfId="54490"/>
    <cellStyle name="Output 2 2 37 5 3" xfId="54491"/>
    <cellStyle name="Output 2 2 37 5 4" xfId="54492"/>
    <cellStyle name="Output 2 2 37 6" xfId="54493"/>
    <cellStyle name="Output 2 2 37 6 2" xfId="54494"/>
    <cellStyle name="Output 2 2 37 6 2 2" xfId="54495"/>
    <cellStyle name="Output 2 2 37 6 2 3" xfId="54496"/>
    <cellStyle name="Output 2 2 37 6 3" xfId="54497"/>
    <cellStyle name="Output 2 2 37 6 4" xfId="54498"/>
    <cellStyle name="Output 2 2 37 7" xfId="54499"/>
    <cellStyle name="Output 2 2 37 7 2" xfId="54500"/>
    <cellStyle name="Output 2 2 37 7 2 2" xfId="54501"/>
    <cellStyle name="Output 2 2 37 7 2 3" xfId="54502"/>
    <cellStyle name="Output 2 2 37 7 3" xfId="54503"/>
    <cellStyle name="Output 2 2 37 7 4" xfId="54504"/>
    <cellStyle name="Output 2 2 37 8" xfId="54505"/>
    <cellStyle name="Output 2 2 37 8 2" xfId="54506"/>
    <cellStyle name="Output 2 2 37 8 3" xfId="54507"/>
    <cellStyle name="Output 2 2 37 9" xfId="54508"/>
    <cellStyle name="Output 2 2 38" xfId="54509"/>
    <cellStyle name="Output 2 2 38 2" xfId="54510"/>
    <cellStyle name="Output 2 2 38 2 2" xfId="54511"/>
    <cellStyle name="Output 2 2 38 2 3" xfId="54512"/>
    <cellStyle name="Output 2 2 38 3" xfId="54513"/>
    <cellStyle name="Output 2 2 38 4" xfId="54514"/>
    <cellStyle name="Output 2 2 39" xfId="54515"/>
    <cellStyle name="Output 2 2 39 2" xfId="54516"/>
    <cellStyle name="Output 2 2 39 2 2" xfId="54517"/>
    <cellStyle name="Output 2 2 39 2 3" xfId="54518"/>
    <cellStyle name="Output 2 2 39 3" xfId="54519"/>
    <cellStyle name="Output 2 2 39 4" xfId="54520"/>
    <cellStyle name="Output 2 2 4" xfId="517"/>
    <cellStyle name="Output 2 2 4 10" xfId="54521"/>
    <cellStyle name="Output 2 2 4 11" xfId="54522"/>
    <cellStyle name="Output 2 2 4 12" xfId="54523"/>
    <cellStyle name="Output 2 2 4 2" xfId="518"/>
    <cellStyle name="Output 2 2 4 2 2" xfId="519"/>
    <cellStyle name="Output 2 2 4 2 2 2" xfId="9482"/>
    <cellStyle name="Output 2 2 4 2 2 2 2" xfId="9483"/>
    <cellStyle name="Output 2 2 4 2 2 2 2 2" xfId="9484"/>
    <cellStyle name="Output 2 2 4 2 2 2 2 2 2" xfId="9485"/>
    <cellStyle name="Output 2 2 4 2 2 2 2 2 2 2" xfId="9486"/>
    <cellStyle name="Output 2 2 4 2 2 2 2 2 3" xfId="9487"/>
    <cellStyle name="Output 2 2 4 2 2 2 2 3" xfId="9488"/>
    <cellStyle name="Output 2 2 4 2 2 2 2 3 2" xfId="9489"/>
    <cellStyle name="Output 2 2 4 2 2 2 2 3 2 2" xfId="9490"/>
    <cellStyle name="Output 2 2 4 2 2 2 2 3 3" xfId="9491"/>
    <cellStyle name="Output 2 2 4 2 2 2 2 4" xfId="9492"/>
    <cellStyle name="Output 2 2 4 2 2 2 2 4 2" xfId="9493"/>
    <cellStyle name="Output 2 2 4 2 2 2 2 5" xfId="9494"/>
    <cellStyle name="Output 2 2 4 2 2 2 3" xfId="9495"/>
    <cellStyle name="Output 2 2 4 2 2 2 3 2" xfId="9496"/>
    <cellStyle name="Output 2 2 4 2 2 2 3 2 2" xfId="9497"/>
    <cellStyle name="Output 2 2 4 2 2 2 3 3" xfId="9498"/>
    <cellStyle name="Output 2 2 4 2 2 2 4" xfId="9499"/>
    <cellStyle name="Output 2 2 4 2 2 2 4 2" xfId="9500"/>
    <cellStyle name="Output 2 2 4 2 2 2 4 2 2" xfId="9501"/>
    <cellStyle name="Output 2 2 4 2 2 2 4 3" xfId="9502"/>
    <cellStyle name="Output 2 2 4 2 2 2 5" xfId="9503"/>
    <cellStyle name="Output 2 2 4 2 2 2 5 2" xfId="9504"/>
    <cellStyle name="Output 2 2 4 2 2 2 6" xfId="9505"/>
    <cellStyle name="Output 2 2 4 2 2 3" xfId="54524"/>
    <cellStyle name="Output 2 2 4 2 2 4" xfId="54525"/>
    <cellStyle name="Output 2 2 4 2 2 5" xfId="54526"/>
    <cellStyle name="Output 2 2 4 2 2 6" xfId="54527"/>
    <cellStyle name="Output 2 2 4 2 2 7" xfId="54528"/>
    <cellStyle name="Output 2 2 4 2 3" xfId="9506"/>
    <cellStyle name="Output 2 2 4 2 3 2" xfId="9507"/>
    <cellStyle name="Output 2 2 4 2 3 2 2" xfId="9508"/>
    <cellStyle name="Output 2 2 4 2 3 2 2 2" xfId="9509"/>
    <cellStyle name="Output 2 2 4 2 3 2 2 2 2" xfId="9510"/>
    <cellStyle name="Output 2 2 4 2 3 2 2 3" xfId="9511"/>
    <cellStyle name="Output 2 2 4 2 3 2 3" xfId="9512"/>
    <cellStyle name="Output 2 2 4 2 3 2 3 2" xfId="9513"/>
    <cellStyle name="Output 2 2 4 2 3 2 3 2 2" xfId="9514"/>
    <cellStyle name="Output 2 2 4 2 3 2 3 3" xfId="9515"/>
    <cellStyle name="Output 2 2 4 2 3 2 4" xfId="9516"/>
    <cellStyle name="Output 2 2 4 2 3 2 4 2" xfId="9517"/>
    <cellStyle name="Output 2 2 4 2 3 2 5" xfId="9518"/>
    <cellStyle name="Output 2 2 4 2 3 3" xfId="9519"/>
    <cellStyle name="Output 2 2 4 2 3 3 2" xfId="9520"/>
    <cellStyle name="Output 2 2 4 2 3 3 2 2" xfId="9521"/>
    <cellStyle name="Output 2 2 4 2 3 3 3" xfId="9522"/>
    <cellStyle name="Output 2 2 4 2 3 4" xfId="9523"/>
    <cellStyle name="Output 2 2 4 2 3 4 2" xfId="9524"/>
    <cellStyle name="Output 2 2 4 2 3 4 2 2" xfId="9525"/>
    <cellStyle name="Output 2 2 4 2 3 4 3" xfId="9526"/>
    <cellStyle name="Output 2 2 4 2 3 5" xfId="9527"/>
    <cellStyle name="Output 2 2 4 2 3 5 2" xfId="9528"/>
    <cellStyle name="Output 2 2 4 2 3 6" xfId="9529"/>
    <cellStyle name="Output 2 2 4 2 4" xfId="54529"/>
    <cellStyle name="Output 2 2 4 2 5" xfId="54530"/>
    <cellStyle name="Output 2 2 4 2 6" xfId="54531"/>
    <cellStyle name="Output 2 2 4 2 7" xfId="54532"/>
    <cellStyle name="Output 2 2 4 3" xfId="520"/>
    <cellStyle name="Output 2 2 4 3 2" xfId="9530"/>
    <cellStyle name="Output 2 2 4 3 2 2" xfId="9531"/>
    <cellStyle name="Output 2 2 4 3 2 2 2" xfId="9532"/>
    <cellStyle name="Output 2 2 4 3 2 2 2 2" xfId="9533"/>
    <cellStyle name="Output 2 2 4 3 2 2 2 2 2" xfId="9534"/>
    <cellStyle name="Output 2 2 4 3 2 2 2 3" xfId="9535"/>
    <cellStyle name="Output 2 2 4 3 2 2 3" xfId="9536"/>
    <cellStyle name="Output 2 2 4 3 2 2 3 2" xfId="9537"/>
    <cellStyle name="Output 2 2 4 3 2 2 3 2 2" xfId="9538"/>
    <cellStyle name="Output 2 2 4 3 2 2 3 3" xfId="9539"/>
    <cellStyle name="Output 2 2 4 3 2 2 4" xfId="9540"/>
    <cellStyle name="Output 2 2 4 3 2 2 4 2" xfId="9541"/>
    <cellStyle name="Output 2 2 4 3 2 2 5" xfId="9542"/>
    <cellStyle name="Output 2 2 4 3 2 3" xfId="9543"/>
    <cellStyle name="Output 2 2 4 3 2 3 2" xfId="9544"/>
    <cellStyle name="Output 2 2 4 3 2 3 2 2" xfId="9545"/>
    <cellStyle name="Output 2 2 4 3 2 3 3" xfId="9546"/>
    <cellStyle name="Output 2 2 4 3 2 4" xfId="9547"/>
    <cellStyle name="Output 2 2 4 3 2 4 2" xfId="9548"/>
    <cellStyle name="Output 2 2 4 3 2 4 2 2" xfId="9549"/>
    <cellStyle name="Output 2 2 4 3 2 4 3" xfId="9550"/>
    <cellStyle name="Output 2 2 4 3 2 5" xfId="9551"/>
    <cellStyle name="Output 2 2 4 3 2 5 2" xfId="9552"/>
    <cellStyle name="Output 2 2 4 3 2 6" xfId="9553"/>
    <cellStyle name="Output 2 2 4 3 3" xfId="54533"/>
    <cellStyle name="Output 2 2 4 3 4" xfId="54534"/>
    <cellStyle name="Output 2 2 4 3 5" xfId="54535"/>
    <cellStyle name="Output 2 2 4 3 6" xfId="54536"/>
    <cellStyle name="Output 2 2 4 3 7" xfId="54537"/>
    <cellStyle name="Output 2 2 4 3 8" xfId="54538"/>
    <cellStyle name="Output 2 2 4 4" xfId="9554"/>
    <cellStyle name="Output 2 2 4 4 2" xfId="9555"/>
    <cellStyle name="Output 2 2 4 4 2 2" xfId="9556"/>
    <cellStyle name="Output 2 2 4 4 2 2 2" xfId="9557"/>
    <cellStyle name="Output 2 2 4 4 2 2 2 2" xfId="9558"/>
    <cellStyle name="Output 2 2 4 4 2 2 3" xfId="9559"/>
    <cellStyle name="Output 2 2 4 4 2 3" xfId="9560"/>
    <cellStyle name="Output 2 2 4 4 2 3 2" xfId="9561"/>
    <cellStyle name="Output 2 2 4 4 2 3 2 2" xfId="9562"/>
    <cellStyle name="Output 2 2 4 4 2 3 3" xfId="9563"/>
    <cellStyle name="Output 2 2 4 4 2 4" xfId="9564"/>
    <cellStyle name="Output 2 2 4 4 2 4 2" xfId="9565"/>
    <cellStyle name="Output 2 2 4 4 2 5" xfId="9566"/>
    <cellStyle name="Output 2 2 4 4 3" xfId="9567"/>
    <cellStyle name="Output 2 2 4 4 3 2" xfId="9568"/>
    <cellStyle name="Output 2 2 4 4 3 2 2" xfId="9569"/>
    <cellStyle name="Output 2 2 4 4 3 3" xfId="9570"/>
    <cellStyle name="Output 2 2 4 4 4" xfId="9571"/>
    <cellStyle name="Output 2 2 4 4 4 2" xfId="9572"/>
    <cellStyle name="Output 2 2 4 4 4 2 2" xfId="9573"/>
    <cellStyle name="Output 2 2 4 4 4 3" xfId="9574"/>
    <cellStyle name="Output 2 2 4 4 5" xfId="9575"/>
    <cellStyle name="Output 2 2 4 4 5 2" xfId="9576"/>
    <cellStyle name="Output 2 2 4 4 6" xfId="9577"/>
    <cellStyle name="Output 2 2 4 5" xfId="54539"/>
    <cellStyle name="Output 2 2 4 5 2" xfId="54540"/>
    <cellStyle name="Output 2 2 4 5 2 2" xfId="54541"/>
    <cellStyle name="Output 2 2 4 5 2 3" xfId="54542"/>
    <cellStyle name="Output 2 2 4 5 3" xfId="54543"/>
    <cellStyle name="Output 2 2 4 5 4" xfId="54544"/>
    <cellStyle name="Output 2 2 4 6" xfId="54545"/>
    <cellStyle name="Output 2 2 4 6 2" xfId="54546"/>
    <cellStyle name="Output 2 2 4 6 2 2" xfId="54547"/>
    <cellStyle name="Output 2 2 4 6 2 3" xfId="54548"/>
    <cellStyle name="Output 2 2 4 6 3" xfId="54549"/>
    <cellStyle name="Output 2 2 4 6 4" xfId="54550"/>
    <cellStyle name="Output 2 2 4 7" xfId="54551"/>
    <cellStyle name="Output 2 2 4 7 2" xfId="54552"/>
    <cellStyle name="Output 2 2 4 7 2 2" xfId="54553"/>
    <cellStyle name="Output 2 2 4 7 2 3" xfId="54554"/>
    <cellStyle name="Output 2 2 4 7 3" xfId="54555"/>
    <cellStyle name="Output 2 2 4 7 4" xfId="54556"/>
    <cellStyle name="Output 2 2 4 8" xfId="54557"/>
    <cellStyle name="Output 2 2 4 8 2" xfId="54558"/>
    <cellStyle name="Output 2 2 4 8 3" xfId="54559"/>
    <cellStyle name="Output 2 2 4 9" xfId="54560"/>
    <cellStyle name="Output 2 2 40" xfId="54561"/>
    <cellStyle name="Output 2 2 40 2" xfId="54562"/>
    <cellStyle name="Output 2 2 40 2 2" xfId="54563"/>
    <cellStyle name="Output 2 2 40 2 3" xfId="54564"/>
    <cellStyle name="Output 2 2 40 3" xfId="54565"/>
    <cellStyle name="Output 2 2 40 4" xfId="54566"/>
    <cellStyle name="Output 2 2 41" xfId="54567"/>
    <cellStyle name="Output 2 2 41 2" xfId="54568"/>
    <cellStyle name="Output 2 2 41 2 2" xfId="54569"/>
    <cellStyle name="Output 2 2 41 2 3" xfId="54570"/>
    <cellStyle name="Output 2 2 41 3" xfId="54571"/>
    <cellStyle name="Output 2 2 41 4" xfId="54572"/>
    <cellStyle name="Output 2 2 42" xfId="54573"/>
    <cellStyle name="Output 2 2 42 2" xfId="54574"/>
    <cellStyle name="Output 2 2 42 3" xfId="54575"/>
    <cellStyle name="Output 2 2 43" xfId="54576"/>
    <cellStyle name="Output 2 2 44" xfId="54577"/>
    <cellStyle name="Output 2 2 45" xfId="54578"/>
    <cellStyle name="Output 2 2 46" xfId="54579"/>
    <cellStyle name="Output 2 2 5" xfId="521"/>
    <cellStyle name="Output 2 2 5 10" xfId="54580"/>
    <cellStyle name="Output 2 2 5 11" xfId="54581"/>
    <cellStyle name="Output 2 2 5 12" xfId="54582"/>
    <cellStyle name="Output 2 2 5 13" xfId="54583"/>
    <cellStyle name="Output 2 2 5 14" xfId="54584"/>
    <cellStyle name="Output 2 2 5 2" xfId="522"/>
    <cellStyle name="Output 2 2 5 2 2" xfId="9578"/>
    <cellStyle name="Output 2 2 5 2 2 2" xfId="9579"/>
    <cellStyle name="Output 2 2 5 2 2 2 2" xfId="9580"/>
    <cellStyle name="Output 2 2 5 2 2 2 2 2" xfId="9581"/>
    <cellStyle name="Output 2 2 5 2 2 2 2 2 2" xfId="9582"/>
    <cellStyle name="Output 2 2 5 2 2 2 2 3" xfId="9583"/>
    <cellStyle name="Output 2 2 5 2 2 2 3" xfId="9584"/>
    <cellStyle name="Output 2 2 5 2 2 2 3 2" xfId="9585"/>
    <cellStyle name="Output 2 2 5 2 2 2 3 2 2" xfId="9586"/>
    <cellStyle name="Output 2 2 5 2 2 2 3 3" xfId="9587"/>
    <cellStyle name="Output 2 2 5 2 2 2 4" xfId="9588"/>
    <cellStyle name="Output 2 2 5 2 2 2 4 2" xfId="9589"/>
    <cellStyle name="Output 2 2 5 2 2 2 5" xfId="9590"/>
    <cellStyle name="Output 2 2 5 2 2 3" xfId="9591"/>
    <cellStyle name="Output 2 2 5 2 2 3 2" xfId="9592"/>
    <cellStyle name="Output 2 2 5 2 2 3 2 2" xfId="9593"/>
    <cellStyle name="Output 2 2 5 2 2 3 3" xfId="9594"/>
    <cellStyle name="Output 2 2 5 2 2 4" xfId="9595"/>
    <cellStyle name="Output 2 2 5 2 2 4 2" xfId="9596"/>
    <cellStyle name="Output 2 2 5 2 2 4 2 2" xfId="9597"/>
    <cellStyle name="Output 2 2 5 2 2 4 3" xfId="9598"/>
    <cellStyle name="Output 2 2 5 2 2 5" xfId="9599"/>
    <cellStyle name="Output 2 2 5 2 2 5 2" xfId="9600"/>
    <cellStyle name="Output 2 2 5 2 2 6" xfId="9601"/>
    <cellStyle name="Output 2 2 5 2 3" xfId="54585"/>
    <cellStyle name="Output 2 2 5 2 4" xfId="54586"/>
    <cellStyle name="Output 2 2 5 2 5" xfId="54587"/>
    <cellStyle name="Output 2 2 5 2 6" xfId="54588"/>
    <cellStyle name="Output 2 2 5 2 7" xfId="54589"/>
    <cellStyle name="Output 2 2 5 2 8" xfId="54590"/>
    <cellStyle name="Output 2 2 5 3" xfId="9602"/>
    <cellStyle name="Output 2 2 5 3 2" xfId="9603"/>
    <cellStyle name="Output 2 2 5 3 2 2" xfId="9604"/>
    <cellStyle name="Output 2 2 5 3 2 2 2" xfId="9605"/>
    <cellStyle name="Output 2 2 5 3 2 2 2 2" xfId="9606"/>
    <cellStyle name="Output 2 2 5 3 2 2 3" xfId="9607"/>
    <cellStyle name="Output 2 2 5 3 2 3" xfId="9608"/>
    <cellStyle name="Output 2 2 5 3 2 3 2" xfId="9609"/>
    <cellStyle name="Output 2 2 5 3 2 3 2 2" xfId="9610"/>
    <cellStyle name="Output 2 2 5 3 2 3 3" xfId="9611"/>
    <cellStyle name="Output 2 2 5 3 2 4" xfId="9612"/>
    <cellStyle name="Output 2 2 5 3 2 4 2" xfId="9613"/>
    <cellStyle name="Output 2 2 5 3 2 5" xfId="9614"/>
    <cellStyle name="Output 2 2 5 3 3" xfId="9615"/>
    <cellStyle name="Output 2 2 5 3 3 2" xfId="9616"/>
    <cellStyle name="Output 2 2 5 3 3 2 2" xfId="9617"/>
    <cellStyle name="Output 2 2 5 3 3 3" xfId="9618"/>
    <cellStyle name="Output 2 2 5 3 4" xfId="9619"/>
    <cellStyle name="Output 2 2 5 3 4 2" xfId="9620"/>
    <cellStyle name="Output 2 2 5 3 4 2 2" xfId="9621"/>
    <cellStyle name="Output 2 2 5 3 4 3" xfId="9622"/>
    <cellStyle name="Output 2 2 5 3 5" xfId="9623"/>
    <cellStyle name="Output 2 2 5 3 5 2" xfId="9624"/>
    <cellStyle name="Output 2 2 5 3 6" xfId="9625"/>
    <cellStyle name="Output 2 2 5 4" xfId="54591"/>
    <cellStyle name="Output 2 2 5 4 2" xfId="54592"/>
    <cellStyle name="Output 2 2 5 4 2 2" xfId="54593"/>
    <cellStyle name="Output 2 2 5 4 2 3" xfId="54594"/>
    <cellStyle name="Output 2 2 5 4 3" xfId="54595"/>
    <cellStyle name="Output 2 2 5 4 4" xfId="54596"/>
    <cellStyle name="Output 2 2 5 5" xfId="54597"/>
    <cellStyle name="Output 2 2 5 5 2" xfId="54598"/>
    <cellStyle name="Output 2 2 5 5 2 2" xfId="54599"/>
    <cellStyle name="Output 2 2 5 5 2 3" xfId="54600"/>
    <cellStyle name="Output 2 2 5 5 3" xfId="54601"/>
    <cellStyle name="Output 2 2 5 5 4" xfId="54602"/>
    <cellStyle name="Output 2 2 5 6" xfId="54603"/>
    <cellStyle name="Output 2 2 5 6 2" xfId="54604"/>
    <cellStyle name="Output 2 2 5 6 2 2" xfId="54605"/>
    <cellStyle name="Output 2 2 5 6 2 3" xfId="54606"/>
    <cellStyle name="Output 2 2 5 6 3" xfId="54607"/>
    <cellStyle name="Output 2 2 5 6 4" xfId="54608"/>
    <cellStyle name="Output 2 2 5 7" xfId="54609"/>
    <cellStyle name="Output 2 2 5 7 2" xfId="54610"/>
    <cellStyle name="Output 2 2 5 7 2 2" xfId="54611"/>
    <cellStyle name="Output 2 2 5 7 2 3" xfId="54612"/>
    <cellStyle name="Output 2 2 5 7 3" xfId="54613"/>
    <cellStyle name="Output 2 2 5 7 4" xfId="54614"/>
    <cellStyle name="Output 2 2 5 8" xfId="54615"/>
    <cellStyle name="Output 2 2 5 8 2" xfId="54616"/>
    <cellStyle name="Output 2 2 5 8 2 2" xfId="54617"/>
    <cellStyle name="Output 2 2 5 8 2 3" xfId="54618"/>
    <cellStyle name="Output 2 2 5 8 3" xfId="54619"/>
    <cellStyle name="Output 2 2 5 8 4" xfId="54620"/>
    <cellStyle name="Output 2 2 5 9" xfId="54621"/>
    <cellStyle name="Output 2 2 5 9 2" xfId="54622"/>
    <cellStyle name="Output 2 2 5 9 3" xfId="54623"/>
    <cellStyle name="Output 2 2 6" xfId="523"/>
    <cellStyle name="Output 2 2 6 10" xfId="54624"/>
    <cellStyle name="Output 2 2 6 11" xfId="54625"/>
    <cellStyle name="Output 2 2 6 12" xfId="54626"/>
    <cellStyle name="Output 2 2 6 13" xfId="54627"/>
    <cellStyle name="Output 2 2 6 14" xfId="54628"/>
    <cellStyle name="Output 2 2 6 2" xfId="524"/>
    <cellStyle name="Output 2 2 6 2 2" xfId="9626"/>
    <cellStyle name="Output 2 2 6 2 2 2" xfId="9627"/>
    <cellStyle name="Output 2 2 6 2 2 2 2" xfId="9628"/>
    <cellStyle name="Output 2 2 6 2 2 2 2 2" xfId="9629"/>
    <cellStyle name="Output 2 2 6 2 2 2 2 2 2" xfId="9630"/>
    <cellStyle name="Output 2 2 6 2 2 2 2 3" xfId="9631"/>
    <cellStyle name="Output 2 2 6 2 2 2 3" xfId="9632"/>
    <cellStyle name="Output 2 2 6 2 2 2 3 2" xfId="9633"/>
    <cellStyle name="Output 2 2 6 2 2 2 3 2 2" xfId="9634"/>
    <cellStyle name="Output 2 2 6 2 2 2 3 3" xfId="9635"/>
    <cellStyle name="Output 2 2 6 2 2 2 4" xfId="9636"/>
    <cellStyle name="Output 2 2 6 2 2 2 4 2" xfId="9637"/>
    <cellStyle name="Output 2 2 6 2 2 2 5" xfId="9638"/>
    <cellStyle name="Output 2 2 6 2 2 3" xfId="9639"/>
    <cellStyle name="Output 2 2 6 2 2 3 2" xfId="9640"/>
    <cellStyle name="Output 2 2 6 2 2 3 2 2" xfId="9641"/>
    <cellStyle name="Output 2 2 6 2 2 3 3" xfId="9642"/>
    <cellStyle name="Output 2 2 6 2 2 4" xfId="9643"/>
    <cellStyle name="Output 2 2 6 2 2 4 2" xfId="9644"/>
    <cellStyle name="Output 2 2 6 2 2 4 2 2" xfId="9645"/>
    <cellStyle name="Output 2 2 6 2 2 4 3" xfId="9646"/>
    <cellStyle name="Output 2 2 6 2 2 5" xfId="9647"/>
    <cellStyle name="Output 2 2 6 2 2 5 2" xfId="9648"/>
    <cellStyle name="Output 2 2 6 2 2 6" xfId="9649"/>
    <cellStyle name="Output 2 2 6 2 3" xfId="54629"/>
    <cellStyle name="Output 2 2 6 2 4" xfId="54630"/>
    <cellStyle name="Output 2 2 6 2 5" xfId="54631"/>
    <cellStyle name="Output 2 2 6 2 6" xfId="54632"/>
    <cellStyle name="Output 2 2 6 2 7" xfId="54633"/>
    <cellStyle name="Output 2 2 6 2 8" xfId="54634"/>
    <cellStyle name="Output 2 2 6 3" xfId="9650"/>
    <cellStyle name="Output 2 2 6 3 2" xfId="9651"/>
    <cellStyle name="Output 2 2 6 3 2 2" xfId="9652"/>
    <cellStyle name="Output 2 2 6 3 2 2 2" xfId="9653"/>
    <cellStyle name="Output 2 2 6 3 2 2 2 2" xfId="9654"/>
    <cellStyle name="Output 2 2 6 3 2 2 3" xfId="9655"/>
    <cellStyle name="Output 2 2 6 3 2 3" xfId="9656"/>
    <cellStyle name="Output 2 2 6 3 2 3 2" xfId="9657"/>
    <cellStyle name="Output 2 2 6 3 2 3 2 2" xfId="9658"/>
    <cellStyle name="Output 2 2 6 3 2 3 3" xfId="9659"/>
    <cellStyle name="Output 2 2 6 3 2 4" xfId="9660"/>
    <cellStyle name="Output 2 2 6 3 2 4 2" xfId="9661"/>
    <cellStyle name="Output 2 2 6 3 2 5" xfId="9662"/>
    <cellStyle name="Output 2 2 6 3 3" xfId="9663"/>
    <cellStyle name="Output 2 2 6 3 3 2" xfId="9664"/>
    <cellStyle name="Output 2 2 6 3 3 2 2" xfId="9665"/>
    <cellStyle name="Output 2 2 6 3 3 3" xfId="9666"/>
    <cellStyle name="Output 2 2 6 3 4" xfId="9667"/>
    <cellStyle name="Output 2 2 6 3 4 2" xfId="9668"/>
    <cellStyle name="Output 2 2 6 3 4 2 2" xfId="9669"/>
    <cellStyle name="Output 2 2 6 3 4 3" xfId="9670"/>
    <cellStyle name="Output 2 2 6 3 5" xfId="9671"/>
    <cellStyle name="Output 2 2 6 3 5 2" xfId="9672"/>
    <cellStyle name="Output 2 2 6 3 6" xfId="9673"/>
    <cellStyle name="Output 2 2 6 4" xfId="54635"/>
    <cellStyle name="Output 2 2 6 4 2" xfId="54636"/>
    <cellStyle name="Output 2 2 6 4 2 2" xfId="54637"/>
    <cellStyle name="Output 2 2 6 4 2 3" xfId="54638"/>
    <cellStyle name="Output 2 2 6 4 3" xfId="54639"/>
    <cellStyle name="Output 2 2 6 4 4" xfId="54640"/>
    <cellStyle name="Output 2 2 6 5" xfId="54641"/>
    <cellStyle name="Output 2 2 6 5 2" xfId="54642"/>
    <cellStyle name="Output 2 2 6 5 2 2" xfId="54643"/>
    <cellStyle name="Output 2 2 6 5 2 3" xfId="54644"/>
    <cellStyle name="Output 2 2 6 5 3" xfId="54645"/>
    <cellStyle name="Output 2 2 6 5 4" xfId="54646"/>
    <cellStyle name="Output 2 2 6 6" xfId="54647"/>
    <cellStyle name="Output 2 2 6 6 2" xfId="54648"/>
    <cellStyle name="Output 2 2 6 6 2 2" xfId="54649"/>
    <cellStyle name="Output 2 2 6 6 2 3" xfId="54650"/>
    <cellStyle name="Output 2 2 6 6 3" xfId="54651"/>
    <cellStyle name="Output 2 2 6 6 4" xfId="54652"/>
    <cellStyle name="Output 2 2 6 7" xfId="54653"/>
    <cellStyle name="Output 2 2 6 7 2" xfId="54654"/>
    <cellStyle name="Output 2 2 6 7 2 2" xfId="54655"/>
    <cellStyle name="Output 2 2 6 7 2 3" xfId="54656"/>
    <cellStyle name="Output 2 2 6 7 3" xfId="54657"/>
    <cellStyle name="Output 2 2 6 7 4" xfId="54658"/>
    <cellStyle name="Output 2 2 6 8" xfId="54659"/>
    <cellStyle name="Output 2 2 6 8 2" xfId="54660"/>
    <cellStyle name="Output 2 2 6 8 2 2" xfId="54661"/>
    <cellStyle name="Output 2 2 6 8 2 3" xfId="54662"/>
    <cellStyle name="Output 2 2 6 8 3" xfId="54663"/>
    <cellStyle name="Output 2 2 6 8 4" xfId="54664"/>
    <cellStyle name="Output 2 2 6 9" xfId="54665"/>
    <cellStyle name="Output 2 2 6 9 2" xfId="54666"/>
    <cellStyle name="Output 2 2 6 9 3" xfId="54667"/>
    <cellStyle name="Output 2 2 7" xfId="525"/>
    <cellStyle name="Output 2 2 7 10" xfId="54668"/>
    <cellStyle name="Output 2 2 7 11" xfId="54669"/>
    <cellStyle name="Output 2 2 7 12" xfId="54670"/>
    <cellStyle name="Output 2 2 7 13" xfId="54671"/>
    <cellStyle name="Output 2 2 7 14" xfId="54672"/>
    <cellStyle name="Output 2 2 7 2" xfId="526"/>
    <cellStyle name="Output 2 2 7 2 2" xfId="9674"/>
    <cellStyle name="Output 2 2 7 2 2 2" xfId="9675"/>
    <cellStyle name="Output 2 2 7 2 2 2 2" xfId="9676"/>
    <cellStyle name="Output 2 2 7 2 2 2 2 2" xfId="9677"/>
    <cellStyle name="Output 2 2 7 2 2 2 2 2 2" xfId="9678"/>
    <cellStyle name="Output 2 2 7 2 2 2 2 3" xfId="9679"/>
    <cellStyle name="Output 2 2 7 2 2 2 3" xfId="9680"/>
    <cellStyle name="Output 2 2 7 2 2 2 3 2" xfId="9681"/>
    <cellStyle name="Output 2 2 7 2 2 2 3 2 2" xfId="9682"/>
    <cellStyle name="Output 2 2 7 2 2 2 3 3" xfId="9683"/>
    <cellStyle name="Output 2 2 7 2 2 2 4" xfId="9684"/>
    <cellStyle name="Output 2 2 7 2 2 2 4 2" xfId="9685"/>
    <cellStyle name="Output 2 2 7 2 2 2 5" xfId="9686"/>
    <cellStyle name="Output 2 2 7 2 2 3" xfId="9687"/>
    <cellStyle name="Output 2 2 7 2 2 3 2" xfId="9688"/>
    <cellStyle name="Output 2 2 7 2 2 3 2 2" xfId="9689"/>
    <cellStyle name="Output 2 2 7 2 2 3 3" xfId="9690"/>
    <cellStyle name="Output 2 2 7 2 2 4" xfId="9691"/>
    <cellStyle name="Output 2 2 7 2 2 4 2" xfId="9692"/>
    <cellStyle name="Output 2 2 7 2 2 4 2 2" xfId="9693"/>
    <cellStyle name="Output 2 2 7 2 2 4 3" xfId="9694"/>
    <cellStyle name="Output 2 2 7 2 2 5" xfId="9695"/>
    <cellStyle name="Output 2 2 7 2 2 5 2" xfId="9696"/>
    <cellStyle name="Output 2 2 7 2 2 6" xfId="9697"/>
    <cellStyle name="Output 2 2 7 2 3" xfId="54673"/>
    <cellStyle name="Output 2 2 7 2 4" xfId="54674"/>
    <cellStyle name="Output 2 2 7 2 5" xfId="54675"/>
    <cellStyle name="Output 2 2 7 2 6" xfId="54676"/>
    <cellStyle name="Output 2 2 7 2 7" xfId="54677"/>
    <cellStyle name="Output 2 2 7 2 8" xfId="54678"/>
    <cellStyle name="Output 2 2 7 3" xfId="9698"/>
    <cellStyle name="Output 2 2 7 3 2" xfId="9699"/>
    <cellStyle name="Output 2 2 7 3 2 2" xfId="9700"/>
    <cellStyle name="Output 2 2 7 3 2 2 2" xfId="9701"/>
    <cellStyle name="Output 2 2 7 3 2 2 2 2" xfId="9702"/>
    <cellStyle name="Output 2 2 7 3 2 2 3" xfId="9703"/>
    <cellStyle name="Output 2 2 7 3 2 3" xfId="9704"/>
    <cellStyle name="Output 2 2 7 3 2 3 2" xfId="9705"/>
    <cellStyle name="Output 2 2 7 3 2 3 2 2" xfId="9706"/>
    <cellStyle name="Output 2 2 7 3 2 3 3" xfId="9707"/>
    <cellStyle name="Output 2 2 7 3 2 4" xfId="9708"/>
    <cellStyle name="Output 2 2 7 3 2 4 2" xfId="9709"/>
    <cellStyle name="Output 2 2 7 3 2 5" xfId="9710"/>
    <cellStyle name="Output 2 2 7 3 3" xfId="9711"/>
    <cellStyle name="Output 2 2 7 3 3 2" xfId="9712"/>
    <cellStyle name="Output 2 2 7 3 3 2 2" xfId="9713"/>
    <cellStyle name="Output 2 2 7 3 3 3" xfId="9714"/>
    <cellStyle name="Output 2 2 7 3 4" xfId="9715"/>
    <cellStyle name="Output 2 2 7 3 4 2" xfId="9716"/>
    <cellStyle name="Output 2 2 7 3 4 2 2" xfId="9717"/>
    <cellStyle name="Output 2 2 7 3 4 3" xfId="9718"/>
    <cellStyle name="Output 2 2 7 3 5" xfId="9719"/>
    <cellStyle name="Output 2 2 7 3 5 2" xfId="9720"/>
    <cellStyle name="Output 2 2 7 3 6" xfId="9721"/>
    <cellStyle name="Output 2 2 7 4" xfId="54679"/>
    <cellStyle name="Output 2 2 7 4 2" xfId="54680"/>
    <cellStyle name="Output 2 2 7 4 2 2" xfId="54681"/>
    <cellStyle name="Output 2 2 7 4 2 3" xfId="54682"/>
    <cellStyle name="Output 2 2 7 4 3" xfId="54683"/>
    <cellStyle name="Output 2 2 7 4 4" xfId="54684"/>
    <cellStyle name="Output 2 2 7 5" xfId="54685"/>
    <cellStyle name="Output 2 2 7 5 2" xfId="54686"/>
    <cellStyle name="Output 2 2 7 5 2 2" xfId="54687"/>
    <cellStyle name="Output 2 2 7 5 2 3" xfId="54688"/>
    <cellStyle name="Output 2 2 7 5 3" xfId="54689"/>
    <cellStyle name="Output 2 2 7 5 4" xfId="54690"/>
    <cellStyle name="Output 2 2 7 6" xfId="54691"/>
    <cellStyle name="Output 2 2 7 6 2" xfId="54692"/>
    <cellStyle name="Output 2 2 7 6 2 2" xfId="54693"/>
    <cellStyle name="Output 2 2 7 6 2 3" xfId="54694"/>
    <cellStyle name="Output 2 2 7 6 3" xfId="54695"/>
    <cellStyle name="Output 2 2 7 6 4" xfId="54696"/>
    <cellStyle name="Output 2 2 7 7" xfId="54697"/>
    <cellStyle name="Output 2 2 7 7 2" xfId="54698"/>
    <cellStyle name="Output 2 2 7 7 2 2" xfId="54699"/>
    <cellStyle name="Output 2 2 7 7 2 3" xfId="54700"/>
    <cellStyle name="Output 2 2 7 7 3" xfId="54701"/>
    <cellStyle name="Output 2 2 7 7 4" xfId="54702"/>
    <cellStyle name="Output 2 2 7 8" xfId="54703"/>
    <cellStyle name="Output 2 2 7 8 2" xfId="54704"/>
    <cellStyle name="Output 2 2 7 8 2 2" xfId="54705"/>
    <cellStyle name="Output 2 2 7 8 2 3" xfId="54706"/>
    <cellStyle name="Output 2 2 7 8 3" xfId="54707"/>
    <cellStyle name="Output 2 2 7 8 4" xfId="54708"/>
    <cellStyle name="Output 2 2 7 9" xfId="54709"/>
    <cellStyle name="Output 2 2 7 9 2" xfId="54710"/>
    <cellStyle name="Output 2 2 7 9 3" xfId="54711"/>
    <cellStyle name="Output 2 2 8" xfId="527"/>
    <cellStyle name="Output 2 2 8 10" xfId="54712"/>
    <cellStyle name="Output 2 2 8 11" xfId="54713"/>
    <cellStyle name="Output 2 2 8 12" xfId="54714"/>
    <cellStyle name="Output 2 2 8 13" xfId="54715"/>
    <cellStyle name="Output 2 2 8 14" xfId="54716"/>
    <cellStyle name="Output 2 2 8 2" xfId="528"/>
    <cellStyle name="Output 2 2 8 2 2" xfId="9722"/>
    <cellStyle name="Output 2 2 8 2 2 2" xfId="9723"/>
    <cellStyle name="Output 2 2 8 2 2 2 2" xfId="9724"/>
    <cellStyle name="Output 2 2 8 2 2 2 2 2" xfId="9725"/>
    <cellStyle name="Output 2 2 8 2 2 2 2 2 2" xfId="9726"/>
    <cellStyle name="Output 2 2 8 2 2 2 2 3" xfId="9727"/>
    <cellStyle name="Output 2 2 8 2 2 2 3" xfId="9728"/>
    <cellStyle name="Output 2 2 8 2 2 2 3 2" xfId="9729"/>
    <cellStyle name="Output 2 2 8 2 2 2 3 2 2" xfId="9730"/>
    <cellStyle name="Output 2 2 8 2 2 2 3 3" xfId="9731"/>
    <cellStyle name="Output 2 2 8 2 2 2 4" xfId="9732"/>
    <cellStyle name="Output 2 2 8 2 2 2 4 2" xfId="9733"/>
    <cellStyle name="Output 2 2 8 2 2 2 5" xfId="9734"/>
    <cellStyle name="Output 2 2 8 2 2 3" xfId="9735"/>
    <cellStyle name="Output 2 2 8 2 2 3 2" xfId="9736"/>
    <cellStyle name="Output 2 2 8 2 2 3 2 2" xfId="9737"/>
    <cellStyle name="Output 2 2 8 2 2 3 3" xfId="9738"/>
    <cellStyle name="Output 2 2 8 2 2 4" xfId="9739"/>
    <cellStyle name="Output 2 2 8 2 2 4 2" xfId="9740"/>
    <cellStyle name="Output 2 2 8 2 2 4 2 2" xfId="9741"/>
    <cellStyle name="Output 2 2 8 2 2 4 3" xfId="9742"/>
    <cellStyle name="Output 2 2 8 2 2 5" xfId="9743"/>
    <cellStyle name="Output 2 2 8 2 2 5 2" xfId="9744"/>
    <cellStyle name="Output 2 2 8 2 2 6" xfId="9745"/>
    <cellStyle name="Output 2 2 8 2 3" xfId="54717"/>
    <cellStyle name="Output 2 2 8 2 4" xfId="54718"/>
    <cellStyle name="Output 2 2 8 2 5" xfId="54719"/>
    <cellStyle name="Output 2 2 8 2 6" xfId="54720"/>
    <cellStyle name="Output 2 2 8 2 7" xfId="54721"/>
    <cellStyle name="Output 2 2 8 2 8" xfId="54722"/>
    <cellStyle name="Output 2 2 8 3" xfId="9746"/>
    <cellStyle name="Output 2 2 8 3 2" xfId="9747"/>
    <cellStyle name="Output 2 2 8 3 2 2" xfId="9748"/>
    <cellStyle name="Output 2 2 8 3 2 2 2" xfId="9749"/>
    <cellStyle name="Output 2 2 8 3 2 2 2 2" xfId="9750"/>
    <cellStyle name="Output 2 2 8 3 2 2 3" xfId="9751"/>
    <cellStyle name="Output 2 2 8 3 2 3" xfId="9752"/>
    <cellStyle name="Output 2 2 8 3 2 3 2" xfId="9753"/>
    <cellStyle name="Output 2 2 8 3 2 3 2 2" xfId="9754"/>
    <cellStyle name="Output 2 2 8 3 2 3 3" xfId="9755"/>
    <cellStyle name="Output 2 2 8 3 2 4" xfId="9756"/>
    <cellStyle name="Output 2 2 8 3 2 4 2" xfId="9757"/>
    <cellStyle name="Output 2 2 8 3 2 5" xfId="9758"/>
    <cellStyle name="Output 2 2 8 3 3" xfId="9759"/>
    <cellStyle name="Output 2 2 8 3 3 2" xfId="9760"/>
    <cellStyle name="Output 2 2 8 3 3 2 2" xfId="9761"/>
    <cellStyle name="Output 2 2 8 3 3 3" xfId="9762"/>
    <cellStyle name="Output 2 2 8 3 4" xfId="9763"/>
    <cellStyle name="Output 2 2 8 3 4 2" xfId="9764"/>
    <cellStyle name="Output 2 2 8 3 4 2 2" xfId="9765"/>
    <cellStyle name="Output 2 2 8 3 4 3" xfId="9766"/>
    <cellStyle name="Output 2 2 8 3 5" xfId="9767"/>
    <cellStyle name="Output 2 2 8 3 5 2" xfId="9768"/>
    <cellStyle name="Output 2 2 8 3 6" xfId="9769"/>
    <cellStyle name="Output 2 2 8 4" xfId="54723"/>
    <cellStyle name="Output 2 2 8 4 2" xfId="54724"/>
    <cellStyle name="Output 2 2 8 4 2 2" xfId="54725"/>
    <cellStyle name="Output 2 2 8 4 2 3" xfId="54726"/>
    <cellStyle name="Output 2 2 8 4 3" xfId="54727"/>
    <cellStyle name="Output 2 2 8 4 4" xfId="54728"/>
    <cellStyle name="Output 2 2 8 5" xfId="54729"/>
    <cellStyle name="Output 2 2 8 5 2" xfId="54730"/>
    <cellStyle name="Output 2 2 8 5 2 2" xfId="54731"/>
    <cellStyle name="Output 2 2 8 5 2 3" xfId="54732"/>
    <cellStyle name="Output 2 2 8 5 3" xfId="54733"/>
    <cellStyle name="Output 2 2 8 5 4" xfId="54734"/>
    <cellStyle name="Output 2 2 8 6" xfId="54735"/>
    <cellStyle name="Output 2 2 8 6 2" xfId="54736"/>
    <cellStyle name="Output 2 2 8 6 2 2" xfId="54737"/>
    <cellStyle name="Output 2 2 8 6 2 3" xfId="54738"/>
    <cellStyle name="Output 2 2 8 6 3" xfId="54739"/>
    <cellStyle name="Output 2 2 8 6 4" xfId="54740"/>
    <cellStyle name="Output 2 2 8 7" xfId="54741"/>
    <cellStyle name="Output 2 2 8 7 2" xfId="54742"/>
    <cellStyle name="Output 2 2 8 7 2 2" xfId="54743"/>
    <cellStyle name="Output 2 2 8 7 2 3" xfId="54744"/>
    <cellStyle name="Output 2 2 8 7 3" xfId="54745"/>
    <cellStyle name="Output 2 2 8 7 4" xfId="54746"/>
    <cellStyle name="Output 2 2 8 8" xfId="54747"/>
    <cellStyle name="Output 2 2 8 8 2" xfId="54748"/>
    <cellStyle name="Output 2 2 8 8 2 2" xfId="54749"/>
    <cellStyle name="Output 2 2 8 8 2 3" xfId="54750"/>
    <cellStyle name="Output 2 2 8 8 3" xfId="54751"/>
    <cellStyle name="Output 2 2 8 8 4" xfId="54752"/>
    <cellStyle name="Output 2 2 8 9" xfId="54753"/>
    <cellStyle name="Output 2 2 8 9 2" xfId="54754"/>
    <cellStyle name="Output 2 2 8 9 3" xfId="54755"/>
    <cellStyle name="Output 2 2 9" xfId="9770"/>
    <cellStyle name="Output 2 2 9 10" xfId="54756"/>
    <cellStyle name="Output 2 2 9 2" xfId="9771"/>
    <cellStyle name="Output 2 2 9 2 2" xfId="9772"/>
    <cellStyle name="Output 2 2 9 2 2 2" xfId="9773"/>
    <cellStyle name="Output 2 2 9 2 2 2 2" xfId="9774"/>
    <cellStyle name="Output 2 2 9 2 2 3" xfId="9775"/>
    <cellStyle name="Output 2 2 9 2 3" xfId="9776"/>
    <cellStyle name="Output 2 2 9 2 3 2" xfId="9777"/>
    <cellStyle name="Output 2 2 9 2 3 2 2" xfId="9778"/>
    <cellStyle name="Output 2 2 9 2 3 3" xfId="9779"/>
    <cellStyle name="Output 2 2 9 2 4" xfId="9780"/>
    <cellStyle name="Output 2 2 9 2 4 2" xfId="9781"/>
    <cellStyle name="Output 2 2 9 2 5" xfId="9782"/>
    <cellStyle name="Output 2 2 9 3" xfId="9783"/>
    <cellStyle name="Output 2 2 9 3 2" xfId="9784"/>
    <cellStyle name="Output 2 2 9 3 2 2" xfId="9785"/>
    <cellStyle name="Output 2 2 9 3 2 3" xfId="54757"/>
    <cellStyle name="Output 2 2 9 3 3" xfId="9786"/>
    <cellStyle name="Output 2 2 9 3 4" xfId="54758"/>
    <cellStyle name="Output 2 2 9 4" xfId="9787"/>
    <cellStyle name="Output 2 2 9 4 2" xfId="9788"/>
    <cellStyle name="Output 2 2 9 4 2 2" xfId="9789"/>
    <cellStyle name="Output 2 2 9 4 2 3" xfId="54759"/>
    <cellStyle name="Output 2 2 9 4 3" xfId="9790"/>
    <cellStyle name="Output 2 2 9 4 4" xfId="54760"/>
    <cellStyle name="Output 2 2 9 5" xfId="9791"/>
    <cellStyle name="Output 2 2 9 5 2" xfId="9792"/>
    <cellStyle name="Output 2 2 9 5 2 2" xfId="54761"/>
    <cellStyle name="Output 2 2 9 5 2 3" xfId="54762"/>
    <cellStyle name="Output 2 2 9 5 3" xfId="54763"/>
    <cellStyle name="Output 2 2 9 5 4" xfId="54764"/>
    <cellStyle name="Output 2 2 9 6" xfId="9793"/>
    <cellStyle name="Output 2 2 9 6 2" xfId="54765"/>
    <cellStyle name="Output 2 2 9 6 2 2" xfId="54766"/>
    <cellStyle name="Output 2 2 9 6 2 3" xfId="54767"/>
    <cellStyle name="Output 2 2 9 6 3" xfId="54768"/>
    <cellStyle name="Output 2 2 9 6 4" xfId="54769"/>
    <cellStyle name="Output 2 2 9 7" xfId="54770"/>
    <cellStyle name="Output 2 2 9 7 2" xfId="54771"/>
    <cellStyle name="Output 2 2 9 7 2 2" xfId="54772"/>
    <cellStyle name="Output 2 2 9 7 2 3" xfId="54773"/>
    <cellStyle name="Output 2 2 9 7 3" xfId="54774"/>
    <cellStyle name="Output 2 2 9 7 4" xfId="54775"/>
    <cellStyle name="Output 2 2 9 8" xfId="54776"/>
    <cellStyle name="Output 2 2 9 8 2" xfId="54777"/>
    <cellStyle name="Output 2 2 9 8 2 2" xfId="54778"/>
    <cellStyle name="Output 2 2 9 8 2 3" xfId="54779"/>
    <cellStyle name="Output 2 2 9 8 3" xfId="54780"/>
    <cellStyle name="Output 2 2 9 8 4" xfId="54781"/>
    <cellStyle name="Output 2 2 9 9" xfId="54782"/>
    <cellStyle name="Output 2 2 9 9 2" xfId="54783"/>
    <cellStyle name="Output 2 2 9 9 3" xfId="54784"/>
    <cellStyle name="Output 2 20" xfId="54785"/>
    <cellStyle name="Output 2 20 10" xfId="54786"/>
    <cellStyle name="Output 2 20 2" xfId="54787"/>
    <cellStyle name="Output 2 20 2 2" xfId="54788"/>
    <cellStyle name="Output 2 20 2 2 2" xfId="54789"/>
    <cellStyle name="Output 2 20 2 2 3" xfId="54790"/>
    <cellStyle name="Output 2 20 2 3" xfId="54791"/>
    <cellStyle name="Output 2 20 2 4" xfId="54792"/>
    <cellStyle name="Output 2 20 3" xfId="54793"/>
    <cellStyle name="Output 2 20 3 2" xfId="54794"/>
    <cellStyle name="Output 2 20 3 2 2" xfId="54795"/>
    <cellStyle name="Output 2 20 3 2 3" xfId="54796"/>
    <cellStyle name="Output 2 20 3 3" xfId="54797"/>
    <cellStyle name="Output 2 20 3 4" xfId="54798"/>
    <cellStyle name="Output 2 20 4" xfId="54799"/>
    <cellStyle name="Output 2 20 4 2" xfId="54800"/>
    <cellStyle name="Output 2 20 4 2 2" xfId="54801"/>
    <cellStyle name="Output 2 20 4 2 3" xfId="54802"/>
    <cellStyle name="Output 2 20 4 3" xfId="54803"/>
    <cellStyle name="Output 2 20 4 4" xfId="54804"/>
    <cellStyle name="Output 2 20 5" xfId="54805"/>
    <cellStyle name="Output 2 20 5 2" xfId="54806"/>
    <cellStyle name="Output 2 20 5 2 2" xfId="54807"/>
    <cellStyle name="Output 2 20 5 2 3" xfId="54808"/>
    <cellStyle name="Output 2 20 5 3" xfId="54809"/>
    <cellStyle name="Output 2 20 5 4" xfId="54810"/>
    <cellStyle name="Output 2 20 6" xfId="54811"/>
    <cellStyle name="Output 2 20 6 2" xfId="54812"/>
    <cellStyle name="Output 2 20 6 2 2" xfId="54813"/>
    <cellStyle name="Output 2 20 6 2 3" xfId="54814"/>
    <cellStyle name="Output 2 20 6 3" xfId="54815"/>
    <cellStyle name="Output 2 20 6 4" xfId="54816"/>
    <cellStyle name="Output 2 20 7" xfId="54817"/>
    <cellStyle name="Output 2 20 7 2" xfId="54818"/>
    <cellStyle name="Output 2 20 7 2 2" xfId="54819"/>
    <cellStyle name="Output 2 20 7 2 3" xfId="54820"/>
    <cellStyle name="Output 2 20 7 3" xfId="54821"/>
    <cellStyle name="Output 2 20 7 4" xfId="54822"/>
    <cellStyle name="Output 2 20 8" xfId="54823"/>
    <cellStyle name="Output 2 20 8 2" xfId="54824"/>
    <cellStyle name="Output 2 20 8 3" xfId="54825"/>
    <cellStyle name="Output 2 20 9" xfId="54826"/>
    <cellStyle name="Output 2 21" xfId="54827"/>
    <cellStyle name="Output 2 21 10" xfId="54828"/>
    <cellStyle name="Output 2 21 2" xfId="54829"/>
    <cellStyle name="Output 2 21 2 2" xfId="54830"/>
    <cellStyle name="Output 2 21 2 2 2" xfId="54831"/>
    <cellStyle name="Output 2 21 2 2 3" xfId="54832"/>
    <cellStyle name="Output 2 21 2 3" xfId="54833"/>
    <cellStyle name="Output 2 21 2 4" xfId="54834"/>
    <cellStyle name="Output 2 21 3" xfId="54835"/>
    <cellStyle name="Output 2 21 3 2" xfId="54836"/>
    <cellStyle name="Output 2 21 3 2 2" xfId="54837"/>
    <cellStyle name="Output 2 21 3 2 3" xfId="54838"/>
    <cellStyle name="Output 2 21 3 3" xfId="54839"/>
    <cellStyle name="Output 2 21 3 4" xfId="54840"/>
    <cellStyle name="Output 2 21 4" xfId="54841"/>
    <cellStyle name="Output 2 21 4 2" xfId="54842"/>
    <cellStyle name="Output 2 21 4 2 2" xfId="54843"/>
    <cellStyle name="Output 2 21 4 2 3" xfId="54844"/>
    <cellStyle name="Output 2 21 4 3" xfId="54845"/>
    <cellStyle name="Output 2 21 4 4" xfId="54846"/>
    <cellStyle name="Output 2 21 5" xfId="54847"/>
    <cellStyle name="Output 2 21 5 2" xfId="54848"/>
    <cellStyle name="Output 2 21 5 2 2" xfId="54849"/>
    <cellStyle name="Output 2 21 5 2 3" xfId="54850"/>
    <cellStyle name="Output 2 21 5 3" xfId="54851"/>
    <cellStyle name="Output 2 21 5 4" xfId="54852"/>
    <cellStyle name="Output 2 21 6" xfId="54853"/>
    <cellStyle name="Output 2 21 6 2" xfId="54854"/>
    <cellStyle name="Output 2 21 6 2 2" xfId="54855"/>
    <cellStyle name="Output 2 21 6 2 3" xfId="54856"/>
    <cellStyle name="Output 2 21 6 3" xfId="54857"/>
    <cellStyle name="Output 2 21 6 4" xfId="54858"/>
    <cellStyle name="Output 2 21 7" xfId="54859"/>
    <cellStyle name="Output 2 21 7 2" xfId="54860"/>
    <cellStyle name="Output 2 21 7 2 2" xfId="54861"/>
    <cellStyle name="Output 2 21 7 2 3" xfId="54862"/>
    <cellStyle name="Output 2 21 7 3" xfId="54863"/>
    <cellStyle name="Output 2 21 7 4" xfId="54864"/>
    <cellStyle name="Output 2 21 8" xfId="54865"/>
    <cellStyle name="Output 2 21 8 2" xfId="54866"/>
    <cellStyle name="Output 2 21 8 3" xfId="54867"/>
    <cellStyle name="Output 2 21 9" xfId="54868"/>
    <cellStyle name="Output 2 22" xfId="54869"/>
    <cellStyle name="Output 2 22 10" xfId="54870"/>
    <cellStyle name="Output 2 22 2" xfId="54871"/>
    <cellStyle name="Output 2 22 2 2" xfId="54872"/>
    <cellStyle name="Output 2 22 2 2 2" xfId="54873"/>
    <cellStyle name="Output 2 22 2 2 3" xfId="54874"/>
    <cellStyle name="Output 2 22 2 3" xfId="54875"/>
    <cellStyle name="Output 2 22 2 4" xfId="54876"/>
    <cellStyle name="Output 2 22 3" xfId="54877"/>
    <cellStyle name="Output 2 22 3 2" xfId="54878"/>
    <cellStyle name="Output 2 22 3 2 2" xfId="54879"/>
    <cellStyle name="Output 2 22 3 2 3" xfId="54880"/>
    <cellStyle name="Output 2 22 3 3" xfId="54881"/>
    <cellStyle name="Output 2 22 3 4" xfId="54882"/>
    <cellStyle name="Output 2 22 4" xfId="54883"/>
    <cellStyle name="Output 2 22 4 2" xfId="54884"/>
    <cellStyle name="Output 2 22 4 2 2" xfId="54885"/>
    <cellStyle name="Output 2 22 4 2 3" xfId="54886"/>
    <cellStyle name="Output 2 22 4 3" xfId="54887"/>
    <cellStyle name="Output 2 22 4 4" xfId="54888"/>
    <cellStyle name="Output 2 22 5" xfId="54889"/>
    <cellStyle name="Output 2 22 5 2" xfId="54890"/>
    <cellStyle name="Output 2 22 5 2 2" xfId="54891"/>
    <cellStyle name="Output 2 22 5 2 3" xfId="54892"/>
    <cellStyle name="Output 2 22 5 3" xfId="54893"/>
    <cellStyle name="Output 2 22 5 4" xfId="54894"/>
    <cellStyle name="Output 2 22 6" xfId="54895"/>
    <cellStyle name="Output 2 22 6 2" xfId="54896"/>
    <cellStyle name="Output 2 22 6 2 2" xfId="54897"/>
    <cellStyle name="Output 2 22 6 2 3" xfId="54898"/>
    <cellStyle name="Output 2 22 6 3" xfId="54899"/>
    <cellStyle name="Output 2 22 6 4" xfId="54900"/>
    <cellStyle name="Output 2 22 7" xfId="54901"/>
    <cellStyle name="Output 2 22 7 2" xfId="54902"/>
    <cellStyle name="Output 2 22 7 2 2" xfId="54903"/>
    <cellStyle name="Output 2 22 7 2 3" xfId="54904"/>
    <cellStyle name="Output 2 22 7 3" xfId="54905"/>
    <cellStyle name="Output 2 22 7 4" xfId="54906"/>
    <cellStyle name="Output 2 22 8" xfId="54907"/>
    <cellStyle name="Output 2 22 8 2" xfId="54908"/>
    <cellStyle name="Output 2 22 8 3" xfId="54909"/>
    <cellStyle name="Output 2 22 9" xfId="54910"/>
    <cellStyle name="Output 2 23" xfId="54911"/>
    <cellStyle name="Output 2 23 10" xfId="54912"/>
    <cellStyle name="Output 2 23 2" xfId="54913"/>
    <cellStyle name="Output 2 23 2 2" xfId="54914"/>
    <cellStyle name="Output 2 23 2 2 2" xfId="54915"/>
    <cellStyle name="Output 2 23 2 2 3" xfId="54916"/>
    <cellStyle name="Output 2 23 2 3" xfId="54917"/>
    <cellStyle name="Output 2 23 2 4" xfId="54918"/>
    <cellStyle name="Output 2 23 3" xfId="54919"/>
    <cellStyle name="Output 2 23 3 2" xfId="54920"/>
    <cellStyle name="Output 2 23 3 2 2" xfId="54921"/>
    <cellStyle name="Output 2 23 3 2 3" xfId="54922"/>
    <cellStyle name="Output 2 23 3 3" xfId="54923"/>
    <cellStyle name="Output 2 23 3 4" xfId="54924"/>
    <cellStyle name="Output 2 23 4" xfId="54925"/>
    <cellStyle name="Output 2 23 4 2" xfId="54926"/>
    <cellStyle name="Output 2 23 4 2 2" xfId="54927"/>
    <cellStyle name="Output 2 23 4 2 3" xfId="54928"/>
    <cellStyle name="Output 2 23 4 3" xfId="54929"/>
    <cellStyle name="Output 2 23 4 4" xfId="54930"/>
    <cellStyle name="Output 2 23 5" xfId="54931"/>
    <cellStyle name="Output 2 23 5 2" xfId="54932"/>
    <cellStyle name="Output 2 23 5 2 2" xfId="54933"/>
    <cellStyle name="Output 2 23 5 2 3" xfId="54934"/>
    <cellStyle name="Output 2 23 5 3" xfId="54935"/>
    <cellStyle name="Output 2 23 5 4" xfId="54936"/>
    <cellStyle name="Output 2 23 6" xfId="54937"/>
    <cellStyle name="Output 2 23 6 2" xfId="54938"/>
    <cellStyle name="Output 2 23 6 2 2" xfId="54939"/>
    <cellStyle name="Output 2 23 6 2 3" xfId="54940"/>
    <cellStyle name="Output 2 23 6 3" xfId="54941"/>
    <cellStyle name="Output 2 23 6 4" xfId="54942"/>
    <cellStyle name="Output 2 23 7" xfId="54943"/>
    <cellStyle name="Output 2 23 7 2" xfId="54944"/>
    <cellStyle name="Output 2 23 7 2 2" xfId="54945"/>
    <cellStyle name="Output 2 23 7 2 3" xfId="54946"/>
    <cellStyle name="Output 2 23 7 3" xfId="54947"/>
    <cellStyle name="Output 2 23 7 4" xfId="54948"/>
    <cellStyle name="Output 2 23 8" xfId="54949"/>
    <cellStyle name="Output 2 23 8 2" xfId="54950"/>
    <cellStyle name="Output 2 23 8 3" xfId="54951"/>
    <cellStyle name="Output 2 23 9" xfId="54952"/>
    <cellStyle name="Output 2 24" xfId="54953"/>
    <cellStyle name="Output 2 24 2" xfId="54954"/>
    <cellStyle name="Output 2 24 2 2" xfId="54955"/>
    <cellStyle name="Output 2 24 2 3" xfId="54956"/>
    <cellStyle name="Output 2 24 3" xfId="54957"/>
    <cellStyle name="Output 2 24 4" xfId="54958"/>
    <cellStyle name="Output 2 25" xfId="54959"/>
    <cellStyle name="Output 2 25 2" xfId="54960"/>
    <cellStyle name="Output 2 25 2 2" xfId="54961"/>
    <cellStyle name="Output 2 25 2 3" xfId="54962"/>
    <cellStyle name="Output 2 25 3" xfId="54963"/>
    <cellStyle name="Output 2 25 4" xfId="54964"/>
    <cellStyle name="Output 2 26" xfId="54965"/>
    <cellStyle name="Output 2 26 2" xfId="54966"/>
    <cellStyle name="Output 2 26 2 2" xfId="54967"/>
    <cellStyle name="Output 2 26 2 3" xfId="54968"/>
    <cellStyle name="Output 2 26 3" xfId="54969"/>
    <cellStyle name="Output 2 26 4" xfId="54970"/>
    <cellStyle name="Output 2 27" xfId="54971"/>
    <cellStyle name="Output 2 27 2" xfId="54972"/>
    <cellStyle name="Output 2 27 2 2" xfId="54973"/>
    <cellStyle name="Output 2 27 2 3" xfId="54974"/>
    <cellStyle name="Output 2 27 3" xfId="54975"/>
    <cellStyle name="Output 2 27 4" xfId="54976"/>
    <cellStyle name="Output 2 28" xfId="54977"/>
    <cellStyle name="Output 2 28 2" xfId="54978"/>
    <cellStyle name="Output 2 28 3" xfId="54979"/>
    <cellStyle name="Output 2 29" xfId="54980"/>
    <cellStyle name="Output 2 3" xfId="529"/>
    <cellStyle name="Output 2 3 10" xfId="54981"/>
    <cellStyle name="Output 2 3 10 2" xfId="54982"/>
    <cellStyle name="Output 2 3 10 3" xfId="54983"/>
    <cellStyle name="Output 2 3 11" xfId="54984"/>
    <cellStyle name="Output 2 3 12" xfId="54985"/>
    <cellStyle name="Output 2 3 13" xfId="54986"/>
    <cellStyle name="Output 2 3 14" xfId="54987"/>
    <cellStyle name="Output 2 3 2" xfId="530"/>
    <cellStyle name="Output 2 3 2 2" xfId="531"/>
    <cellStyle name="Output 2 3 2 2 2" xfId="532"/>
    <cellStyle name="Output 2 3 2 2 2 2" xfId="9794"/>
    <cellStyle name="Output 2 3 2 2 2 2 2" xfId="9795"/>
    <cellStyle name="Output 2 3 2 2 2 2 2 2" xfId="9796"/>
    <cellStyle name="Output 2 3 2 2 2 2 2 2 2" xfId="9797"/>
    <cellStyle name="Output 2 3 2 2 2 2 2 2 2 2" xfId="9798"/>
    <cellStyle name="Output 2 3 2 2 2 2 2 2 3" xfId="9799"/>
    <cellStyle name="Output 2 3 2 2 2 2 2 3" xfId="9800"/>
    <cellStyle name="Output 2 3 2 2 2 2 2 3 2" xfId="9801"/>
    <cellStyle name="Output 2 3 2 2 2 2 2 3 2 2" xfId="9802"/>
    <cellStyle name="Output 2 3 2 2 2 2 2 3 3" xfId="9803"/>
    <cellStyle name="Output 2 3 2 2 2 2 2 4" xfId="9804"/>
    <cellStyle name="Output 2 3 2 2 2 2 2 4 2" xfId="9805"/>
    <cellStyle name="Output 2 3 2 2 2 2 2 5" xfId="9806"/>
    <cellStyle name="Output 2 3 2 2 2 2 3" xfId="9807"/>
    <cellStyle name="Output 2 3 2 2 2 2 3 2" xfId="9808"/>
    <cellStyle name="Output 2 3 2 2 2 2 3 2 2" xfId="9809"/>
    <cellStyle name="Output 2 3 2 2 2 2 3 3" xfId="9810"/>
    <cellStyle name="Output 2 3 2 2 2 2 4" xfId="9811"/>
    <cellStyle name="Output 2 3 2 2 2 2 4 2" xfId="9812"/>
    <cellStyle name="Output 2 3 2 2 2 2 4 2 2" xfId="9813"/>
    <cellStyle name="Output 2 3 2 2 2 2 4 3" xfId="9814"/>
    <cellStyle name="Output 2 3 2 2 2 2 5" xfId="9815"/>
    <cellStyle name="Output 2 3 2 2 2 2 5 2" xfId="9816"/>
    <cellStyle name="Output 2 3 2 2 2 2 6" xfId="9817"/>
    <cellStyle name="Output 2 3 2 2 2 3" xfId="54988"/>
    <cellStyle name="Output 2 3 2 2 2 4" xfId="54989"/>
    <cellStyle name="Output 2 3 2 2 2 5" xfId="54990"/>
    <cellStyle name="Output 2 3 2 2 2 6" xfId="54991"/>
    <cellStyle name="Output 2 3 2 2 3" xfId="9818"/>
    <cellStyle name="Output 2 3 2 2 3 2" xfId="9819"/>
    <cellStyle name="Output 2 3 2 2 3 2 2" xfId="9820"/>
    <cellStyle name="Output 2 3 2 2 3 2 2 2" xfId="9821"/>
    <cellStyle name="Output 2 3 2 2 3 2 2 2 2" xfId="9822"/>
    <cellStyle name="Output 2 3 2 2 3 2 2 3" xfId="9823"/>
    <cellStyle name="Output 2 3 2 2 3 2 3" xfId="9824"/>
    <cellStyle name="Output 2 3 2 2 3 2 3 2" xfId="9825"/>
    <cellStyle name="Output 2 3 2 2 3 2 3 2 2" xfId="9826"/>
    <cellStyle name="Output 2 3 2 2 3 2 3 3" xfId="9827"/>
    <cellStyle name="Output 2 3 2 2 3 2 4" xfId="9828"/>
    <cellStyle name="Output 2 3 2 2 3 2 4 2" xfId="9829"/>
    <cellStyle name="Output 2 3 2 2 3 2 5" xfId="9830"/>
    <cellStyle name="Output 2 3 2 2 3 3" xfId="9831"/>
    <cellStyle name="Output 2 3 2 2 3 3 2" xfId="9832"/>
    <cellStyle name="Output 2 3 2 2 3 3 2 2" xfId="9833"/>
    <cellStyle name="Output 2 3 2 2 3 3 3" xfId="9834"/>
    <cellStyle name="Output 2 3 2 2 3 4" xfId="9835"/>
    <cellStyle name="Output 2 3 2 2 3 4 2" xfId="9836"/>
    <cellStyle name="Output 2 3 2 2 3 4 2 2" xfId="9837"/>
    <cellStyle name="Output 2 3 2 2 3 4 3" xfId="9838"/>
    <cellStyle name="Output 2 3 2 2 3 5" xfId="9839"/>
    <cellStyle name="Output 2 3 2 2 3 5 2" xfId="9840"/>
    <cellStyle name="Output 2 3 2 2 3 6" xfId="9841"/>
    <cellStyle name="Output 2 3 2 2 4" xfId="54992"/>
    <cellStyle name="Output 2 3 2 2 5" xfId="54993"/>
    <cellStyle name="Output 2 3 2 2 6" xfId="54994"/>
    <cellStyle name="Output 2 3 2 2 7" xfId="54995"/>
    <cellStyle name="Output 2 3 2 2 8" xfId="54996"/>
    <cellStyle name="Output 2 3 2 3" xfId="533"/>
    <cellStyle name="Output 2 3 2 3 2" xfId="9842"/>
    <cellStyle name="Output 2 3 2 3 2 2" xfId="9843"/>
    <cellStyle name="Output 2 3 2 3 2 2 2" xfId="9844"/>
    <cellStyle name="Output 2 3 2 3 2 2 2 2" xfId="9845"/>
    <cellStyle name="Output 2 3 2 3 2 2 2 2 2" xfId="9846"/>
    <cellStyle name="Output 2 3 2 3 2 2 2 3" xfId="9847"/>
    <cellStyle name="Output 2 3 2 3 2 2 3" xfId="9848"/>
    <cellStyle name="Output 2 3 2 3 2 2 3 2" xfId="9849"/>
    <cellStyle name="Output 2 3 2 3 2 2 3 2 2" xfId="9850"/>
    <cellStyle name="Output 2 3 2 3 2 2 3 3" xfId="9851"/>
    <cellStyle name="Output 2 3 2 3 2 2 4" xfId="9852"/>
    <cellStyle name="Output 2 3 2 3 2 2 4 2" xfId="9853"/>
    <cellStyle name="Output 2 3 2 3 2 2 5" xfId="9854"/>
    <cellStyle name="Output 2 3 2 3 2 3" xfId="9855"/>
    <cellStyle name="Output 2 3 2 3 2 3 2" xfId="9856"/>
    <cellStyle name="Output 2 3 2 3 2 3 2 2" xfId="9857"/>
    <cellStyle name="Output 2 3 2 3 2 3 3" xfId="9858"/>
    <cellStyle name="Output 2 3 2 3 2 4" xfId="9859"/>
    <cellStyle name="Output 2 3 2 3 2 4 2" xfId="9860"/>
    <cellStyle name="Output 2 3 2 3 2 4 2 2" xfId="9861"/>
    <cellStyle name="Output 2 3 2 3 2 4 3" xfId="9862"/>
    <cellStyle name="Output 2 3 2 3 2 5" xfId="9863"/>
    <cellStyle name="Output 2 3 2 3 2 5 2" xfId="9864"/>
    <cellStyle name="Output 2 3 2 3 2 6" xfId="9865"/>
    <cellStyle name="Output 2 3 2 3 3" xfId="54997"/>
    <cellStyle name="Output 2 3 2 3 4" xfId="54998"/>
    <cellStyle name="Output 2 3 2 3 5" xfId="54999"/>
    <cellStyle name="Output 2 3 2 3 6" xfId="55000"/>
    <cellStyle name="Output 2 3 2 4" xfId="9866"/>
    <cellStyle name="Output 2 3 2 4 2" xfId="9867"/>
    <cellStyle name="Output 2 3 2 4 2 2" xfId="9868"/>
    <cellStyle name="Output 2 3 2 4 2 2 2" xfId="9869"/>
    <cellStyle name="Output 2 3 2 4 2 2 2 2" xfId="9870"/>
    <cellStyle name="Output 2 3 2 4 2 2 3" xfId="9871"/>
    <cellStyle name="Output 2 3 2 4 2 3" xfId="9872"/>
    <cellStyle name="Output 2 3 2 4 2 3 2" xfId="9873"/>
    <cellStyle name="Output 2 3 2 4 2 3 2 2" xfId="9874"/>
    <cellStyle name="Output 2 3 2 4 2 3 3" xfId="9875"/>
    <cellStyle name="Output 2 3 2 4 2 4" xfId="9876"/>
    <cellStyle name="Output 2 3 2 4 2 4 2" xfId="9877"/>
    <cellStyle name="Output 2 3 2 4 2 5" xfId="9878"/>
    <cellStyle name="Output 2 3 2 4 3" xfId="9879"/>
    <cellStyle name="Output 2 3 2 4 3 2" xfId="9880"/>
    <cellStyle name="Output 2 3 2 4 3 2 2" xfId="9881"/>
    <cellStyle name="Output 2 3 2 4 3 3" xfId="9882"/>
    <cellStyle name="Output 2 3 2 4 4" xfId="9883"/>
    <cellStyle name="Output 2 3 2 4 4 2" xfId="9884"/>
    <cellStyle name="Output 2 3 2 4 4 2 2" xfId="9885"/>
    <cellStyle name="Output 2 3 2 4 4 3" xfId="9886"/>
    <cellStyle name="Output 2 3 2 4 5" xfId="9887"/>
    <cellStyle name="Output 2 3 2 4 5 2" xfId="9888"/>
    <cellStyle name="Output 2 3 2 4 6" xfId="9889"/>
    <cellStyle name="Output 2 3 2 5" xfId="55001"/>
    <cellStyle name="Output 2 3 2 6" xfId="55002"/>
    <cellStyle name="Output 2 3 2 7" xfId="55003"/>
    <cellStyle name="Output 2 3 2 8" xfId="55004"/>
    <cellStyle name="Output 2 3 3" xfId="534"/>
    <cellStyle name="Output 2 3 3 2" xfId="535"/>
    <cellStyle name="Output 2 3 3 2 2" xfId="9890"/>
    <cellStyle name="Output 2 3 3 2 2 2" xfId="9891"/>
    <cellStyle name="Output 2 3 3 2 2 2 2" xfId="9892"/>
    <cellStyle name="Output 2 3 3 2 2 2 2 2" xfId="9893"/>
    <cellStyle name="Output 2 3 3 2 2 2 2 2 2" xfId="9894"/>
    <cellStyle name="Output 2 3 3 2 2 2 2 3" xfId="9895"/>
    <cellStyle name="Output 2 3 3 2 2 2 3" xfId="9896"/>
    <cellStyle name="Output 2 3 3 2 2 2 3 2" xfId="9897"/>
    <cellStyle name="Output 2 3 3 2 2 2 3 2 2" xfId="9898"/>
    <cellStyle name="Output 2 3 3 2 2 2 3 3" xfId="9899"/>
    <cellStyle name="Output 2 3 3 2 2 2 4" xfId="9900"/>
    <cellStyle name="Output 2 3 3 2 2 2 4 2" xfId="9901"/>
    <cellStyle name="Output 2 3 3 2 2 2 5" xfId="9902"/>
    <cellStyle name="Output 2 3 3 2 2 3" xfId="9903"/>
    <cellStyle name="Output 2 3 3 2 2 3 2" xfId="9904"/>
    <cellStyle name="Output 2 3 3 2 2 3 2 2" xfId="9905"/>
    <cellStyle name="Output 2 3 3 2 2 3 3" xfId="9906"/>
    <cellStyle name="Output 2 3 3 2 2 4" xfId="9907"/>
    <cellStyle name="Output 2 3 3 2 2 4 2" xfId="9908"/>
    <cellStyle name="Output 2 3 3 2 2 4 2 2" xfId="9909"/>
    <cellStyle name="Output 2 3 3 2 2 4 3" xfId="9910"/>
    <cellStyle name="Output 2 3 3 2 2 5" xfId="9911"/>
    <cellStyle name="Output 2 3 3 2 2 5 2" xfId="9912"/>
    <cellStyle name="Output 2 3 3 2 2 6" xfId="9913"/>
    <cellStyle name="Output 2 3 3 2 3" xfId="55005"/>
    <cellStyle name="Output 2 3 3 2 4" xfId="55006"/>
    <cellStyle name="Output 2 3 3 2 5" xfId="55007"/>
    <cellStyle name="Output 2 3 3 2 6" xfId="55008"/>
    <cellStyle name="Output 2 3 3 2 7" xfId="55009"/>
    <cellStyle name="Output 2 3 3 3" xfId="9914"/>
    <cellStyle name="Output 2 3 3 3 2" xfId="9915"/>
    <cellStyle name="Output 2 3 3 3 2 2" xfId="9916"/>
    <cellStyle name="Output 2 3 3 3 2 2 2" xfId="9917"/>
    <cellStyle name="Output 2 3 3 3 2 2 2 2" xfId="9918"/>
    <cellStyle name="Output 2 3 3 3 2 2 3" xfId="9919"/>
    <cellStyle name="Output 2 3 3 3 2 3" xfId="9920"/>
    <cellStyle name="Output 2 3 3 3 2 3 2" xfId="9921"/>
    <cellStyle name="Output 2 3 3 3 2 3 2 2" xfId="9922"/>
    <cellStyle name="Output 2 3 3 3 2 3 3" xfId="9923"/>
    <cellStyle name="Output 2 3 3 3 2 4" xfId="9924"/>
    <cellStyle name="Output 2 3 3 3 2 4 2" xfId="9925"/>
    <cellStyle name="Output 2 3 3 3 2 5" xfId="9926"/>
    <cellStyle name="Output 2 3 3 3 3" xfId="9927"/>
    <cellStyle name="Output 2 3 3 3 3 2" xfId="9928"/>
    <cellStyle name="Output 2 3 3 3 3 2 2" xfId="9929"/>
    <cellStyle name="Output 2 3 3 3 3 3" xfId="9930"/>
    <cellStyle name="Output 2 3 3 3 4" xfId="9931"/>
    <cellStyle name="Output 2 3 3 3 4 2" xfId="9932"/>
    <cellStyle name="Output 2 3 3 3 4 2 2" xfId="9933"/>
    <cellStyle name="Output 2 3 3 3 4 3" xfId="9934"/>
    <cellStyle name="Output 2 3 3 3 5" xfId="9935"/>
    <cellStyle name="Output 2 3 3 3 5 2" xfId="9936"/>
    <cellStyle name="Output 2 3 3 3 6" xfId="9937"/>
    <cellStyle name="Output 2 3 3 4" xfId="55010"/>
    <cellStyle name="Output 2 3 3 5" xfId="55011"/>
    <cellStyle name="Output 2 3 3 6" xfId="55012"/>
    <cellStyle name="Output 2 3 3 7" xfId="55013"/>
    <cellStyle name="Output 2 3 3 8" xfId="55014"/>
    <cellStyle name="Output 2 3 4" xfId="536"/>
    <cellStyle name="Output 2 3 4 2" xfId="537"/>
    <cellStyle name="Output 2 3 4 2 2" xfId="9938"/>
    <cellStyle name="Output 2 3 4 2 2 2" xfId="9939"/>
    <cellStyle name="Output 2 3 4 2 2 2 2" xfId="9940"/>
    <cellStyle name="Output 2 3 4 2 2 2 2 2" xfId="9941"/>
    <cellStyle name="Output 2 3 4 2 2 2 2 2 2" xfId="9942"/>
    <cellStyle name="Output 2 3 4 2 2 2 2 3" xfId="9943"/>
    <cellStyle name="Output 2 3 4 2 2 2 3" xfId="9944"/>
    <cellStyle name="Output 2 3 4 2 2 2 3 2" xfId="9945"/>
    <cellStyle name="Output 2 3 4 2 2 2 3 2 2" xfId="9946"/>
    <cellStyle name="Output 2 3 4 2 2 2 3 3" xfId="9947"/>
    <cellStyle name="Output 2 3 4 2 2 2 4" xfId="9948"/>
    <cellStyle name="Output 2 3 4 2 2 2 4 2" xfId="9949"/>
    <cellStyle name="Output 2 3 4 2 2 2 5" xfId="9950"/>
    <cellStyle name="Output 2 3 4 2 2 3" xfId="9951"/>
    <cellStyle name="Output 2 3 4 2 2 3 2" xfId="9952"/>
    <cellStyle name="Output 2 3 4 2 2 3 2 2" xfId="9953"/>
    <cellStyle name="Output 2 3 4 2 2 3 3" xfId="9954"/>
    <cellStyle name="Output 2 3 4 2 2 4" xfId="9955"/>
    <cellStyle name="Output 2 3 4 2 2 4 2" xfId="9956"/>
    <cellStyle name="Output 2 3 4 2 2 4 2 2" xfId="9957"/>
    <cellStyle name="Output 2 3 4 2 2 4 3" xfId="9958"/>
    <cellStyle name="Output 2 3 4 2 2 5" xfId="9959"/>
    <cellStyle name="Output 2 3 4 2 2 5 2" xfId="9960"/>
    <cellStyle name="Output 2 3 4 2 2 6" xfId="9961"/>
    <cellStyle name="Output 2 3 4 2 3" xfId="55015"/>
    <cellStyle name="Output 2 3 4 2 4" xfId="55016"/>
    <cellStyle name="Output 2 3 4 2 5" xfId="55017"/>
    <cellStyle name="Output 2 3 4 2 6" xfId="55018"/>
    <cellStyle name="Output 2 3 4 2 7" xfId="55019"/>
    <cellStyle name="Output 2 3 4 3" xfId="9962"/>
    <cellStyle name="Output 2 3 4 3 2" xfId="9963"/>
    <cellStyle name="Output 2 3 4 3 2 2" xfId="9964"/>
    <cellStyle name="Output 2 3 4 3 2 2 2" xfId="9965"/>
    <cellStyle name="Output 2 3 4 3 2 2 2 2" xfId="9966"/>
    <cellStyle name="Output 2 3 4 3 2 2 3" xfId="9967"/>
    <cellStyle name="Output 2 3 4 3 2 3" xfId="9968"/>
    <cellStyle name="Output 2 3 4 3 2 3 2" xfId="9969"/>
    <cellStyle name="Output 2 3 4 3 2 3 2 2" xfId="9970"/>
    <cellStyle name="Output 2 3 4 3 2 3 3" xfId="9971"/>
    <cellStyle name="Output 2 3 4 3 2 4" xfId="9972"/>
    <cellStyle name="Output 2 3 4 3 2 4 2" xfId="9973"/>
    <cellStyle name="Output 2 3 4 3 2 5" xfId="9974"/>
    <cellStyle name="Output 2 3 4 3 3" xfId="9975"/>
    <cellStyle name="Output 2 3 4 3 3 2" xfId="9976"/>
    <cellStyle name="Output 2 3 4 3 3 2 2" xfId="9977"/>
    <cellStyle name="Output 2 3 4 3 3 3" xfId="9978"/>
    <cellStyle name="Output 2 3 4 3 4" xfId="9979"/>
    <cellStyle name="Output 2 3 4 3 4 2" xfId="9980"/>
    <cellStyle name="Output 2 3 4 3 4 2 2" xfId="9981"/>
    <cellStyle name="Output 2 3 4 3 4 3" xfId="9982"/>
    <cellStyle name="Output 2 3 4 3 5" xfId="9983"/>
    <cellStyle name="Output 2 3 4 3 5 2" xfId="9984"/>
    <cellStyle name="Output 2 3 4 3 6" xfId="9985"/>
    <cellStyle name="Output 2 3 4 4" xfId="55020"/>
    <cellStyle name="Output 2 3 4 5" xfId="55021"/>
    <cellStyle name="Output 2 3 4 6" xfId="55022"/>
    <cellStyle name="Output 2 3 4 7" xfId="55023"/>
    <cellStyle name="Output 2 3 4 8" xfId="55024"/>
    <cellStyle name="Output 2 3 5" xfId="538"/>
    <cellStyle name="Output 2 3 5 2" xfId="539"/>
    <cellStyle name="Output 2 3 5 2 2" xfId="9986"/>
    <cellStyle name="Output 2 3 5 2 2 2" xfId="9987"/>
    <cellStyle name="Output 2 3 5 2 2 2 2" xfId="9988"/>
    <cellStyle name="Output 2 3 5 2 2 2 2 2" xfId="9989"/>
    <cellStyle name="Output 2 3 5 2 2 2 2 2 2" xfId="9990"/>
    <cellStyle name="Output 2 3 5 2 2 2 2 3" xfId="9991"/>
    <cellStyle name="Output 2 3 5 2 2 2 3" xfId="9992"/>
    <cellStyle name="Output 2 3 5 2 2 2 3 2" xfId="9993"/>
    <cellStyle name="Output 2 3 5 2 2 2 3 2 2" xfId="9994"/>
    <cellStyle name="Output 2 3 5 2 2 2 3 3" xfId="9995"/>
    <cellStyle name="Output 2 3 5 2 2 2 4" xfId="9996"/>
    <cellStyle name="Output 2 3 5 2 2 2 4 2" xfId="9997"/>
    <cellStyle name="Output 2 3 5 2 2 2 5" xfId="9998"/>
    <cellStyle name="Output 2 3 5 2 2 3" xfId="9999"/>
    <cellStyle name="Output 2 3 5 2 2 3 2" xfId="10000"/>
    <cellStyle name="Output 2 3 5 2 2 3 2 2" xfId="10001"/>
    <cellStyle name="Output 2 3 5 2 2 3 3" xfId="10002"/>
    <cellStyle name="Output 2 3 5 2 2 4" xfId="10003"/>
    <cellStyle name="Output 2 3 5 2 2 4 2" xfId="10004"/>
    <cellStyle name="Output 2 3 5 2 2 4 2 2" xfId="10005"/>
    <cellStyle name="Output 2 3 5 2 2 4 3" xfId="10006"/>
    <cellStyle name="Output 2 3 5 2 2 5" xfId="10007"/>
    <cellStyle name="Output 2 3 5 2 2 5 2" xfId="10008"/>
    <cellStyle name="Output 2 3 5 2 2 6" xfId="10009"/>
    <cellStyle name="Output 2 3 5 2 3" xfId="55025"/>
    <cellStyle name="Output 2 3 5 2 4" xfId="55026"/>
    <cellStyle name="Output 2 3 5 2 5" xfId="55027"/>
    <cellStyle name="Output 2 3 5 2 6" xfId="55028"/>
    <cellStyle name="Output 2 3 5 2 7" xfId="55029"/>
    <cellStyle name="Output 2 3 5 3" xfId="10010"/>
    <cellStyle name="Output 2 3 5 3 2" xfId="10011"/>
    <cellStyle name="Output 2 3 5 3 2 2" xfId="10012"/>
    <cellStyle name="Output 2 3 5 3 2 2 2" xfId="10013"/>
    <cellStyle name="Output 2 3 5 3 2 2 2 2" xfId="10014"/>
    <cellStyle name="Output 2 3 5 3 2 2 3" xfId="10015"/>
    <cellStyle name="Output 2 3 5 3 2 3" xfId="10016"/>
    <cellStyle name="Output 2 3 5 3 2 3 2" xfId="10017"/>
    <cellStyle name="Output 2 3 5 3 2 3 2 2" xfId="10018"/>
    <cellStyle name="Output 2 3 5 3 2 3 3" xfId="10019"/>
    <cellStyle name="Output 2 3 5 3 2 4" xfId="10020"/>
    <cellStyle name="Output 2 3 5 3 2 4 2" xfId="10021"/>
    <cellStyle name="Output 2 3 5 3 2 5" xfId="10022"/>
    <cellStyle name="Output 2 3 5 3 3" xfId="10023"/>
    <cellStyle name="Output 2 3 5 3 3 2" xfId="10024"/>
    <cellStyle name="Output 2 3 5 3 3 2 2" xfId="10025"/>
    <cellStyle name="Output 2 3 5 3 3 3" xfId="10026"/>
    <cellStyle name="Output 2 3 5 3 4" xfId="10027"/>
    <cellStyle name="Output 2 3 5 3 4 2" xfId="10028"/>
    <cellStyle name="Output 2 3 5 3 4 2 2" xfId="10029"/>
    <cellStyle name="Output 2 3 5 3 4 3" xfId="10030"/>
    <cellStyle name="Output 2 3 5 3 5" xfId="10031"/>
    <cellStyle name="Output 2 3 5 3 5 2" xfId="10032"/>
    <cellStyle name="Output 2 3 5 3 6" xfId="10033"/>
    <cellStyle name="Output 2 3 5 4" xfId="55030"/>
    <cellStyle name="Output 2 3 5 5" xfId="55031"/>
    <cellStyle name="Output 2 3 5 6" xfId="55032"/>
    <cellStyle name="Output 2 3 5 7" xfId="55033"/>
    <cellStyle name="Output 2 3 5 8" xfId="55034"/>
    <cellStyle name="Output 2 3 6" xfId="540"/>
    <cellStyle name="Output 2 3 6 2" xfId="541"/>
    <cellStyle name="Output 2 3 6 2 2" xfId="10034"/>
    <cellStyle name="Output 2 3 6 2 2 2" xfId="10035"/>
    <cellStyle name="Output 2 3 6 2 2 2 2" xfId="10036"/>
    <cellStyle name="Output 2 3 6 2 2 2 2 2" xfId="10037"/>
    <cellStyle name="Output 2 3 6 2 2 2 2 2 2" xfId="10038"/>
    <cellStyle name="Output 2 3 6 2 2 2 2 3" xfId="10039"/>
    <cellStyle name="Output 2 3 6 2 2 2 3" xfId="10040"/>
    <cellStyle name="Output 2 3 6 2 2 2 3 2" xfId="10041"/>
    <cellStyle name="Output 2 3 6 2 2 2 3 2 2" xfId="10042"/>
    <cellStyle name="Output 2 3 6 2 2 2 3 3" xfId="10043"/>
    <cellStyle name="Output 2 3 6 2 2 2 4" xfId="10044"/>
    <cellStyle name="Output 2 3 6 2 2 2 4 2" xfId="10045"/>
    <cellStyle name="Output 2 3 6 2 2 2 5" xfId="10046"/>
    <cellStyle name="Output 2 3 6 2 2 3" xfId="10047"/>
    <cellStyle name="Output 2 3 6 2 2 3 2" xfId="10048"/>
    <cellStyle name="Output 2 3 6 2 2 3 2 2" xfId="10049"/>
    <cellStyle name="Output 2 3 6 2 2 3 3" xfId="10050"/>
    <cellStyle name="Output 2 3 6 2 2 4" xfId="10051"/>
    <cellStyle name="Output 2 3 6 2 2 4 2" xfId="10052"/>
    <cellStyle name="Output 2 3 6 2 2 4 2 2" xfId="10053"/>
    <cellStyle name="Output 2 3 6 2 2 4 3" xfId="10054"/>
    <cellStyle name="Output 2 3 6 2 2 5" xfId="10055"/>
    <cellStyle name="Output 2 3 6 2 2 5 2" xfId="10056"/>
    <cellStyle name="Output 2 3 6 2 2 6" xfId="10057"/>
    <cellStyle name="Output 2 3 6 2 3" xfId="55035"/>
    <cellStyle name="Output 2 3 6 2 4" xfId="55036"/>
    <cellStyle name="Output 2 3 6 2 5" xfId="55037"/>
    <cellStyle name="Output 2 3 6 2 6" xfId="55038"/>
    <cellStyle name="Output 2 3 6 2 7" xfId="55039"/>
    <cellStyle name="Output 2 3 6 3" xfId="10058"/>
    <cellStyle name="Output 2 3 6 3 2" xfId="10059"/>
    <cellStyle name="Output 2 3 6 3 2 2" xfId="10060"/>
    <cellStyle name="Output 2 3 6 3 2 2 2" xfId="10061"/>
    <cellStyle name="Output 2 3 6 3 2 2 2 2" xfId="10062"/>
    <cellStyle name="Output 2 3 6 3 2 2 3" xfId="10063"/>
    <cellStyle name="Output 2 3 6 3 2 3" xfId="10064"/>
    <cellStyle name="Output 2 3 6 3 2 3 2" xfId="10065"/>
    <cellStyle name="Output 2 3 6 3 2 3 2 2" xfId="10066"/>
    <cellStyle name="Output 2 3 6 3 2 3 3" xfId="10067"/>
    <cellStyle name="Output 2 3 6 3 2 4" xfId="10068"/>
    <cellStyle name="Output 2 3 6 3 2 4 2" xfId="10069"/>
    <cellStyle name="Output 2 3 6 3 2 5" xfId="10070"/>
    <cellStyle name="Output 2 3 6 3 3" xfId="10071"/>
    <cellStyle name="Output 2 3 6 3 3 2" xfId="10072"/>
    <cellStyle name="Output 2 3 6 3 3 2 2" xfId="10073"/>
    <cellStyle name="Output 2 3 6 3 3 3" xfId="10074"/>
    <cellStyle name="Output 2 3 6 3 4" xfId="10075"/>
    <cellStyle name="Output 2 3 6 3 4 2" xfId="10076"/>
    <cellStyle name="Output 2 3 6 3 4 2 2" xfId="10077"/>
    <cellStyle name="Output 2 3 6 3 4 3" xfId="10078"/>
    <cellStyle name="Output 2 3 6 3 5" xfId="10079"/>
    <cellStyle name="Output 2 3 6 3 5 2" xfId="10080"/>
    <cellStyle name="Output 2 3 6 3 6" xfId="10081"/>
    <cellStyle name="Output 2 3 6 4" xfId="55040"/>
    <cellStyle name="Output 2 3 6 5" xfId="55041"/>
    <cellStyle name="Output 2 3 6 6" xfId="55042"/>
    <cellStyle name="Output 2 3 6 7" xfId="55043"/>
    <cellStyle name="Output 2 3 6 8" xfId="55044"/>
    <cellStyle name="Output 2 3 7" xfId="10082"/>
    <cellStyle name="Output 2 3 7 2" xfId="10083"/>
    <cellStyle name="Output 2 3 7 2 2" xfId="10084"/>
    <cellStyle name="Output 2 3 7 2 2 2" xfId="10085"/>
    <cellStyle name="Output 2 3 7 2 2 2 2" xfId="10086"/>
    <cellStyle name="Output 2 3 7 2 2 3" xfId="10087"/>
    <cellStyle name="Output 2 3 7 2 3" xfId="10088"/>
    <cellStyle name="Output 2 3 7 2 3 2" xfId="10089"/>
    <cellStyle name="Output 2 3 7 2 3 2 2" xfId="10090"/>
    <cellStyle name="Output 2 3 7 2 3 3" xfId="10091"/>
    <cellStyle name="Output 2 3 7 2 4" xfId="10092"/>
    <cellStyle name="Output 2 3 7 2 4 2" xfId="10093"/>
    <cellStyle name="Output 2 3 7 2 5" xfId="10094"/>
    <cellStyle name="Output 2 3 7 3" xfId="10095"/>
    <cellStyle name="Output 2 3 7 3 2" xfId="10096"/>
    <cellStyle name="Output 2 3 7 3 2 2" xfId="10097"/>
    <cellStyle name="Output 2 3 7 3 3" xfId="10098"/>
    <cellStyle name="Output 2 3 7 4" xfId="10099"/>
    <cellStyle name="Output 2 3 7 4 2" xfId="10100"/>
    <cellStyle name="Output 2 3 7 4 2 2" xfId="10101"/>
    <cellStyle name="Output 2 3 7 4 3" xfId="10102"/>
    <cellStyle name="Output 2 3 7 5" xfId="10103"/>
    <cellStyle name="Output 2 3 7 5 2" xfId="10104"/>
    <cellStyle name="Output 2 3 7 6" xfId="10105"/>
    <cellStyle name="Output 2 3 8" xfId="14476"/>
    <cellStyle name="Output 2 3 8 2" xfId="55045"/>
    <cellStyle name="Output 2 3 8 2 2" xfId="55046"/>
    <cellStyle name="Output 2 3 8 2 3" xfId="55047"/>
    <cellStyle name="Output 2 3 8 3" xfId="55048"/>
    <cellStyle name="Output 2 3 8 4" xfId="55049"/>
    <cellStyle name="Output 2 3 9" xfId="55050"/>
    <cellStyle name="Output 2 3 9 2" xfId="55051"/>
    <cellStyle name="Output 2 3 9 2 2" xfId="55052"/>
    <cellStyle name="Output 2 3 9 2 3" xfId="55053"/>
    <cellStyle name="Output 2 3 9 3" xfId="55054"/>
    <cellStyle name="Output 2 3 9 4" xfId="55055"/>
    <cellStyle name="Output 2 30" xfId="55056"/>
    <cellStyle name="Output 2 31" xfId="55057"/>
    <cellStyle name="Output 2 32" xfId="55058"/>
    <cellStyle name="Output 2 4" xfId="542"/>
    <cellStyle name="Output 2 4 10" xfId="55059"/>
    <cellStyle name="Output 2 4 10 2" xfId="55060"/>
    <cellStyle name="Output 2 4 10 3" xfId="55061"/>
    <cellStyle name="Output 2 4 11" xfId="55062"/>
    <cellStyle name="Output 2 4 12" xfId="55063"/>
    <cellStyle name="Output 2 4 13" xfId="55064"/>
    <cellStyle name="Output 2 4 14" xfId="55065"/>
    <cellStyle name="Output 2 4 2" xfId="543"/>
    <cellStyle name="Output 2 4 2 2" xfId="544"/>
    <cellStyle name="Output 2 4 2 2 2" xfId="545"/>
    <cellStyle name="Output 2 4 2 2 2 2" xfId="10106"/>
    <cellStyle name="Output 2 4 2 2 2 2 2" xfId="10107"/>
    <cellStyle name="Output 2 4 2 2 2 2 2 2" xfId="10108"/>
    <cellStyle name="Output 2 4 2 2 2 2 2 2 2" xfId="10109"/>
    <cellStyle name="Output 2 4 2 2 2 2 2 2 2 2" xfId="10110"/>
    <cellStyle name="Output 2 4 2 2 2 2 2 2 3" xfId="10111"/>
    <cellStyle name="Output 2 4 2 2 2 2 2 3" xfId="10112"/>
    <cellStyle name="Output 2 4 2 2 2 2 2 3 2" xfId="10113"/>
    <cellStyle name="Output 2 4 2 2 2 2 2 3 2 2" xfId="10114"/>
    <cellStyle name="Output 2 4 2 2 2 2 2 3 3" xfId="10115"/>
    <cellStyle name="Output 2 4 2 2 2 2 2 4" xfId="10116"/>
    <cellStyle name="Output 2 4 2 2 2 2 2 4 2" xfId="10117"/>
    <cellStyle name="Output 2 4 2 2 2 2 2 5" xfId="10118"/>
    <cellStyle name="Output 2 4 2 2 2 2 3" xfId="10119"/>
    <cellStyle name="Output 2 4 2 2 2 2 3 2" xfId="10120"/>
    <cellStyle name="Output 2 4 2 2 2 2 3 2 2" xfId="10121"/>
    <cellStyle name="Output 2 4 2 2 2 2 3 3" xfId="10122"/>
    <cellStyle name="Output 2 4 2 2 2 2 4" xfId="10123"/>
    <cellStyle name="Output 2 4 2 2 2 2 4 2" xfId="10124"/>
    <cellStyle name="Output 2 4 2 2 2 2 4 2 2" xfId="10125"/>
    <cellStyle name="Output 2 4 2 2 2 2 4 3" xfId="10126"/>
    <cellStyle name="Output 2 4 2 2 2 2 5" xfId="10127"/>
    <cellStyle name="Output 2 4 2 2 2 2 5 2" xfId="10128"/>
    <cellStyle name="Output 2 4 2 2 2 2 6" xfId="10129"/>
    <cellStyle name="Output 2 4 2 2 2 3" xfId="55066"/>
    <cellStyle name="Output 2 4 2 2 2 4" xfId="55067"/>
    <cellStyle name="Output 2 4 2 2 2 5" xfId="55068"/>
    <cellStyle name="Output 2 4 2 2 2 6" xfId="55069"/>
    <cellStyle name="Output 2 4 2 2 3" xfId="10130"/>
    <cellStyle name="Output 2 4 2 2 3 2" xfId="10131"/>
    <cellStyle name="Output 2 4 2 2 3 2 2" xfId="10132"/>
    <cellStyle name="Output 2 4 2 2 3 2 2 2" xfId="10133"/>
    <cellStyle name="Output 2 4 2 2 3 2 2 2 2" xfId="10134"/>
    <cellStyle name="Output 2 4 2 2 3 2 2 3" xfId="10135"/>
    <cellStyle name="Output 2 4 2 2 3 2 3" xfId="10136"/>
    <cellStyle name="Output 2 4 2 2 3 2 3 2" xfId="10137"/>
    <cellStyle name="Output 2 4 2 2 3 2 3 2 2" xfId="10138"/>
    <cellStyle name="Output 2 4 2 2 3 2 3 3" xfId="10139"/>
    <cellStyle name="Output 2 4 2 2 3 2 4" xfId="10140"/>
    <cellStyle name="Output 2 4 2 2 3 2 4 2" xfId="10141"/>
    <cellStyle name="Output 2 4 2 2 3 2 5" xfId="10142"/>
    <cellStyle name="Output 2 4 2 2 3 3" xfId="10143"/>
    <cellStyle name="Output 2 4 2 2 3 3 2" xfId="10144"/>
    <cellStyle name="Output 2 4 2 2 3 3 2 2" xfId="10145"/>
    <cellStyle name="Output 2 4 2 2 3 3 3" xfId="10146"/>
    <cellStyle name="Output 2 4 2 2 3 4" xfId="10147"/>
    <cellStyle name="Output 2 4 2 2 3 4 2" xfId="10148"/>
    <cellStyle name="Output 2 4 2 2 3 4 2 2" xfId="10149"/>
    <cellStyle name="Output 2 4 2 2 3 4 3" xfId="10150"/>
    <cellStyle name="Output 2 4 2 2 3 5" xfId="10151"/>
    <cellStyle name="Output 2 4 2 2 3 5 2" xfId="10152"/>
    <cellStyle name="Output 2 4 2 2 3 6" xfId="10153"/>
    <cellStyle name="Output 2 4 2 2 4" xfId="55070"/>
    <cellStyle name="Output 2 4 2 2 5" xfId="55071"/>
    <cellStyle name="Output 2 4 2 2 6" xfId="55072"/>
    <cellStyle name="Output 2 4 2 2 7" xfId="55073"/>
    <cellStyle name="Output 2 4 2 2 8" xfId="55074"/>
    <cellStyle name="Output 2 4 2 3" xfId="546"/>
    <cellStyle name="Output 2 4 2 3 2" xfId="10154"/>
    <cellStyle name="Output 2 4 2 3 2 2" xfId="10155"/>
    <cellStyle name="Output 2 4 2 3 2 2 2" xfId="10156"/>
    <cellStyle name="Output 2 4 2 3 2 2 2 2" xfId="10157"/>
    <cellStyle name="Output 2 4 2 3 2 2 2 2 2" xfId="10158"/>
    <cellStyle name="Output 2 4 2 3 2 2 2 3" xfId="10159"/>
    <cellStyle name="Output 2 4 2 3 2 2 3" xfId="10160"/>
    <cellStyle name="Output 2 4 2 3 2 2 3 2" xfId="10161"/>
    <cellStyle name="Output 2 4 2 3 2 2 3 2 2" xfId="10162"/>
    <cellStyle name="Output 2 4 2 3 2 2 3 3" xfId="10163"/>
    <cellStyle name="Output 2 4 2 3 2 2 4" xfId="10164"/>
    <cellStyle name="Output 2 4 2 3 2 2 4 2" xfId="10165"/>
    <cellStyle name="Output 2 4 2 3 2 2 5" xfId="10166"/>
    <cellStyle name="Output 2 4 2 3 2 3" xfId="10167"/>
    <cellStyle name="Output 2 4 2 3 2 3 2" xfId="10168"/>
    <cellStyle name="Output 2 4 2 3 2 3 2 2" xfId="10169"/>
    <cellStyle name="Output 2 4 2 3 2 3 3" xfId="10170"/>
    <cellStyle name="Output 2 4 2 3 2 4" xfId="10171"/>
    <cellStyle name="Output 2 4 2 3 2 4 2" xfId="10172"/>
    <cellStyle name="Output 2 4 2 3 2 4 2 2" xfId="10173"/>
    <cellStyle name="Output 2 4 2 3 2 4 3" xfId="10174"/>
    <cellStyle name="Output 2 4 2 3 2 5" xfId="10175"/>
    <cellStyle name="Output 2 4 2 3 2 5 2" xfId="10176"/>
    <cellStyle name="Output 2 4 2 3 2 6" xfId="10177"/>
    <cellStyle name="Output 2 4 2 3 3" xfId="55075"/>
    <cellStyle name="Output 2 4 2 3 4" xfId="55076"/>
    <cellStyle name="Output 2 4 2 3 5" xfId="55077"/>
    <cellStyle name="Output 2 4 2 3 6" xfId="55078"/>
    <cellStyle name="Output 2 4 2 4" xfId="10178"/>
    <cellStyle name="Output 2 4 2 4 2" xfId="10179"/>
    <cellStyle name="Output 2 4 2 4 2 2" xfId="10180"/>
    <cellStyle name="Output 2 4 2 4 2 2 2" xfId="10181"/>
    <cellStyle name="Output 2 4 2 4 2 2 2 2" xfId="10182"/>
    <cellStyle name="Output 2 4 2 4 2 2 3" xfId="10183"/>
    <cellStyle name="Output 2 4 2 4 2 3" xfId="10184"/>
    <cellStyle name="Output 2 4 2 4 2 3 2" xfId="10185"/>
    <cellStyle name="Output 2 4 2 4 2 3 2 2" xfId="10186"/>
    <cellStyle name="Output 2 4 2 4 2 3 3" xfId="10187"/>
    <cellStyle name="Output 2 4 2 4 2 4" xfId="10188"/>
    <cellStyle name="Output 2 4 2 4 2 4 2" xfId="10189"/>
    <cellStyle name="Output 2 4 2 4 2 5" xfId="10190"/>
    <cellStyle name="Output 2 4 2 4 3" xfId="10191"/>
    <cellStyle name="Output 2 4 2 4 3 2" xfId="10192"/>
    <cellStyle name="Output 2 4 2 4 3 2 2" xfId="10193"/>
    <cellStyle name="Output 2 4 2 4 3 3" xfId="10194"/>
    <cellStyle name="Output 2 4 2 4 4" xfId="10195"/>
    <cellStyle name="Output 2 4 2 4 4 2" xfId="10196"/>
    <cellStyle name="Output 2 4 2 4 4 2 2" xfId="10197"/>
    <cellStyle name="Output 2 4 2 4 4 3" xfId="10198"/>
    <cellStyle name="Output 2 4 2 4 5" xfId="10199"/>
    <cellStyle name="Output 2 4 2 4 5 2" xfId="10200"/>
    <cellStyle name="Output 2 4 2 4 6" xfId="10201"/>
    <cellStyle name="Output 2 4 2 5" xfId="55079"/>
    <cellStyle name="Output 2 4 2 6" xfId="55080"/>
    <cellStyle name="Output 2 4 2 7" xfId="55081"/>
    <cellStyle name="Output 2 4 2 8" xfId="55082"/>
    <cellStyle name="Output 2 4 3" xfId="547"/>
    <cellStyle name="Output 2 4 3 2" xfId="548"/>
    <cellStyle name="Output 2 4 3 2 2" xfId="10202"/>
    <cellStyle name="Output 2 4 3 2 2 2" xfId="10203"/>
    <cellStyle name="Output 2 4 3 2 2 2 2" xfId="10204"/>
    <cellStyle name="Output 2 4 3 2 2 2 2 2" xfId="10205"/>
    <cellStyle name="Output 2 4 3 2 2 2 2 2 2" xfId="10206"/>
    <cellStyle name="Output 2 4 3 2 2 2 2 3" xfId="10207"/>
    <cellStyle name="Output 2 4 3 2 2 2 3" xfId="10208"/>
    <cellStyle name="Output 2 4 3 2 2 2 3 2" xfId="10209"/>
    <cellStyle name="Output 2 4 3 2 2 2 3 2 2" xfId="10210"/>
    <cellStyle name="Output 2 4 3 2 2 2 3 3" xfId="10211"/>
    <cellStyle name="Output 2 4 3 2 2 2 4" xfId="10212"/>
    <cellStyle name="Output 2 4 3 2 2 2 4 2" xfId="10213"/>
    <cellStyle name="Output 2 4 3 2 2 2 5" xfId="10214"/>
    <cellStyle name="Output 2 4 3 2 2 3" xfId="10215"/>
    <cellStyle name="Output 2 4 3 2 2 3 2" xfId="10216"/>
    <cellStyle name="Output 2 4 3 2 2 3 2 2" xfId="10217"/>
    <cellStyle name="Output 2 4 3 2 2 3 3" xfId="10218"/>
    <cellStyle name="Output 2 4 3 2 2 4" xfId="10219"/>
    <cellStyle name="Output 2 4 3 2 2 4 2" xfId="10220"/>
    <cellStyle name="Output 2 4 3 2 2 4 2 2" xfId="10221"/>
    <cellStyle name="Output 2 4 3 2 2 4 3" xfId="10222"/>
    <cellStyle name="Output 2 4 3 2 2 5" xfId="10223"/>
    <cellStyle name="Output 2 4 3 2 2 5 2" xfId="10224"/>
    <cellStyle name="Output 2 4 3 2 2 6" xfId="10225"/>
    <cellStyle name="Output 2 4 3 2 3" xfId="55083"/>
    <cellStyle name="Output 2 4 3 2 4" xfId="55084"/>
    <cellStyle name="Output 2 4 3 2 5" xfId="55085"/>
    <cellStyle name="Output 2 4 3 2 6" xfId="55086"/>
    <cellStyle name="Output 2 4 3 2 7" xfId="55087"/>
    <cellStyle name="Output 2 4 3 3" xfId="10226"/>
    <cellStyle name="Output 2 4 3 3 2" xfId="10227"/>
    <cellStyle name="Output 2 4 3 3 2 2" xfId="10228"/>
    <cellStyle name="Output 2 4 3 3 2 2 2" xfId="10229"/>
    <cellStyle name="Output 2 4 3 3 2 2 2 2" xfId="10230"/>
    <cellStyle name="Output 2 4 3 3 2 2 3" xfId="10231"/>
    <cellStyle name="Output 2 4 3 3 2 3" xfId="10232"/>
    <cellStyle name="Output 2 4 3 3 2 3 2" xfId="10233"/>
    <cellStyle name="Output 2 4 3 3 2 3 2 2" xfId="10234"/>
    <cellStyle name="Output 2 4 3 3 2 3 3" xfId="10235"/>
    <cellStyle name="Output 2 4 3 3 2 4" xfId="10236"/>
    <cellStyle name="Output 2 4 3 3 2 4 2" xfId="10237"/>
    <cellStyle name="Output 2 4 3 3 2 5" xfId="10238"/>
    <cellStyle name="Output 2 4 3 3 3" xfId="10239"/>
    <cellStyle name="Output 2 4 3 3 3 2" xfId="10240"/>
    <cellStyle name="Output 2 4 3 3 3 2 2" xfId="10241"/>
    <cellStyle name="Output 2 4 3 3 3 3" xfId="10242"/>
    <cellStyle name="Output 2 4 3 3 4" xfId="10243"/>
    <cellStyle name="Output 2 4 3 3 4 2" xfId="10244"/>
    <cellStyle name="Output 2 4 3 3 4 2 2" xfId="10245"/>
    <cellStyle name="Output 2 4 3 3 4 3" xfId="10246"/>
    <cellStyle name="Output 2 4 3 3 5" xfId="10247"/>
    <cellStyle name="Output 2 4 3 3 5 2" xfId="10248"/>
    <cellStyle name="Output 2 4 3 3 6" xfId="10249"/>
    <cellStyle name="Output 2 4 3 4" xfId="55088"/>
    <cellStyle name="Output 2 4 3 5" xfId="55089"/>
    <cellStyle name="Output 2 4 3 6" xfId="55090"/>
    <cellStyle name="Output 2 4 3 7" xfId="55091"/>
    <cellStyle name="Output 2 4 3 8" xfId="55092"/>
    <cellStyle name="Output 2 4 4" xfId="549"/>
    <cellStyle name="Output 2 4 4 2" xfId="550"/>
    <cellStyle name="Output 2 4 4 2 2" xfId="10250"/>
    <cellStyle name="Output 2 4 4 2 2 2" xfId="10251"/>
    <cellStyle name="Output 2 4 4 2 2 2 2" xfId="10252"/>
    <cellStyle name="Output 2 4 4 2 2 2 2 2" xfId="10253"/>
    <cellStyle name="Output 2 4 4 2 2 2 2 2 2" xfId="10254"/>
    <cellStyle name="Output 2 4 4 2 2 2 2 3" xfId="10255"/>
    <cellStyle name="Output 2 4 4 2 2 2 3" xfId="10256"/>
    <cellStyle name="Output 2 4 4 2 2 2 3 2" xfId="10257"/>
    <cellStyle name="Output 2 4 4 2 2 2 3 2 2" xfId="10258"/>
    <cellStyle name="Output 2 4 4 2 2 2 3 3" xfId="10259"/>
    <cellStyle name="Output 2 4 4 2 2 2 4" xfId="10260"/>
    <cellStyle name="Output 2 4 4 2 2 2 4 2" xfId="10261"/>
    <cellStyle name="Output 2 4 4 2 2 2 5" xfId="10262"/>
    <cellStyle name="Output 2 4 4 2 2 3" xfId="10263"/>
    <cellStyle name="Output 2 4 4 2 2 3 2" xfId="10264"/>
    <cellStyle name="Output 2 4 4 2 2 3 2 2" xfId="10265"/>
    <cellStyle name="Output 2 4 4 2 2 3 3" xfId="10266"/>
    <cellStyle name="Output 2 4 4 2 2 4" xfId="10267"/>
    <cellStyle name="Output 2 4 4 2 2 4 2" xfId="10268"/>
    <cellStyle name="Output 2 4 4 2 2 4 2 2" xfId="10269"/>
    <cellStyle name="Output 2 4 4 2 2 4 3" xfId="10270"/>
    <cellStyle name="Output 2 4 4 2 2 5" xfId="10271"/>
    <cellStyle name="Output 2 4 4 2 2 5 2" xfId="10272"/>
    <cellStyle name="Output 2 4 4 2 2 6" xfId="10273"/>
    <cellStyle name="Output 2 4 4 2 3" xfId="55093"/>
    <cellStyle name="Output 2 4 4 2 4" xfId="55094"/>
    <cellStyle name="Output 2 4 4 2 5" xfId="55095"/>
    <cellStyle name="Output 2 4 4 2 6" xfId="55096"/>
    <cellStyle name="Output 2 4 4 2 7" xfId="55097"/>
    <cellStyle name="Output 2 4 4 3" xfId="10274"/>
    <cellStyle name="Output 2 4 4 3 2" xfId="10275"/>
    <cellStyle name="Output 2 4 4 3 2 2" xfId="10276"/>
    <cellStyle name="Output 2 4 4 3 2 2 2" xfId="10277"/>
    <cellStyle name="Output 2 4 4 3 2 2 2 2" xfId="10278"/>
    <cellStyle name="Output 2 4 4 3 2 2 3" xfId="10279"/>
    <cellStyle name="Output 2 4 4 3 2 3" xfId="10280"/>
    <cellStyle name="Output 2 4 4 3 2 3 2" xfId="10281"/>
    <cellStyle name="Output 2 4 4 3 2 3 2 2" xfId="10282"/>
    <cellStyle name="Output 2 4 4 3 2 3 3" xfId="10283"/>
    <cellStyle name="Output 2 4 4 3 2 4" xfId="10284"/>
    <cellStyle name="Output 2 4 4 3 2 4 2" xfId="10285"/>
    <cellStyle name="Output 2 4 4 3 2 5" xfId="10286"/>
    <cellStyle name="Output 2 4 4 3 3" xfId="10287"/>
    <cellStyle name="Output 2 4 4 3 3 2" xfId="10288"/>
    <cellStyle name="Output 2 4 4 3 3 2 2" xfId="10289"/>
    <cellStyle name="Output 2 4 4 3 3 3" xfId="10290"/>
    <cellStyle name="Output 2 4 4 3 4" xfId="10291"/>
    <cellStyle name="Output 2 4 4 3 4 2" xfId="10292"/>
    <cellStyle name="Output 2 4 4 3 4 2 2" xfId="10293"/>
    <cellStyle name="Output 2 4 4 3 4 3" xfId="10294"/>
    <cellStyle name="Output 2 4 4 3 5" xfId="10295"/>
    <cellStyle name="Output 2 4 4 3 5 2" xfId="10296"/>
    <cellStyle name="Output 2 4 4 3 6" xfId="10297"/>
    <cellStyle name="Output 2 4 4 4" xfId="55098"/>
    <cellStyle name="Output 2 4 4 5" xfId="55099"/>
    <cellStyle name="Output 2 4 4 6" xfId="55100"/>
    <cellStyle name="Output 2 4 4 7" xfId="55101"/>
    <cellStyle name="Output 2 4 4 8" xfId="55102"/>
    <cellStyle name="Output 2 4 5" xfId="551"/>
    <cellStyle name="Output 2 4 5 2" xfId="552"/>
    <cellStyle name="Output 2 4 5 2 2" xfId="10298"/>
    <cellStyle name="Output 2 4 5 2 2 2" xfId="10299"/>
    <cellStyle name="Output 2 4 5 2 2 2 2" xfId="10300"/>
    <cellStyle name="Output 2 4 5 2 2 2 2 2" xfId="10301"/>
    <cellStyle name="Output 2 4 5 2 2 2 2 2 2" xfId="10302"/>
    <cellStyle name="Output 2 4 5 2 2 2 2 3" xfId="10303"/>
    <cellStyle name="Output 2 4 5 2 2 2 3" xfId="10304"/>
    <cellStyle name="Output 2 4 5 2 2 2 3 2" xfId="10305"/>
    <cellStyle name="Output 2 4 5 2 2 2 3 2 2" xfId="10306"/>
    <cellStyle name="Output 2 4 5 2 2 2 3 3" xfId="10307"/>
    <cellStyle name="Output 2 4 5 2 2 2 4" xfId="10308"/>
    <cellStyle name="Output 2 4 5 2 2 2 4 2" xfId="10309"/>
    <cellStyle name="Output 2 4 5 2 2 2 5" xfId="10310"/>
    <cellStyle name="Output 2 4 5 2 2 3" xfId="10311"/>
    <cellStyle name="Output 2 4 5 2 2 3 2" xfId="10312"/>
    <cellStyle name="Output 2 4 5 2 2 3 2 2" xfId="10313"/>
    <cellStyle name="Output 2 4 5 2 2 3 3" xfId="10314"/>
    <cellStyle name="Output 2 4 5 2 2 4" xfId="10315"/>
    <cellStyle name="Output 2 4 5 2 2 4 2" xfId="10316"/>
    <cellStyle name="Output 2 4 5 2 2 4 2 2" xfId="10317"/>
    <cellStyle name="Output 2 4 5 2 2 4 3" xfId="10318"/>
    <cellStyle name="Output 2 4 5 2 2 5" xfId="10319"/>
    <cellStyle name="Output 2 4 5 2 2 5 2" xfId="10320"/>
    <cellStyle name="Output 2 4 5 2 2 6" xfId="10321"/>
    <cellStyle name="Output 2 4 5 2 3" xfId="55103"/>
    <cellStyle name="Output 2 4 5 2 4" xfId="55104"/>
    <cellStyle name="Output 2 4 5 2 5" xfId="55105"/>
    <cellStyle name="Output 2 4 5 2 6" xfId="55106"/>
    <cellStyle name="Output 2 4 5 2 7" xfId="55107"/>
    <cellStyle name="Output 2 4 5 3" xfId="10322"/>
    <cellStyle name="Output 2 4 5 3 2" xfId="10323"/>
    <cellStyle name="Output 2 4 5 3 2 2" xfId="10324"/>
    <cellStyle name="Output 2 4 5 3 2 2 2" xfId="10325"/>
    <cellStyle name="Output 2 4 5 3 2 2 2 2" xfId="10326"/>
    <cellStyle name="Output 2 4 5 3 2 2 3" xfId="10327"/>
    <cellStyle name="Output 2 4 5 3 2 3" xfId="10328"/>
    <cellStyle name="Output 2 4 5 3 2 3 2" xfId="10329"/>
    <cellStyle name="Output 2 4 5 3 2 3 2 2" xfId="10330"/>
    <cellStyle name="Output 2 4 5 3 2 3 3" xfId="10331"/>
    <cellStyle name="Output 2 4 5 3 2 4" xfId="10332"/>
    <cellStyle name="Output 2 4 5 3 2 4 2" xfId="10333"/>
    <cellStyle name="Output 2 4 5 3 2 5" xfId="10334"/>
    <cellStyle name="Output 2 4 5 3 3" xfId="10335"/>
    <cellStyle name="Output 2 4 5 3 3 2" xfId="10336"/>
    <cellStyle name="Output 2 4 5 3 3 2 2" xfId="10337"/>
    <cellStyle name="Output 2 4 5 3 3 3" xfId="10338"/>
    <cellStyle name="Output 2 4 5 3 4" xfId="10339"/>
    <cellStyle name="Output 2 4 5 3 4 2" xfId="10340"/>
    <cellStyle name="Output 2 4 5 3 4 2 2" xfId="10341"/>
    <cellStyle name="Output 2 4 5 3 4 3" xfId="10342"/>
    <cellStyle name="Output 2 4 5 3 5" xfId="10343"/>
    <cellStyle name="Output 2 4 5 3 5 2" xfId="10344"/>
    <cellStyle name="Output 2 4 5 3 6" xfId="10345"/>
    <cellStyle name="Output 2 4 5 4" xfId="55108"/>
    <cellStyle name="Output 2 4 5 5" xfId="55109"/>
    <cellStyle name="Output 2 4 5 6" xfId="55110"/>
    <cellStyle name="Output 2 4 5 7" xfId="55111"/>
    <cellStyle name="Output 2 4 5 8" xfId="55112"/>
    <cellStyle name="Output 2 4 6" xfId="553"/>
    <cellStyle name="Output 2 4 6 2" xfId="554"/>
    <cellStyle name="Output 2 4 6 2 2" xfId="10346"/>
    <cellStyle name="Output 2 4 6 2 2 2" xfId="10347"/>
    <cellStyle name="Output 2 4 6 2 2 2 2" xfId="10348"/>
    <cellStyle name="Output 2 4 6 2 2 2 2 2" xfId="10349"/>
    <cellStyle name="Output 2 4 6 2 2 2 2 2 2" xfId="10350"/>
    <cellStyle name="Output 2 4 6 2 2 2 2 3" xfId="10351"/>
    <cellStyle name="Output 2 4 6 2 2 2 3" xfId="10352"/>
    <cellStyle name="Output 2 4 6 2 2 2 3 2" xfId="10353"/>
    <cellStyle name="Output 2 4 6 2 2 2 3 2 2" xfId="10354"/>
    <cellStyle name="Output 2 4 6 2 2 2 3 3" xfId="10355"/>
    <cellStyle name="Output 2 4 6 2 2 2 4" xfId="10356"/>
    <cellStyle name="Output 2 4 6 2 2 2 4 2" xfId="10357"/>
    <cellStyle name="Output 2 4 6 2 2 2 5" xfId="10358"/>
    <cellStyle name="Output 2 4 6 2 2 3" xfId="10359"/>
    <cellStyle name="Output 2 4 6 2 2 3 2" xfId="10360"/>
    <cellStyle name="Output 2 4 6 2 2 3 2 2" xfId="10361"/>
    <cellStyle name="Output 2 4 6 2 2 3 3" xfId="10362"/>
    <cellStyle name="Output 2 4 6 2 2 4" xfId="10363"/>
    <cellStyle name="Output 2 4 6 2 2 4 2" xfId="10364"/>
    <cellStyle name="Output 2 4 6 2 2 4 2 2" xfId="10365"/>
    <cellStyle name="Output 2 4 6 2 2 4 3" xfId="10366"/>
    <cellStyle name="Output 2 4 6 2 2 5" xfId="10367"/>
    <cellStyle name="Output 2 4 6 2 2 5 2" xfId="10368"/>
    <cellStyle name="Output 2 4 6 2 2 6" xfId="10369"/>
    <cellStyle name="Output 2 4 6 2 3" xfId="55113"/>
    <cellStyle name="Output 2 4 6 2 4" xfId="55114"/>
    <cellStyle name="Output 2 4 6 2 5" xfId="55115"/>
    <cellStyle name="Output 2 4 6 2 6" xfId="55116"/>
    <cellStyle name="Output 2 4 6 2 7" xfId="55117"/>
    <cellStyle name="Output 2 4 6 3" xfId="10370"/>
    <cellStyle name="Output 2 4 6 3 2" xfId="10371"/>
    <cellStyle name="Output 2 4 6 3 2 2" xfId="10372"/>
    <cellStyle name="Output 2 4 6 3 2 2 2" xfId="10373"/>
    <cellStyle name="Output 2 4 6 3 2 2 2 2" xfId="10374"/>
    <cellStyle name="Output 2 4 6 3 2 2 3" xfId="10375"/>
    <cellStyle name="Output 2 4 6 3 2 3" xfId="10376"/>
    <cellStyle name="Output 2 4 6 3 2 3 2" xfId="10377"/>
    <cellStyle name="Output 2 4 6 3 2 3 2 2" xfId="10378"/>
    <cellStyle name="Output 2 4 6 3 2 3 3" xfId="10379"/>
    <cellStyle name="Output 2 4 6 3 2 4" xfId="10380"/>
    <cellStyle name="Output 2 4 6 3 2 4 2" xfId="10381"/>
    <cellStyle name="Output 2 4 6 3 2 5" xfId="10382"/>
    <cellStyle name="Output 2 4 6 3 3" xfId="10383"/>
    <cellStyle name="Output 2 4 6 3 3 2" xfId="10384"/>
    <cellStyle name="Output 2 4 6 3 3 2 2" xfId="10385"/>
    <cellStyle name="Output 2 4 6 3 3 3" xfId="10386"/>
    <cellStyle name="Output 2 4 6 3 4" xfId="10387"/>
    <cellStyle name="Output 2 4 6 3 4 2" xfId="10388"/>
    <cellStyle name="Output 2 4 6 3 4 2 2" xfId="10389"/>
    <cellStyle name="Output 2 4 6 3 4 3" xfId="10390"/>
    <cellStyle name="Output 2 4 6 3 5" xfId="10391"/>
    <cellStyle name="Output 2 4 6 3 5 2" xfId="10392"/>
    <cellStyle name="Output 2 4 6 3 6" xfId="10393"/>
    <cellStyle name="Output 2 4 6 4" xfId="55118"/>
    <cellStyle name="Output 2 4 6 5" xfId="55119"/>
    <cellStyle name="Output 2 4 6 6" xfId="55120"/>
    <cellStyle name="Output 2 4 6 7" xfId="55121"/>
    <cellStyle name="Output 2 4 6 8" xfId="55122"/>
    <cellStyle name="Output 2 4 7" xfId="10394"/>
    <cellStyle name="Output 2 4 7 2" xfId="10395"/>
    <cellStyle name="Output 2 4 7 2 2" xfId="10396"/>
    <cellStyle name="Output 2 4 7 2 2 2" xfId="10397"/>
    <cellStyle name="Output 2 4 7 2 2 2 2" xfId="10398"/>
    <cellStyle name="Output 2 4 7 2 2 3" xfId="10399"/>
    <cellStyle name="Output 2 4 7 2 3" xfId="10400"/>
    <cellStyle name="Output 2 4 7 2 3 2" xfId="10401"/>
    <cellStyle name="Output 2 4 7 2 3 2 2" xfId="10402"/>
    <cellStyle name="Output 2 4 7 2 3 3" xfId="10403"/>
    <cellStyle name="Output 2 4 7 2 4" xfId="10404"/>
    <cellStyle name="Output 2 4 7 2 4 2" xfId="10405"/>
    <cellStyle name="Output 2 4 7 2 5" xfId="10406"/>
    <cellStyle name="Output 2 4 7 3" xfId="10407"/>
    <cellStyle name="Output 2 4 7 3 2" xfId="10408"/>
    <cellStyle name="Output 2 4 7 3 2 2" xfId="10409"/>
    <cellStyle name="Output 2 4 7 3 3" xfId="10410"/>
    <cellStyle name="Output 2 4 7 4" xfId="10411"/>
    <cellStyle name="Output 2 4 7 4 2" xfId="10412"/>
    <cellStyle name="Output 2 4 7 4 2 2" xfId="10413"/>
    <cellStyle name="Output 2 4 7 4 3" xfId="10414"/>
    <cellStyle name="Output 2 4 7 5" xfId="10415"/>
    <cellStyle name="Output 2 4 7 5 2" xfId="10416"/>
    <cellStyle name="Output 2 4 7 6" xfId="10417"/>
    <cellStyle name="Output 2 4 8" xfId="55123"/>
    <cellStyle name="Output 2 4 8 2" xfId="55124"/>
    <cellStyle name="Output 2 4 8 2 2" xfId="55125"/>
    <cellStyle name="Output 2 4 8 2 3" xfId="55126"/>
    <cellStyle name="Output 2 4 8 3" xfId="55127"/>
    <cellStyle name="Output 2 4 8 4" xfId="55128"/>
    <cellStyle name="Output 2 4 9" xfId="55129"/>
    <cellStyle name="Output 2 4 9 2" xfId="55130"/>
    <cellStyle name="Output 2 4 9 2 2" xfId="55131"/>
    <cellStyle name="Output 2 4 9 2 3" xfId="55132"/>
    <cellStyle name="Output 2 4 9 3" xfId="55133"/>
    <cellStyle name="Output 2 4 9 4" xfId="55134"/>
    <cellStyle name="Output 2 5" xfId="555"/>
    <cellStyle name="Output 2 5 10" xfId="55135"/>
    <cellStyle name="Output 2 5 11" xfId="55136"/>
    <cellStyle name="Output 2 5 12" xfId="55137"/>
    <cellStyle name="Output 2 5 2" xfId="556"/>
    <cellStyle name="Output 2 5 2 2" xfId="557"/>
    <cellStyle name="Output 2 5 2 2 2" xfId="10418"/>
    <cellStyle name="Output 2 5 2 2 2 2" xfId="10419"/>
    <cellStyle name="Output 2 5 2 2 2 2 2" xfId="10420"/>
    <cellStyle name="Output 2 5 2 2 2 2 2 2" xfId="10421"/>
    <cellStyle name="Output 2 5 2 2 2 2 2 2 2" xfId="10422"/>
    <cellStyle name="Output 2 5 2 2 2 2 2 3" xfId="10423"/>
    <cellStyle name="Output 2 5 2 2 2 2 3" xfId="10424"/>
    <cellStyle name="Output 2 5 2 2 2 2 3 2" xfId="10425"/>
    <cellStyle name="Output 2 5 2 2 2 2 3 2 2" xfId="10426"/>
    <cellStyle name="Output 2 5 2 2 2 2 3 3" xfId="10427"/>
    <cellStyle name="Output 2 5 2 2 2 2 4" xfId="10428"/>
    <cellStyle name="Output 2 5 2 2 2 2 4 2" xfId="10429"/>
    <cellStyle name="Output 2 5 2 2 2 2 5" xfId="10430"/>
    <cellStyle name="Output 2 5 2 2 2 3" xfId="10431"/>
    <cellStyle name="Output 2 5 2 2 2 3 2" xfId="10432"/>
    <cellStyle name="Output 2 5 2 2 2 3 2 2" xfId="10433"/>
    <cellStyle name="Output 2 5 2 2 2 3 3" xfId="10434"/>
    <cellStyle name="Output 2 5 2 2 2 4" xfId="10435"/>
    <cellStyle name="Output 2 5 2 2 2 4 2" xfId="10436"/>
    <cellStyle name="Output 2 5 2 2 2 4 2 2" xfId="10437"/>
    <cellStyle name="Output 2 5 2 2 2 4 3" xfId="10438"/>
    <cellStyle name="Output 2 5 2 2 2 5" xfId="10439"/>
    <cellStyle name="Output 2 5 2 2 2 5 2" xfId="10440"/>
    <cellStyle name="Output 2 5 2 2 2 6" xfId="10441"/>
    <cellStyle name="Output 2 5 2 2 3" xfId="55138"/>
    <cellStyle name="Output 2 5 2 2 4" xfId="55139"/>
    <cellStyle name="Output 2 5 2 2 5" xfId="55140"/>
    <cellStyle name="Output 2 5 2 2 6" xfId="55141"/>
    <cellStyle name="Output 2 5 2 2 7" xfId="55142"/>
    <cellStyle name="Output 2 5 2 3" xfId="10442"/>
    <cellStyle name="Output 2 5 2 3 2" xfId="10443"/>
    <cellStyle name="Output 2 5 2 3 2 2" xfId="10444"/>
    <cellStyle name="Output 2 5 2 3 2 2 2" xfId="10445"/>
    <cellStyle name="Output 2 5 2 3 2 2 2 2" xfId="10446"/>
    <cellStyle name="Output 2 5 2 3 2 2 3" xfId="10447"/>
    <cellStyle name="Output 2 5 2 3 2 3" xfId="10448"/>
    <cellStyle name="Output 2 5 2 3 2 3 2" xfId="10449"/>
    <cellStyle name="Output 2 5 2 3 2 3 2 2" xfId="10450"/>
    <cellStyle name="Output 2 5 2 3 2 3 3" xfId="10451"/>
    <cellStyle name="Output 2 5 2 3 2 4" xfId="10452"/>
    <cellStyle name="Output 2 5 2 3 2 4 2" xfId="10453"/>
    <cellStyle name="Output 2 5 2 3 2 5" xfId="10454"/>
    <cellStyle name="Output 2 5 2 3 3" xfId="10455"/>
    <cellStyle name="Output 2 5 2 3 3 2" xfId="10456"/>
    <cellStyle name="Output 2 5 2 3 3 2 2" xfId="10457"/>
    <cellStyle name="Output 2 5 2 3 3 3" xfId="10458"/>
    <cellStyle name="Output 2 5 2 3 4" xfId="10459"/>
    <cellStyle name="Output 2 5 2 3 4 2" xfId="10460"/>
    <cellStyle name="Output 2 5 2 3 4 2 2" xfId="10461"/>
    <cellStyle name="Output 2 5 2 3 4 3" xfId="10462"/>
    <cellStyle name="Output 2 5 2 3 5" xfId="10463"/>
    <cellStyle name="Output 2 5 2 3 5 2" xfId="10464"/>
    <cellStyle name="Output 2 5 2 3 6" xfId="10465"/>
    <cellStyle name="Output 2 5 2 4" xfId="55143"/>
    <cellStyle name="Output 2 5 2 5" xfId="55144"/>
    <cellStyle name="Output 2 5 2 6" xfId="55145"/>
    <cellStyle name="Output 2 5 2 7" xfId="55146"/>
    <cellStyle name="Output 2 5 3" xfId="558"/>
    <cellStyle name="Output 2 5 3 2" xfId="10466"/>
    <cellStyle name="Output 2 5 3 2 2" xfId="10467"/>
    <cellStyle name="Output 2 5 3 2 2 2" xfId="10468"/>
    <cellStyle name="Output 2 5 3 2 2 2 2" xfId="10469"/>
    <cellStyle name="Output 2 5 3 2 2 2 2 2" xfId="10470"/>
    <cellStyle name="Output 2 5 3 2 2 2 3" xfId="10471"/>
    <cellStyle name="Output 2 5 3 2 2 3" xfId="10472"/>
    <cellStyle name="Output 2 5 3 2 2 3 2" xfId="10473"/>
    <cellStyle name="Output 2 5 3 2 2 3 2 2" xfId="10474"/>
    <cellStyle name="Output 2 5 3 2 2 3 3" xfId="10475"/>
    <cellStyle name="Output 2 5 3 2 2 4" xfId="10476"/>
    <cellStyle name="Output 2 5 3 2 2 4 2" xfId="10477"/>
    <cellStyle name="Output 2 5 3 2 2 5" xfId="10478"/>
    <cellStyle name="Output 2 5 3 2 3" xfId="10479"/>
    <cellStyle name="Output 2 5 3 2 3 2" xfId="10480"/>
    <cellStyle name="Output 2 5 3 2 3 2 2" xfId="10481"/>
    <cellStyle name="Output 2 5 3 2 3 3" xfId="10482"/>
    <cellStyle name="Output 2 5 3 2 4" xfId="10483"/>
    <cellStyle name="Output 2 5 3 2 4 2" xfId="10484"/>
    <cellStyle name="Output 2 5 3 2 4 2 2" xfId="10485"/>
    <cellStyle name="Output 2 5 3 2 4 3" xfId="10486"/>
    <cellStyle name="Output 2 5 3 2 5" xfId="10487"/>
    <cellStyle name="Output 2 5 3 2 5 2" xfId="10488"/>
    <cellStyle name="Output 2 5 3 2 6" xfId="10489"/>
    <cellStyle name="Output 2 5 3 3" xfId="55147"/>
    <cellStyle name="Output 2 5 3 4" xfId="55148"/>
    <cellStyle name="Output 2 5 3 5" xfId="55149"/>
    <cellStyle name="Output 2 5 3 6" xfId="55150"/>
    <cellStyle name="Output 2 5 3 7" xfId="55151"/>
    <cellStyle name="Output 2 5 3 8" xfId="55152"/>
    <cellStyle name="Output 2 5 4" xfId="10490"/>
    <cellStyle name="Output 2 5 4 2" xfId="10491"/>
    <cellStyle name="Output 2 5 4 2 2" xfId="10492"/>
    <cellStyle name="Output 2 5 4 2 2 2" xfId="10493"/>
    <cellStyle name="Output 2 5 4 2 2 2 2" xfId="10494"/>
    <cellStyle name="Output 2 5 4 2 2 3" xfId="10495"/>
    <cellStyle name="Output 2 5 4 2 3" xfId="10496"/>
    <cellStyle name="Output 2 5 4 2 3 2" xfId="10497"/>
    <cellStyle name="Output 2 5 4 2 3 2 2" xfId="10498"/>
    <cellStyle name="Output 2 5 4 2 3 3" xfId="10499"/>
    <cellStyle name="Output 2 5 4 2 4" xfId="10500"/>
    <cellStyle name="Output 2 5 4 2 4 2" xfId="10501"/>
    <cellStyle name="Output 2 5 4 2 5" xfId="10502"/>
    <cellStyle name="Output 2 5 4 3" xfId="10503"/>
    <cellStyle name="Output 2 5 4 3 2" xfId="10504"/>
    <cellStyle name="Output 2 5 4 3 2 2" xfId="10505"/>
    <cellStyle name="Output 2 5 4 3 3" xfId="10506"/>
    <cellStyle name="Output 2 5 4 4" xfId="10507"/>
    <cellStyle name="Output 2 5 4 4 2" xfId="10508"/>
    <cellStyle name="Output 2 5 4 4 2 2" xfId="10509"/>
    <cellStyle name="Output 2 5 4 4 3" xfId="10510"/>
    <cellStyle name="Output 2 5 4 5" xfId="10511"/>
    <cellStyle name="Output 2 5 4 5 2" xfId="10512"/>
    <cellStyle name="Output 2 5 4 6" xfId="10513"/>
    <cellStyle name="Output 2 5 5" xfId="55153"/>
    <cellStyle name="Output 2 5 5 2" xfId="55154"/>
    <cellStyle name="Output 2 5 5 2 2" xfId="55155"/>
    <cellStyle name="Output 2 5 5 2 3" xfId="55156"/>
    <cellStyle name="Output 2 5 5 3" xfId="55157"/>
    <cellStyle name="Output 2 5 5 4" xfId="55158"/>
    <cellStyle name="Output 2 5 6" xfId="55159"/>
    <cellStyle name="Output 2 5 6 2" xfId="55160"/>
    <cellStyle name="Output 2 5 6 2 2" xfId="55161"/>
    <cellStyle name="Output 2 5 6 2 3" xfId="55162"/>
    <cellStyle name="Output 2 5 6 3" xfId="55163"/>
    <cellStyle name="Output 2 5 6 4" xfId="55164"/>
    <cellStyle name="Output 2 5 7" xfId="55165"/>
    <cellStyle name="Output 2 5 7 2" xfId="55166"/>
    <cellStyle name="Output 2 5 7 2 2" xfId="55167"/>
    <cellStyle name="Output 2 5 7 2 3" xfId="55168"/>
    <cellStyle name="Output 2 5 7 3" xfId="55169"/>
    <cellStyle name="Output 2 5 7 4" xfId="55170"/>
    <cellStyle name="Output 2 5 8" xfId="55171"/>
    <cellStyle name="Output 2 5 8 2" xfId="55172"/>
    <cellStyle name="Output 2 5 8 3" xfId="55173"/>
    <cellStyle name="Output 2 5 9" xfId="55174"/>
    <cellStyle name="Output 2 6" xfId="559"/>
    <cellStyle name="Output 2 6 10" xfId="55175"/>
    <cellStyle name="Output 2 6 11" xfId="55176"/>
    <cellStyle name="Output 2 6 12" xfId="55177"/>
    <cellStyle name="Output 2 6 13" xfId="55178"/>
    <cellStyle name="Output 2 6 14" xfId="55179"/>
    <cellStyle name="Output 2 6 2" xfId="560"/>
    <cellStyle name="Output 2 6 2 2" xfId="10514"/>
    <cellStyle name="Output 2 6 2 2 2" xfId="10515"/>
    <cellStyle name="Output 2 6 2 2 2 2" xfId="10516"/>
    <cellStyle name="Output 2 6 2 2 2 2 2" xfId="10517"/>
    <cellStyle name="Output 2 6 2 2 2 2 2 2" xfId="10518"/>
    <cellStyle name="Output 2 6 2 2 2 2 3" xfId="10519"/>
    <cellStyle name="Output 2 6 2 2 2 3" xfId="10520"/>
    <cellStyle name="Output 2 6 2 2 2 3 2" xfId="10521"/>
    <cellStyle name="Output 2 6 2 2 2 3 2 2" xfId="10522"/>
    <cellStyle name="Output 2 6 2 2 2 3 3" xfId="10523"/>
    <cellStyle name="Output 2 6 2 2 2 4" xfId="10524"/>
    <cellStyle name="Output 2 6 2 2 2 4 2" xfId="10525"/>
    <cellStyle name="Output 2 6 2 2 2 5" xfId="10526"/>
    <cellStyle name="Output 2 6 2 2 3" xfId="10527"/>
    <cellStyle name="Output 2 6 2 2 3 2" xfId="10528"/>
    <cellStyle name="Output 2 6 2 2 3 2 2" xfId="10529"/>
    <cellStyle name="Output 2 6 2 2 3 3" xfId="10530"/>
    <cellStyle name="Output 2 6 2 2 4" xfId="10531"/>
    <cellStyle name="Output 2 6 2 2 4 2" xfId="10532"/>
    <cellStyle name="Output 2 6 2 2 4 2 2" xfId="10533"/>
    <cellStyle name="Output 2 6 2 2 4 3" xfId="10534"/>
    <cellStyle name="Output 2 6 2 2 5" xfId="10535"/>
    <cellStyle name="Output 2 6 2 2 5 2" xfId="10536"/>
    <cellStyle name="Output 2 6 2 2 6" xfId="10537"/>
    <cellStyle name="Output 2 6 2 3" xfId="55180"/>
    <cellStyle name="Output 2 6 2 4" xfId="55181"/>
    <cellStyle name="Output 2 6 2 5" xfId="55182"/>
    <cellStyle name="Output 2 6 2 6" xfId="55183"/>
    <cellStyle name="Output 2 6 2 7" xfId="55184"/>
    <cellStyle name="Output 2 6 2 8" xfId="55185"/>
    <cellStyle name="Output 2 6 3" xfId="10538"/>
    <cellStyle name="Output 2 6 3 2" xfId="10539"/>
    <cellStyle name="Output 2 6 3 2 2" xfId="10540"/>
    <cellStyle name="Output 2 6 3 2 2 2" xfId="10541"/>
    <cellStyle name="Output 2 6 3 2 2 2 2" xfId="10542"/>
    <cellStyle name="Output 2 6 3 2 2 3" xfId="10543"/>
    <cellStyle name="Output 2 6 3 2 3" xfId="10544"/>
    <cellStyle name="Output 2 6 3 2 3 2" xfId="10545"/>
    <cellStyle name="Output 2 6 3 2 3 2 2" xfId="10546"/>
    <cellStyle name="Output 2 6 3 2 3 3" xfId="10547"/>
    <cellStyle name="Output 2 6 3 2 4" xfId="10548"/>
    <cellStyle name="Output 2 6 3 2 4 2" xfId="10549"/>
    <cellStyle name="Output 2 6 3 2 5" xfId="10550"/>
    <cellStyle name="Output 2 6 3 3" xfId="10551"/>
    <cellStyle name="Output 2 6 3 3 2" xfId="10552"/>
    <cellStyle name="Output 2 6 3 3 2 2" xfId="10553"/>
    <cellStyle name="Output 2 6 3 3 3" xfId="10554"/>
    <cellStyle name="Output 2 6 3 4" xfId="10555"/>
    <cellStyle name="Output 2 6 3 4 2" xfId="10556"/>
    <cellStyle name="Output 2 6 3 4 2 2" xfId="10557"/>
    <cellStyle name="Output 2 6 3 4 3" xfId="10558"/>
    <cellStyle name="Output 2 6 3 5" xfId="10559"/>
    <cellStyle name="Output 2 6 3 5 2" xfId="10560"/>
    <cellStyle name="Output 2 6 3 6" xfId="10561"/>
    <cellStyle name="Output 2 6 4" xfId="55186"/>
    <cellStyle name="Output 2 6 4 2" xfId="55187"/>
    <cellStyle name="Output 2 6 4 2 2" xfId="55188"/>
    <cellStyle name="Output 2 6 4 2 3" xfId="55189"/>
    <cellStyle name="Output 2 6 4 3" xfId="55190"/>
    <cellStyle name="Output 2 6 4 4" xfId="55191"/>
    <cellStyle name="Output 2 6 5" xfId="55192"/>
    <cellStyle name="Output 2 6 5 2" xfId="55193"/>
    <cellStyle name="Output 2 6 5 2 2" xfId="55194"/>
    <cellStyle name="Output 2 6 5 2 3" xfId="55195"/>
    <cellStyle name="Output 2 6 5 3" xfId="55196"/>
    <cellStyle name="Output 2 6 5 4" xfId="55197"/>
    <cellStyle name="Output 2 6 6" xfId="55198"/>
    <cellStyle name="Output 2 6 6 2" xfId="55199"/>
    <cellStyle name="Output 2 6 6 2 2" xfId="55200"/>
    <cellStyle name="Output 2 6 6 2 3" xfId="55201"/>
    <cellStyle name="Output 2 6 6 3" xfId="55202"/>
    <cellStyle name="Output 2 6 6 4" xfId="55203"/>
    <cellStyle name="Output 2 6 7" xfId="55204"/>
    <cellStyle name="Output 2 6 7 2" xfId="55205"/>
    <cellStyle name="Output 2 6 7 2 2" xfId="55206"/>
    <cellStyle name="Output 2 6 7 2 3" xfId="55207"/>
    <cellStyle name="Output 2 6 7 3" xfId="55208"/>
    <cellStyle name="Output 2 6 7 4" xfId="55209"/>
    <cellStyle name="Output 2 6 8" xfId="55210"/>
    <cellStyle name="Output 2 6 8 2" xfId="55211"/>
    <cellStyle name="Output 2 6 8 2 2" xfId="55212"/>
    <cellStyle name="Output 2 6 8 2 3" xfId="55213"/>
    <cellStyle name="Output 2 6 8 3" xfId="55214"/>
    <cellStyle name="Output 2 6 8 4" xfId="55215"/>
    <cellStyle name="Output 2 6 9" xfId="55216"/>
    <cellStyle name="Output 2 6 9 2" xfId="55217"/>
    <cellStyle name="Output 2 6 9 3" xfId="55218"/>
    <cellStyle name="Output 2 7" xfId="561"/>
    <cellStyle name="Output 2 7 10" xfId="55219"/>
    <cellStyle name="Output 2 7 11" xfId="55220"/>
    <cellStyle name="Output 2 7 12" xfId="55221"/>
    <cellStyle name="Output 2 7 13" xfId="55222"/>
    <cellStyle name="Output 2 7 14" xfId="55223"/>
    <cellStyle name="Output 2 7 2" xfId="562"/>
    <cellStyle name="Output 2 7 2 2" xfId="10562"/>
    <cellStyle name="Output 2 7 2 2 2" xfId="10563"/>
    <cellStyle name="Output 2 7 2 2 2 2" xfId="10564"/>
    <cellStyle name="Output 2 7 2 2 2 2 2" xfId="10565"/>
    <cellStyle name="Output 2 7 2 2 2 2 2 2" xfId="10566"/>
    <cellStyle name="Output 2 7 2 2 2 2 3" xfId="10567"/>
    <cellStyle name="Output 2 7 2 2 2 3" xfId="10568"/>
    <cellStyle name="Output 2 7 2 2 2 3 2" xfId="10569"/>
    <cellStyle name="Output 2 7 2 2 2 3 2 2" xfId="10570"/>
    <cellStyle name="Output 2 7 2 2 2 3 3" xfId="10571"/>
    <cellStyle name="Output 2 7 2 2 2 4" xfId="10572"/>
    <cellStyle name="Output 2 7 2 2 2 4 2" xfId="10573"/>
    <cellStyle name="Output 2 7 2 2 2 5" xfId="10574"/>
    <cellStyle name="Output 2 7 2 2 3" xfId="10575"/>
    <cellStyle name="Output 2 7 2 2 3 2" xfId="10576"/>
    <cellStyle name="Output 2 7 2 2 3 2 2" xfId="10577"/>
    <cellStyle name="Output 2 7 2 2 3 3" xfId="10578"/>
    <cellStyle name="Output 2 7 2 2 4" xfId="10579"/>
    <cellStyle name="Output 2 7 2 2 4 2" xfId="10580"/>
    <cellStyle name="Output 2 7 2 2 4 2 2" xfId="10581"/>
    <cellStyle name="Output 2 7 2 2 4 3" xfId="10582"/>
    <cellStyle name="Output 2 7 2 2 5" xfId="10583"/>
    <cellStyle name="Output 2 7 2 2 5 2" xfId="10584"/>
    <cellStyle name="Output 2 7 2 2 6" xfId="10585"/>
    <cellStyle name="Output 2 7 2 3" xfId="55224"/>
    <cellStyle name="Output 2 7 2 4" xfId="55225"/>
    <cellStyle name="Output 2 7 2 5" xfId="55226"/>
    <cellStyle name="Output 2 7 2 6" xfId="55227"/>
    <cellStyle name="Output 2 7 2 7" xfId="55228"/>
    <cellStyle name="Output 2 7 2 8" xfId="55229"/>
    <cellStyle name="Output 2 7 3" xfId="10586"/>
    <cellStyle name="Output 2 7 3 2" xfId="10587"/>
    <cellStyle name="Output 2 7 3 2 2" xfId="10588"/>
    <cellStyle name="Output 2 7 3 2 2 2" xfId="10589"/>
    <cellStyle name="Output 2 7 3 2 2 2 2" xfId="10590"/>
    <cellStyle name="Output 2 7 3 2 2 3" xfId="10591"/>
    <cellStyle name="Output 2 7 3 2 3" xfId="10592"/>
    <cellStyle name="Output 2 7 3 2 3 2" xfId="10593"/>
    <cellStyle name="Output 2 7 3 2 3 2 2" xfId="10594"/>
    <cellStyle name="Output 2 7 3 2 3 3" xfId="10595"/>
    <cellStyle name="Output 2 7 3 2 4" xfId="10596"/>
    <cellStyle name="Output 2 7 3 2 4 2" xfId="10597"/>
    <cellStyle name="Output 2 7 3 2 5" xfId="10598"/>
    <cellStyle name="Output 2 7 3 3" xfId="10599"/>
    <cellStyle name="Output 2 7 3 3 2" xfId="10600"/>
    <cellStyle name="Output 2 7 3 3 2 2" xfId="10601"/>
    <cellStyle name="Output 2 7 3 3 3" xfId="10602"/>
    <cellStyle name="Output 2 7 3 4" xfId="10603"/>
    <cellStyle name="Output 2 7 3 4 2" xfId="10604"/>
    <cellStyle name="Output 2 7 3 4 2 2" xfId="10605"/>
    <cellStyle name="Output 2 7 3 4 3" xfId="10606"/>
    <cellStyle name="Output 2 7 3 5" xfId="10607"/>
    <cellStyle name="Output 2 7 3 5 2" xfId="10608"/>
    <cellStyle name="Output 2 7 3 6" xfId="10609"/>
    <cellStyle name="Output 2 7 4" xfId="55230"/>
    <cellStyle name="Output 2 7 4 2" xfId="55231"/>
    <cellStyle name="Output 2 7 4 2 2" xfId="55232"/>
    <cellStyle name="Output 2 7 4 2 3" xfId="55233"/>
    <cellStyle name="Output 2 7 4 3" xfId="55234"/>
    <cellStyle name="Output 2 7 4 4" xfId="55235"/>
    <cellStyle name="Output 2 7 5" xfId="55236"/>
    <cellStyle name="Output 2 7 5 2" xfId="55237"/>
    <cellStyle name="Output 2 7 5 2 2" xfId="55238"/>
    <cellStyle name="Output 2 7 5 2 3" xfId="55239"/>
    <cellStyle name="Output 2 7 5 3" xfId="55240"/>
    <cellStyle name="Output 2 7 5 4" xfId="55241"/>
    <cellStyle name="Output 2 7 6" xfId="55242"/>
    <cellStyle name="Output 2 7 6 2" xfId="55243"/>
    <cellStyle name="Output 2 7 6 2 2" xfId="55244"/>
    <cellStyle name="Output 2 7 6 2 3" xfId="55245"/>
    <cellStyle name="Output 2 7 6 3" xfId="55246"/>
    <cellStyle name="Output 2 7 6 4" xfId="55247"/>
    <cellStyle name="Output 2 7 7" xfId="55248"/>
    <cellStyle name="Output 2 7 7 2" xfId="55249"/>
    <cellStyle name="Output 2 7 7 2 2" xfId="55250"/>
    <cellStyle name="Output 2 7 7 2 3" xfId="55251"/>
    <cellStyle name="Output 2 7 7 3" xfId="55252"/>
    <cellStyle name="Output 2 7 7 4" xfId="55253"/>
    <cellStyle name="Output 2 7 8" xfId="55254"/>
    <cellStyle name="Output 2 7 8 2" xfId="55255"/>
    <cellStyle name="Output 2 7 8 2 2" xfId="55256"/>
    <cellStyle name="Output 2 7 8 2 3" xfId="55257"/>
    <cellStyle name="Output 2 7 8 3" xfId="55258"/>
    <cellStyle name="Output 2 7 8 4" xfId="55259"/>
    <cellStyle name="Output 2 7 9" xfId="55260"/>
    <cellStyle name="Output 2 7 9 2" xfId="55261"/>
    <cellStyle name="Output 2 7 9 3" xfId="55262"/>
    <cellStyle name="Output 2 8" xfId="563"/>
    <cellStyle name="Output 2 8 10" xfId="55263"/>
    <cellStyle name="Output 2 8 11" xfId="55264"/>
    <cellStyle name="Output 2 8 12" xfId="55265"/>
    <cellStyle name="Output 2 8 13" xfId="55266"/>
    <cellStyle name="Output 2 8 14" xfId="55267"/>
    <cellStyle name="Output 2 8 2" xfId="564"/>
    <cellStyle name="Output 2 8 2 2" xfId="10610"/>
    <cellStyle name="Output 2 8 2 2 2" xfId="10611"/>
    <cellStyle name="Output 2 8 2 2 2 2" xfId="10612"/>
    <cellStyle name="Output 2 8 2 2 2 2 2" xfId="10613"/>
    <cellStyle name="Output 2 8 2 2 2 2 2 2" xfId="10614"/>
    <cellStyle name="Output 2 8 2 2 2 2 3" xfId="10615"/>
    <cellStyle name="Output 2 8 2 2 2 3" xfId="10616"/>
    <cellStyle name="Output 2 8 2 2 2 3 2" xfId="10617"/>
    <cellStyle name="Output 2 8 2 2 2 3 2 2" xfId="10618"/>
    <cellStyle name="Output 2 8 2 2 2 3 3" xfId="10619"/>
    <cellStyle name="Output 2 8 2 2 2 4" xfId="10620"/>
    <cellStyle name="Output 2 8 2 2 2 4 2" xfId="10621"/>
    <cellStyle name="Output 2 8 2 2 2 5" xfId="10622"/>
    <cellStyle name="Output 2 8 2 2 3" xfId="10623"/>
    <cellStyle name="Output 2 8 2 2 3 2" xfId="10624"/>
    <cellStyle name="Output 2 8 2 2 3 2 2" xfId="10625"/>
    <cellStyle name="Output 2 8 2 2 3 3" xfId="10626"/>
    <cellStyle name="Output 2 8 2 2 4" xfId="10627"/>
    <cellStyle name="Output 2 8 2 2 4 2" xfId="10628"/>
    <cellStyle name="Output 2 8 2 2 4 2 2" xfId="10629"/>
    <cellStyle name="Output 2 8 2 2 4 3" xfId="10630"/>
    <cellStyle name="Output 2 8 2 2 5" xfId="10631"/>
    <cellStyle name="Output 2 8 2 2 5 2" xfId="10632"/>
    <cellStyle name="Output 2 8 2 2 6" xfId="10633"/>
    <cellStyle name="Output 2 8 2 3" xfId="55268"/>
    <cellStyle name="Output 2 8 2 4" xfId="55269"/>
    <cellStyle name="Output 2 8 2 5" xfId="55270"/>
    <cellStyle name="Output 2 8 2 6" xfId="55271"/>
    <cellStyle name="Output 2 8 2 7" xfId="55272"/>
    <cellStyle name="Output 2 8 2 8" xfId="55273"/>
    <cellStyle name="Output 2 8 3" xfId="10634"/>
    <cellStyle name="Output 2 8 3 2" xfId="10635"/>
    <cellStyle name="Output 2 8 3 2 2" xfId="10636"/>
    <cellStyle name="Output 2 8 3 2 2 2" xfId="10637"/>
    <cellStyle name="Output 2 8 3 2 2 2 2" xfId="10638"/>
    <cellStyle name="Output 2 8 3 2 2 3" xfId="10639"/>
    <cellStyle name="Output 2 8 3 2 3" xfId="10640"/>
    <cellStyle name="Output 2 8 3 2 3 2" xfId="10641"/>
    <cellStyle name="Output 2 8 3 2 3 2 2" xfId="10642"/>
    <cellStyle name="Output 2 8 3 2 3 3" xfId="10643"/>
    <cellStyle name="Output 2 8 3 2 4" xfId="10644"/>
    <cellStyle name="Output 2 8 3 2 4 2" xfId="10645"/>
    <cellStyle name="Output 2 8 3 2 5" xfId="10646"/>
    <cellStyle name="Output 2 8 3 3" xfId="10647"/>
    <cellStyle name="Output 2 8 3 3 2" xfId="10648"/>
    <cellStyle name="Output 2 8 3 3 2 2" xfId="10649"/>
    <cellStyle name="Output 2 8 3 3 3" xfId="10650"/>
    <cellStyle name="Output 2 8 3 4" xfId="10651"/>
    <cellStyle name="Output 2 8 3 4 2" xfId="10652"/>
    <cellStyle name="Output 2 8 3 4 2 2" xfId="10653"/>
    <cellStyle name="Output 2 8 3 4 3" xfId="10654"/>
    <cellStyle name="Output 2 8 3 5" xfId="10655"/>
    <cellStyle name="Output 2 8 3 5 2" xfId="10656"/>
    <cellStyle name="Output 2 8 3 6" xfId="10657"/>
    <cellStyle name="Output 2 8 4" xfId="55274"/>
    <cellStyle name="Output 2 8 4 2" xfId="55275"/>
    <cellStyle name="Output 2 8 4 2 2" xfId="55276"/>
    <cellStyle name="Output 2 8 4 2 3" xfId="55277"/>
    <cellStyle name="Output 2 8 4 3" xfId="55278"/>
    <cellStyle name="Output 2 8 4 4" xfId="55279"/>
    <cellStyle name="Output 2 8 5" xfId="55280"/>
    <cellStyle name="Output 2 8 5 2" xfId="55281"/>
    <cellStyle name="Output 2 8 5 2 2" xfId="55282"/>
    <cellStyle name="Output 2 8 5 2 3" xfId="55283"/>
    <cellStyle name="Output 2 8 5 3" xfId="55284"/>
    <cellStyle name="Output 2 8 5 4" xfId="55285"/>
    <cellStyle name="Output 2 8 6" xfId="55286"/>
    <cellStyle name="Output 2 8 6 2" xfId="55287"/>
    <cellStyle name="Output 2 8 6 2 2" xfId="55288"/>
    <cellStyle name="Output 2 8 6 2 3" xfId="55289"/>
    <cellStyle name="Output 2 8 6 3" xfId="55290"/>
    <cellStyle name="Output 2 8 6 4" xfId="55291"/>
    <cellStyle name="Output 2 8 7" xfId="55292"/>
    <cellStyle name="Output 2 8 7 2" xfId="55293"/>
    <cellStyle name="Output 2 8 7 2 2" xfId="55294"/>
    <cellStyle name="Output 2 8 7 2 3" xfId="55295"/>
    <cellStyle name="Output 2 8 7 3" xfId="55296"/>
    <cellStyle name="Output 2 8 7 4" xfId="55297"/>
    <cellStyle name="Output 2 8 8" xfId="55298"/>
    <cellStyle name="Output 2 8 8 2" xfId="55299"/>
    <cellStyle name="Output 2 8 8 2 2" xfId="55300"/>
    <cellStyle name="Output 2 8 8 2 3" xfId="55301"/>
    <cellStyle name="Output 2 8 8 3" xfId="55302"/>
    <cellStyle name="Output 2 8 8 4" xfId="55303"/>
    <cellStyle name="Output 2 8 9" xfId="55304"/>
    <cellStyle name="Output 2 8 9 2" xfId="55305"/>
    <cellStyle name="Output 2 8 9 3" xfId="55306"/>
    <cellStyle name="Output 2 9" xfId="565"/>
    <cellStyle name="Output 2 9 10" xfId="55307"/>
    <cellStyle name="Output 2 9 11" xfId="55308"/>
    <cellStyle name="Output 2 9 12" xfId="55309"/>
    <cellStyle name="Output 2 9 13" xfId="55310"/>
    <cellStyle name="Output 2 9 14" xfId="55311"/>
    <cellStyle name="Output 2 9 2" xfId="566"/>
    <cellStyle name="Output 2 9 2 2" xfId="10658"/>
    <cellStyle name="Output 2 9 2 2 2" xfId="10659"/>
    <cellStyle name="Output 2 9 2 2 2 2" xfId="10660"/>
    <cellStyle name="Output 2 9 2 2 2 2 2" xfId="10661"/>
    <cellStyle name="Output 2 9 2 2 2 2 2 2" xfId="10662"/>
    <cellStyle name="Output 2 9 2 2 2 2 3" xfId="10663"/>
    <cellStyle name="Output 2 9 2 2 2 3" xfId="10664"/>
    <cellStyle name="Output 2 9 2 2 2 3 2" xfId="10665"/>
    <cellStyle name="Output 2 9 2 2 2 3 2 2" xfId="10666"/>
    <cellStyle name="Output 2 9 2 2 2 3 3" xfId="10667"/>
    <cellStyle name="Output 2 9 2 2 2 4" xfId="10668"/>
    <cellStyle name="Output 2 9 2 2 2 4 2" xfId="10669"/>
    <cellStyle name="Output 2 9 2 2 2 5" xfId="10670"/>
    <cellStyle name="Output 2 9 2 2 3" xfId="10671"/>
    <cellStyle name="Output 2 9 2 2 3 2" xfId="10672"/>
    <cellStyle name="Output 2 9 2 2 3 2 2" xfId="10673"/>
    <cellStyle name="Output 2 9 2 2 3 3" xfId="10674"/>
    <cellStyle name="Output 2 9 2 2 4" xfId="10675"/>
    <cellStyle name="Output 2 9 2 2 4 2" xfId="10676"/>
    <cellStyle name="Output 2 9 2 2 4 2 2" xfId="10677"/>
    <cellStyle name="Output 2 9 2 2 4 3" xfId="10678"/>
    <cellStyle name="Output 2 9 2 2 5" xfId="10679"/>
    <cellStyle name="Output 2 9 2 2 5 2" xfId="10680"/>
    <cellStyle name="Output 2 9 2 2 6" xfId="10681"/>
    <cellStyle name="Output 2 9 2 3" xfId="55312"/>
    <cellStyle name="Output 2 9 2 4" xfId="55313"/>
    <cellStyle name="Output 2 9 2 5" xfId="55314"/>
    <cellStyle name="Output 2 9 2 6" xfId="55315"/>
    <cellStyle name="Output 2 9 2 7" xfId="55316"/>
    <cellStyle name="Output 2 9 2 8" xfId="55317"/>
    <cellStyle name="Output 2 9 3" xfId="10682"/>
    <cellStyle name="Output 2 9 3 2" xfId="10683"/>
    <cellStyle name="Output 2 9 3 2 2" xfId="10684"/>
    <cellStyle name="Output 2 9 3 2 2 2" xfId="10685"/>
    <cellStyle name="Output 2 9 3 2 2 2 2" xfId="10686"/>
    <cellStyle name="Output 2 9 3 2 2 3" xfId="10687"/>
    <cellStyle name="Output 2 9 3 2 3" xfId="10688"/>
    <cellStyle name="Output 2 9 3 2 3 2" xfId="10689"/>
    <cellStyle name="Output 2 9 3 2 3 2 2" xfId="10690"/>
    <cellStyle name="Output 2 9 3 2 3 3" xfId="10691"/>
    <cellStyle name="Output 2 9 3 2 4" xfId="10692"/>
    <cellStyle name="Output 2 9 3 2 4 2" xfId="10693"/>
    <cellStyle name="Output 2 9 3 2 5" xfId="10694"/>
    <cellStyle name="Output 2 9 3 3" xfId="10695"/>
    <cellStyle name="Output 2 9 3 3 2" xfId="10696"/>
    <cellStyle name="Output 2 9 3 3 2 2" xfId="10697"/>
    <cellStyle name="Output 2 9 3 3 3" xfId="10698"/>
    <cellStyle name="Output 2 9 3 4" xfId="10699"/>
    <cellStyle name="Output 2 9 3 4 2" xfId="10700"/>
    <cellStyle name="Output 2 9 3 4 2 2" xfId="10701"/>
    <cellStyle name="Output 2 9 3 4 3" xfId="10702"/>
    <cellStyle name="Output 2 9 3 5" xfId="10703"/>
    <cellStyle name="Output 2 9 3 5 2" xfId="10704"/>
    <cellStyle name="Output 2 9 3 6" xfId="10705"/>
    <cellStyle name="Output 2 9 4" xfId="55318"/>
    <cellStyle name="Output 2 9 4 2" xfId="55319"/>
    <cellStyle name="Output 2 9 4 2 2" xfId="55320"/>
    <cellStyle name="Output 2 9 4 2 3" xfId="55321"/>
    <cellStyle name="Output 2 9 4 3" xfId="55322"/>
    <cellStyle name="Output 2 9 4 4" xfId="55323"/>
    <cellStyle name="Output 2 9 5" xfId="55324"/>
    <cellStyle name="Output 2 9 5 2" xfId="55325"/>
    <cellStyle name="Output 2 9 5 2 2" xfId="55326"/>
    <cellStyle name="Output 2 9 5 2 3" xfId="55327"/>
    <cellStyle name="Output 2 9 5 3" xfId="55328"/>
    <cellStyle name="Output 2 9 5 4" xfId="55329"/>
    <cellStyle name="Output 2 9 6" xfId="55330"/>
    <cellStyle name="Output 2 9 6 2" xfId="55331"/>
    <cellStyle name="Output 2 9 6 2 2" xfId="55332"/>
    <cellStyle name="Output 2 9 6 2 3" xfId="55333"/>
    <cellStyle name="Output 2 9 6 3" xfId="55334"/>
    <cellStyle name="Output 2 9 6 4" xfId="55335"/>
    <cellStyle name="Output 2 9 7" xfId="55336"/>
    <cellStyle name="Output 2 9 7 2" xfId="55337"/>
    <cellStyle name="Output 2 9 7 2 2" xfId="55338"/>
    <cellStyle name="Output 2 9 7 2 3" xfId="55339"/>
    <cellStyle name="Output 2 9 7 3" xfId="55340"/>
    <cellStyle name="Output 2 9 7 4" xfId="55341"/>
    <cellStyle name="Output 2 9 8" xfId="55342"/>
    <cellStyle name="Output 2 9 8 2" xfId="55343"/>
    <cellStyle name="Output 2 9 8 2 2" xfId="55344"/>
    <cellStyle name="Output 2 9 8 2 3" xfId="55345"/>
    <cellStyle name="Output 2 9 8 3" xfId="55346"/>
    <cellStyle name="Output 2 9 8 4" xfId="55347"/>
    <cellStyle name="Output 2 9 9" xfId="55348"/>
    <cellStyle name="Output 2 9 9 2" xfId="55349"/>
    <cellStyle name="Output 2 9 9 3" xfId="55350"/>
    <cellStyle name="Output 3" xfId="567"/>
    <cellStyle name="Output 3 10" xfId="55351"/>
    <cellStyle name="Output 3 2" xfId="568"/>
    <cellStyle name="Output 3 2 2" xfId="569"/>
    <cellStyle name="Output 3 2 2 2" xfId="570"/>
    <cellStyle name="Output 3 2 2 2 2" xfId="10706"/>
    <cellStyle name="Output 3 2 2 2 2 2" xfId="10707"/>
    <cellStyle name="Output 3 2 2 2 2 2 2" xfId="10708"/>
    <cellStyle name="Output 3 2 2 2 2 2 2 2" xfId="10709"/>
    <cellStyle name="Output 3 2 2 2 2 2 2 2 2" xfId="10710"/>
    <cellStyle name="Output 3 2 2 2 2 2 2 3" xfId="10711"/>
    <cellStyle name="Output 3 2 2 2 2 2 3" xfId="10712"/>
    <cellStyle name="Output 3 2 2 2 2 2 3 2" xfId="10713"/>
    <cellStyle name="Output 3 2 2 2 2 2 3 2 2" xfId="10714"/>
    <cellStyle name="Output 3 2 2 2 2 2 3 3" xfId="10715"/>
    <cellStyle name="Output 3 2 2 2 2 2 4" xfId="10716"/>
    <cellStyle name="Output 3 2 2 2 2 2 4 2" xfId="10717"/>
    <cellStyle name="Output 3 2 2 2 2 2 5" xfId="10718"/>
    <cellStyle name="Output 3 2 2 2 2 3" xfId="10719"/>
    <cellStyle name="Output 3 2 2 2 2 3 2" xfId="10720"/>
    <cellStyle name="Output 3 2 2 2 2 3 2 2" xfId="10721"/>
    <cellStyle name="Output 3 2 2 2 2 3 3" xfId="10722"/>
    <cellStyle name="Output 3 2 2 2 2 4" xfId="10723"/>
    <cellStyle name="Output 3 2 2 2 2 4 2" xfId="10724"/>
    <cellStyle name="Output 3 2 2 2 2 4 2 2" xfId="10725"/>
    <cellStyle name="Output 3 2 2 2 2 4 3" xfId="10726"/>
    <cellStyle name="Output 3 2 2 2 2 5" xfId="10727"/>
    <cellStyle name="Output 3 2 2 2 2 5 2" xfId="10728"/>
    <cellStyle name="Output 3 2 2 2 2 6" xfId="10729"/>
    <cellStyle name="Output 3 2 2 2 3" xfId="55352"/>
    <cellStyle name="Output 3 2 2 2 4" xfId="55353"/>
    <cellStyle name="Output 3 2 2 2 5" xfId="55354"/>
    <cellStyle name="Output 3 2 2 2 6" xfId="55355"/>
    <cellStyle name="Output 3 2 2 3" xfId="10730"/>
    <cellStyle name="Output 3 2 2 3 2" xfId="10731"/>
    <cellStyle name="Output 3 2 2 3 2 2" xfId="10732"/>
    <cellStyle name="Output 3 2 2 3 2 2 2" xfId="10733"/>
    <cellStyle name="Output 3 2 2 3 2 2 2 2" xfId="10734"/>
    <cellStyle name="Output 3 2 2 3 2 2 3" xfId="10735"/>
    <cellStyle name="Output 3 2 2 3 2 3" xfId="10736"/>
    <cellStyle name="Output 3 2 2 3 2 3 2" xfId="10737"/>
    <cellStyle name="Output 3 2 2 3 2 3 2 2" xfId="10738"/>
    <cellStyle name="Output 3 2 2 3 2 3 3" xfId="10739"/>
    <cellStyle name="Output 3 2 2 3 2 4" xfId="10740"/>
    <cellStyle name="Output 3 2 2 3 2 4 2" xfId="10741"/>
    <cellStyle name="Output 3 2 2 3 2 5" xfId="10742"/>
    <cellStyle name="Output 3 2 2 3 3" xfId="10743"/>
    <cellStyle name="Output 3 2 2 3 3 2" xfId="10744"/>
    <cellStyle name="Output 3 2 2 3 3 2 2" xfId="10745"/>
    <cellStyle name="Output 3 2 2 3 3 3" xfId="10746"/>
    <cellStyle name="Output 3 2 2 3 4" xfId="10747"/>
    <cellStyle name="Output 3 2 2 3 4 2" xfId="10748"/>
    <cellStyle name="Output 3 2 2 3 4 2 2" xfId="10749"/>
    <cellStyle name="Output 3 2 2 3 4 3" xfId="10750"/>
    <cellStyle name="Output 3 2 2 3 5" xfId="10751"/>
    <cellStyle name="Output 3 2 2 3 5 2" xfId="10752"/>
    <cellStyle name="Output 3 2 2 3 6" xfId="10753"/>
    <cellStyle name="Output 3 2 2 4" xfId="55356"/>
    <cellStyle name="Output 3 2 2 5" xfId="55357"/>
    <cellStyle name="Output 3 2 2 6" xfId="55358"/>
    <cellStyle name="Output 3 2 2 7" xfId="55359"/>
    <cellStyle name="Output 3 2 3" xfId="571"/>
    <cellStyle name="Output 3 2 3 2" xfId="10754"/>
    <cellStyle name="Output 3 2 3 2 2" xfId="10755"/>
    <cellStyle name="Output 3 2 3 2 2 2" xfId="10756"/>
    <cellStyle name="Output 3 2 3 2 2 2 2" xfId="10757"/>
    <cellStyle name="Output 3 2 3 2 2 2 2 2" xfId="10758"/>
    <cellStyle name="Output 3 2 3 2 2 2 3" xfId="10759"/>
    <cellStyle name="Output 3 2 3 2 2 3" xfId="10760"/>
    <cellStyle name="Output 3 2 3 2 2 3 2" xfId="10761"/>
    <cellStyle name="Output 3 2 3 2 2 3 2 2" xfId="10762"/>
    <cellStyle name="Output 3 2 3 2 2 3 3" xfId="10763"/>
    <cellStyle name="Output 3 2 3 2 2 4" xfId="10764"/>
    <cellStyle name="Output 3 2 3 2 2 4 2" xfId="10765"/>
    <cellStyle name="Output 3 2 3 2 2 5" xfId="10766"/>
    <cellStyle name="Output 3 2 3 2 3" xfId="10767"/>
    <cellStyle name="Output 3 2 3 2 3 2" xfId="10768"/>
    <cellStyle name="Output 3 2 3 2 3 2 2" xfId="10769"/>
    <cellStyle name="Output 3 2 3 2 3 3" xfId="10770"/>
    <cellStyle name="Output 3 2 3 2 4" xfId="10771"/>
    <cellStyle name="Output 3 2 3 2 4 2" xfId="10772"/>
    <cellStyle name="Output 3 2 3 2 4 2 2" xfId="10773"/>
    <cellStyle name="Output 3 2 3 2 4 3" xfId="10774"/>
    <cellStyle name="Output 3 2 3 2 5" xfId="10775"/>
    <cellStyle name="Output 3 2 3 2 5 2" xfId="10776"/>
    <cellStyle name="Output 3 2 3 2 6" xfId="10777"/>
    <cellStyle name="Output 3 2 3 3" xfId="55360"/>
    <cellStyle name="Output 3 2 3 4" xfId="55361"/>
    <cellStyle name="Output 3 2 3 5" xfId="55362"/>
    <cellStyle name="Output 3 2 3 6" xfId="55363"/>
    <cellStyle name="Output 3 2 4" xfId="10778"/>
    <cellStyle name="Output 3 2 4 2" xfId="10779"/>
    <cellStyle name="Output 3 2 4 2 2" xfId="10780"/>
    <cellStyle name="Output 3 2 4 2 2 2" xfId="10781"/>
    <cellStyle name="Output 3 2 4 2 2 2 2" xfId="10782"/>
    <cellStyle name="Output 3 2 4 2 2 3" xfId="10783"/>
    <cellStyle name="Output 3 2 4 2 3" xfId="10784"/>
    <cellStyle name="Output 3 2 4 2 3 2" xfId="10785"/>
    <cellStyle name="Output 3 2 4 2 3 2 2" xfId="10786"/>
    <cellStyle name="Output 3 2 4 2 3 3" xfId="10787"/>
    <cellStyle name="Output 3 2 4 2 4" xfId="10788"/>
    <cellStyle name="Output 3 2 4 2 4 2" xfId="10789"/>
    <cellStyle name="Output 3 2 4 2 5" xfId="10790"/>
    <cellStyle name="Output 3 2 4 3" xfId="10791"/>
    <cellStyle name="Output 3 2 4 3 2" xfId="10792"/>
    <cellStyle name="Output 3 2 4 3 2 2" xfId="10793"/>
    <cellStyle name="Output 3 2 4 3 3" xfId="10794"/>
    <cellStyle name="Output 3 2 4 4" xfId="10795"/>
    <cellStyle name="Output 3 2 4 4 2" xfId="10796"/>
    <cellStyle name="Output 3 2 4 4 2 2" xfId="10797"/>
    <cellStyle name="Output 3 2 4 4 3" xfId="10798"/>
    <cellStyle name="Output 3 2 4 5" xfId="10799"/>
    <cellStyle name="Output 3 2 4 5 2" xfId="10800"/>
    <cellStyle name="Output 3 2 4 6" xfId="10801"/>
    <cellStyle name="Output 3 2 5" xfId="55364"/>
    <cellStyle name="Output 3 2 6" xfId="55365"/>
    <cellStyle name="Output 3 2 7" xfId="55366"/>
    <cellStyle name="Output 3 3" xfId="572"/>
    <cellStyle name="Output 3 3 2" xfId="573"/>
    <cellStyle name="Output 3 3 2 2" xfId="574"/>
    <cellStyle name="Output 3 3 2 2 2" xfId="10802"/>
    <cellStyle name="Output 3 3 2 2 2 2" xfId="10803"/>
    <cellStyle name="Output 3 3 2 2 2 2 2" xfId="10804"/>
    <cellStyle name="Output 3 3 2 2 2 2 2 2" xfId="10805"/>
    <cellStyle name="Output 3 3 2 2 2 2 2 2 2" xfId="10806"/>
    <cellStyle name="Output 3 3 2 2 2 2 2 3" xfId="10807"/>
    <cellStyle name="Output 3 3 2 2 2 2 3" xfId="10808"/>
    <cellStyle name="Output 3 3 2 2 2 2 3 2" xfId="10809"/>
    <cellStyle name="Output 3 3 2 2 2 2 3 2 2" xfId="10810"/>
    <cellStyle name="Output 3 3 2 2 2 2 3 3" xfId="10811"/>
    <cellStyle name="Output 3 3 2 2 2 2 4" xfId="10812"/>
    <cellStyle name="Output 3 3 2 2 2 2 4 2" xfId="10813"/>
    <cellStyle name="Output 3 3 2 2 2 2 5" xfId="10814"/>
    <cellStyle name="Output 3 3 2 2 2 3" xfId="10815"/>
    <cellStyle name="Output 3 3 2 2 2 3 2" xfId="10816"/>
    <cellStyle name="Output 3 3 2 2 2 3 2 2" xfId="10817"/>
    <cellStyle name="Output 3 3 2 2 2 3 3" xfId="10818"/>
    <cellStyle name="Output 3 3 2 2 2 4" xfId="10819"/>
    <cellStyle name="Output 3 3 2 2 2 4 2" xfId="10820"/>
    <cellStyle name="Output 3 3 2 2 2 4 2 2" xfId="10821"/>
    <cellStyle name="Output 3 3 2 2 2 4 3" xfId="10822"/>
    <cellStyle name="Output 3 3 2 2 2 5" xfId="10823"/>
    <cellStyle name="Output 3 3 2 2 2 5 2" xfId="10824"/>
    <cellStyle name="Output 3 3 2 2 2 6" xfId="10825"/>
    <cellStyle name="Output 3 3 2 2 3" xfId="55367"/>
    <cellStyle name="Output 3 3 2 2 4" xfId="55368"/>
    <cellStyle name="Output 3 3 2 2 5" xfId="55369"/>
    <cellStyle name="Output 3 3 2 2 6" xfId="55370"/>
    <cellStyle name="Output 3 3 2 3" xfId="10826"/>
    <cellStyle name="Output 3 3 2 3 2" xfId="10827"/>
    <cellStyle name="Output 3 3 2 3 2 2" xfId="10828"/>
    <cellStyle name="Output 3 3 2 3 2 2 2" xfId="10829"/>
    <cellStyle name="Output 3 3 2 3 2 2 2 2" xfId="10830"/>
    <cellStyle name="Output 3 3 2 3 2 2 3" xfId="10831"/>
    <cellStyle name="Output 3 3 2 3 2 3" xfId="10832"/>
    <cellStyle name="Output 3 3 2 3 2 3 2" xfId="10833"/>
    <cellStyle name="Output 3 3 2 3 2 3 2 2" xfId="10834"/>
    <cellStyle name="Output 3 3 2 3 2 3 3" xfId="10835"/>
    <cellStyle name="Output 3 3 2 3 2 4" xfId="10836"/>
    <cellStyle name="Output 3 3 2 3 2 4 2" xfId="10837"/>
    <cellStyle name="Output 3 3 2 3 2 5" xfId="10838"/>
    <cellStyle name="Output 3 3 2 3 3" xfId="10839"/>
    <cellStyle name="Output 3 3 2 3 3 2" xfId="10840"/>
    <cellStyle name="Output 3 3 2 3 3 2 2" xfId="10841"/>
    <cellStyle name="Output 3 3 2 3 3 3" xfId="10842"/>
    <cellStyle name="Output 3 3 2 3 4" xfId="10843"/>
    <cellStyle name="Output 3 3 2 3 4 2" xfId="10844"/>
    <cellStyle name="Output 3 3 2 3 4 2 2" xfId="10845"/>
    <cellStyle name="Output 3 3 2 3 4 3" xfId="10846"/>
    <cellStyle name="Output 3 3 2 3 5" xfId="10847"/>
    <cellStyle name="Output 3 3 2 3 5 2" xfId="10848"/>
    <cellStyle name="Output 3 3 2 3 6" xfId="10849"/>
    <cellStyle name="Output 3 3 2 4" xfId="55371"/>
    <cellStyle name="Output 3 3 2 5" xfId="55372"/>
    <cellStyle name="Output 3 3 2 6" xfId="55373"/>
    <cellStyle name="Output 3 3 2 7" xfId="55374"/>
    <cellStyle name="Output 3 3 3" xfId="575"/>
    <cellStyle name="Output 3 3 3 2" xfId="10850"/>
    <cellStyle name="Output 3 3 3 2 2" xfId="10851"/>
    <cellStyle name="Output 3 3 3 2 2 2" xfId="10852"/>
    <cellStyle name="Output 3 3 3 2 2 2 2" xfId="10853"/>
    <cellStyle name="Output 3 3 3 2 2 2 2 2" xfId="10854"/>
    <cellStyle name="Output 3 3 3 2 2 2 3" xfId="10855"/>
    <cellStyle name="Output 3 3 3 2 2 3" xfId="10856"/>
    <cellStyle name="Output 3 3 3 2 2 3 2" xfId="10857"/>
    <cellStyle name="Output 3 3 3 2 2 3 2 2" xfId="10858"/>
    <cellStyle name="Output 3 3 3 2 2 3 3" xfId="10859"/>
    <cellStyle name="Output 3 3 3 2 2 4" xfId="10860"/>
    <cellStyle name="Output 3 3 3 2 2 4 2" xfId="10861"/>
    <cellStyle name="Output 3 3 3 2 2 5" xfId="10862"/>
    <cellStyle name="Output 3 3 3 2 3" xfId="10863"/>
    <cellStyle name="Output 3 3 3 2 3 2" xfId="10864"/>
    <cellStyle name="Output 3 3 3 2 3 2 2" xfId="10865"/>
    <cellStyle name="Output 3 3 3 2 3 3" xfId="10866"/>
    <cellStyle name="Output 3 3 3 2 4" xfId="10867"/>
    <cellStyle name="Output 3 3 3 2 4 2" xfId="10868"/>
    <cellStyle name="Output 3 3 3 2 4 2 2" xfId="10869"/>
    <cellStyle name="Output 3 3 3 2 4 3" xfId="10870"/>
    <cellStyle name="Output 3 3 3 2 5" xfId="10871"/>
    <cellStyle name="Output 3 3 3 2 5 2" xfId="10872"/>
    <cellStyle name="Output 3 3 3 2 6" xfId="10873"/>
    <cellStyle name="Output 3 3 3 3" xfId="55375"/>
    <cellStyle name="Output 3 3 3 4" xfId="55376"/>
    <cellStyle name="Output 3 3 3 5" xfId="55377"/>
    <cellStyle name="Output 3 3 3 6" xfId="55378"/>
    <cellStyle name="Output 3 3 4" xfId="10874"/>
    <cellStyle name="Output 3 3 4 2" xfId="10875"/>
    <cellStyle name="Output 3 3 4 2 2" xfId="10876"/>
    <cellStyle name="Output 3 3 4 2 2 2" xfId="10877"/>
    <cellStyle name="Output 3 3 4 2 2 2 2" xfId="10878"/>
    <cellStyle name="Output 3 3 4 2 2 3" xfId="10879"/>
    <cellStyle name="Output 3 3 4 2 3" xfId="10880"/>
    <cellStyle name="Output 3 3 4 2 3 2" xfId="10881"/>
    <cellStyle name="Output 3 3 4 2 3 2 2" xfId="10882"/>
    <cellStyle name="Output 3 3 4 2 3 3" xfId="10883"/>
    <cellStyle name="Output 3 3 4 2 4" xfId="10884"/>
    <cellStyle name="Output 3 3 4 2 4 2" xfId="10885"/>
    <cellStyle name="Output 3 3 4 2 5" xfId="10886"/>
    <cellStyle name="Output 3 3 4 3" xfId="10887"/>
    <cellStyle name="Output 3 3 4 3 2" xfId="10888"/>
    <cellStyle name="Output 3 3 4 3 2 2" xfId="10889"/>
    <cellStyle name="Output 3 3 4 3 3" xfId="10890"/>
    <cellStyle name="Output 3 3 4 4" xfId="10891"/>
    <cellStyle name="Output 3 3 4 4 2" xfId="10892"/>
    <cellStyle name="Output 3 3 4 4 2 2" xfId="10893"/>
    <cellStyle name="Output 3 3 4 4 3" xfId="10894"/>
    <cellStyle name="Output 3 3 4 5" xfId="10895"/>
    <cellStyle name="Output 3 3 4 5 2" xfId="10896"/>
    <cellStyle name="Output 3 3 4 6" xfId="10897"/>
    <cellStyle name="Output 3 3 5" xfId="55379"/>
    <cellStyle name="Output 3 3 6" xfId="55380"/>
    <cellStyle name="Output 3 3 7" xfId="55381"/>
    <cellStyle name="Output 3 4" xfId="576"/>
    <cellStyle name="Output 3 4 2" xfId="577"/>
    <cellStyle name="Output 3 4 2 2" xfId="10898"/>
    <cellStyle name="Output 3 4 2 2 2" xfId="10899"/>
    <cellStyle name="Output 3 4 2 2 2 2" xfId="10900"/>
    <cellStyle name="Output 3 4 2 2 2 2 2" xfId="10901"/>
    <cellStyle name="Output 3 4 2 2 2 2 2 2" xfId="10902"/>
    <cellStyle name="Output 3 4 2 2 2 2 3" xfId="10903"/>
    <cellStyle name="Output 3 4 2 2 2 3" xfId="10904"/>
    <cellStyle name="Output 3 4 2 2 2 3 2" xfId="10905"/>
    <cellStyle name="Output 3 4 2 2 2 3 2 2" xfId="10906"/>
    <cellStyle name="Output 3 4 2 2 2 3 3" xfId="10907"/>
    <cellStyle name="Output 3 4 2 2 2 4" xfId="10908"/>
    <cellStyle name="Output 3 4 2 2 2 4 2" xfId="10909"/>
    <cellStyle name="Output 3 4 2 2 2 5" xfId="10910"/>
    <cellStyle name="Output 3 4 2 2 3" xfId="10911"/>
    <cellStyle name="Output 3 4 2 2 3 2" xfId="10912"/>
    <cellStyle name="Output 3 4 2 2 3 2 2" xfId="10913"/>
    <cellStyle name="Output 3 4 2 2 3 3" xfId="10914"/>
    <cellStyle name="Output 3 4 2 2 4" xfId="10915"/>
    <cellStyle name="Output 3 4 2 2 4 2" xfId="10916"/>
    <cellStyle name="Output 3 4 2 2 4 2 2" xfId="10917"/>
    <cellStyle name="Output 3 4 2 2 4 3" xfId="10918"/>
    <cellStyle name="Output 3 4 2 2 5" xfId="10919"/>
    <cellStyle name="Output 3 4 2 2 5 2" xfId="10920"/>
    <cellStyle name="Output 3 4 2 2 6" xfId="10921"/>
    <cellStyle name="Output 3 4 2 3" xfId="55382"/>
    <cellStyle name="Output 3 4 2 4" xfId="55383"/>
    <cellStyle name="Output 3 4 2 5" xfId="55384"/>
    <cellStyle name="Output 3 4 2 6" xfId="55385"/>
    <cellStyle name="Output 3 4 3" xfId="10922"/>
    <cellStyle name="Output 3 4 3 2" xfId="10923"/>
    <cellStyle name="Output 3 4 3 2 2" xfId="10924"/>
    <cellStyle name="Output 3 4 3 2 2 2" xfId="10925"/>
    <cellStyle name="Output 3 4 3 2 2 2 2" xfId="10926"/>
    <cellStyle name="Output 3 4 3 2 2 3" xfId="10927"/>
    <cellStyle name="Output 3 4 3 2 3" xfId="10928"/>
    <cellStyle name="Output 3 4 3 2 3 2" xfId="10929"/>
    <cellStyle name="Output 3 4 3 2 3 2 2" xfId="10930"/>
    <cellStyle name="Output 3 4 3 2 3 3" xfId="10931"/>
    <cellStyle name="Output 3 4 3 2 4" xfId="10932"/>
    <cellStyle name="Output 3 4 3 2 4 2" xfId="10933"/>
    <cellStyle name="Output 3 4 3 2 5" xfId="10934"/>
    <cellStyle name="Output 3 4 3 3" xfId="10935"/>
    <cellStyle name="Output 3 4 3 3 2" xfId="10936"/>
    <cellStyle name="Output 3 4 3 3 2 2" xfId="10937"/>
    <cellStyle name="Output 3 4 3 3 3" xfId="10938"/>
    <cellStyle name="Output 3 4 3 4" xfId="10939"/>
    <cellStyle name="Output 3 4 3 4 2" xfId="10940"/>
    <cellStyle name="Output 3 4 3 4 2 2" xfId="10941"/>
    <cellStyle name="Output 3 4 3 4 3" xfId="10942"/>
    <cellStyle name="Output 3 4 3 5" xfId="10943"/>
    <cellStyle name="Output 3 4 3 5 2" xfId="10944"/>
    <cellStyle name="Output 3 4 3 6" xfId="10945"/>
    <cellStyle name="Output 3 4 4" xfId="55386"/>
    <cellStyle name="Output 3 4 5" xfId="55387"/>
    <cellStyle name="Output 3 4 6" xfId="55388"/>
    <cellStyle name="Output 3 5" xfId="578"/>
    <cellStyle name="Output 3 5 2" xfId="579"/>
    <cellStyle name="Output 3 5 2 2" xfId="10946"/>
    <cellStyle name="Output 3 5 2 2 2" xfId="10947"/>
    <cellStyle name="Output 3 5 2 2 2 2" xfId="10948"/>
    <cellStyle name="Output 3 5 2 2 2 2 2" xfId="10949"/>
    <cellStyle name="Output 3 5 2 2 2 2 2 2" xfId="10950"/>
    <cellStyle name="Output 3 5 2 2 2 2 3" xfId="10951"/>
    <cellStyle name="Output 3 5 2 2 2 3" xfId="10952"/>
    <cellStyle name="Output 3 5 2 2 2 3 2" xfId="10953"/>
    <cellStyle name="Output 3 5 2 2 2 3 2 2" xfId="10954"/>
    <cellStyle name="Output 3 5 2 2 2 3 3" xfId="10955"/>
    <cellStyle name="Output 3 5 2 2 2 4" xfId="10956"/>
    <cellStyle name="Output 3 5 2 2 2 4 2" xfId="10957"/>
    <cellStyle name="Output 3 5 2 2 2 5" xfId="10958"/>
    <cellStyle name="Output 3 5 2 2 3" xfId="10959"/>
    <cellStyle name="Output 3 5 2 2 3 2" xfId="10960"/>
    <cellStyle name="Output 3 5 2 2 3 2 2" xfId="10961"/>
    <cellStyle name="Output 3 5 2 2 3 3" xfId="10962"/>
    <cellStyle name="Output 3 5 2 2 4" xfId="10963"/>
    <cellStyle name="Output 3 5 2 2 4 2" xfId="10964"/>
    <cellStyle name="Output 3 5 2 2 4 2 2" xfId="10965"/>
    <cellStyle name="Output 3 5 2 2 4 3" xfId="10966"/>
    <cellStyle name="Output 3 5 2 2 5" xfId="10967"/>
    <cellStyle name="Output 3 5 2 2 5 2" xfId="10968"/>
    <cellStyle name="Output 3 5 2 2 6" xfId="10969"/>
    <cellStyle name="Output 3 5 2 3" xfId="55389"/>
    <cellStyle name="Output 3 5 2 4" xfId="55390"/>
    <cellStyle name="Output 3 5 2 5" xfId="55391"/>
    <cellStyle name="Output 3 5 2 6" xfId="55392"/>
    <cellStyle name="Output 3 5 3" xfId="10970"/>
    <cellStyle name="Output 3 5 3 2" xfId="10971"/>
    <cellStyle name="Output 3 5 3 2 2" xfId="10972"/>
    <cellStyle name="Output 3 5 3 2 2 2" xfId="10973"/>
    <cellStyle name="Output 3 5 3 2 2 2 2" xfId="10974"/>
    <cellStyle name="Output 3 5 3 2 2 3" xfId="10975"/>
    <cellStyle name="Output 3 5 3 2 3" xfId="10976"/>
    <cellStyle name="Output 3 5 3 2 3 2" xfId="10977"/>
    <cellStyle name="Output 3 5 3 2 3 2 2" xfId="10978"/>
    <cellStyle name="Output 3 5 3 2 3 3" xfId="10979"/>
    <cellStyle name="Output 3 5 3 2 4" xfId="10980"/>
    <cellStyle name="Output 3 5 3 2 4 2" xfId="10981"/>
    <cellStyle name="Output 3 5 3 2 5" xfId="10982"/>
    <cellStyle name="Output 3 5 3 3" xfId="10983"/>
    <cellStyle name="Output 3 5 3 3 2" xfId="10984"/>
    <cellStyle name="Output 3 5 3 3 2 2" xfId="10985"/>
    <cellStyle name="Output 3 5 3 3 3" xfId="10986"/>
    <cellStyle name="Output 3 5 3 4" xfId="10987"/>
    <cellStyle name="Output 3 5 3 4 2" xfId="10988"/>
    <cellStyle name="Output 3 5 3 4 2 2" xfId="10989"/>
    <cellStyle name="Output 3 5 3 4 3" xfId="10990"/>
    <cellStyle name="Output 3 5 3 5" xfId="10991"/>
    <cellStyle name="Output 3 5 3 5 2" xfId="10992"/>
    <cellStyle name="Output 3 5 3 6" xfId="10993"/>
    <cellStyle name="Output 3 5 4" xfId="55393"/>
    <cellStyle name="Output 3 5 5" xfId="55394"/>
    <cellStyle name="Output 3 5 6" xfId="55395"/>
    <cellStyle name="Output 3 6" xfId="580"/>
    <cellStyle name="Output 3 6 2" xfId="581"/>
    <cellStyle name="Output 3 6 2 2" xfId="10994"/>
    <cellStyle name="Output 3 6 2 2 2" xfId="10995"/>
    <cellStyle name="Output 3 6 2 2 2 2" xfId="10996"/>
    <cellStyle name="Output 3 6 2 2 2 2 2" xfId="10997"/>
    <cellStyle name="Output 3 6 2 2 2 2 2 2" xfId="10998"/>
    <cellStyle name="Output 3 6 2 2 2 2 3" xfId="10999"/>
    <cellStyle name="Output 3 6 2 2 2 3" xfId="11000"/>
    <cellStyle name="Output 3 6 2 2 2 3 2" xfId="11001"/>
    <cellStyle name="Output 3 6 2 2 2 3 2 2" xfId="11002"/>
    <cellStyle name="Output 3 6 2 2 2 3 3" xfId="11003"/>
    <cellStyle name="Output 3 6 2 2 2 4" xfId="11004"/>
    <cellStyle name="Output 3 6 2 2 2 4 2" xfId="11005"/>
    <cellStyle name="Output 3 6 2 2 2 5" xfId="11006"/>
    <cellStyle name="Output 3 6 2 2 3" xfId="11007"/>
    <cellStyle name="Output 3 6 2 2 3 2" xfId="11008"/>
    <cellStyle name="Output 3 6 2 2 3 2 2" xfId="11009"/>
    <cellStyle name="Output 3 6 2 2 3 3" xfId="11010"/>
    <cellStyle name="Output 3 6 2 2 4" xfId="11011"/>
    <cellStyle name="Output 3 6 2 2 4 2" xfId="11012"/>
    <cellStyle name="Output 3 6 2 2 4 2 2" xfId="11013"/>
    <cellStyle name="Output 3 6 2 2 4 3" xfId="11014"/>
    <cellStyle name="Output 3 6 2 2 5" xfId="11015"/>
    <cellStyle name="Output 3 6 2 2 5 2" xfId="11016"/>
    <cellStyle name="Output 3 6 2 2 6" xfId="11017"/>
    <cellStyle name="Output 3 6 2 3" xfId="55396"/>
    <cellStyle name="Output 3 6 2 4" xfId="55397"/>
    <cellStyle name="Output 3 6 2 5" xfId="55398"/>
    <cellStyle name="Output 3 6 2 6" xfId="55399"/>
    <cellStyle name="Output 3 6 3" xfId="11018"/>
    <cellStyle name="Output 3 6 3 2" xfId="11019"/>
    <cellStyle name="Output 3 6 3 2 2" xfId="11020"/>
    <cellStyle name="Output 3 6 3 2 2 2" xfId="11021"/>
    <cellStyle name="Output 3 6 3 2 2 2 2" xfId="11022"/>
    <cellStyle name="Output 3 6 3 2 2 3" xfId="11023"/>
    <cellStyle name="Output 3 6 3 2 3" xfId="11024"/>
    <cellStyle name="Output 3 6 3 2 3 2" xfId="11025"/>
    <cellStyle name="Output 3 6 3 2 3 2 2" xfId="11026"/>
    <cellStyle name="Output 3 6 3 2 3 3" xfId="11027"/>
    <cellStyle name="Output 3 6 3 2 4" xfId="11028"/>
    <cellStyle name="Output 3 6 3 2 4 2" xfId="11029"/>
    <cellStyle name="Output 3 6 3 2 5" xfId="11030"/>
    <cellStyle name="Output 3 6 3 3" xfId="11031"/>
    <cellStyle name="Output 3 6 3 3 2" xfId="11032"/>
    <cellStyle name="Output 3 6 3 3 2 2" xfId="11033"/>
    <cellStyle name="Output 3 6 3 3 3" xfId="11034"/>
    <cellStyle name="Output 3 6 3 4" xfId="11035"/>
    <cellStyle name="Output 3 6 3 4 2" xfId="11036"/>
    <cellStyle name="Output 3 6 3 4 2 2" xfId="11037"/>
    <cellStyle name="Output 3 6 3 4 3" xfId="11038"/>
    <cellStyle name="Output 3 6 3 5" xfId="11039"/>
    <cellStyle name="Output 3 6 3 5 2" xfId="11040"/>
    <cellStyle name="Output 3 6 3 6" xfId="11041"/>
    <cellStyle name="Output 3 6 4" xfId="55400"/>
    <cellStyle name="Output 3 6 5" xfId="55401"/>
    <cellStyle name="Output 3 6 6" xfId="55402"/>
    <cellStyle name="Output 3 6 7" xfId="55403"/>
    <cellStyle name="Output 3 7" xfId="582"/>
    <cellStyle name="Output 3 7 2" xfId="583"/>
    <cellStyle name="Output 3 7 2 2" xfId="11042"/>
    <cellStyle name="Output 3 7 2 2 2" xfId="11043"/>
    <cellStyle name="Output 3 7 2 2 2 2" xfId="11044"/>
    <cellStyle name="Output 3 7 2 2 2 2 2" xfId="11045"/>
    <cellStyle name="Output 3 7 2 2 2 2 2 2" xfId="11046"/>
    <cellStyle name="Output 3 7 2 2 2 2 3" xfId="11047"/>
    <cellStyle name="Output 3 7 2 2 2 3" xfId="11048"/>
    <cellStyle name="Output 3 7 2 2 2 3 2" xfId="11049"/>
    <cellStyle name="Output 3 7 2 2 2 3 2 2" xfId="11050"/>
    <cellStyle name="Output 3 7 2 2 2 3 3" xfId="11051"/>
    <cellStyle name="Output 3 7 2 2 2 4" xfId="11052"/>
    <cellStyle name="Output 3 7 2 2 2 4 2" xfId="11053"/>
    <cellStyle name="Output 3 7 2 2 2 5" xfId="11054"/>
    <cellStyle name="Output 3 7 2 2 3" xfId="11055"/>
    <cellStyle name="Output 3 7 2 2 3 2" xfId="11056"/>
    <cellStyle name="Output 3 7 2 2 3 2 2" xfId="11057"/>
    <cellStyle name="Output 3 7 2 2 3 3" xfId="11058"/>
    <cellStyle name="Output 3 7 2 2 4" xfId="11059"/>
    <cellStyle name="Output 3 7 2 2 4 2" xfId="11060"/>
    <cellStyle name="Output 3 7 2 2 4 2 2" xfId="11061"/>
    <cellStyle name="Output 3 7 2 2 4 3" xfId="11062"/>
    <cellStyle name="Output 3 7 2 2 5" xfId="11063"/>
    <cellStyle name="Output 3 7 2 2 5 2" xfId="11064"/>
    <cellStyle name="Output 3 7 2 2 6" xfId="11065"/>
    <cellStyle name="Output 3 7 2 3" xfId="55404"/>
    <cellStyle name="Output 3 7 2 4" xfId="55405"/>
    <cellStyle name="Output 3 7 2 5" xfId="55406"/>
    <cellStyle name="Output 3 7 2 6" xfId="55407"/>
    <cellStyle name="Output 3 7 3" xfId="11066"/>
    <cellStyle name="Output 3 7 3 2" xfId="11067"/>
    <cellStyle name="Output 3 7 3 2 2" xfId="11068"/>
    <cellStyle name="Output 3 7 3 2 2 2" xfId="11069"/>
    <cellStyle name="Output 3 7 3 2 2 2 2" xfId="11070"/>
    <cellStyle name="Output 3 7 3 2 2 3" xfId="11071"/>
    <cellStyle name="Output 3 7 3 2 3" xfId="11072"/>
    <cellStyle name="Output 3 7 3 2 3 2" xfId="11073"/>
    <cellStyle name="Output 3 7 3 2 3 2 2" xfId="11074"/>
    <cellStyle name="Output 3 7 3 2 3 3" xfId="11075"/>
    <cellStyle name="Output 3 7 3 2 4" xfId="11076"/>
    <cellStyle name="Output 3 7 3 2 4 2" xfId="11077"/>
    <cellStyle name="Output 3 7 3 2 5" xfId="11078"/>
    <cellStyle name="Output 3 7 3 3" xfId="11079"/>
    <cellStyle name="Output 3 7 3 3 2" xfId="11080"/>
    <cellStyle name="Output 3 7 3 3 2 2" xfId="11081"/>
    <cellStyle name="Output 3 7 3 3 3" xfId="11082"/>
    <cellStyle name="Output 3 7 3 4" xfId="11083"/>
    <cellStyle name="Output 3 7 3 4 2" xfId="11084"/>
    <cellStyle name="Output 3 7 3 4 2 2" xfId="11085"/>
    <cellStyle name="Output 3 7 3 4 3" xfId="11086"/>
    <cellStyle name="Output 3 7 3 5" xfId="11087"/>
    <cellStyle name="Output 3 7 3 5 2" xfId="11088"/>
    <cellStyle name="Output 3 7 3 6" xfId="11089"/>
    <cellStyle name="Output 3 7 4" xfId="55408"/>
    <cellStyle name="Output 3 7 5" xfId="55409"/>
    <cellStyle name="Output 3 7 6" xfId="55410"/>
    <cellStyle name="Output 3 7 7" xfId="55411"/>
    <cellStyle name="Output 3 8" xfId="11090"/>
    <cellStyle name="Output 3 8 2" xfId="11091"/>
    <cellStyle name="Output 3 8 2 2" xfId="11092"/>
    <cellStyle name="Output 3 8 2 2 2" xfId="11093"/>
    <cellStyle name="Output 3 8 2 2 2 2" xfId="11094"/>
    <cellStyle name="Output 3 8 2 2 3" xfId="11095"/>
    <cellStyle name="Output 3 8 2 3" xfId="11096"/>
    <cellStyle name="Output 3 8 2 3 2" xfId="11097"/>
    <cellStyle name="Output 3 8 2 3 2 2" xfId="11098"/>
    <cellStyle name="Output 3 8 2 3 3" xfId="11099"/>
    <cellStyle name="Output 3 8 2 4" xfId="11100"/>
    <cellStyle name="Output 3 8 2 4 2" xfId="11101"/>
    <cellStyle name="Output 3 8 2 5" xfId="11102"/>
    <cellStyle name="Output 3 8 3" xfId="11103"/>
    <cellStyle name="Output 3 8 3 2" xfId="11104"/>
    <cellStyle name="Output 3 8 3 2 2" xfId="11105"/>
    <cellStyle name="Output 3 8 3 3" xfId="11106"/>
    <cellStyle name="Output 3 8 4" xfId="11107"/>
    <cellStyle name="Output 3 8 4 2" xfId="11108"/>
    <cellStyle name="Output 3 8 4 2 2" xfId="11109"/>
    <cellStyle name="Output 3 8 4 3" xfId="11110"/>
    <cellStyle name="Output 3 8 5" xfId="11111"/>
    <cellStyle name="Output 3 8 5 2" xfId="11112"/>
    <cellStyle name="Output 3 8 6" xfId="11113"/>
    <cellStyle name="Output 3 9" xfId="55412"/>
    <cellStyle name="Output 4" xfId="584"/>
    <cellStyle name="Output 4 2" xfId="585"/>
    <cellStyle name="Output 4 2 2" xfId="586"/>
    <cellStyle name="Output 4 2 2 2" xfId="587"/>
    <cellStyle name="Output 4 2 2 2 2" xfId="11114"/>
    <cellStyle name="Output 4 2 2 2 2 2" xfId="11115"/>
    <cellStyle name="Output 4 2 2 2 2 2 2" xfId="11116"/>
    <cellStyle name="Output 4 2 2 2 2 2 2 2" xfId="11117"/>
    <cellStyle name="Output 4 2 2 2 2 2 2 2 2" xfId="11118"/>
    <cellStyle name="Output 4 2 2 2 2 2 2 3" xfId="11119"/>
    <cellStyle name="Output 4 2 2 2 2 2 3" xfId="11120"/>
    <cellStyle name="Output 4 2 2 2 2 2 3 2" xfId="11121"/>
    <cellStyle name="Output 4 2 2 2 2 2 3 2 2" xfId="11122"/>
    <cellStyle name="Output 4 2 2 2 2 2 3 3" xfId="11123"/>
    <cellStyle name="Output 4 2 2 2 2 2 4" xfId="11124"/>
    <cellStyle name="Output 4 2 2 2 2 2 4 2" xfId="11125"/>
    <cellStyle name="Output 4 2 2 2 2 2 5" xfId="11126"/>
    <cellStyle name="Output 4 2 2 2 2 3" xfId="11127"/>
    <cellStyle name="Output 4 2 2 2 2 3 2" xfId="11128"/>
    <cellStyle name="Output 4 2 2 2 2 3 2 2" xfId="11129"/>
    <cellStyle name="Output 4 2 2 2 2 3 3" xfId="11130"/>
    <cellStyle name="Output 4 2 2 2 2 4" xfId="11131"/>
    <cellStyle name="Output 4 2 2 2 2 4 2" xfId="11132"/>
    <cellStyle name="Output 4 2 2 2 2 4 2 2" xfId="11133"/>
    <cellStyle name="Output 4 2 2 2 2 4 3" xfId="11134"/>
    <cellStyle name="Output 4 2 2 2 2 5" xfId="11135"/>
    <cellStyle name="Output 4 2 2 2 2 5 2" xfId="11136"/>
    <cellStyle name="Output 4 2 2 2 2 6" xfId="11137"/>
    <cellStyle name="Output 4 2 2 2 3" xfId="55413"/>
    <cellStyle name="Output 4 2 2 2 4" xfId="55414"/>
    <cellStyle name="Output 4 2 2 2 5" xfId="55415"/>
    <cellStyle name="Output 4 2 2 2 6" xfId="55416"/>
    <cellStyle name="Output 4 2 2 3" xfId="11138"/>
    <cellStyle name="Output 4 2 2 3 2" xfId="11139"/>
    <cellStyle name="Output 4 2 2 3 2 2" xfId="11140"/>
    <cellStyle name="Output 4 2 2 3 2 2 2" xfId="11141"/>
    <cellStyle name="Output 4 2 2 3 2 2 2 2" xfId="11142"/>
    <cellStyle name="Output 4 2 2 3 2 2 3" xfId="11143"/>
    <cellStyle name="Output 4 2 2 3 2 3" xfId="11144"/>
    <cellStyle name="Output 4 2 2 3 2 3 2" xfId="11145"/>
    <cellStyle name="Output 4 2 2 3 2 3 2 2" xfId="11146"/>
    <cellStyle name="Output 4 2 2 3 2 3 3" xfId="11147"/>
    <cellStyle name="Output 4 2 2 3 2 4" xfId="11148"/>
    <cellStyle name="Output 4 2 2 3 2 4 2" xfId="11149"/>
    <cellStyle name="Output 4 2 2 3 2 5" xfId="11150"/>
    <cellStyle name="Output 4 2 2 3 3" xfId="11151"/>
    <cellStyle name="Output 4 2 2 3 3 2" xfId="11152"/>
    <cellStyle name="Output 4 2 2 3 3 2 2" xfId="11153"/>
    <cellStyle name="Output 4 2 2 3 3 3" xfId="11154"/>
    <cellStyle name="Output 4 2 2 3 4" xfId="11155"/>
    <cellStyle name="Output 4 2 2 3 4 2" xfId="11156"/>
    <cellStyle name="Output 4 2 2 3 4 2 2" xfId="11157"/>
    <cellStyle name="Output 4 2 2 3 4 3" xfId="11158"/>
    <cellStyle name="Output 4 2 2 3 5" xfId="11159"/>
    <cellStyle name="Output 4 2 2 3 5 2" xfId="11160"/>
    <cellStyle name="Output 4 2 2 3 6" xfId="11161"/>
    <cellStyle name="Output 4 2 2 4" xfId="55417"/>
    <cellStyle name="Output 4 2 2 5" xfId="55418"/>
    <cellStyle name="Output 4 2 2 6" xfId="55419"/>
    <cellStyle name="Output 4 2 2 7" xfId="55420"/>
    <cellStyle name="Output 4 2 3" xfId="588"/>
    <cellStyle name="Output 4 2 3 2" xfId="11162"/>
    <cellStyle name="Output 4 2 3 2 2" xfId="11163"/>
    <cellStyle name="Output 4 2 3 2 2 2" xfId="11164"/>
    <cellStyle name="Output 4 2 3 2 2 2 2" xfId="11165"/>
    <cellStyle name="Output 4 2 3 2 2 2 2 2" xfId="11166"/>
    <cellStyle name="Output 4 2 3 2 2 2 3" xfId="11167"/>
    <cellStyle name="Output 4 2 3 2 2 3" xfId="11168"/>
    <cellStyle name="Output 4 2 3 2 2 3 2" xfId="11169"/>
    <cellStyle name="Output 4 2 3 2 2 3 2 2" xfId="11170"/>
    <cellStyle name="Output 4 2 3 2 2 3 3" xfId="11171"/>
    <cellStyle name="Output 4 2 3 2 2 4" xfId="11172"/>
    <cellStyle name="Output 4 2 3 2 2 4 2" xfId="11173"/>
    <cellStyle name="Output 4 2 3 2 2 5" xfId="11174"/>
    <cellStyle name="Output 4 2 3 2 3" xfId="11175"/>
    <cellStyle name="Output 4 2 3 2 3 2" xfId="11176"/>
    <cellStyle name="Output 4 2 3 2 3 2 2" xfId="11177"/>
    <cellStyle name="Output 4 2 3 2 3 3" xfId="11178"/>
    <cellStyle name="Output 4 2 3 2 4" xfId="11179"/>
    <cellStyle name="Output 4 2 3 2 4 2" xfId="11180"/>
    <cellStyle name="Output 4 2 3 2 4 2 2" xfId="11181"/>
    <cellStyle name="Output 4 2 3 2 4 3" xfId="11182"/>
    <cellStyle name="Output 4 2 3 2 5" xfId="11183"/>
    <cellStyle name="Output 4 2 3 2 5 2" xfId="11184"/>
    <cellStyle name="Output 4 2 3 2 6" xfId="11185"/>
    <cellStyle name="Output 4 2 3 3" xfId="55421"/>
    <cellStyle name="Output 4 2 3 4" xfId="55422"/>
    <cellStyle name="Output 4 2 3 5" xfId="55423"/>
    <cellStyle name="Output 4 2 3 6" xfId="55424"/>
    <cellStyle name="Output 4 2 4" xfId="11186"/>
    <cellStyle name="Output 4 2 4 2" xfId="11187"/>
    <cellStyle name="Output 4 2 4 2 2" xfId="11188"/>
    <cellStyle name="Output 4 2 4 2 2 2" xfId="11189"/>
    <cellStyle name="Output 4 2 4 2 2 2 2" xfId="11190"/>
    <cellStyle name="Output 4 2 4 2 2 3" xfId="11191"/>
    <cellStyle name="Output 4 2 4 2 3" xfId="11192"/>
    <cellStyle name="Output 4 2 4 2 3 2" xfId="11193"/>
    <cellStyle name="Output 4 2 4 2 3 2 2" xfId="11194"/>
    <cellStyle name="Output 4 2 4 2 3 3" xfId="11195"/>
    <cellStyle name="Output 4 2 4 2 4" xfId="11196"/>
    <cellStyle name="Output 4 2 4 2 4 2" xfId="11197"/>
    <cellStyle name="Output 4 2 4 2 5" xfId="11198"/>
    <cellStyle name="Output 4 2 4 3" xfId="11199"/>
    <cellStyle name="Output 4 2 4 3 2" xfId="11200"/>
    <cellStyle name="Output 4 2 4 3 2 2" xfId="11201"/>
    <cellStyle name="Output 4 2 4 3 3" xfId="11202"/>
    <cellStyle name="Output 4 2 4 4" xfId="11203"/>
    <cellStyle name="Output 4 2 4 4 2" xfId="11204"/>
    <cellStyle name="Output 4 2 4 4 2 2" xfId="11205"/>
    <cellStyle name="Output 4 2 4 4 3" xfId="11206"/>
    <cellStyle name="Output 4 2 4 5" xfId="11207"/>
    <cellStyle name="Output 4 2 4 5 2" xfId="11208"/>
    <cellStyle name="Output 4 2 4 6" xfId="11209"/>
    <cellStyle name="Output 4 2 5" xfId="55425"/>
    <cellStyle name="Output 4 2 6" xfId="55426"/>
    <cellStyle name="Output 4 2 7" xfId="55427"/>
    <cellStyle name="Output 4 3" xfId="589"/>
    <cellStyle name="Output 4 3 2" xfId="590"/>
    <cellStyle name="Output 4 3 2 2" xfId="11210"/>
    <cellStyle name="Output 4 3 2 2 2" xfId="11211"/>
    <cellStyle name="Output 4 3 2 2 2 2" xfId="11212"/>
    <cellStyle name="Output 4 3 2 2 2 2 2" xfId="11213"/>
    <cellStyle name="Output 4 3 2 2 2 2 2 2" xfId="11214"/>
    <cellStyle name="Output 4 3 2 2 2 2 3" xfId="11215"/>
    <cellStyle name="Output 4 3 2 2 2 3" xfId="11216"/>
    <cellStyle name="Output 4 3 2 2 2 3 2" xfId="11217"/>
    <cellStyle name="Output 4 3 2 2 2 3 2 2" xfId="11218"/>
    <cellStyle name="Output 4 3 2 2 2 3 3" xfId="11219"/>
    <cellStyle name="Output 4 3 2 2 2 4" xfId="11220"/>
    <cellStyle name="Output 4 3 2 2 2 4 2" xfId="11221"/>
    <cellStyle name="Output 4 3 2 2 2 5" xfId="11222"/>
    <cellStyle name="Output 4 3 2 2 3" xfId="11223"/>
    <cellStyle name="Output 4 3 2 2 3 2" xfId="11224"/>
    <cellStyle name="Output 4 3 2 2 3 2 2" xfId="11225"/>
    <cellStyle name="Output 4 3 2 2 3 3" xfId="11226"/>
    <cellStyle name="Output 4 3 2 2 4" xfId="11227"/>
    <cellStyle name="Output 4 3 2 2 4 2" xfId="11228"/>
    <cellStyle name="Output 4 3 2 2 4 2 2" xfId="11229"/>
    <cellStyle name="Output 4 3 2 2 4 3" xfId="11230"/>
    <cellStyle name="Output 4 3 2 2 5" xfId="11231"/>
    <cellStyle name="Output 4 3 2 2 5 2" xfId="11232"/>
    <cellStyle name="Output 4 3 2 2 6" xfId="11233"/>
    <cellStyle name="Output 4 3 2 3" xfId="55428"/>
    <cellStyle name="Output 4 3 2 4" xfId="55429"/>
    <cellStyle name="Output 4 3 2 5" xfId="55430"/>
    <cellStyle name="Output 4 3 2 6" xfId="55431"/>
    <cellStyle name="Output 4 3 3" xfId="11234"/>
    <cellStyle name="Output 4 3 3 2" xfId="11235"/>
    <cellStyle name="Output 4 3 3 2 2" xfId="11236"/>
    <cellStyle name="Output 4 3 3 2 2 2" xfId="11237"/>
    <cellStyle name="Output 4 3 3 2 2 2 2" xfId="11238"/>
    <cellStyle name="Output 4 3 3 2 2 3" xfId="11239"/>
    <cellStyle name="Output 4 3 3 2 3" xfId="11240"/>
    <cellStyle name="Output 4 3 3 2 3 2" xfId="11241"/>
    <cellStyle name="Output 4 3 3 2 3 2 2" xfId="11242"/>
    <cellStyle name="Output 4 3 3 2 3 3" xfId="11243"/>
    <cellStyle name="Output 4 3 3 2 4" xfId="11244"/>
    <cellStyle name="Output 4 3 3 2 4 2" xfId="11245"/>
    <cellStyle name="Output 4 3 3 2 5" xfId="11246"/>
    <cellStyle name="Output 4 3 3 3" xfId="11247"/>
    <cellStyle name="Output 4 3 3 3 2" xfId="11248"/>
    <cellStyle name="Output 4 3 3 3 2 2" xfId="11249"/>
    <cellStyle name="Output 4 3 3 3 3" xfId="11250"/>
    <cellStyle name="Output 4 3 3 4" xfId="11251"/>
    <cellStyle name="Output 4 3 3 4 2" xfId="11252"/>
    <cellStyle name="Output 4 3 3 4 2 2" xfId="11253"/>
    <cellStyle name="Output 4 3 3 4 3" xfId="11254"/>
    <cellStyle name="Output 4 3 3 5" xfId="11255"/>
    <cellStyle name="Output 4 3 3 5 2" xfId="11256"/>
    <cellStyle name="Output 4 3 3 6" xfId="11257"/>
    <cellStyle name="Output 4 3 4" xfId="55432"/>
    <cellStyle name="Output 4 3 5" xfId="55433"/>
    <cellStyle name="Output 4 3 6" xfId="55434"/>
    <cellStyle name="Output 4 4" xfId="591"/>
    <cellStyle name="Output 4 4 2" xfId="592"/>
    <cellStyle name="Output 4 4 2 2" xfId="11258"/>
    <cellStyle name="Output 4 4 2 2 2" xfId="11259"/>
    <cellStyle name="Output 4 4 2 2 2 2" xfId="11260"/>
    <cellStyle name="Output 4 4 2 2 2 2 2" xfId="11261"/>
    <cellStyle name="Output 4 4 2 2 2 2 2 2" xfId="11262"/>
    <cellStyle name="Output 4 4 2 2 2 2 3" xfId="11263"/>
    <cellStyle name="Output 4 4 2 2 2 3" xfId="11264"/>
    <cellStyle name="Output 4 4 2 2 2 3 2" xfId="11265"/>
    <cellStyle name="Output 4 4 2 2 2 3 2 2" xfId="11266"/>
    <cellStyle name="Output 4 4 2 2 2 3 3" xfId="11267"/>
    <cellStyle name="Output 4 4 2 2 2 4" xfId="11268"/>
    <cellStyle name="Output 4 4 2 2 2 4 2" xfId="11269"/>
    <cellStyle name="Output 4 4 2 2 2 5" xfId="11270"/>
    <cellStyle name="Output 4 4 2 2 3" xfId="11271"/>
    <cellStyle name="Output 4 4 2 2 3 2" xfId="11272"/>
    <cellStyle name="Output 4 4 2 2 3 2 2" xfId="11273"/>
    <cellStyle name="Output 4 4 2 2 3 3" xfId="11274"/>
    <cellStyle name="Output 4 4 2 2 4" xfId="11275"/>
    <cellStyle name="Output 4 4 2 2 4 2" xfId="11276"/>
    <cellStyle name="Output 4 4 2 2 4 2 2" xfId="11277"/>
    <cellStyle name="Output 4 4 2 2 4 3" xfId="11278"/>
    <cellStyle name="Output 4 4 2 2 5" xfId="11279"/>
    <cellStyle name="Output 4 4 2 2 5 2" xfId="11280"/>
    <cellStyle name="Output 4 4 2 2 6" xfId="11281"/>
    <cellStyle name="Output 4 4 2 3" xfId="55435"/>
    <cellStyle name="Output 4 4 2 4" xfId="55436"/>
    <cellStyle name="Output 4 4 2 5" xfId="55437"/>
    <cellStyle name="Output 4 4 2 6" xfId="55438"/>
    <cellStyle name="Output 4 4 3" xfId="11282"/>
    <cellStyle name="Output 4 4 3 2" xfId="11283"/>
    <cellStyle name="Output 4 4 3 2 2" xfId="11284"/>
    <cellStyle name="Output 4 4 3 2 2 2" xfId="11285"/>
    <cellStyle name="Output 4 4 3 2 2 2 2" xfId="11286"/>
    <cellStyle name="Output 4 4 3 2 2 3" xfId="11287"/>
    <cellStyle name="Output 4 4 3 2 3" xfId="11288"/>
    <cellStyle name="Output 4 4 3 2 3 2" xfId="11289"/>
    <cellStyle name="Output 4 4 3 2 3 2 2" xfId="11290"/>
    <cellStyle name="Output 4 4 3 2 3 3" xfId="11291"/>
    <cellStyle name="Output 4 4 3 2 4" xfId="11292"/>
    <cellStyle name="Output 4 4 3 2 4 2" xfId="11293"/>
    <cellStyle name="Output 4 4 3 2 5" xfId="11294"/>
    <cellStyle name="Output 4 4 3 3" xfId="11295"/>
    <cellStyle name="Output 4 4 3 3 2" xfId="11296"/>
    <cellStyle name="Output 4 4 3 3 2 2" xfId="11297"/>
    <cellStyle name="Output 4 4 3 3 3" xfId="11298"/>
    <cellStyle name="Output 4 4 3 4" xfId="11299"/>
    <cellStyle name="Output 4 4 3 4 2" xfId="11300"/>
    <cellStyle name="Output 4 4 3 4 2 2" xfId="11301"/>
    <cellStyle name="Output 4 4 3 4 3" xfId="11302"/>
    <cellStyle name="Output 4 4 3 5" xfId="11303"/>
    <cellStyle name="Output 4 4 3 5 2" xfId="11304"/>
    <cellStyle name="Output 4 4 3 6" xfId="11305"/>
    <cellStyle name="Output 4 4 4" xfId="55439"/>
    <cellStyle name="Output 4 4 5" xfId="55440"/>
    <cellStyle name="Output 4 4 6" xfId="55441"/>
    <cellStyle name="Output 4 5" xfId="593"/>
    <cellStyle name="Output 4 5 2" xfId="594"/>
    <cellStyle name="Output 4 5 2 2" xfId="11306"/>
    <cellStyle name="Output 4 5 2 2 2" xfId="11307"/>
    <cellStyle name="Output 4 5 2 2 2 2" xfId="11308"/>
    <cellStyle name="Output 4 5 2 2 2 2 2" xfId="11309"/>
    <cellStyle name="Output 4 5 2 2 2 2 2 2" xfId="11310"/>
    <cellStyle name="Output 4 5 2 2 2 2 3" xfId="11311"/>
    <cellStyle name="Output 4 5 2 2 2 3" xfId="11312"/>
    <cellStyle name="Output 4 5 2 2 2 3 2" xfId="11313"/>
    <cellStyle name="Output 4 5 2 2 2 3 2 2" xfId="11314"/>
    <cellStyle name="Output 4 5 2 2 2 3 3" xfId="11315"/>
    <cellStyle name="Output 4 5 2 2 2 4" xfId="11316"/>
    <cellStyle name="Output 4 5 2 2 2 4 2" xfId="11317"/>
    <cellStyle name="Output 4 5 2 2 2 5" xfId="11318"/>
    <cellStyle name="Output 4 5 2 2 3" xfId="11319"/>
    <cellStyle name="Output 4 5 2 2 3 2" xfId="11320"/>
    <cellStyle name="Output 4 5 2 2 3 2 2" xfId="11321"/>
    <cellStyle name="Output 4 5 2 2 3 3" xfId="11322"/>
    <cellStyle name="Output 4 5 2 2 4" xfId="11323"/>
    <cellStyle name="Output 4 5 2 2 4 2" xfId="11324"/>
    <cellStyle name="Output 4 5 2 2 4 2 2" xfId="11325"/>
    <cellStyle name="Output 4 5 2 2 4 3" xfId="11326"/>
    <cellStyle name="Output 4 5 2 2 5" xfId="11327"/>
    <cellStyle name="Output 4 5 2 2 5 2" xfId="11328"/>
    <cellStyle name="Output 4 5 2 2 6" xfId="11329"/>
    <cellStyle name="Output 4 5 2 3" xfId="55442"/>
    <cellStyle name="Output 4 5 2 4" xfId="55443"/>
    <cellStyle name="Output 4 5 2 5" xfId="55444"/>
    <cellStyle name="Output 4 5 2 6" xfId="55445"/>
    <cellStyle name="Output 4 5 3" xfId="11330"/>
    <cellStyle name="Output 4 5 3 2" xfId="11331"/>
    <cellStyle name="Output 4 5 3 2 2" xfId="11332"/>
    <cellStyle name="Output 4 5 3 2 2 2" xfId="11333"/>
    <cellStyle name="Output 4 5 3 2 2 2 2" xfId="11334"/>
    <cellStyle name="Output 4 5 3 2 2 3" xfId="11335"/>
    <cellStyle name="Output 4 5 3 2 3" xfId="11336"/>
    <cellStyle name="Output 4 5 3 2 3 2" xfId="11337"/>
    <cellStyle name="Output 4 5 3 2 3 2 2" xfId="11338"/>
    <cellStyle name="Output 4 5 3 2 3 3" xfId="11339"/>
    <cellStyle name="Output 4 5 3 2 4" xfId="11340"/>
    <cellStyle name="Output 4 5 3 2 4 2" xfId="11341"/>
    <cellStyle name="Output 4 5 3 2 5" xfId="11342"/>
    <cellStyle name="Output 4 5 3 3" xfId="11343"/>
    <cellStyle name="Output 4 5 3 3 2" xfId="11344"/>
    <cellStyle name="Output 4 5 3 3 2 2" xfId="11345"/>
    <cellStyle name="Output 4 5 3 3 3" xfId="11346"/>
    <cellStyle name="Output 4 5 3 4" xfId="11347"/>
    <cellStyle name="Output 4 5 3 4 2" xfId="11348"/>
    <cellStyle name="Output 4 5 3 4 2 2" xfId="11349"/>
    <cellStyle name="Output 4 5 3 4 3" xfId="11350"/>
    <cellStyle name="Output 4 5 3 5" xfId="11351"/>
    <cellStyle name="Output 4 5 3 5 2" xfId="11352"/>
    <cellStyle name="Output 4 5 3 6" xfId="11353"/>
    <cellStyle name="Output 4 5 4" xfId="55446"/>
    <cellStyle name="Output 4 5 5" xfId="55447"/>
    <cellStyle name="Output 4 5 6" xfId="55448"/>
    <cellStyle name="Output 4 5 7" xfId="55449"/>
    <cellStyle name="Output 4 6" xfId="595"/>
    <cellStyle name="Output 4 6 2" xfId="596"/>
    <cellStyle name="Output 4 6 2 2" xfId="11354"/>
    <cellStyle name="Output 4 6 2 2 2" xfId="11355"/>
    <cellStyle name="Output 4 6 2 2 2 2" xfId="11356"/>
    <cellStyle name="Output 4 6 2 2 2 2 2" xfId="11357"/>
    <cellStyle name="Output 4 6 2 2 2 2 2 2" xfId="11358"/>
    <cellStyle name="Output 4 6 2 2 2 2 3" xfId="11359"/>
    <cellStyle name="Output 4 6 2 2 2 3" xfId="11360"/>
    <cellStyle name="Output 4 6 2 2 2 3 2" xfId="11361"/>
    <cellStyle name="Output 4 6 2 2 2 3 2 2" xfId="11362"/>
    <cellStyle name="Output 4 6 2 2 2 3 3" xfId="11363"/>
    <cellStyle name="Output 4 6 2 2 2 4" xfId="11364"/>
    <cellStyle name="Output 4 6 2 2 2 4 2" xfId="11365"/>
    <cellStyle name="Output 4 6 2 2 2 5" xfId="11366"/>
    <cellStyle name="Output 4 6 2 2 3" xfId="11367"/>
    <cellStyle name="Output 4 6 2 2 3 2" xfId="11368"/>
    <cellStyle name="Output 4 6 2 2 3 2 2" xfId="11369"/>
    <cellStyle name="Output 4 6 2 2 3 3" xfId="11370"/>
    <cellStyle name="Output 4 6 2 2 4" xfId="11371"/>
    <cellStyle name="Output 4 6 2 2 4 2" xfId="11372"/>
    <cellStyle name="Output 4 6 2 2 4 2 2" xfId="11373"/>
    <cellStyle name="Output 4 6 2 2 4 3" xfId="11374"/>
    <cellStyle name="Output 4 6 2 2 5" xfId="11375"/>
    <cellStyle name="Output 4 6 2 2 5 2" xfId="11376"/>
    <cellStyle name="Output 4 6 2 2 6" xfId="11377"/>
    <cellStyle name="Output 4 6 2 3" xfId="55450"/>
    <cellStyle name="Output 4 6 2 4" xfId="55451"/>
    <cellStyle name="Output 4 6 2 5" xfId="55452"/>
    <cellStyle name="Output 4 6 2 6" xfId="55453"/>
    <cellStyle name="Output 4 6 3" xfId="11378"/>
    <cellStyle name="Output 4 6 3 2" xfId="11379"/>
    <cellStyle name="Output 4 6 3 2 2" xfId="11380"/>
    <cellStyle name="Output 4 6 3 2 2 2" xfId="11381"/>
    <cellStyle name="Output 4 6 3 2 2 2 2" xfId="11382"/>
    <cellStyle name="Output 4 6 3 2 2 3" xfId="11383"/>
    <cellStyle name="Output 4 6 3 2 3" xfId="11384"/>
    <cellStyle name="Output 4 6 3 2 3 2" xfId="11385"/>
    <cellStyle name="Output 4 6 3 2 3 2 2" xfId="11386"/>
    <cellStyle name="Output 4 6 3 2 3 3" xfId="11387"/>
    <cellStyle name="Output 4 6 3 2 4" xfId="11388"/>
    <cellStyle name="Output 4 6 3 2 4 2" xfId="11389"/>
    <cellStyle name="Output 4 6 3 2 5" xfId="11390"/>
    <cellStyle name="Output 4 6 3 3" xfId="11391"/>
    <cellStyle name="Output 4 6 3 3 2" xfId="11392"/>
    <cellStyle name="Output 4 6 3 3 2 2" xfId="11393"/>
    <cellStyle name="Output 4 6 3 3 3" xfId="11394"/>
    <cellStyle name="Output 4 6 3 4" xfId="11395"/>
    <cellStyle name="Output 4 6 3 4 2" xfId="11396"/>
    <cellStyle name="Output 4 6 3 4 2 2" xfId="11397"/>
    <cellStyle name="Output 4 6 3 4 3" xfId="11398"/>
    <cellStyle name="Output 4 6 3 5" xfId="11399"/>
    <cellStyle name="Output 4 6 3 5 2" xfId="11400"/>
    <cellStyle name="Output 4 6 3 6" xfId="11401"/>
    <cellStyle name="Output 4 6 4" xfId="55454"/>
    <cellStyle name="Output 4 6 5" xfId="55455"/>
    <cellStyle name="Output 4 6 6" xfId="55456"/>
    <cellStyle name="Output 4 6 7" xfId="55457"/>
    <cellStyle name="Output 4 7" xfId="11402"/>
    <cellStyle name="Output 4 7 2" xfId="11403"/>
    <cellStyle name="Output 4 7 2 2" xfId="11404"/>
    <cellStyle name="Output 4 7 2 2 2" xfId="11405"/>
    <cellStyle name="Output 4 7 2 2 2 2" xfId="11406"/>
    <cellStyle name="Output 4 7 2 2 3" xfId="11407"/>
    <cellStyle name="Output 4 7 2 3" xfId="11408"/>
    <cellStyle name="Output 4 7 2 3 2" xfId="11409"/>
    <cellStyle name="Output 4 7 2 3 2 2" xfId="11410"/>
    <cellStyle name="Output 4 7 2 3 3" xfId="11411"/>
    <cellStyle name="Output 4 7 2 4" xfId="11412"/>
    <cellStyle name="Output 4 7 2 4 2" xfId="11413"/>
    <cellStyle name="Output 4 7 2 5" xfId="11414"/>
    <cellStyle name="Output 4 7 3" xfId="11415"/>
    <cellStyle name="Output 4 7 3 2" xfId="11416"/>
    <cellStyle name="Output 4 7 3 2 2" xfId="11417"/>
    <cellStyle name="Output 4 7 3 3" xfId="11418"/>
    <cellStyle name="Output 4 7 4" xfId="11419"/>
    <cellStyle name="Output 4 7 4 2" xfId="11420"/>
    <cellStyle name="Output 4 7 4 2 2" xfId="11421"/>
    <cellStyle name="Output 4 7 4 3" xfId="11422"/>
    <cellStyle name="Output 4 7 5" xfId="11423"/>
    <cellStyle name="Output 4 7 5 2" xfId="11424"/>
    <cellStyle name="Output 4 7 6" xfId="11425"/>
    <cellStyle name="Output 4 8" xfId="55458"/>
    <cellStyle name="Output 4 9" xfId="55459"/>
    <cellStyle name="Output 5" xfId="597"/>
    <cellStyle name="Output 5 10" xfId="55460"/>
    <cellStyle name="Output 5 2" xfId="598"/>
    <cellStyle name="Output 5 2 2" xfId="599"/>
    <cellStyle name="Output 5 2 2 2" xfId="600"/>
    <cellStyle name="Output 5 2 2 2 2" xfId="11426"/>
    <cellStyle name="Output 5 2 2 2 2 2" xfId="11427"/>
    <cellStyle name="Output 5 2 2 2 2 2 2" xfId="11428"/>
    <cellStyle name="Output 5 2 2 2 2 2 2 2" xfId="11429"/>
    <cellStyle name="Output 5 2 2 2 2 2 2 2 2" xfId="11430"/>
    <cellStyle name="Output 5 2 2 2 2 2 2 3" xfId="11431"/>
    <cellStyle name="Output 5 2 2 2 2 2 3" xfId="11432"/>
    <cellStyle name="Output 5 2 2 2 2 2 3 2" xfId="11433"/>
    <cellStyle name="Output 5 2 2 2 2 2 3 2 2" xfId="11434"/>
    <cellStyle name="Output 5 2 2 2 2 2 3 3" xfId="11435"/>
    <cellStyle name="Output 5 2 2 2 2 2 4" xfId="11436"/>
    <cellStyle name="Output 5 2 2 2 2 2 4 2" xfId="11437"/>
    <cellStyle name="Output 5 2 2 2 2 2 5" xfId="11438"/>
    <cellStyle name="Output 5 2 2 2 2 3" xfId="11439"/>
    <cellStyle name="Output 5 2 2 2 2 3 2" xfId="11440"/>
    <cellStyle name="Output 5 2 2 2 2 3 2 2" xfId="11441"/>
    <cellStyle name="Output 5 2 2 2 2 3 3" xfId="11442"/>
    <cellStyle name="Output 5 2 2 2 2 4" xfId="11443"/>
    <cellStyle name="Output 5 2 2 2 2 4 2" xfId="11444"/>
    <cellStyle name="Output 5 2 2 2 2 4 2 2" xfId="11445"/>
    <cellStyle name="Output 5 2 2 2 2 4 3" xfId="11446"/>
    <cellStyle name="Output 5 2 2 2 2 5" xfId="11447"/>
    <cellStyle name="Output 5 2 2 2 2 5 2" xfId="11448"/>
    <cellStyle name="Output 5 2 2 2 2 6" xfId="11449"/>
    <cellStyle name="Output 5 2 2 2 3" xfId="55461"/>
    <cellStyle name="Output 5 2 2 2 4" xfId="55462"/>
    <cellStyle name="Output 5 2 2 2 5" xfId="55463"/>
    <cellStyle name="Output 5 2 2 2 6" xfId="55464"/>
    <cellStyle name="Output 5 2 2 3" xfId="11450"/>
    <cellStyle name="Output 5 2 2 3 2" xfId="11451"/>
    <cellStyle name="Output 5 2 2 3 2 2" xfId="11452"/>
    <cellStyle name="Output 5 2 2 3 2 2 2" xfId="11453"/>
    <cellStyle name="Output 5 2 2 3 2 2 2 2" xfId="11454"/>
    <cellStyle name="Output 5 2 2 3 2 2 3" xfId="11455"/>
    <cellStyle name="Output 5 2 2 3 2 3" xfId="11456"/>
    <cellStyle name="Output 5 2 2 3 2 3 2" xfId="11457"/>
    <cellStyle name="Output 5 2 2 3 2 3 2 2" xfId="11458"/>
    <cellStyle name="Output 5 2 2 3 2 3 3" xfId="11459"/>
    <cellStyle name="Output 5 2 2 3 2 4" xfId="11460"/>
    <cellStyle name="Output 5 2 2 3 2 4 2" xfId="11461"/>
    <cellStyle name="Output 5 2 2 3 2 5" xfId="11462"/>
    <cellStyle name="Output 5 2 2 3 3" xfId="11463"/>
    <cellStyle name="Output 5 2 2 3 3 2" xfId="11464"/>
    <cellStyle name="Output 5 2 2 3 3 2 2" xfId="11465"/>
    <cellStyle name="Output 5 2 2 3 3 3" xfId="11466"/>
    <cellStyle name="Output 5 2 2 3 4" xfId="11467"/>
    <cellStyle name="Output 5 2 2 3 4 2" xfId="11468"/>
    <cellStyle name="Output 5 2 2 3 4 2 2" xfId="11469"/>
    <cellStyle name="Output 5 2 2 3 4 3" xfId="11470"/>
    <cellStyle name="Output 5 2 2 3 5" xfId="11471"/>
    <cellStyle name="Output 5 2 2 3 5 2" xfId="11472"/>
    <cellStyle name="Output 5 2 2 3 6" xfId="11473"/>
    <cellStyle name="Output 5 2 2 4" xfId="55465"/>
    <cellStyle name="Output 5 2 2 5" xfId="55466"/>
    <cellStyle name="Output 5 2 2 6" xfId="55467"/>
    <cellStyle name="Output 5 2 2 7" xfId="55468"/>
    <cellStyle name="Output 5 2 3" xfId="601"/>
    <cellStyle name="Output 5 2 3 2" xfId="11474"/>
    <cellStyle name="Output 5 2 3 2 2" xfId="11475"/>
    <cellStyle name="Output 5 2 3 2 2 2" xfId="11476"/>
    <cellStyle name="Output 5 2 3 2 2 2 2" xfId="11477"/>
    <cellStyle name="Output 5 2 3 2 2 2 2 2" xfId="11478"/>
    <cellStyle name="Output 5 2 3 2 2 2 3" xfId="11479"/>
    <cellStyle name="Output 5 2 3 2 2 3" xfId="11480"/>
    <cellStyle name="Output 5 2 3 2 2 3 2" xfId="11481"/>
    <cellStyle name="Output 5 2 3 2 2 3 2 2" xfId="11482"/>
    <cellStyle name="Output 5 2 3 2 2 3 3" xfId="11483"/>
    <cellStyle name="Output 5 2 3 2 2 4" xfId="11484"/>
    <cellStyle name="Output 5 2 3 2 2 4 2" xfId="11485"/>
    <cellStyle name="Output 5 2 3 2 2 5" xfId="11486"/>
    <cellStyle name="Output 5 2 3 2 3" xfId="11487"/>
    <cellStyle name="Output 5 2 3 2 3 2" xfId="11488"/>
    <cellStyle name="Output 5 2 3 2 3 2 2" xfId="11489"/>
    <cellStyle name="Output 5 2 3 2 3 3" xfId="11490"/>
    <cellStyle name="Output 5 2 3 2 4" xfId="11491"/>
    <cellStyle name="Output 5 2 3 2 4 2" xfId="11492"/>
    <cellStyle name="Output 5 2 3 2 4 2 2" xfId="11493"/>
    <cellStyle name="Output 5 2 3 2 4 3" xfId="11494"/>
    <cellStyle name="Output 5 2 3 2 5" xfId="11495"/>
    <cellStyle name="Output 5 2 3 2 5 2" xfId="11496"/>
    <cellStyle name="Output 5 2 3 2 6" xfId="11497"/>
    <cellStyle name="Output 5 2 3 3" xfId="55469"/>
    <cellStyle name="Output 5 2 3 4" xfId="55470"/>
    <cellStyle name="Output 5 2 3 5" xfId="55471"/>
    <cellStyle name="Output 5 2 3 6" xfId="55472"/>
    <cellStyle name="Output 5 2 4" xfId="11498"/>
    <cellStyle name="Output 5 2 4 2" xfId="11499"/>
    <cellStyle name="Output 5 2 4 2 2" xfId="11500"/>
    <cellStyle name="Output 5 2 4 2 2 2" xfId="11501"/>
    <cellStyle name="Output 5 2 4 2 2 2 2" xfId="11502"/>
    <cellStyle name="Output 5 2 4 2 2 3" xfId="11503"/>
    <cellStyle name="Output 5 2 4 2 3" xfId="11504"/>
    <cellStyle name="Output 5 2 4 2 3 2" xfId="11505"/>
    <cellStyle name="Output 5 2 4 2 3 2 2" xfId="11506"/>
    <cellStyle name="Output 5 2 4 2 3 3" xfId="11507"/>
    <cellStyle name="Output 5 2 4 2 4" xfId="11508"/>
    <cellStyle name="Output 5 2 4 2 4 2" xfId="11509"/>
    <cellStyle name="Output 5 2 4 2 5" xfId="11510"/>
    <cellStyle name="Output 5 2 4 3" xfId="11511"/>
    <cellStyle name="Output 5 2 4 3 2" xfId="11512"/>
    <cellStyle name="Output 5 2 4 3 2 2" xfId="11513"/>
    <cellStyle name="Output 5 2 4 3 3" xfId="11514"/>
    <cellStyle name="Output 5 2 4 4" xfId="11515"/>
    <cellStyle name="Output 5 2 4 4 2" xfId="11516"/>
    <cellStyle name="Output 5 2 4 4 2 2" xfId="11517"/>
    <cellStyle name="Output 5 2 4 4 3" xfId="11518"/>
    <cellStyle name="Output 5 2 4 5" xfId="11519"/>
    <cellStyle name="Output 5 2 4 5 2" xfId="11520"/>
    <cellStyle name="Output 5 2 4 6" xfId="11521"/>
    <cellStyle name="Output 5 2 5" xfId="55473"/>
    <cellStyle name="Output 5 2 6" xfId="55474"/>
    <cellStyle name="Output 5 2 7" xfId="55475"/>
    <cellStyle name="Output 5 2 8" xfId="55476"/>
    <cellStyle name="Output 5 3" xfId="602"/>
    <cellStyle name="Output 5 3 2" xfId="603"/>
    <cellStyle name="Output 5 3 2 2" xfId="11522"/>
    <cellStyle name="Output 5 3 2 2 2" xfId="11523"/>
    <cellStyle name="Output 5 3 2 2 2 2" xfId="11524"/>
    <cellStyle name="Output 5 3 2 2 2 2 2" xfId="11525"/>
    <cellStyle name="Output 5 3 2 2 2 2 2 2" xfId="11526"/>
    <cellStyle name="Output 5 3 2 2 2 2 3" xfId="11527"/>
    <cellStyle name="Output 5 3 2 2 2 3" xfId="11528"/>
    <cellStyle name="Output 5 3 2 2 2 3 2" xfId="11529"/>
    <cellStyle name="Output 5 3 2 2 2 3 2 2" xfId="11530"/>
    <cellStyle name="Output 5 3 2 2 2 3 3" xfId="11531"/>
    <cellStyle name="Output 5 3 2 2 2 4" xfId="11532"/>
    <cellStyle name="Output 5 3 2 2 2 4 2" xfId="11533"/>
    <cellStyle name="Output 5 3 2 2 2 5" xfId="11534"/>
    <cellStyle name="Output 5 3 2 2 3" xfId="11535"/>
    <cellStyle name="Output 5 3 2 2 3 2" xfId="11536"/>
    <cellStyle name="Output 5 3 2 2 3 2 2" xfId="11537"/>
    <cellStyle name="Output 5 3 2 2 3 3" xfId="11538"/>
    <cellStyle name="Output 5 3 2 2 4" xfId="11539"/>
    <cellStyle name="Output 5 3 2 2 4 2" xfId="11540"/>
    <cellStyle name="Output 5 3 2 2 4 2 2" xfId="11541"/>
    <cellStyle name="Output 5 3 2 2 4 3" xfId="11542"/>
    <cellStyle name="Output 5 3 2 2 5" xfId="11543"/>
    <cellStyle name="Output 5 3 2 2 5 2" xfId="11544"/>
    <cellStyle name="Output 5 3 2 2 6" xfId="11545"/>
    <cellStyle name="Output 5 3 2 3" xfId="55477"/>
    <cellStyle name="Output 5 3 2 4" xfId="55478"/>
    <cellStyle name="Output 5 3 2 5" xfId="55479"/>
    <cellStyle name="Output 5 3 2 6" xfId="55480"/>
    <cellStyle name="Output 5 3 3" xfId="11546"/>
    <cellStyle name="Output 5 3 3 2" xfId="11547"/>
    <cellStyle name="Output 5 3 3 2 2" xfId="11548"/>
    <cellStyle name="Output 5 3 3 2 2 2" xfId="11549"/>
    <cellStyle name="Output 5 3 3 2 2 2 2" xfId="11550"/>
    <cellStyle name="Output 5 3 3 2 2 3" xfId="11551"/>
    <cellStyle name="Output 5 3 3 2 3" xfId="11552"/>
    <cellStyle name="Output 5 3 3 2 3 2" xfId="11553"/>
    <cellStyle name="Output 5 3 3 2 3 2 2" xfId="11554"/>
    <cellStyle name="Output 5 3 3 2 3 3" xfId="11555"/>
    <cellStyle name="Output 5 3 3 2 4" xfId="11556"/>
    <cellStyle name="Output 5 3 3 2 4 2" xfId="11557"/>
    <cellStyle name="Output 5 3 3 2 5" xfId="11558"/>
    <cellStyle name="Output 5 3 3 3" xfId="11559"/>
    <cellStyle name="Output 5 3 3 3 2" xfId="11560"/>
    <cellStyle name="Output 5 3 3 3 2 2" xfId="11561"/>
    <cellStyle name="Output 5 3 3 3 3" xfId="11562"/>
    <cellStyle name="Output 5 3 3 4" xfId="11563"/>
    <cellStyle name="Output 5 3 3 4 2" xfId="11564"/>
    <cellStyle name="Output 5 3 3 4 2 2" xfId="11565"/>
    <cellStyle name="Output 5 3 3 4 3" xfId="11566"/>
    <cellStyle name="Output 5 3 3 5" xfId="11567"/>
    <cellStyle name="Output 5 3 3 5 2" xfId="11568"/>
    <cellStyle name="Output 5 3 3 6" xfId="11569"/>
    <cellStyle name="Output 5 3 4" xfId="55481"/>
    <cellStyle name="Output 5 3 5" xfId="55482"/>
    <cellStyle name="Output 5 3 6" xfId="55483"/>
    <cellStyle name="Output 5 3 7" xfId="55484"/>
    <cellStyle name="Output 5 4" xfId="604"/>
    <cellStyle name="Output 5 4 2" xfId="605"/>
    <cellStyle name="Output 5 4 2 2" xfId="11570"/>
    <cellStyle name="Output 5 4 2 2 2" xfId="11571"/>
    <cellStyle name="Output 5 4 2 2 2 2" xfId="11572"/>
    <cellStyle name="Output 5 4 2 2 2 2 2" xfId="11573"/>
    <cellStyle name="Output 5 4 2 2 2 2 2 2" xfId="11574"/>
    <cellStyle name="Output 5 4 2 2 2 2 3" xfId="11575"/>
    <cellStyle name="Output 5 4 2 2 2 3" xfId="11576"/>
    <cellStyle name="Output 5 4 2 2 2 3 2" xfId="11577"/>
    <cellStyle name="Output 5 4 2 2 2 3 2 2" xfId="11578"/>
    <cellStyle name="Output 5 4 2 2 2 3 3" xfId="11579"/>
    <cellStyle name="Output 5 4 2 2 2 4" xfId="11580"/>
    <cellStyle name="Output 5 4 2 2 2 4 2" xfId="11581"/>
    <cellStyle name="Output 5 4 2 2 2 5" xfId="11582"/>
    <cellStyle name="Output 5 4 2 2 3" xfId="11583"/>
    <cellStyle name="Output 5 4 2 2 3 2" xfId="11584"/>
    <cellStyle name="Output 5 4 2 2 3 2 2" xfId="11585"/>
    <cellStyle name="Output 5 4 2 2 3 3" xfId="11586"/>
    <cellStyle name="Output 5 4 2 2 4" xfId="11587"/>
    <cellStyle name="Output 5 4 2 2 4 2" xfId="11588"/>
    <cellStyle name="Output 5 4 2 2 4 2 2" xfId="11589"/>
    <cellStyle name="Output 5 4 2 2 4 3" xfId="11590"/>
    <cellStyle name="Output 5 4 2 2 5" xfId="11591"/>
    <cellStyle name="Output 5 4 2 2 5 2" xfId="11592"/>
    <cellStyle name="Output 5 4 2 2 6" xfId="11593"/>
    <cellStyle name="Output 5 4 2 3" xfId="55485"/>
    <cellStyle name="Output 5 4 2 4" xfId="55486"/>
    <cellStyle name="Output 5 4 2 5" xfId="55487"/>
    <cellStyle name="Output 5 4 2 6" xfId="55488"/>
    <cellStyle name="Output 5 4 3" xfId="11594"/>
    <cellStyle name="Output 5 4 3 2" xfId="11595"/>
    <cellStyle name="Output 5 4 3 2 2" xfId="11596"/>
    <cellStyle name="Output 5 4 3 2 2 2" xfId="11597"/>
    <cellStyle name="Output 5 4 3 2 2 2 2" xfId="11598"/>
    <cellStyle name="Output 5 4 3 2 2 3" xfId="11599"/>
    <cellStyle name="Output 5 4 3 2 3" xfId="11600"/>
    <cellStyle name="Output 5 4 3 2 3 2" xfId="11601"/>
    <cellStyle name="Output 5 4 3 2 3 2 2" xfId="11602"/>
    <cellStyle name="Output 5 4 3 2 3 3" xfId="11603"/>
    <cellStyle name="Output 5 4 3 2 4" xfId="11604"/>
    <cellStyle name="Output 5 4 3 2 4 2" xfId="11605"/>
    <cellStyle name="Output 5 4 3 2 5" xfId="11606"/>
    <cellStyle name="Output 5 4 3 3" xfId="11607"/>
    <cellStyle name="Output 5 4 3 3 2" xfId="11608"/>
    <cellStyle name="Output 5 4 3 3 2 2" xfId="11609"/>
    <cellStyle name="Output 5 4 3 3 3" xfId="11610"/>
    <cellStyle name="Output 5 4 3 4" xfId="11611"/>
    <cellStyle name="Output 5 4 3 4 2" xfId="11612"/>
    <cellStyle name="Output 5 4 3 4 2 2" xfId="11613"/>
    <cellStyle name="Output 5 4 3 4 3" xfId="11614"/>
    <cellStyle name="Output 5 4 3 5" xfId="11615"/>
    <cellStyle name="Output 5 4 3 5 2" xfId="11616"/>
    <cellStyle name="Output 5 4 3 6" xfId="11617"/>
    <cellStyle name="Output 5 4 4" xfId="55489"/>
    <cellStyle name="Output 5 4 5" xfId="55490"/>
    <cellStyle name="Output 5 4 6" xfId="55491"/>
    <cellStyle name="Output 5 4 7" xfId="55492"/>
    <cellStyle name="Output 5 5" xfId="606"/>
    <cellStyle name="Output 5 5 2" xfId="607"/>
    <cellStyle name="Output 5 5 2 2" xfId="11618"/>
    <cellStyle name="Output 5 5 2 2 2" xfId="11619"/>
    <cellStyle name="Output 5 5 2 2 2 2" xfId="11620"/>
    <cellStyle name="Output 5 5 2 2 2 2 2" xfId="11621"/>
    <cellStyle name="Output 5 5 2 2 2 2 2 2" xfId="11622"/>
    <cellStyle name="Output 5 5 2 2 2 2 3" xfId="11623"/>
    <cellStyle name="Output 5 5 2 2 2 3" xfId="11624"/>
    <cellStyle name="Output 5 5 2 2 2 3 2" xfId="11625"/>
    <cellStyle name="Output 5 5 2 2 2 3 2 2" xfId="11626"/>
    <cellStyle name="Output 5 5 2 2 2 3 3" xfId="11627"/>
    <cellStyle name="Output 5 5 2 2 2 4" xfId="11628"/>
    <cellStyle name="Output 5 5 2 2 2 4 2" xfId="11629"/>
    <cellStyle name="Output 5 5 2 2 2 5" xfId="11630"/>
    <cellStyle name="Output 5 5 2 2 3" xfId="11631"/>
    <cellStyle name="Output 5 5 2 2 3 2" xfId="11632"/>
    <cellStyle name="Output 5 5 2 2 3 2 2" xfId="11633"/>
    <cellStyle name="Output 5 5 2 2 3 3" xfId="11634"/>
    <cellStyle name="Output 5 5 2 2 4" xfId="11635"/>
    <cellStyle name="Output 5 5 2 2 4 2" xfId="11636"/>
    <cellStyle name="Output 5 5 2 2 4 2 2" xfId="11637"/>
    <cellStyle name="Output 5 5 2 2 4 3" xfId="11638"/>
    <cellStyle name="Output 5 5 2 2 5" xfId="11639"/>
    <cellStyle name="Output 5 5 2 2 5 2" xfId="11640"/>
    <cellStyle name="Output 5 5 2 2 6" xfId="11641"/>
    <cellStyle name="Output 5 5 2 3" xfId="55493"/>
    <cellStyle name="Output 5 5 2 4" xfId="55494"/>
    <cellStyle name="Output 5 5 2 5" xfId="55495"/>
    <cellStyle name="Output 5 5 2 6" xfId="55496"/>
    <cellStyle name="Output 5 5 3" xfId="11642"/>
    <cellStyle name="Output 5 5 3 2" xfId="11643"/>
    <cellStyle name="Output 5 5 3 2 2" xfId="11644"/>
    <cellStyle name="Output 5 5 3 2 2 2" xfId="11645"/>
    <cellStyle name="Output 5 5 3 2 2 2 2" xfId="11646"/>
    <cellStyle name="Output 5 5 3 2 2 3" xfId="11647"/>
    <cellStyle name="Output 5 5 3 2 3" xfId="11648"/>
    <cellStyle name="Output 5 5 3 2 3 2" xfId="11649"/>
    <cellStyle name="Output 5 5 3 2 3 2 2" xfId="11650"/>
    <cellStyle name="Output 5 5 3 2 3 3" xfId="11651"/>
    <cellStyle name="Output 5 5 3 2 4" xfId="11652"/>
    <cellStyle name="Output 5 5 3 2 4 2" xfId="11653"/>
    <cellStyle name="Output 5 5 3 2 5" xfId="11654"/>
    <cellStyle name="Output 5 5 3 3" xfId="11655"/>
    <cellStyle name="Output 5 5 3 3 2" xfId="11656"/>
    <cellStyle name="Output 5 5 3 3 2 2" xfId="11657"/>
    <cellStyle name="Output 5 5 3 3 3" xfId="11658"/>
    <cellStyle name="Output 5 5 3 4" xfId="11659"/>
    <cellStyle name="Output 5 5 3 4 2" xfId="11660"/>
    <cellStyle name="Output 5 5 3 4 2 2" xfId="11661"/>
    <cellStyle name="Output 5 5 3 4 3" xfId="11662"/>
    <cellStyle name="Output 5 5 3 5" xfId="11663"/>
    <cellStyle name="Output 5 5 3 5 2" xfId="11664"/>
    <cellStyle name="Output 5 5 3 6" xfId="11665"/>
    <cellStyle name="Output 5 5 4" xfId="55497"/>
    <cellStyle name="Output 5 5 5" xfId="55498"/>
    <cellStyle name="Output 5 5 6" xfId="55499"/>
    <cellStyle name="Output 5 5 7" xfId="55500"/>
    <cellStyle name="Output 5 6" xfId="608"/>
    <cellStyle name="Output 5 6 2" xfId="609"/>
    <cellStyle name="Output 5 6 2 2" xfId="11666"/>
    <cellStyle name="Output 5 6 2 2 2" xfId="11667"/>
    <cellStyle name="Output 5 6 2 2 2 2" xfId="11668"/>
    <cellStyle name="Output 5 6 2 2 2 2 2" xfId="11669"/>
    <cellStyle name="Output 5 6 2 2 2 2 2 2" xfId="11670"/>
    <cellStyle name="Output 5 6 2 2 2 2 3" xfId="11671"/>
    <cellStyle name="Output 5 6 2 2 2 3" xfId="11672"/>
    <cellStyle name="Output 5 6 2 2 2 3 2" xfId="11673"/>
    <cellStyle name="Output 5 6 2 2 2 3 2 2" xfId="11674"/>
    <cellStyle name="Output 5 6 2 2 2 3 3" xfId="11675"/>
    <cellStyle name="Output 5 6 2 2 2 4" xfId="11676"/>
    <cellStyle name="Output 5 6 2 2 2 4 2" xfId="11677"/>
    <cellStyle name="Output 5 6 2 2 2 5" xfId="11678"/>
    <cellStyle name="Output 5 6 2 2 3" xfId="11679"/>
    <cellStyle name="Output 5 6 2 2 3 2" xfId="11680"/>
    <cellStyle name="Output 5 6 2 2 3 2 2" xfId="11681"/>
    <cellStyle name="Output 5 6 2 2 3 3" xfId="11682"/>
    <cellStyle name="Output 5 6 2 2 4" xfId="11683"/>
    <cellStyle name="Output 5 6 2 2 4 2" xfId="11684"/>
    <cellStyle name="Output 5 6 2 2 4 2 2" xfId="11685"/>
    <cellStyle name="Output 5 6 2 2 4 3" xfId="11686"/>
    <cellStyle name="Output 5 6 2 2 5" xfId="11687"/>
    <cellStyle name="Output 5 6 2 2 5 2" xfId="11688"/>
    <cellStyle name="Output 5 6 2 2 6" xfId="11689"/>
    <cellStyle name="Output 5 6 2 3" xfId="55501"/>
    <cellStyle name="Output 5 6 2 4" xfId="55502"/>
    <cellStyle name="Output 5 6 2 5" xfId="55503"/>
    <cellStyle name="Output 5 6 2 6" xfId="55504"/>
    <cellStyle name="Output 5 6 3" xfId="11690"/>
    <cellStyle name="Output 5 6 3 2" xfId="11691"/>
    <cellStyle name="Output 5 6 3 2 2" xfId="11692"/>
    <cellStyle name="Output 5 6 3 2 2 2" xfId="11693"/>
    <cellStyle name="Output 5 6 3 2 2 2 2" xfId="11694"/>
    <cellStyle name="Output 5 6 3 2 2 3" xfId="11695"/>
    <cellStyle name="Output 5 6 3 2 3" xfId="11696"/>
    <cellStyle name="Output 5 6 3 2 3 2" xfId="11697"/>
    <cellStyle name="Output 5 6 3 2 3 2 2" xfId="11698"/>
    <cellStyle name="Output 5 6 3 2 3 3" xfId="11699"/>
    <cellStyle name="Output 5 6 3 2 4" xfId="11700"/>
    <cellStyle name="Output 5 6 3 2 4 2" xfId="11701"/>
    <cellStyle name="Output 5 6 3 2 5" xfId="11702"/>
    <cellStyle name="Output 5 6 3 3" xfId="11703"/>
    <cellStyle name="Output 5 6 3 3 2" xfId="11704"/>
    <cellStyle name="Output 5 6 3 3 2 2" xfId="11705"/>
    <cellStyle name="Output 5 6 3 3 3" xfId="11706"/>
    <cellStyle name="Output 5 6 3 4" xfId="11707"/>
    <cellStyle name="Output 5 6 3 4 2" xfId="11708"/>
    <cellStyle name="Output 5 6 3 4 2 2" xfId="11709"/>
    <cellStyle name="Output 5 6 3 4 3" xfId="11710"/>
    <cellStyle name="Output 5 6 3 5" xfId="11711"/>
    <cellStyle name="Output 5 6 3 5 2" xfId="11712"/>
    <cellStyle name="Output 5 6 3 6" xfId="11713"/>
    <cellStyle name="Output 5 6 4" xfId="55505"/>
    <cellStyle name="Output 5 6 5" xfId="55506"/>
    <cellStyle name="Output 5 6 6" xfId="55507"/>
    <cellStyle name="Output 5 6 7" xfId="55508"/>
    <cellStyle name="Output 5 7" xfId="11714"/>
    <cellStyle name="Output 5 7 2" xfId="11715"/>
    <cellStyle name="Output 5 7 2 2" xfId="11716"/>
    <cellStyle name="Output 5 7 2 2 2" xfId="11717"/>
    <cellStyle name="Output 5 7 2 2 2 2" xfId="11718"/>
    <cellStyle name="Output 5 7 2 2 3" xfId="11719"/>
    <cellStyle name="Output 5 7 2 3" xfId="11720"/>
    <cellStyle name="Output 5 7 2 3 2" xfId="11721"/>
    <cellStyle name="Output 5 7 2 3 2 2" xfId="11722"/>
    <cellStyle name="Output 5 7 2 3 3" xfId="11723"/>
    <cellStyle name="Output 5 7 2 4" xfId="11724"/>
    <cellStyle name="Output 5 7 2 4 2" xfId="11725"/>
    <cellStyle name="Output 5 7 2 5" xfId="11726"/>
    <cellStyle name="Output 5 7 3" xfId="11727"/>
    <cellStyle name="Output 5 7 3 2" xfId="11728"/>
    <cellStyle name="Output 5 7 3 2 2" xfId="11729"/>
    <cellStyle name="Output 5 7 3 3" xfId="11730"/>
    <cellStyle name="Output 5 7 4" xfId="11731"/>
    <cellStyle name="Output 5 7 4 2" xfId="11732"/>
    <cellStyle name="Output 5 7 4 2 2" xfId="11733"/>
    <cellStyle name="Output 5 7 4 3" xfId="11734"/>
    <cellStyle name="Output 5 7 5" xfId="11735"/>
    <cellStyle name="Output 5 7 5 2" xfId="11736"/>
    <cellStyle name="Output 5 7 6" xfId="11737"/>
    <cellStyle name="Output 5 8" xfId="55509"/>
    <cellStyle name="Output 5 9" xfId="55510"/>
    <cellStyle name="Output 6" xfId="14448"/>
    <cellStyle name="Output 6 2" xfId="14477"/>
    <cellStyle name="Output 6 3" xfId="55511"/>
    <cellStyle name="Output 7" xfId="55512"/>
    <cellStyle name="Output 8" xfId="55513"/>
    <cellStyle name="Output 9" xfId="55514"/>
    <cellStyle name="Output Amounts" xfId="55515"/>
    <cellStyle name="Output Column Headings" xfId="55516"/>
    <cellStyle name="Output Line Items" xfId="55517"/>
    <cellStyle name="Output Report Heading" xfId="55518"/>
    <cellStyle name="Output Report Title" xfId="55519"/>
    <cellStyle name="Percent" xfId="2" builtinId="5"/>
    <cellStyle name="Percent +/-" xfId="55520"/>
    <cellStyle name="Percent 10" xfId="55521"/>
    <cellStyle name="Percent 11" xfId="55522"/>
    <cellStyle name="Percent 2" xfId="56"/>
    <cellStyle name="Percent 2 2" xfId="610"/>
    <cellStyle name="Percent 2 2 2" xfId="14478"/>
    <cellStyle name="Percent 2 2 3" xfId="55523"/>
    <cellStyle name="Percent 2 3" xfId="611"/>
    <cellStyle name="Percent 2 3 2" xfId="55524"/>
    <cellStyle name="Percent 2 3 3" xfId="55525"/>
    <cellStyle name="Percent 2 3 4" xfId="55526"/>
    <cellStyle name="Percent 2 4" xfId="612"/>
    <cellStyle name="Percent 2 4 2" xfId="55527"/>
    <cellStyle name="Percent 2 5" xfId="11738"/>
    <cellStyle name="Percent 2 5 2" xfId="14479"/>
    <cellStyle name="Percent 2 5 3" xfId="55528"/>
    <cellStyle name="Percent 2 6" xfId="55529"/>
    <cellStyle name="Percent 3" xfId="613"/>
    <cellStyle name="Percent 3 2" xfId="14449"/>
    <cellStyle name="Percent 3 2 2" xfId="55530"/>
    <cellStyle name="Percent 3 2 3" xfId="55531"/>
    <cellStyle name="Percent 3 3" xfId="14480"/>
    <cellStyle name="Percent 3 3 2" xfId="55532"/>
    <cellStyle name="Percent 3 4" xfId="55533"/>
    <cellStyle name="Percent 3 4 2" xfId="55534"/>
    <cellStyle name="Percent 3 4 3" xfId="55535"/>
    <cellStyle name="Percent 3 5" xfId="55536"/>
    <cellStyle name="Percent 3 6" xfId="55537"/>
    <cellStyle name="Percent 3 7" xfId="55538"/>
    <cellStyle name="Percent 4" xfId="614"/>
    <cellStyle name="Percent 4 2" xfId="55539"/>
    <cellStyle name="Percent 4 2 2" xfId="55540"/>
    <cellStyle name="Percent 4 2 2 2" xfId="55541"/>
    <cellStyle name="Percent 4 2 2 2 2" xfId="55542"/>
    <cellStyle name="Percent 4 2 2 2 3" xfId="55543"/>
    <cellStyle name="Percent 4 2 2 3" xfId="55544"/>
    <cellStyle name="Percent 4 2 2 4" xfId="55545"/>
    <cellStyle name="Percent 4 2 3" xfId="55546"/>
    <cellStyle name="Percent 4 2 3 2" xfId="55547"/>
    <cellStyle name="Percent 4 2 3 3" xfId="55548"/>
    <cellStyle name="Percent 4 2 4" xfId="55549"/>
    <cellStyle name="Percent 4 2 4 2" xfId="55550"/>
    <cellStyle name="Percent 4 2 4 3" xfId="55551"/>
    <cellStyle name="Percent 4 2 5" xfId="55552"/>
    <cellStyle name="Percent 4 2 6" xfId="55553"/>
    <cellStyle name="Percent 4 2 7" xfId="55554"/>
    <cellStyle name="Percent 4 3" xfId="55555"/>
    <cellStyle name="Percent 4 3 2" xfId="55556"/>
    <cellStyle name="Percent 4 3 2 2" xfId="55557"/>
    <cellStyle name="Percent 4 3 2 2 2" xfId="55558"/>
    <cellStyle name="Percent 4 3 2 2 3" xfId="55559"/>
    <cellStyle name="Percent 4 3 2 3" xfId="55560"/>
    <cellStyle name="Percent 4 3 2 4" xfId="55561"/>
    <cellStyle name="Percent 4 3 3" xfId="55562"/>
    <cellStyle name="Percent 4 3 3 2" xfId="55563"/>
    <cellStyle name="Percent 4 3 3 3" xfId="55564"/>
    <cellStyle name="Percent 4 3 4" xfId="55565"/>
    <cellStyle name="Percent 4 3 5" xfId="55566"/>
    <cellStyle name="Percent 4 3 6" xfId="55567"/>
    <cellStyle name="Percent 4 4" xfId="55568"/>
    <cellStyle name="Percent 4 4 2" xfId="55569"/>
    <cellStyle name="Percent 4 4 2 2" xfId="55570"/>
    <cellStyle name="Percent 4 4 2 3" xfId="55571"/>
    <cellStyle name="Percent 4 4 3" xfId="55572"/>
    <cellStyle name="Percent 4 4 4" xfId="55573"/>
    <cellStyle name="Percent 4 5" xfId="55574"/>
    <cellStyle name="Percent 4 5 2" xfId="55575"/>
    <cellStyle name="Percent 4 5 3" xfId="55576"/>
    <cellStyle name="Percent 4 6" xfId="55577"/>
    <cellStyle name="Percent 4 6 2" xfId="55578"/>
    <cellStyle name="Percent 4 6 3" xfId="55579"/>
    <cellStyle name="Percent 4 7" xfId="55580"/>
    <cellStyle name="Percent 5" xfId="615"/>
    <cellStyle name="Percent 5 2" xfId="55581"/>
    <cellStyle name="Percent 5 2 2" xfId="55582"/>
    <cellStyle name="Percent 5 2 2 2" xfId="55583"/>
    <cellStyle name="Percent 5 2 2 3" xfId="55584"/>
    <cellStyle name="Percent 5 2 3" xfId="55585"/>
    <cellStyle name="Percent 5 2 4" xfId="55586"/>
    <cellStyle name="Percent 5 2 5" xfId="55587"/>
    <cellStyle name="Percent 5 3" xfId="55588"/>
    <cellStyle name="Percent 5 3 2" xfId="55589"/>
    <cellStyle name="Percent 5 3 3" xfId="55590"/>
    <cellStyle name="Percent 5 3 4" xfId="55591"/>
    <cellStyle name="Percent 5 4" xfId="55592"/>
    <cellStyle name="Percent 5 5" xfId="55593"/>
    <cellStyle name="Percent 5 6" xfId="55594"/>
    <cellStyle name="Percent 6" xfId="616"/>
    <cellStyle name="Percent 6 2" xfId="55595"/>
    <cellStyle name="Percent 6 2 2" xfId="55596"/>
    <cellStyle name="Percent 6 3" xfId="55597"/>
    <cellStyle name="Percent 6 4" xfId="55598"/>
    <cellStyle name="Percent 7" xfId="617"/>
    <cellStyle name="Percent 7 2" xfId="55599"/>
    <cellStyle name="Percent 7 3" xfId="55600"/>
    <cellStyle name="Percent 7 4" xfId="55601"/>
    <cellStyle name="Percent 8" xfId="14450"/>
    <cellStyle name="Percent 9" xfId="55602"/>
    <cellStyle name="Percent 9 2" xfId="55603"/>
    <cellStyle name="Plain" xfId="55604"/>
    <cellStyle name="Plain 2" xfId="55605"/>
    <cellStyle name="Projected future" xfId="55606"/>
    <cellStyle name="Projected future 2" xfId="55607"/>
    <cellStyle name="SAPBEXHLevel3" xfId="55608"/>
    <cellStyle name="SAPBEXHLevel3 2" xfId="55609"/>
    <cellStyle name="SAPBEXHLevel3 2 2" xfId="55610"/>
    <cellStyle name="SAPBEXHLevel3 2 3" xfId="55611"/>
    <cellStyle name="SAPBEXHLevel3 3" xfId="55612"/>
    <cellStyle name="SAPBEXHLevel3 4" xfId="55613"/>
    <cellStyle name="SAPBEXstdData" xfId="55614"/>
    <cellStyle name="Scenario flex current" xfId="55615"/>
    <cellStyle name="Scenario flex current 2" xfId="55616"/>
    <cellStyle name="SectHeader" xfId="55617"/>
    <cellStyle name="SectHeaderLev2" xfId="55618"/>
    <cellStyle name="SectLev2SubTotal" xfId="55619"/>
    <cellStyle name="SectSubHeader" xfId="55620"/>
    <cellStyle name="SectSubHeaderTotal" xfId="55621"/>
    <cellStyle name="SectSubTotal" xfId="55622"/>
    <cellStyle name="Shaded" xfId="55623"/>
    <cellStyle name="Single Cell Column Heading" xfId="55624"/>
    <cellStyle name="Small" xfId="55625"/>
    <cellStyle name="Style 1" xfId="55626"/>
    <cellStyle name="SubNoteNum" xfId="55627"/>
    <cellStyle name="SubNoteSection" xfId="55628"/>
    <cellStyle name="SYSTEM" xfId="55629"/>
    <cellStyle name="SYSTEM 10" xfId="55630"/>
    <cellStyle name="SYSTEM 10 10" xfId="55631"/>
    <cellStyle name="SYSTEM 10 10 2" xfId="55632"/>
    <cellStyle name="SYSTEM 10 10 3" xfId="55633"/>
    <cellStyle name="SYSTEM 10 11" xfId="55634"/>
    <cellStyle name="SYSTEM 10 2" xfId="55635"/>
    <cellStyle name="SYSTEM 10 2 2" xfId="55636"/>
    <cellStyle name="SYSTEM 10 2 2 2" xfId="55637"/>
    <cellStyle name="SYSTEM 10 2 2 3" xfId="55638"/>
    <cellStyle name="SYSTEM 10 2 3" xfId="55639"/>
    <cellStyle name="SYSTEM 10 3" xfId="55640"/>
    <cellStyle name="SYSTEM 10 3 2" xfId="55641"/>
    <cellStyle name="SYSTEM 10 3 2 2" xfId="55642"/>
    <cellStyle name="SYSTEM 10 3 2 3" xfId="55643"/>
    <cellStyle name="SYSTEM 10 3 3" xfId="55644"/>
    <cellStyle name="SYSTEM 10 4" xfId="55645"/>
    <cellStyle name="SYSTEM 10 4 2" xfId="55646"/>
    <cellStyle name="SYSTEM 10 4 2 2" xfId="55647"/>
    <cellStyle name="SYSTEM 10 4 2 3" xfId="55648"/>
    <cellStyle name="SYSTEM 10 4 3" xfId="55649"/>
    <cellStyle name="SYSTEM 10 5" xfId="55650"/>
    <cellStyle name="SYSTEM 10 5 2" xfId="55651"/>
    <cellStyle name="SYSTEM 10 5 2 2" xfId="55652"/>
    <cellStyle name="SYSTEM 10 5 2 3" xfId="55653"/>
    <cellStyle name="SYSTEM 10 5 3" xfId="55654"/>
    <cellStyle name="SYSTEM 10 6" xfId="55655"/>
    <cellStyle name="SYSTEM 10 6 2" xfId="55656"/>
    <cellStyle name="SYSTEM 10 6 2 2" xfId="55657"/>
    <cellStyle name="SYSTEM 10 6 2 3" xfId="55658"/>
    <cellStyle name="SYSTEM 10 6 3" xfId="55659"/>
    <cellStyle name="SYSTEM 10 7" xfId="55660"/>
    <cellStyle name="SYSTEM 10 7 2" xfId="55661"/>
    <cellStyle name="SYSTEM 10 7 2 2" xfId="55662"/>
    <cellStyle name="SYSTEM 10 7 2 3" xfId="55663"/>
    <cellStyle name="SYSTEM 10 7 3" xfId="55664"/>
    <cellStyle name="SYSTEM 10 8" xfId="55665"/>
    <cellStyle name="SYSTEM 10 8 2" xfId="55666"/>
    <cellStyle name="SYSTEM 10 8 2 2" xfId="55667"/>
    <cellStyle name="SYSTEM 10 8 2 3" xfId="55668"/>
    <cellStyle name="SYSTEM 10 8 3" xfId="55669"/>
    <cellStyle name="SYSTEM 10 9" xfId="55670"/>
    <cellStyle name="SYSTEM 10 9 2" xfId="55671"/>
    <cellStyle name="SYSTEM 10 9 2 2" xfId="55672"/>
    <cellStyle name="SYSTEM 10 9 2 3" xfId="55673"/>
    <cellStyle name="SYSTEM 10 9 3" xfId="55674"/>
    <cellStyle name="SYSTEM 11" xfId="55675"/>
    <cellStyle name="SYSTEM 11 10" xfId="55676"/>
    <cellStyle name="SYSTEM 11 10 2" xfId="55677"/>
    <cellStyle name="SYSTEM 11 10 3" xfId="55678"/>
    <cellStyle name="SYSTEM 11 11" xfId="55679"/>
    <cellStyle name="SYSTEM 11 2" xfId="55680"/>
    <cellStyle name="SYSTEM 11 2 2" xfId="55681"/>
    <cellStyle name="SYSTEM 11 2 2 2" xfId="55682"/>
    <cellStyle name="SYSTEM 11 2 2 3" xfId="55683"/>
    <cellStyle name="SYSTEM 11 2 3" xfId="55684"/>
    <cellStyle name="SYSTEM 11 3" xfId="55685"/>
    <cellStyle name="SYSTEM 11 3 2" xfId="55686"/>
    <cellStyle name="SYSTEM 11 3 2 2" xfId="55687"/>
    <cellStyle name="SYSTEM 11 3 2 3" xfId="55688"/>
    <cellStyle name="SYSTEM 11 3 3" xfId="55689"/>
    <cellStyle name="SYSTEM 11 4" xfId="55690"/>
    <cellStyle name="SYSTEM 11 4 2" xfId="55691"/>
    <cellStyle name="SYSTEM 11 4 2 2" xfId="55692"/>
    <cellStyle name="SYSTEM 11 4 2 3" xfId="55693"/>
    <cellStyle name="SYSTEM 11 4 3" xfId="55694"/>
    <cellStyle name="SYSTEM 11 5" xfId="55695"/>
    <cellStyle name="SYSTEM 11 5 2" xfId="55696"/>
    <cellStyle name="SYSTEM 11 5 2 2" xfId="55697"/>
    <cellStyle name="SYSTEM 11 5 2 3" xfId="55698"/>
    <cellStyle name="SYSTEM 11 5 3" xfId="55699"/>
    <cellStyle name="SYSTEM 11 6" xfId="55700"/>
    <cellStyle name="SYSTEM 11 6 2" xfId="55701"/>
    <cellStyle name="SYSTEM 11 6 2 2" xfId="55702"/>
    <cellStyle name="SYSTEM 11 6 2 3" xfId="55703"/>
    <cellStyle name="SYSTEM 11 6 3" xfId="55704"/>
    <cellStyle name="SYSTEM 11 7" xfId="55705"/>
    <cellStyle name="SYSTEM 11 7 2" xfId="55706"/>
    <cellStyle name="SYSTEM 11 7 2 2" xfId="55707"/>
    <cellStyle name="SYSTEM 11 7 2 3" xfId="55708"/>
    <cellStyle name="SYSTEM 11 7 3" xfId="55709"/>
    <cellStyle name="SYSTEM 11 8" xfId="55710"/>
    <cellStyle name="SYSTEM 11 8 2" xfId="55711"/>
    <cellStyle name="SYSTEM 11 8 2 2" xfId="55712"/>
    <cellStyle name="SYSTEM 11 8 2 3" xfId="55713"/>
    <cellStyle name="SYSTEM 11 8 3" xfId="55714"/>
    <cellStyle name="SYSTEM 11 9" xfId="55715"/>
    <cellStyle name="SYSTEM 11 9 2" xfId="55716"/>
    <cellStyle name="SYSTEM 11 9 2 2" xfId="55717"/>
    <cellStyle name="SYSTEM 11 9 2 3" xfId="55718"/>
    <cellStyle name="SYSTEM 11 9 3" xfId="55719"/>
    <cellStyle name="SYSTEM 12" xfId="55720"/>
    <cellStyle name="SYSTEM 12 10" xfId="55721"/>
    <cellStyle name="SYSTEM 12 10 2" xfId="55722"/>
    <cellStyle name="SYSTEM 12 10 3" xfId="55723"/>
    <cellStyle name="SYSTEM 12 11" xfId="55724"/>
    <cellStyle name="SYSTEM 12 2" xfId="55725"/>
    <cellStyle name="SYSTEM 12 2 2" xfId="55726"/>
    <cellStyle name="SYSTEM 12 2 2 2" xfId="55727"/>
    <cellStyle name="SYSTEM 12 2 2 3" xfId="55728"/>
    <cellStyle name="SYSTEM 12 2 3" xfId="55729"/>
    <cellStyle name="SYSTEM 12 3" xfId="55730"/>
    <cellStyle name="SYSTEM 12 3 2" xfId="55731"/>
    <cellStyle name="SYSTEM 12 3 2 2" xfId="55732"/>
    <cellStyle name="SYSTEM 12 3 2 3" xfId="55733"/>
    <cellStyle name="SYSTEM 12 3 3" xfId="55734"/>
    <cellStyle name="SYSTEM 12 4" xfId="55735"/>
    <cellStyle name="SYSTEM 12 4 2" xfId="55736"/>
    <cellStyle name="SYSTEM 12 4 2 2" xfId="55737"/>
    <cellStyle name="SYSTEM 12 4 2 3" xfId="55738"/>
    <cellStyle name="SYSTEM 12 4 3" xfId="55739"/>
    <cellStyle name="SYSTEM 12 5" xfId="55740"/>
    <cellStyle name="SYSTEM 12 5 2" xfId="55741"/>
    <cellStyle name="SYSTEM 12 5 2 2" xfId="55742"/>
    <cellStyle name="SYSTEM 12 5 2 3" xfId="55743"/>
    <cellStyle name="SYSTEM 12 5 3" xfId="55744"/>
    <cellStyle name="SYSTEM 12 6" xfId="55745"/>
    <cellStyle name="SYSTEM 12 6 2" xfId="55746"/>
    <cellStyle name="SYSTEM 12 6 2 2" xfId="55747"/>
    <cellStyle name="SYSTEM 12 6 2 3" xfId="55748"/>
    <cellStyle name="SYSTEM 12 6 3" xfId="55749"/>
    <cellStyle name="SYSTEM 12 7" xfId="55750"/>
    <cellStyle name="SYSTEM 12 7 2" xfId="55751"/>
    <cellStyle name="SYSTEM 12 7 2 2" xfId="55752"/>
    <cellStyle name="SYSTEM 12 7 2 3" xfId="55753"/>
    <cellStyle name="SYSTEM 12 7 3" xfId="55754"/>
    <cellStyle name="SYSTEM 12 8" xfId="55755"/>
    <cellStyle name="SYSTEM 12 8 2" xfId="55756"/>
    <cellStyle name="SYSTEM 12 8 2 2" xfId="55757"/>
    <cellStyle name="SYSTEM 12 8 2 3" xfId="55758"/>
    <cellStyle name="SYSTEM 12 8 3" xfId="55759"/>
    <cellStyle name="SYSTEM 12 9" xfId="55760"/>
    <cellStyle name="SYSTEM 12 9 2" xfId="55761"/>
    <cellStyle name="SYSTEM 12 9 2 2" xfId="55762"/>
    <cellStyle name="SYSTEM 12 9 2 3" xfId="55763"/>
    <cellStyle name="SYSTEM 12 9 3" xfId="55764"/>
    <cellStyle name="SYSTEM 13" xfId="55765"/>
    <cellStyle name="SYSTEM 13 10" xfId="55766"/>
    <cellStyle name="SYSTEM 13 10 2" xfId="55767"/>
    <cellStyle name="SYSTEM 13 10 3" xfId="55768"/>
    <cellStyle name="SYSTEM 13 11" xfId="55769"/>
    <cellStyle name="SYSTEM 13 2" xfId="55770"/>
    <cellStyle name="SYSTEM 13 2 2" xfId="55771"/>
    <cellStyle name="SYSTEM 13 2 2 2" xfId="55772"/>
    <cellStyle name="SYSTEM 13 2 2 3" xfId="55773"/>
    <cellStyle name="SYSTEM 13 2 3" xfId="55774"/>
    <cellStyle name="SYSTEM 13 3" xfId="55775"/>
    <cellStyle name="SYSTEM 13 3 2" xfId="55776"/>
    <cellStyle name="SYSTEM 13 3 2 2" xfId="55777"/>
    <cellStyle name="SYSTEM 13 3 2 3" xfId="55778"/>
    <cellStyle name="SYSTEM 13 3 3" xfId="55779"/>
    <cellStyle name="SYSTEM 13 4" xfId="55780"/>
    <cellStyle name="SYSTEM 13 4 2" xfId="55781"/>
    <cellStyle name="SYSTEM 13 4 2 2" xfId="55782"/>
    <cellStyle name="SYSTEM 13 4 2 3" xfId="55783"/>
    <cellStyle name="SYSTEM 13 4 3" xfId="55784"/>
    <cellStyle name="SYSTEM 13 5" xfId="55785"/>
    <cellStyle name="SYSTEM 13 5 2" xfId="55786"/>
    <cellStyle name="SYSTEM 13 5 2 2" xfId="55787"/>
    <cellStyle name="SYSTEM 13 5 2 3" xfId="55788"/>
    <cellStyle name="SYSTEM 13 5 3" xfId="55789"/>
    <cellStyle name="SYSTEM 13 6" xfId="55790"/>
    <cellStyle name="SYSTEM 13 6 2" xfId="55791"/>
    <cellStyle name="SYSTEM 13 6 2 2" xfId="55792"/>
    <cellStyle name="SYSTEM 13 6 2 3" xfId="55793"/>
    <cellStyle name="SYSTEM 13 6 3" xfId="55794"/>
    <cellStyle name="SYSTEM 13 7" xfId="55795"/>
    <cellStyle name="SYSTEM 13 7 2" xfId="55796"/>
    <cellStyle name="SYSTEM 13 7 2 2" xfId="55797"/>
    <cellStyle name="SYSTEM 13 7 2 3" xfId="55798"/>
    <cellStyle name="SYSTEM 13 7 3" xfId="55799"/>
    <cellStyle name="SYSTEM 13 8" xfId="55800"/>
    <cellStyle name="SYSTEM 13 8 2" xfId="55801"/>
    <cellStyle name="SYSTEM 13 8 2 2" xfId="55802"/>
    <cellStyle name="SYSTEM 13 8 2 3" xfId="55803"/>
    <cellStyle name="SYSTEM 13 8 3" xfId="55804"/>
    <cellStyle name="SYSTEM 13 9" xfId="55805"/>
    <cellStyle name="SYSTEM 13 9 2" xfId="55806"/>
    <cellStyle name="SYSTEM 13 9 2 2" xfId="55807"/>
    <cellStyle name="SYSTEM 13 9 2 3" xfId="55808"/>
    <cellStyle name="SYSTEM 13 9 3" xfId="55809"/>
    <cellStyle name="SYSTEM 14" xfId="55810"/>
    <cellStyle name="SYSTEM 14 10" xfId="55811"/>
    <cellStyle name="SYSTEM 14 10 2" xfId="55812"/>
    <cellStyle name="SYSTEM 14 10 3" xfId="55813"/>
    <cellStyle name="SYSTEM 14 11" xfId="55814"/>
    <cellStyle name="SYSTEM 14 2" xfId="55815"/>
    <cellStyle name="SYSTEM 14 2 2" xfId="55816"/>
    <cellStyle name="SYSTEM 14 2 2 2" xfId="55817"/>
    <cellStyle name="SYSTEM 14 2 2 3" xfId="55818"/>
    <cellStyle name="SYSTEM 14 2 3" xfId="55819"/>
    <cellStyle name="SYSTEM 14 3" xfId="55820"/>
    <cellStyle name="SYSTEM 14 3 2" xfId="55821"/>
    <cellStyle name="SYSTEM 14 3 2 2" xfId="55822"/>
    <cellStyle name="SYSTEM 14 3 2 3" xfId="55823"/>
    <cellStyle name="SYSTEM 14 3 3" xfId="55824"/>
    <cellStyle name="SYSTEM 14 4" xfId="55825"/>
    <cellStyle name="SYSTEM 14 4 2" xfId="55826"/>
    <cellStyle name="SYSTEM 14 4 2 2" xfId="55827"/>
    <cellStyle name="SYSTEM 14 4 2 3" xfId="55828"/>
    <cellStyle name="SYSTEM 14 4 3" xfId="55829"/>
    <cellStyle name="SYSTEM 14 5" xfId="55830"/>
    <cellStyle name="SYSTEM 14 5 2" xfId="55831"/>
    <cellStyle name="SYSTEM 14 5 2 2" xfId="55832"/>
    <cellStyle name="SYSTEM 14 5 2 3" xfId="55833"/>
    <cellStyle name="SYSTEM 14 5 3" xfId="55834"/>
    <cellStyle name="SYSTEM 14 6" xfId="55835"/>
    <cellStyle name="SYSTEM 14 6 2" xfId="55836"/>
    <cellStyle name="SYSTEM 14 6 2 2" xfId="55837"/>
    <cellStyle name="SYSTEM 14 6 2 3" xfId="55838"/>
    <cellStyle name="SYSTEM 14 6 3" xfId="55839"/>
    <cellStyle name="SYSTEM 14 7" xfId="55840"/>
    <cellStyle name="SYSTEM 14 7 2" xfId="55841"/>
    <cellStyle name="SYSTEM 14 7 2 2" xfId="55842"/>
    <cellStyle name="SYSTEM 14 7 2 3" xfId="55843"/>
    <cellStyle name="SYSTEM 14 7 3" xfId="55844"/>
    <cellStyle name="SYSTEM 14 8" xfId="55845"/>
    <cellStyle name="SYSTEM 14 8 2" xfId="55846"/>
    <cellStyle name="SYSTEM 14 8 2 2" xfId="55847"/>
    <cellStyle name="SYSTEM 14 8 2 3" xfId="55848"/>
    <cellStyle name="SYSTEM 14 8 3" xfId="55849"/>
    <cellStyle name="SYSTEM 14 9" xfId="55850"/>
    <cellStyle name="SYSTEM 14 9 2" xfId="55851"/>
    <cellStyle name="SYSTEM 14 9 2 2" xfId="55852"/>
    <cellStyle name="SYSTEM 14 9 2 3" xfId="55853"/>
    <cellStyle name="SYSTEM 14 9 3" xfId="55854"/>
    <cellStyle name="SYSTEM 15" xfId="55855"/>
    <cellStyle name="SYSTEM 15 2" xfId="55856"/>
    <cellStyle name="SYSTEM 15 2 2" xfId="55857"/>
    <cellStyle name="SYSTEM 15 2 2 2" xfId="55858"/>
    <cellStyle name="SYSTEM 15 2 2 3" xfId="55859"/>
    <cellStyle name="SYSTEM 15 2 3" xfId="55860"/>
    <cellStyle name="SYSTEM 15 2 4" xfId="55861"/>
    <cellStyle name="SYSTEM 15 3" xfId="55862"/>
    <cellStyle name="SYSTEM 15 3 2" xfId="55863"/>
    <cellStyle name="SYSTEM 15 3 2 2" xfId="55864"/>
    <cellStyle name="SYSTEM 15 3 2 3" xfId="55865"/>
    <cellStyle name="SYSTEM 15 3 3" xfId="55866"/>
    <cellStyle name="SYSTEM 15 4" xfId="55867"/>
    <cellStyle name="SYSTEM 15 4 2" xfId="55868"/>
    <cellStyle name="SYSTEM 15 4 2 2" xfId="55869"/>
    <cellStyle name="SYSTEM 15 4 2 3" xfId="55870"/>
    <cellStyle name="SYSTEM 15 4 3" xfId="55871"/>
    <cellStyle name="SYSTEM 15 5" xfId="55872"/>
    <cellStyle name="SYSTEM 15 5 2" xfId="55873"/>
    <cellStyle name="SYSTEM 15 5 3" xfId="55874"/>
    <cellStyle name="SYSTEM 15 6" xfId="55875"/>
    <cellStyle name="SYSTEM 15 6 2" xfId="55876"/>
    <cellStyle name="SYSTEM 15 6 2 2" xfId="55877"/>
    <cellStyle name="SYSTEM 15 6 2 3" xfId="55878"/>
    <cellStyle name="SYSTEM 15 6 3" xfId="55879"/>
    <cellStyle name="SYSTEM 15 7" xfId="55880"/>
    <cellStyle name="SYSTEM 15 8" xfId="55881"/>
    <cellStyle name="SYSTEM 16" xfId="55882"/>
    <cellStyle name="SYSTEM 16 2" xfId="55883"/>
    <cellStyle name="SYSTEM 16 2 2" xfId="55884"/>
    <cellStyle name="SYSTEM 16 2 2 2" xfId="55885"/>
    <cellStyle name="SYSTEM 16 2 2 3" xfId="55886"/>
    <cellStyle name="SYSTEM 16 2 3" xfId="55887"/>
    <cellStyle name="SYSTEM 16 3" xfId="55888"/>
    <cellStyle name="SYSTEM 16 3 2" xfId="55889"/>
    <cellStyle name="SYSTEM 16 3 2 2" xfId="55890"/>
    <cellStyle name="SYSTEM 16 3 2 3" xfId="55891"/>
    <cellStyle name="SYSTEM 16 3 3" xfId="55892"/>
    <cellStyle name="SYSTEM 16 4" xfId="55893"/>
    <cellStyle name="SYSTEM 16 4 2" xfId="55894"/>
    <cellStyle name="SYSTEM 16 4 2 2" xfId="55895"/>
    <cellStyle name="SYSTEM 16 4 2 3" xfId="55896"/>
    <cellStyle name="SYSTEM 16 4 3" xfId="55897"/>
    <cellStyle name="SYSTEM 16 5" xfId="55898"/>
    <cellStyle name="SYSTEM 16 5 2" xfId="55899"/>
    <cellStyle name="SYSTEM 16 5 2 2" xfId="55900"/>
    <cellStyle name="SYSTEM 16 5 2 3" xfId="55901"/>
    <cellStyle name="SYSTEM 16 5 3" xfId="55902"/>
    <cellStyle name="SYSTEM 16 6" xfId="55903"/>
    <cellStyle name="SYSTEM 16 6 2" xfId="55904"/>
    <cellStyle name="SYSTEM 16 6 2 2" xfId="55905"/>
    <cellStyle name="SYSTEM 16 6 2 3" xfId="55906"/>
    <cellStyle name="SYSTEM 16 6 3" xfId="55907"/>
    <cellStyle name="SYSTEM 16 7" xfId="55908"/>
    <cellStyle name="SYSTEM 16 7 2" xfId="55909"/>
    <cellStyle name="SYSTEM 16 7 2 2" xfId="55910"/>
    <cellStyle name="SYSTEM 16 7 2 3" xfId="55911"/>
    <cellStyle name="SYSTEM 16 7 3" xfId="55912"/>
    <cellStyle name="SYSTEM 16 8" xfId="55913"/>
    <cellStyle name="SYSTEM 16 8 2" xfId="55914"/>
    <cellStyle name="SYSTEM 16 8 3" xfId="55915"/>
    <cellStyle name="SYSTEM 16 9" xfId="55916"/>
    <cellStyle name="SYSTEM 17" xfId="55917"/>
    <cellStyle name="SYSTEM 17 2" xfId="55918"/>
    <cellStyle name="SYSTEM 17 2 2" xfId="55919"/>
    <cellStyle name="SYSTEM 17 2 2 2" xfId="55920"/>
    <cellStyle name="SYSTEM 17 2 2 3" xfId="55921"/>
    <cellStyle name="SYSTEM 17 2 3" xfId="55922"/>
    <cellStyle name="SYSTEM 17 3" xfId="55923"/>
    <cellStyle name="SYSTEM 17 3 2" xfId="55924"/>
    <cellStyle name="SYSTEM 17 3 2 2" xfId="55925"/>
    <cellStyle name="SYSTEM 17 3 2 3" xfId="55926"/>
    <cellStyle name="SYSTEM 17 3 3" xfId="55927"/>
    <cellStyle name="SYSTEM 17 4" xfId="55928"/>
    <cellStyle name="SYSTEM 17 4 2" xfId="55929"/>
    <cellStyle name="SYSTEM 17 4 2 2" xfId="55930"/>
    <cellStyle name="SYSTEM 17 4 2 3" xfId="55931"/>
    <cellStyle name="SYSTEM 17 4 3" xfId="55932"/>
    <cellStyle name="SYSTEM 17 5" xfId="55933"/>
    <cellStyle name="SYSTEM 17 5 2" xfId="55934"/>
    <cellStyle name="SYSTEM 17 5 2 2" xfId="55935"/>
    <cellStyle name="SYSTEM 17 5 2 3" xfId="55936"/>
    <cellStyle name="SYSTEM 17 5 3" xfId="55937"/>
    <cellStyle name="SYSTEM 17 6" xfId="55938"/>
    <cellStyle name="SYSTEM 17 6 2" xfId="55939"/>
    <cellStyle name="SYSTEM 17 6 2 2" xfId="55940"/>
    <cellStyle name="SYSTEM 17 6 2 3" xfId="55941"/>
    <cellStyle name="SYSTEM 17 6 3" xfId="55942"/>
    <cellStyle name="SYSTEM 17 7" xfId="55943"/>
    <cellStyle name="SYSTEM 17 7 2" xfId="55944"/>
    <cellStyle name="SYSTEM 17 7 2 2" xfId="55945"/>
    <cellStyle name="SYSTEM 17 7 2 3" xfId="55946"/>
    <cellStyle name="SYSTEM 17 7 3" xfId="55947"/>
    <cellStyle name="SYSTEM 17 8" xfId="55948"/>
    <cellStyle name="SYSTEM 17 8 2" xfId="55949"/>
    <cellStyle name="SYSTEM 17 8 3" xfId="55950"/>
    <cellStyle name="SYSTEM 17 9" xfId="55951"/>
    <cellStyle name="SYSTEM 18" xfId="55952"/>
    <cellStyle name="SYSTEM 18 2" xfId="55953"/>
    <cellStyle name="SYSTEM 18 2 2" xfId="55954"/>
    <cellStyle name="SYSTEM 18 2 2 2" xfId="55955"/>
    <cellStyle name="SYSTEM 18 2 2 3" xfId="55956"/>
    <cellStyle name="SYSTEM 18 2 3" xfId="55957"/>
    <cellStyle name="SYSTEM 18 3" xfId="55958"/>
    <cellStyle name="SYSTEM 18 3 2" xfId="55959"/>
    <cellStyle name="SYSTEM 18 3 2 2" xfId="55960"/>
    <cellStyle name="SYSTEM 18 3 2 3" xfId="55961"/>
    <cellStyle name="SYSTEM 18 3 3" xfId="55962"/>
    <cellStyle name="SYSTEM 18 4" xfId="55963"/>
    <cellStyle name="SYSTEM 18 4 2" xfId="55964"/>
    <cellStyle name="SYSTEM 18 4 2 2" xfId="55965"/>
    <cellStyle name="SYSTEM 18 4 2 3" xfId="55966"/>
    <cellStyle name="SYSTEM 18 4 3" xfId="55967"/>
    <cellStyle name="SYSTEM 18 5" xfId="55968"/>
    <cellStyle name="SYSTEM 18 5 2" xfId="55969"/>
    <cellStyle name="SYSTEM 18 5 2 2" xfId="55970"/>
    <cellStyle name="SYSTEM 18 5 2 3" xfId="55971"/>
    <cellStyle name="SYSTEM 18 5 3" xfId="55972"/>
    <cellStyle name="SYSTEM 18 6" xfId="55973"/>
    <cellStyle name="SYSTEM 18 6 2" xfId="55974"/>
    <cellStyle name="SYSTEM 18 6 2 2" xfId="55975"/>
    <cellStyle name="SYSTEM 18 6 2 3" xfId="55976"/>
    <cellStyle name="SYSTEM 18 6 3" xfId="55977"/>
    <cellStyle name="SYSTEM 18 7" xfId="55978"/>
    <cellStyle name="SYSTEM 18 7 2" xfId="55979"/>
    <cellStyle name="SYSTEM 18 7 2 2" xfId="55980"/>
    <cellStyle name="SYSTEM 18 7 2 3" xfId="55981"/>
    <cellStyle name="SYSTEM 18 7 3" xfId="55982"/>
    <cellStyle name="SYSTEM 18 8" xfId="55983"/>
    <cellStyle name="SYSTEM 18 8 2" xfId="55984"/>
    <cellStyle name="SYSTEM 18 8 3" xfId="55985"/>
    <cellStyle name="SYSTEM 18 9" xfId="55986"/>
    <cellStyle name="SYSTEM 19" xfId="55987"/>
    <cellStyle name="SYSTEM 19 2" xfId="55988"/>
    <cellStyle name="SYSTEM 19 2 2" xfId="55989"/>
    <cellStyle name="SYSTEM 19 2 2 2" xfId="55990"/>
    <cellStyle name="SYSTEM 19 2 2 3" xfId="55991"/>
    <cellStyle name="SYSTEM 19 2 3" xfId="55992"/>
    <cellStyle name="SYSTEM 19 3" xfId="55993"/>
    <cellStyle name="SYSTEM 19 3 2" xfId="55994"/>
    <cellStyle name="SYSTEM 19 3 2 2" xfId="55995"/>
    <cellStyle name="SYSTEM 19 3 2 3" xfId="55996"/>
    <cellStyle name="SYSTEM 19 3 3" xfId="55997"/>
    <cellStyle name="SYSTEM 19 4" xfId="55998"/>
    <cellStyle name="SYSTEM 19 4 2" xfId="55999"/>
    <cellStyle name="SYSTEM 19 4 2 2" xfId="56000"/>
    <cellStyle name="SYSTEM 19 4 2 3" xfId="56001"/>
    <cellStyle name="SYSTEM 19 4 3" xfId="56002"/>
    <cellStyle name="SYSTEM 19 5" xfId="56003"/>
    <cellStyle name="SYSTEM 19 5 2" xfId="56004"/>
    <cellStyle name="SYSTEM 19 5 2 2" xfId="56005"/>
    <cellStyle name="SYSTEM 19 5 2 3" xfId="56006"/>
    <cellStyle name="SYSTEM 19 5 3" xfId="56007"/>
    <cellStyle name="SYSTEM 19 6" xfId="56008"/>
    <cellStyle name="SYSTEM 19 6 2" xfId="56009"/>
    <cellStyle name="SYSTEM 19 6 2 2" xfId="56010"/>
    <cellStyle name="SYSTEM 19 6 2 3" xfId="56011"/>
    <cellStyle name="SYSTEM 19 6 3" xfId="56012"/>
    <cellStyle name="SYSTEM 19 7" xfId="56013"/>
    <cellStyle name="SYSTEM 19 7 2" xfId="56014"/>
    <cellStyle name="SYSTEM 19 7 2 2" xfId="56015"/>
    <cellStyle name="SYSTEM 19 7 2 3" xfId="56016"/>
    <cellStyle name="SYSTEM 19 7 3" xfId="56017"/>
    <cellStyle name="SYSTEM 19 8" xfId="56018"/>
    <cellStyle name="SYSTEM 19 8 2" xfId="56019"/>
    <cellStyle name="SYSTEM 19 8 3" xfId="56020"/>
    <cellStyle name="SYSTEM 19 9" xfId="56021"/>
    <cellStyle name="SYSTEM 2" xfId="56022"/>
    <cellStyle name="SYSTEM 2 10" xfId="56023"/>
    <cellStyle name="SYSTEM 2 10 10" xfId="56024"/>
    <cellStyle name="SYSTEM 2 10 10 2" xfId="56025"/>
    <cellStyle name="SYSTEM 2 10 10 3" xfId="56026"/>
    <cellStyle name="SYSTEM 2 10 11" xfId="56027"/>
    <cellStyle name="SYSTEM 2 10 2" xfId="56028"/>
    <cellStyle name="SYSTEM 2 10 2 2" xfId="56029"/>
    <cellStyle name="SYSTEM 2 10 2 2 2" xfId="56030"/>
    <cellStyle name="SYSTEM 2 10 2 2 3" xfId="56031"/>
    <cellStyle name="SYSTEM 2 10 2 3" xfId="56032"/>
    <cellStyle name="SYSTEM 2 10 3" xfId="56033"/>
    <cellStyle name="SYSTEM 2 10 3 2" xfId="56034"/>
    <cellStyle name="SYSTEM 2 10 3 2 2" xfId="56035"/>
    <cellStyle name="SYSTEM 2 10 3 2 3" xfId="56036"/>
    <cellStyle name="SYSTEM 2 10 3 3" xfId="56037"/>
    <cellStyle name="SYSTEM 2 10 4" xfId="56038"/>
    <cellStyle name="SYSTEM 2 10 4 2" xfId="56039"/>
    <cellStyle name="SYSTEM 2 10 4 2 2" xfId="56040"/>
    <cellStyle name="SYSTEM 2 10 4 2 3" xfId="56041"/>
    <cellStyle name="SYSTEM 2 10 4 3" xfId="56042"/>
    <cellStyle name="SYSTEM 2 10 5" xfId="56043"/>
    <cellStyle name="SYSTEM 2 10 5 2" xfId="56044"/>
    <cellStyle name="SYSTEM 2 10 5 2 2" xfId="56045"/>
    <cellStyle name="SYSTEM 2 10 5 2 3" xfId="56046"/>
    <cellStyle name="SYSTEM 2 10 5 3" xfId="56047"/>
    <cellStyle name="SYSTEM 2 10 6" xfId="56048"/>
    <cellStyle name="SYSTEM 2 10 6 2" xfId="56049"/>
    <cellStyle name="SYSTEM 2 10 6 2 2" xfId="56050"/>
    <cellStyle name="SYSTEM 2 10 6 2 3" xfId="56051"/>
    <cellStyle name="SYSTEM 2 10 6 3" xfId="56052"/>
    <cellStyle name="SYSTEM 2 10 7" xfId="56053"/>
    <cellStyle name="SYSTEM 2 10 7 2" xfId="56054"/>
    <cellStyle name="SYSTEM 2 10 7 2 2" xfId="56055"/>
    <cellStyle name="SYSTEM 2 10 7 2 3" xfId="56056"/>
    <cellStyle name="SYSTEM 2 10 7 3" xfId="56057"/>
    <cellStyle name="SYSTEM 2 10 8" xfId="56058"/>
    <cellStyle name="SYSTEM 2 10 8 2" xfId="56059"/>
    <cellStyle name="SYSTEM 2 10 8 2 2" xfId="56060"/>
    <cellStyle name="SYSTEM 2 10 8 2 3" xfId="56061"/>
    <cellStyle name="SYSTEM 2 10 8 3" xfId="56062"/>
    <cellStyle name="SYSTEM 2 10 9" xfId="56063"/>
    <cellStyle name="SYSTEM 2 10 9 2" xfId="56064"/>
    <cellStyle name="SYSTEM 2 10 9 2 2" xfId="56065"/>
    <cellStyle name="SYSTEM 2 10 9 2 3" xfId="56066"/>
    <cellStyle name="SYSTEM 2 10 9 3" xfId="56067"/>
    <cellStyle name="SYSTEM 2 11" xfId="56068"/>
    <cellStyle name="SYSTEM 2 11 10" xfId="56069"/>
    <cellStyle name="SYSTEM 2 11 10 2" xfId="56070"/>
    <cellStyle name="SYSTEM 2 11 10 3" xfId="56071"/>
    <cellStyle name="SYSTEM 2 11 11" xfId="56072"/>
    <cellStyle name="SYSTEM 2 11 2" xfId="56073"/>
    <cellStyle name="SYSTEM 2 11 2 2" xfId="56074"/>
    <cellStyle name="SYSTEM 2 11 2 2 2" xfId="56075"/>
    <cellStyle name="SYSTEM 2 11 2 2 3" xfId="56076"/>
    <cellStyle name="SYSTEM 2 11 2 3" xfId="56077"/>
    <cellStyle name="SYSTEM 2 11 3" xfId="56078"/>
    <cellStyle name="SYSTEM 2 11 3 2" xfId="56079"/>
    <cellStyle name="SYSTEM 2 11 3 2 2" xfId="56080"/>
    <cellStyle name="SYSTEM 2 11 3 2 3" xfId="56081"/>
    <cellStyle name="SYSTEM 2 11 3 3" xfId="56082"/>
    <cellStyle name="SYSTEM 2 11 4" xfId="56083"/>
    <cellStyle name="SYSTEM 2 11 4 2" xfId="56084"/>
    <cellStyle name="SYSTEM 2 11 4 2 2" xfId="56085"/>
    <cellStyle name="SYSTEM 2 11 4 2 3" xfId="56086"/>
    <cellStyle name="SYSTEM 2 11 4 3" xfId="56087"/>
    <cellStyle name="SYSTEM 2 11 5" xfId="56088"/>
    <cellStyle name="SYSTEM 2 11 5 2" xfId="56089"/>
    <cellStyle name="SYSTEM 2 11 5 2 2" xfId="56090"/>
    <cellStyle name="SYSTEM 2 11 5 2 3" xfId="56091"/>
    <cellStyle name="SYSTEM 2 11 5 3" xfId="56092"/>
    <cellStyle name="SYSTEM 2 11 6" xfId="56093"/>
    <cellStyle name="SYSTEM 2 11 6 2" xfId="56094"/>
    <cellStyle name="SYSTEM 2 11 6 2 2" xfId="56095"/>
    <cellStyle name="SYSTEM 2 11 6 2 3" xfId="56096"/>
    <cellStyle name="SYSTEM 2 11 6 3" xfId="56097"/>
    <cellStyle name="SYSTEM 2 11 7" xfId="56098"/>
    <cellStyle name="SYSTEM 2 11 7 2" xfId="56099"/>
    <cellStyle name="SYSTEM 2 11 7 2 2" xfId="56100"/>
    <cellStyle name="SYSTEM 2 11 7 2 3" xfId="56101"/>
    <cellStyle name="SYSTEM 2 11 7 3" xfId="56102"/>
    <cellStyle name="SYSTEM 2 11 8" xfId="56103"/>
    <cellStyle name="SYSTEM 2 11 8 2" xfId="56104"/>
    <cellStyle name="SYSTEM 2 11 8 2 2" xfId="56105"/>
    <cellStyle name="SYSTEM 2 11 8 2 3" xfId="56106"/>
    <cellStyle name="SYSTEM 2 11 8 3" xfId="56107"/>
    <cellStyle name="SYSTEM 2 11 9" xfId="56108"/>
    <cellStyle name="SYSTEM 2 11 9 2" xfId="56109"/>
    <cellStyle name="SYSTEM 2 11 9 2 2" xfId="56110"/>
    <cellStyle name="SYSTEM 2 11 9 2 3" xfId="56111"/>
    <cellStyle name="SYSTEM 2 11 9 3" xfId="56112"/>
    <cellStyle name="SYSTEM 2 12" xfId="56113"/>
    <cellStyle name="SYSTEM 2 12 10" xfId="56114"/>
    <cellStyle name="SYSTEM 2 12 10 2" xfId="56115"/>
    <cellStyle name="SYSTEM 2 12 10 3" xfId="56116"/>
    <cellStyle name="SYSTEM 2 12 11" xfId="56117"/>
    <cellStyle name="SYSTEM 2 12 2" xfId="56118"/>
    <cellStyle name="SYSTEM 2 12 2 2" xfId="56119"/>
    <cellStyle name="SYSTEM 2 12 2 2 2" xfId="56120"/>
    <cellStyle name="SYSTEM 2 12 2 2 3" xfId="56121"/>
    <cellStyle name="SYSTEM 2 12 2 3" xfId="56122"/>
    <cellStyle name="SYSTEM 2 12 3" xfId="56123"/>
    <cellStyle name="SYSTEM 2 12 3 2" xfId="56124"/>
    <cellStyle name="SYSTEM 2 12 3 2 2" xfId="56125"/>
    <cellStyle name="SYSTEM 2 12 3 2 3" xfId="56126"/>
    <cellStyle name="SYSTEM 2 12 3 3" xfId="56127"/>
    <cellStyle name="SYSTEM 2 12 4" xfId="56128"/>
    <cellStyle name="SYSTEM 2 12 4 2" xfId="56129"/>
    <cellStyle name="SYSTEM 2 12 4 2 2" xfId="56130"/>
    <cellStyle name="SYSTEM 2 12 4 2 3" xfId="56131"/>
    <cellStyle name="SYSTEM 2 12 4 3" xfId="56132"/>
    <cellStyle name="SYSTEM 2 12 5" xfId="56133"/>
    <cellStyle name="SYSTEM 2 12 5 2" xfId="56134"/>
    <cellStyle name="SYSTEM 2 12 5 2 2" xfId="56135"/>
    <cellStyle name="SYSTEM 2 12 5 2 3" xfId="56136"/>
    <cellStyle name="SYSTEM 2 12 5 3" xfId="56137"/>
    <cellStyle name="SYSTEM 2 12 6" xfId="56138"/>
    <cellStyle name="SYSTEM 2 12 6 2" xfId="56139"/>
    <cellStyle name="SYSTEM 2 12 6 2 2" xfId="56140"/>
    <cellStyle name="SYSTEM 2 12 6 2 3" xfId="56141"/>
    <cellStyle name="SYSTEM 2 12 6 3" xfId="56142"/>
    <cellStyle name="SYSTEM 2 12 7" xfId="56143"/>
    <cellStyle name="SYSTEM 2 12 7 2" xfId="56144"/>
    <cellStyle name="SYSTEM 2 12 7 2 2" xfId="56145"/>
    <cellStyle name="SYSTEM 2 12 7 2 3" xfId="56146"/>
    <cellStyle name="SYSTEM 2 12 7 3" xfId="56147"/>
    <cellStyle name="SYSTEM 2 12 8" xfId="56148"/>
    <cellStyle name="SYSTEM 2 12 8 2" xfId="56149"/>
    <cellStyle name="SYSTEM 2 12 8 2 2" xfId="56150"/>
    <cellStyle name="SYSTEM 2 12 8 2 3" xfId="56151"/>
    <cellStyle name="SYSTEM 2 12 8 3" xfId="56152"/>
    <cellStyle name="SYSTEM 2 12 9" xfId="56153"/>
    <cellStyle name="SYSTEM 2 12 9 2" xfId="56154"/>
    <cellStyle name="SYSTEM 2 12 9 2 2" xfId="56155"/>
    <cellStyle name="SYSTEM 2 12 9 2 3" xfId="56156"/>
    <cellStyle name="SYSTEM 2 12 9 3" xfId="56157"/>
    <cellStyle name="SYSTEM 2 13" xfId="56158"/>
    <cellStyle name="SYSTEM 2 13 10" xfId="56159"/>
    <cellStyle name="SYSTEM 2 13 10 2" xfId="56160"/>
    <cellStyle name="SYSTEM 2 13 10 3" xfId="56161"/>
    <cellStyle name="SYSTEM 2 13 11" xfId="56162"/>
    <cellStyle name="SYSTEM 2 13 2" xfId="56163"/>
    <cellStyle name="SYSTEM 2 13 2 2" xfId="56164"/>
    <cellStyle name="SYSTEM 2 13 2 2 2" xfId="56165"/>
    <cellStyle name="SYSTEM 2 13 2 2 3" xfId="56166"/>
    <cellStyle name="SYSTEM 2 13 2 3" xfId="56167"/>
    <cellStyle name="SYSTEM 2 13 3" xfId="56168"/>
    <cellStyle name="SYSTEM 2 13 3 2" xfId="56169"/>
    <cellStyle name="SYSTEM 2 13 3 2 2" xfId="56170"/>
    <cellStyle name="SYSTEM 2 13 3 2 3" xfId="56171"/>
    <cellStyle name="SYSTEM 2 13 3 3" xfId="56172"/>
    <cellStyle name="SYSTEM 2 13 4" xfId="56173"/>
    <cellStyle name="SYSTEM 2 13 4 2" xfId="56174"/>
    <cellStyle name="SYSTEM 2 13 4 2 2" xfId="56175"/>
    <cellStyle name="SYSTEM 2 13 4 2 3" xfId="56176"/>
    <cellStyle name="SYSTEM 2 13 4 3" xfId="56177"/>
    <cellStyle name="SYSTEM 2 13 5" xfId="56178"/>
    <cellStyle name="SYSTEM 2 13 5 2" xfId="56179"/>
    <cellStyle name="SYSTEM 2 13 5 2 2" xfId="56180"/>
    <cellStyle name="SYSTEM 2 13 5 2 3" xfId="56181"/>
    <cellStyle name="SYSTEM 2 13 5 3" xfId="56182"/>
    <cellStyle name="SYSTEM 2 13 6" xfId="56183"/>
    <cellStyle name="SYSTEM 2 13 6 2" xfId="56184"/>
    <cellStyle name="SYSTEM 2 13 6 2 2" xfId="56185"/>
    <cellStyle name="SYSTEM 2 13 6 2 3" xfId="56186"/>
    <cellStyle name="SYSTEM 2 13 6 3" xfId="56187"/>
    <cellStyle name="SYSTEM 2 13 7" xfId="56188"/>
    <cellStyle name="SYSTEM 2 13 7 2" xfId="56189"/>
    <cellStyle name="SYSTEM 2 13 7 2 2" xfId="56190"/>
    <cellStyle name="SYSTEM 2 13 7 2 3" xfId="56191"/>
    <cellStyle name="SYSTEM 2 13 7 3" xfId="56192"/>
    <cellStyle name="SYSTEM 2 13 8" xfId="56193"/>
    <cellStyle name="SYSTEM 2 13 8 2" xfId="56194"/>
    <cellStyle name="SYSTEM 2 13 8 2 2" xfId="56195"/>
    <cellStyle name="SYSTEM 2 13 8 2 3" xfId="56196"/>
    <cellStyle name="SYSTEM 2 13 8 3" xfId="56197"/>
    <cellStyle name="SYSTEM 2 13 9" xfId="56198"/>
    <cellStyle name="SYSTEM 2 13 9 2" xfId="56199"/>
    <cellStyle name="SYSTEM 2 13 9 2 2" xfId="56200"/>
    <cellStyle name="SYSTEM 2 13 9 2 3" xfId="56201"/>
    <cellStyle name="SYSTEM 2 13 9 3" xfId="56202"/>
    <cellStyle name="SYSTEM 2 14" xfId="56203"/>
    <cellStyle name="SYSTEM 2 14 2" xfId="56204"/>
    <cellStyle name="SYSTEM 2 14 2 2" xfId="56205"/>
    <cellStyle name="SYSTEM 2 14 2 2 2" xfId="56206"/>
    <cellStyle name="SYSTEM 2 14 2 2 3" xfId="56207"/>
    <cellStyle name="SYSTEM 2 14 2 3" xfId="56208"/>
    <cellStyle name="SYSTEM 2 14 2 4" xfId="56209"/>
    <cellStyle name="SYSTEM 2 14 3" xfId="56210"/>
    <cellStyle name="SYSTEM 2 14 3 2" xfId="56211"/>
    <cellStyle name="SYSTEM 2 14 3 2 2" xfId="56212"/>
    <cellStyle name="SYSTEM 2 14 3 2 3" xfId="56213"/>
    <cellStyle name="SYSTEM 2 14 3 3" xfId="56214"/>
    <cellStyle name="SYSTEM 2 14 4" xfId="56215"/>
    <cellStyle name="SYSTEM 2 14 4 2" xfId="56216"/>
    <cellStyle name="SYSTEM 2 14 4 2 2" xfId="56217"/>
    <cellStyle name="SYSTEM 2 14 4 2 3" xfId="56218"/>
    <cellStyle name="SYSTEM 2 14 4 3" xfId="56219"/>
    <cellStyle name="SYSTEM 2 14 5" xfId="56220"/>
    <cellStyle name="SYSTEM 2 14 5 2" xfId="56221"/>
    <cellStyle name="SYSTEM 2 14 5 3" xfId="56222"/>
    <cellStyle name="SYSTEM 2 14 6" xfId="56223"/>
    <cellStyle name="SYSTEM 2 14 6 2" xfId="56224"/>
    <cellStyle name="SYSTEM 2 14 6 2 2" xfId="56225"/>
    <cellStyle name="SYSTEM 2 14 6 2 3" xfId="56226"/>
    <cellStyle name="SYSTEM 2 14 6 3" xfId="56227"/>
    <cellStyle name="SYSTEM 2 14 7" xfId="56228"/>
    <cellStyle name="SYSTEM 2 14 8" xfId="56229"/>
    <cellStyle name="SYSTEM 2 15" xfId="56230"/>
    <cellStyle name="SYSTEM 2 15 2" xfId="56231"/>
    <cellStyle name="SYSTEM 2 15 2 2" xfId="56232"/>
    <cellStyle name="SYSTEM 2 15 2 2 2" xfId="56233"/>
    <cellStyle name="SYSTEM 2 15 2 2 3" xfId="56234"/>
    <cellStyle name="SYSTEM 2 15 2 3" xfId="56235"/>
    <cellStyle name="SYSTEM 2 15 3" xfId="56236"/>
    <cellStyle name="SYSTEM 2 15 3 2" xfId="56237"/>
    <cellStyle name="SYSTEM 2 15 3 2 2" xfId="56238"/>
    <cellStyle name="SYSTEM 2 15 3 2 3" xfId="56239"/>
    <cellStyle name="SYSTEM 2 15 3 3" xfId="56240"/>
    <cellStyle name="SYSTEM 2 15 4" xfId="56241"/>
    <cellStyle name="SYSTEM 2 15 4 2" xfId="56242"/>
    <cellStyle name="SYSTEM 2 15 4 2 2" xfId="56243"/>
    <cellStyle name="SYSTEM 2 15 4 2 3" xfId="56244"/>
    <cellStyle name="SYSTEM 2 15 4 3" xfId="56245"/>
    <cellStyle name="SYSTEM 2 15 5" xfId="56246"/>
    <cellStyle name="SYSTEM 2 15 5 2" xfId="56247"/>
    <cellStyle name="SYSTEM 2 15 5 2 2" xfId="56248"/>
    <cellStyle name="SYSTEM 2 15 5 2 3" xfId="56249"/>
    <cellStyle name="SYSTEM 2 15 5 3" xfId="56250"/>
    <cellStyle name="SYSTEM 2 15 6" xfId="56251"/>
    <cellStyle name="SYSTEM 2 15 6 2" xfId="56252"/>
    <cellStyle name="SYSTEM 2 15 6 2 2" xfId="56253"/>
    <cellStyle name="SYSTEM 2 15 6 2 3" xfId="56254"/>
    <cellStyle name="SYSTEM 2 15 6 3" xfId="56255"/>
    <cellStyle name="SYSTEM 2 15 7" xfId="56256"/>
    <cellStyle name="SYSTEM 2 15 7 2" xfId="56257"/>
    <cellStyle name="SYSTEM 2 15 7 2 2" xfId="56258"/>
    <cellStyle name="SYSTEM 2 15 7 2 3" xfId="56259"/>
    <cellStyle name="SYSTEM 2 15 7 3" xfId="56260"/>
    <cellStyle name="SYSTEM 2 15 8" xfId="56261"/>
    <cellStyle name="SYSTEM 2 15 8 2" xfId="56262"/>
    <cellStyle name="SYSTEM 2 15 8 3" xfId="56263"/>
    <cellStyle name="SYSTEM 2 15 9" xfId="56264"/>
    <cellStyle name="SYSTEM 2 16" xfId="56265"/>
    <cellStyle name="SYSTEM 2 16 2" xfId="56266"/>
    <cellStyle name="SYSTEM 2 16 2 2" xfId="56267"/>
    <cellStyle name="SYSTEM 2 16 2 2 2" xfId="56268"/>
    <cellStyle name="SYSTEM 2 16 2 2 3" xfId="56269"/>
    <cellStyle name="SYSTEM 2 16 2 3" xfId="56270"/>
    <cellStyle name="SYSTEM 2 16 3" xfId="56271"/>
    <cellStyle name="SYSTEM 2 16 3 2" xfId="56272"/>
    <cellStyle name="SYSTEM 2 16 3 2 2" xfId="56273"/>
    <cellStyle name="SYSTEM 2 16 3 2 3" xfId="56274"/>
    <cellStyle name="SYSTEM 2 16 3 3" xfId="56275"/>
    <cellStyle name="SYSTEM 2 16 4" xfId="56276"/>
    <cellStyle name="SYSTEM 2 16 4 2" xfId="56277"/>
    <cellStyle name="SYSTEM 2 16 4 2 2" xfId="56278"/>
    <cellStyle name="SYSTEM 2 16 4 2 3" xfId="56279"/>
    <cellStyle name="SYSTEM 2 16 4 3" xfId="56280"/>
    <cellStyle name="SYSTEM 2 16 5" xfId="56281"/>
    <cellStyle name="SYSTEM 2 16 5 2" xfId="56282"/>
    <cellStyle name="SYSTEM 2 16 5 2 2" xfId="56283"/>
    <cellStyle name="SYSTEM 2 16 5 2 3" xfId="56284"/>
    <cellStyle name="SYSTEM 2 16 5 3" xfId="56285"/>
    <cellStyle name="SYSTEM 2 16 6" xfId="56286"/>
    <cellStyle name="SYSTEM 2 16 6 2" xfId="56287"/>
    <cellStyle name="SYSTEM 2 16 6 2 2" xfId="56288"/>
    <cellStyle name="SYSTEM 2 16 6 2 3" xfId="56289"/>
    <cellStyle name="SYSTEM 2 16 6 3" xfId="56290"/>
    <cellStyle name="SYSTEM 2 16 7" xfId="56291"/>
    <cellStyle name="SYSTEM 2 16 7 2" xfId="56292"/>
    <cellStyle name="SYSTEM 2 16 7 2 2" xfId="56293"/>
    <cellStyle name="SYSTEM 2 16 7 2 3" xfId="56294"/>
    <cellStyle name="SYSTEM 2 16 7 3" xfId="56295"/>
    <cellStyle name="SYSTEM 2 16 8" xfId="56296"/>
    <cellStyle name="SYSTEM 2 16 8 2" xfId="56297"/>
    <cellStyle name="SYSTEM 2 16 8 3" xfId="56298"/>
    <cellStyle name="SYSTEM 2 16 9" xfId="56299"/>
    <cellStyle name="SYSTEM 2 17" xfId="56300"/>
    <cellStyle name="SYSTEM 2 17 2" xfId="56301"/>
    <cellStyle name="SYSTEM 2 17 2 2" xfId="56302"/>
    <cellStyle name="SYSTEM 2 17 2 2 2" xfId="56303"/>
    <cellStyle name="SYSTEM 2 17 2 2 3" xfId="56304"/>
    <cellStyle name="SYSTEM 2 17 2 3" xfId="56305"/>
    <cellStyle name="SYSTEM 2 17 3" xfId="56306"/>
    <cellStyle name="SYSTEM 2 17 3 2" xfId="56307"/>
    <cellStyle name="SYSTEM 2 17 3 2 2" xfId="56308"/>
    <cellStyle name="SYSTEM 2 17 3 2 3" xfId="56309"/>
    <cellStyle name="SYSTEM 2 17 3 3" xfId="56310"/>
    <cellStyle name="SYSTEM 2 17 4" xfId="56311"/>
    <cellStyle name="SYSTEM 2 17 4 2" xfId="56312"/>
    <cellStyle name="SYSTEM 2 17 4 2 2" xfId="56313"/>
    <cellStyle name="SYSTEM 2 17 4 2 3" xfId="56314"/>
    <cellStyle name="SYSTEM 2 17 4 3" xfId="56315"/>
    <cellStyle name="SYSTEM 2 17 5" xfId="56316"/>
    <cellStyle name="SYSTEM 2 17 5 2" xfId="56317"/>
    <cellStyle name="SYSTEM 2 17 5 2 2" xfId="56318"/>
    <cellStyle name="SYSTEM 2 17 5 2 3" xfId="56319"/>
    <cellStyle name="SYSTEM 2 17 5 3" xfId="56320"/>
    <cellStyle name="SYSTEM 2 17 6" xfId="56321"/>
    <cellStyle name="SYSTEM 2 17 6 2" xfId="56322"/>
    <cellStyle name="SYSTEM 2 17 6 2 2" xfId="56323"/>
    <cellStyle name="SYSTEM 2 17 6 2 3" xfId="56324"/>
    <cellStyle name="SYSTEM 2 17 6 3" xfId="56325"/>
    <cellStyle name="SYSTEM 2 17 7" xfId="56326"/>
    <cellStyle name="SYSTEM 2 17 7 2" xfId="56327"/>
    <cellStyle name="SYSTEM 2 17 7 2 2" xfId="56328"/>
    <cellStyle name="SYSTEM 2 17 7 2 3" xfId="56329"/>
    <cellStyle name="SYSTEM 2 17 7 3" xfId="56330"/>
    <cellStyle name="SYSTEM 2 17 8" xfId="56331"/>
    <cellStyle name="SYSTEM 2 17 8 2" xfId="56332"/>
    <cellStyle name="SYSTEM 2 17 8 3" xfId="56333"/>
    <cellStyle name="SYSTEM 2 17 9" xfId="56334"/>
    <cellStyle name="SYSTEM 2 18" xfId="56335"/>
    <cellStyle name="SYSTEM 2 18 2" xfId="56336"/>
    <cellStyle name="SYSTEM 2 18 2 2" xfId="56337"/>
    <cellStyle name="SYSTEM 2 18 2 2 2" xfId="56338"/>
    <cellStyle name="SYSTEM 2 18 2 2 3" xfId="56339"/>
    <cellStyle name="SYSTEM 2 18 2 3" xfId="56340"/>
    <cellStyle name="SYSTEM 2 18 3" xfId="56341"/>
    <cellStyle name="SYSTEM 2 18 3 2" xfId="56342"/>
    <cellStyle name="SYSTEM 2 18 3 2 2" xfId="56343"/>
    <cellStyle name="SYSTEM 2 18 3 2 3" xfId="56344"/>
    <cellStyle name="SYSTEM 2 18 3 3" xfId="56345"/>
    <cellStyle name="SYSTEM 2 18 4" xfId="56346"/>
    <cellStyle name="SYSTEM 2 18 4 2" xfId="56347"/>
    <cellStyle name="SYSTEM 2 18 4 2 2" xfId="56348"/>
    <cellStyle name="SYSTEM 2 18 4 2 3" xfId="56349"/>
    <cellStyle name="SYSTEM 2 18 4 3" xfId="56350"/>
    <cellStyle name="SYSTEM 2 18 5" xfId="56351"/>
    <cellStyle name="SYSTEM 2 18 5 2" xfId="56352"/>
    <cellStyle name="SYSTEM 2 18 5 2 2" xfId="56353"/>
    <cellStyle name="SYSTEM 2 18 5 2 3" xfId="56354"/>
    <cellStyle name="SYSTEM 2 18 5 3" xfId="56355"/>
    <cellStyle name="SYSTEM 2 18 6" xfId="56356"/>
    <cellStyle name="SYSTEM 2 18 6 2" xfId="56357"/>
    <cellStyle name="SYSTEM 2 18 6 2 2" xfId="56358"/>
    <cellStyle name="SYSTEM 2 18 6 2 3" xfId="56359"/>
    <cellStyle name="SYSTEM 2 18 6 3" xfId="56360"/>
    <cellStyle name="SYSTEM 2 18 7" xfId="56361"/>
    <cellStyle name="SYSTEM 2 18 7 2" xfId="56362"/>
    <cellStyle name="SYSTEM 2 18 7 2 2" xfId="56363"/>
    <cellStyle name="SYSTEM 2 18 7 2 3" xfId="56364"/>
    <cellStyle name="SYSTEM 2 18 7 3" xfId="56365"/>
    <cellStyle name="SYSTEM 2 18 8" xfId="56366"/>
    <cellStyle name="SYSTEM 2 18 8 2" xfId="56367"/>
    <cellStyle name="SYSTEM 2 18 8 3" xfId="56368"/>
    <cellStyle name="SYSTEM 2 18 9" xfId="56369"/>
    <cellStyle name="SYSTEM 2 19" xfId="56370"/>
    <cellStyle name="SYSTEM 2 19 2" xfId="56371"/>
    <cellStyle name="SYSTEM 2 19 2 2" xfId="56372"/>
    <cellStyle name="SYSTEM 2 19 2 2 2" xfId="56373"/>
    <cellStyle name="SYSTEM 2 19 2 2 3" xfId="56374"/>
    <cellStyle name="SYSTEM 2 19 2 3" xfId="56375"/>
    <cellStyle name="SYSTEM 2 19 3" xfId="56376"/>
    <cellStyle name="SYSTEM 2 19 3 2" xfId="56377"/>
    <cellStyle name="SYSTEM 2 19 3 2 2" xfId="56378"/>
    <cellStyle name="SYSTEM 2 19 3 2 3" xfId="56379"/>
    <cellStyle name="SYSTEM 2 19 3 3" xfId="56380"/>
    <cellStyle name="SYSTEM 2 19 4" xfId="56381"/>
    <cellStyle name="SYSTEM 2 19 4 2" xfId="56382"/>
    <cellStyle name="SYSTEM 2 19 4 2 2" xfId="56383"/>
    <cellStyle name="SYSTEM 2 19 4 2 3" xfId="56384"/>
    <cellStyle name="SYSTEM 2 19 4 3" xfId="56385"/>
    <cellStyle name="SYSTEM 2 19 5" xfId="56386"/>
    <cellStyle name="SYSTEM 2 19 5 2" xfId="56387"/>
    <cellStyle name="SYSTEM 2 19 5 2 2" xfId="56388"/>
    <cellStyle name="SYSTEM 2 19 5 2 3" xfId="56389"/>
    <cellStyle name="SYSTEM 2 19 5 3" xfId="56390"/>
    <cellStyle name="SYSTEM 2 19 6" xfId="56391"/>
    <cellStyle name="SYSTEM 2 19 6 2" xfId="56392"/>
    <cellStyle name="SYSTEM 2 19 6 2 2" xfId="56393"/>
    <cellStyle name="SYSTEM 2 19 6 2 3" xfId="56394"/>
    <cellStyle name="SYSTEM 2 19 6 3" xfId="56395"/>
    <cellStyle name="SYSTEM 2 19 7" xfId="56396"/>
    <cellStyle name="SYSTEM 2 19 7 2" xfId="56397"/>
    <cellStyle name="SYSTEM 2 19 7 2 2" xfId="56398"/>
    <cellStyle name="SYSTEM 2 19 7 2 3" xfId="56399"/>
    <cellStyle name="SYSTEM 2 19 7 3" xfId="56400"/>
    <cellStyle name="SYSTEM 2 19 8" xfId="56401"/>
    <cellStyle name="SYSTEM 2 19 8 2" xfId="56402"/>
    <cellStyle name="SYSTEM 2 19 8 3" xfId="56403"/>
    <cellStyle name="SYSTEM 2 19 9" xfId="56404"/>
    <cellStyle name="SYSTEM 2 2" xfId="56405"/>
    <cellStyle name="SYSTEM 2 2 2" xfId="56406"/>
    <cellStyle name="SYSTEM 2 2 2 2" xfId="56407"/>
    <cellStyle name="SYSTEM 2 2 2 2 2" xfId="56408"/>
    <cellStyle name="SYSTEM 2 2 2 2 3" xfId="56409"/>
    <cellStyle name="SYSTEM 2 2 2 3" xfId="56410"/>
    <cellStyle name="SYSTEM 2 2 2 4" xfId="56411"/>
    <cellStyle name="SYSTEM 2 2 3" xfId="56412"/>
    <cellStyle name="SYSTEM 2 2 3 2" xfId="56413"/>
    <cellStyle name="SYSTEM 2 2 3 2 2" xfId="56414"/>
    <cellStyle name="SYSTEM 2 2 3 2 3" xfId="56415"/>
    <cellStyle name="SYSTEM 2 2 3 3" xfId="56416"/>
    <cellStyle name="SYSTEM 2 2 4" xfId="56417"/>
    <cellStyle name="SYSTEM 2 2 4 2" xfId="56418"/>
    <cellStyle name="SYSTEM 2 2 4 2 2" xfId="56419"/>
    <cellStyle name="SYSTEM 2 2 4 2 3" xfId="56420"/>
    <cellStyle name="SYSTEM 2 2 4 3" xfId="56421"/>
    <cellStyle name="SYSTEM 2 2 4 4" xfId="56422"/>
    <cellStyle name="SYSTEM 2 2 5" xfId="56423"/>
    <cellStyle name="SYSTEM 2 2 5 2" xfId="56424"/>
    <cellStyle name="SYSTEM 2 2 5 2 2" xfId="56425"/>
    <cellStyle name="SYSTEM 2 2 5 2 3" xfId="56426"/>
    <cellStyle name="SYSTEM 2 2 5 3" xfId="56427"/>
    <cellStyle name="SYSTEM 2 2 6" xfId="56428"/>
    <cellStyle name="SYSTEM 2 2 6 2" xfId="56429"/>
    <cellStyle name="SYSTEM 2 2 6 2 2" xfId="56430"/>
    <cellStyle name="SYSTEM 2 2 6 2 3" xfId="56431"/>
    <cellStyle name="SYSTEM 2 2 6 3" xfId="56432"/>
    <cellStyle name="SYSTEM 2 2 7" xfId="56433"/>
    <cellStyle name="SYSTEM 2 2 7 2" xfId="56434"/>
    <cellStyle name="SYSTEM 2 2 7 3" xfId="56435"/>
    <cellStyle name="SYSTEM 2 2 8" xfId="56436"/>
    <cellStyle name="SYSTEM 2 2 8 2" xfId="56437"/>
    <cellStyle name="SYSTEM 2 20" xfId="56438"/>
    <cellStyle name="SYSTEM 2 20 2" xfId="56439"/>
    <cellStyle name="SYSTEM 2 20 2 2" xfId="56440"/>
    <cellStyle name="SYSTEM 2 20 2 2 2" xfId="56441"/>
    <cellStyle name="SYSTEM 2 20 2 2 3" xfId="56442"/>
    <cellStyle name="SYSTEM 2 20 2 3" xfId="56443"/>
    <cellStyle name="SYSTEM 2 20 3" xfId="56444"/>
    <cellStyle name="SYSTEM 2 20 3 2" xfId="56445"/>
    <cellStyle name="SYSTEM 2 20 3 2 2" xfId="56446"/>
    <cellStyle name="SYSTEM 2 20 3 2 3" xfId="56447"/>
    <cellStyle name="SYSTEM 2 20 3 3" xfId="56448"/>
    <cellStyle name="SYSTEM 2 20 4" xfId="56449"/>
    <cellStyle name="SYSTEM 2 20 4 2" xfId="56450"/>
    <cellStyle name="SYSTEM 2 20 4 2 2" xfId="56451"/>
    <cellStyle name="SYSTEM 2 20 4 2 3" xfId="56452"/>
    <cellStyle name="SYSTEM 2 20 4 3" xfId="56453"/>
    <cellStyle name="SYSTEM 2 20 5" xfId="56454"/>
    <cellStyle name="SYSTEM 2 20 5 2" xfId="56455"/>
    <cellStyle name="SYSTEM 2 20 5 2 2" xfId="56456"/>
    <cellStyle name="SYSTEM 2 20 5 2 3" xfId="56457"/>
    <cellStyle name="SYSTEM 2 20 5 3" xfId="56458"/>
    <cellStyle name="SYSTEM 2 20 6" xfId="56459"/>
    <cellStyle name="SYSTEM 2 20 6 2" xfId="56460"/>
    <cellStyle name="SYSTEM 2 20 6 2 2" xfId="56461"/>
    <cellStyle name="SYSTEM 2 20 6 2 3" xfId="56462"/>
    <cellStyle name="SYSTEM 2 20 6 3" xfId="56463"/>
    <cellStyle name="SYSTEM 2 20 7" xfId="56464"/>
    <cellStyle name="SYSTEM 2 20 7 2" xfId="56465"/>
    <cellStyle name="SYSTEM 2 20 7 2 2" xfId="56466"/>
    <cellStyle name="SYSTEM 2 20 7 2 3" xfId="56467"/>
    <cellStyle name="SYSTEM 2 20 7 3" xfId="56468"/>
    <cellStyle name="SYSTEM 2 20 8" xfId="56469"/>
    <cellStyle name="SYSTEM 2 20 8 2" xfId="56470"/>
    <cellStyle name="SYSTEM 2 20 8 3" xfId="56471"/>
    <cellStyle name="SYSTEM 2 20 9" xfId="56472"/>
    <cellStyle name="SYSTEM 2 21" xfId="56473"/>
    <cellStyle name="SYSTEM 2 21 2" xfId="56474"/>
    <cellStyle name="SYSTEM 2 21 2 2" xfId="56475"/>
    <cellStyle name="SYSTEM 2 21 2 2 2" xfId="56476"/>
    <cellStyle name="SYSTEM 2 21 2 2 3" xfId="56477"/>
    <cellStyle name="SYSTEM 2 21 2 3" xfId="56478"/>
    <cellStyle name="SYSTEM 2 21 3" xfId="56479"/>
    <cellStyle name="SYSTEM 2 21 3 2" xfId="56480"/>
    <cellStyle name="SYSTEM 2 21 3 2 2" xfId="56481"/>
    <cellStyle name="SYSTEM 2 21 3 2 3" xfId="56482"/>
    <cellStyle name="SYSTEM 2 21 3 3" xfId="56483"/>
    <cellStyle name="SYSTEM 2 21 4" xfId="56484"/>
    <cellStyle name="SYSTEM 2 21 4 2" xfId="56485"/>
    <cellStyle name="SYSTEM 2 21 4 2 2" xfId="56486"/>
    <cellStyle name="SYSTEM 2 21 4 2 3" xfId="56487"/>
    <cellStyle name="SYSTEM 2 21 4 3" xfId="56488"/>
    <cellStyle name="SYSTEM 2 21 5" xfId="56489"/>
    <cellStyle name="SYSTEM 2 21 5 2" xfId="56490"/>
    <cellStyle name="SYSTEM 2 21 5 2 2" xfId="56491"/>
    <cellStyle name="SYSTEM 2 21 5 2 3" xfId="56492"/>
    <cellStyle name="SYSTEM 2 21 5 3" xfId="56493"/>
    <cellStyle name="SYSTEM 2 21 6" xfId="56494"/>
    <cellStyle name="SYSTEM 2 21 6 2" xfId="56495"/>
    <cellStyle name="SYSTEM 2 21 6 2 2" xfId="56496"/>
    <cellStyle name="SYSTEM 2 21 6 2 3" xfId="56497"/>
    <cellStyle name="SYSTEM 2 21 6 3" xfId="56498"/>
    <cellStyle name="SYSTEM 2 21 7" xfId="56499"/>
    <cellStyle name="SYSTEM 2 21 7 2" xfId="56500"/>
    <cellStyle name="SYSTEM 2 21 7 2 2" xfId="56501"/>
    <cellStyle name="SYSTEM 2 21 7 2 3" xfId="56502"/>
    <cellStyle name="SYSTEM 2 21 7 3" xfId="56503"/>
    <cellStyle name="SYSTEM 2 21 8" xfId="56504"/>
    <cellStyle name="SYSTEM 2 21 8 2" xfId="56505"/>
    <cellStyle name="SYSTEM 2 21 8 3" xfId="56506"/>
    <cellStyle name="SYSTEM 2 21 9" xfId="56507"/>
    <cellStyle name="SYSTEM 2 22" xfId="56508"/>
    <cellStyle name="SYSTEM 2 22 2" xfId="56509"/>
    <cellStyle name="SYSTEM 2 22 2 2" xfId="56510"/>
    <cellStyle name="SYSTEM 2 22 2 2 2" xfId="56511"/>
    <cellStyle name="SYSTEM 2 22 2 2 3" xfId="56512"/>
    <cellStyle name="SYSTEM 2 22 2 3" xfId="56513"/>
    <cellStyle name="SYSTEM 2 22 3" xfId="56514"/>
    <cellStyle name="SYSTEM 2 22 3 2" xfId="56515"/>
    <cellStyle name="SYSTEM 2 22 3 2 2" xfId="56516"/>
    <cellStyle name="SYSTEM 2 22 3 2 3" xfId="56517"/>
    <cellStyle name="SYSTEM 2 22 3 3" xfId="56518"/>
    <cellStyle name="SYSTEM 2 22 4" xfId="56519"/>
    <cellStyle name="SYSTEM 2 22 4 2" xfId="56520"/>
    <cellStyle name="SYSTEM 2 22 4 2 2" xfId="56521"/>
    <cellStyle name="SYSTEM 2 22 4 2 3" xfId="56522"/>
    <cellStyle name="SYSTEM 2 22 4 3" xfId="56523"/>
    <cellStyle name="SYSTEM 2 22 5" xfId="56524"/>
    <cellStyle name="SYSTEM 2 22 5 2" xfId="56525"/>
    <cellStyle name="SYSTEM 2 22 5 2 2" xfId="56526"/>
    <cellStyle name="SYSTEM 2 22 5 2 3" xfId="56527"/>
    <cellStyle name="SYSTEM 2 22 5 3" xfId="56528"/>
    <cellStyle name="SYSTEM 2 22 6" xfId="56529"/>
    <cellStyle name="SYSTEM 2 22 6 2" xfId="56530"/>
    <cellStyle name="SYSTEM 2 22 6 2 2" xfId="56531"/>
    <cellStyle name="SYSTEM 2 22 6 2 3" xfId="56532"/>
    <cellStyle name="SYSTEM 2 22 6 3" xfId="56533"/>
    <cellStyle name="SYSTEM 2 22 7" xfId="56534"/>
    <cellStyle name="SYSTEM 2 22 7 2" xfId="56535"/>
    <cellStyle name="SYSTEM 2 22 7 2 2" xfId="56536"/>
    <cellStyle name="SYSTEM 2 22 7 2 3" xfId="56537"/>
    <cellStyle name="SYSTEM 2 22 7 3" xfId="56538"/>
    <cellStyle name="SYSTEM 2 22 8" xfId="56539"/>
    <cellStyle name="SYSTEM 2 22 8 2" xfId="56540"/>
    <cellStyle name="SYSTEM 2 22 8 3" xfId="56541"/>
    <cellStyle name="SYSTEM 2 22 9" xfId="56542"/>
    <cellStyle name="SYSTEM 2 23" xfId="56543"/>
    <cellStyle name="SYSTEM 2 23 2" xfId="56544"/>
    <cellStyle name="SYSTEM 2 23 2 2" xfId="56545"/>
    <cellStyle name="SYSTEM 2 23 2 2 2" xfId="56546"/>
    <cellStyle name="SYSTEM 2 23 2 2 3" xfId="56547"/>
    <cellStyle name="SYSTEM 2 23 2 3" xfId="56548"/>
    <cellStyle name="SYSTEM 2 23 3" xfId="56549"/>
    <cellStyle name="SYSTEM 2 23 3 2" xfId="56550"/>
    <cellStyle name="SYSTEM 2 23 3 2 2" xfId="56551"/>
    <cellStyle name="SYSTEM 2 23 3 2 3" xfId="56552"/>
    <cellStyle name="SYSTEM 2 23 3 3" xfId="56553"/>
    <cellStyle name="SYSTEM 2 23 4" xfId="56554"/>
    <cellStyle name="SYSTEM 2 23 4 2" xfId="56555"/>
    <cellStyle name="SYSTEM 2 23 4 2 2" xfId="56556"/>
    <cellStyle name="SYSTEM 2 23 4 2 3" xfId="56557"/>
    <cellStyle name="SYSTEM 2 23 4 3" xfId="56558"/>
    <cellStyle name="SYSTEM 2 23 5" xfId="56559"/>
    <cellStyle name="SYSTEM 2 23 5 2" xfId="56560"/>
    <cellStyle name="SYSTEM 2 23 5 2 2" xfId="56561"/>
    <cellStyle name="SYSTEM 2 23 5 2 3" xfId="56562"/>
    <cellStyle name="SYSTEM 2 23 5 3" xfId="56563"/>
    <cellStyle name="SYSTEM 2 23 6" xfId="56564"/>
    <cellStyle name="SYSTEM 2 23 6 2" xfId="56565"/>
    <cellStyle name="SYSTEM 2 23 6 2 2" xfId="56566"/>
    <cellStyle name="SYSTEM 2 23 6 2 3" xfId="56567"/>
    <cellStyle name="SYSTEM 2 23 6 3" xfId="56568"/>
    <cellStyle name="SYSTEM 2 23 7" xfId="56569"/>
    <cellStyle name="SYSTEM 2 23 7 2" xfId="56570"/>
    <cellStyle name="SYSTEM 2 23 7 2 2" xfId="56571"/>
    <cellStyle name="SYSTEM 2 23 7 2 3" xfId="56572"/>
    <cellStyle name="SYSTEM 2 23 7 3" xfId="56573"/>
    <cellStyle name="SYSTEM 2 23 8" xfId="56574"/>
    <cellStyle name="SYSTEM 2 23 8 2" xfId="56575"/>
    <cellStyle name="SYSTEM 2 23 8 3" xfId="56576"/>
    <cellStyle name="SYSTEM 2 23 9" xfId="56577"/>
    <cellStyle name="SYSTEM 2 24" xfId="56578"/>
    <cellStyle name="SYSTEM 2 24 2" xfId="56579"/>
    <cellStyle name="SYSTEM 2 24 2 2" xfId="56580"/>
    <cellStyle name="SYSTEM 2 24 2 2 2" xfId="56581"/>
    <cellStyle name="SYSTEM 2 24 2 2 3" xfId="56582"/>
    <cellStyle name="SYSTEM 2 24 2 3" xfId="56583"/>
    <cellStyle name="SYSTEM 2 24 3" xfId="56584"/>
    <cellStyle name="SYSTEM 2 24 3 2" xfId="56585"/>
    <cellStyle name="SYSTEM 2 24 3 2 2" xfId="56586"/>
    <cellStyle name="SYSTEM 2 24 3 2 3" xfId="56587"/>
    <cellStyle name="SYSTEM 2 24 3 3" xfId="56588"/>
    <cellStyle name="SYSTEM 2 24 3 4" xfId="56589"/>
    <cellStyle name="SYSTEM 2 24 4" xfId="56590"/>
    <cellStyle name="SYSTEM 2 24 4 2" xfId="56591"/>
    <cellStyle name="SYSTEM 2 24 4 3" xfId="56592"/>
    <cellStyle name="SYSTEM 2 24 5" xfId="56593"/>
    <cellStyle name="SYSTEM 2 24 6" xfId="56594"/>
    <cellStyle name="SYSTEM 2 25" xfId="56595"/>
    <cellStyle name="SYSTEM 2 25 2" xfId="56596"/>
    <cellStyle name="SYSTEM 2 25 2 2" xfId="56597"/>
    <cellStyle name="SYSTEM 2 25 2 3" xfId="56598"/>
    <cellStyle name="SYSTEM 2 25 3" xfId="56599"/>
    <cellStyle name="SYSTEM 2 26" xfId="56600"/>
    <cellStyle name="SYSTEM 2 26 2" xfId="56601"/>
    <cellStyle name="SYSTEM 2 26 2 2" xfId="56602"/>
    <cellStyle name="SYSTEM 2 26 2 3" xfId="56603"/>
    <cellStyle name="SYSTEM 2 26 3" xfId="56604"/>
    <cellStyle name="SYSTEM 2 27" xfId="56605"/>
    <cellStyle name="SYSTEM 2 27 2" xfId="56606"/>
    <cellStyle name="SYSTEM 2 27 2 2" xfId="56607"/>
    <cellStyle name="SYSTEM 2 27 2 3" xfId="56608"/>
    <cellStyle name="SYSTEM 2 27 3" xfId="56609"/>
    <cellStyle name="SYSTEM 2 28" xfId="56610"/>
    <cellStyle name="SYSTEM 2 28 2" xfId="56611"/>
    <cellStyle name="SYSTEM 2 28 2 2" xfId="56612"/>
    <cellStyle name="SYSTEM 2 28 2 3" xfId="56613"/>
    <cellStyle name="SYSTEM 2 28 3" xfId="56614"/>
    <cellStyle name="SYSTEM 2 29" xfId="56615"/>
    <cellStyle name="SYSTEM 2 3" xfId="56616"/>
    <cellStyle name="SYSTEM 2 3 10" xfId="56617"/>
    <cellStyle name="SYSTEM 2 3 10 2" xfId="56618"/>
    <cellStyle name="SYSTEM 2 3 10 3" xfId="56619"/>
    <cellStyle name="SYSTEM 2 3 11" xfId="56620"/>
    <cellStyle name="SYSTEM 2 3 2" xfId="56621"/>
    <cellStyle name="SYSTEM 2 3 2 2" xfId="56622"/>
    <cellStyle name="SYSTEM 2 3 2 2 2" xfId="56623"/>
    <cellStyle name="SYSTEM 2 3 2 2 3" xfId="56624"/>
    <cellStyle name="SYSTEM 2 3 2 3" xfId="56625"/>
    <cellStyle name="SYSTEM 2 3 3" xfId="56626"/>
    <cellStyle name="SYSTEM 2 3 3 2" xfId="56627"/>
    <cellStyle name="SYSTEM 2 3 3 2 2" xfId="56628"/>
    <cellStyle name="SYSTEM 2 3 3 2 3" xfId="56629"/>
    <cellStyle name="SYSTEM 2 3 3 3" xfId="56630"/>
    <cellStyle name="SYSTEM 2 3 4" xfId="56631"/>
    <cellStyle name="SYSTEM 2 3 4 2" xfId="56632"/>
    <cellStyle name="SYSTEM 2 3 4 2 2" xfId="56633"/>
    <cellStyle name="SYSTEM 2 3 4 2 3" xfId="56634"/>
    <cellStyle name="SYSTEM 2 3 4 3" xfId="56635"/>
    <cellStyle name="SYSTEM 2 3 5" xfId="56636"/>
    <cellStyle name="SYSTEM 2 3 5 2" xfId="56637"/>
    <cellStyle name="SYSTEM 2 3 5 2 2" xfId="56638"/>
    <cellStyle name="SYSTEM 2 3 5 2 3" xfId="56639"/>
    <cellStyle name="SYSTEM 2 3 5 3" xfId="56640"/>
    <cellStyle name="SYSTEM 2 3 6" xfId="56641"/>
    <cellStyle name="SYSTEM 2 3 6 2" xfId="56642"/>
    <cellStyle name="SYSTEM 2 3 6 2 2" xfId="56643"/>
    <cellStyle name="SYSTEM 2 3 6 2 3" xfId="56644"/>
    <cellStyle name="SYSTEM 2 3 6 3" xfId="56645"/>
    <cellStyle name="SYSTEM 2 3 7" xfId="56646"/>
    <cellStyle name="SYSTEM 2 3 7 2" xfId="56647"/>
    <cellStyle name="SYSTEM 2 3 7 2 2" xfId="56648"/>
    <cellStyle name="SYSTEM 2 3 7 2 3" xfId="56649"/>
    <cellStyle name="SYSTEM 2 3 7 3" xfId="56650"/>
    <cellStyle name="SYSTEM 2 3 8" xfId="56651"/>
    <cellStyle name="SYSTEM 2 3 8 2" xfId="56652"/>
    <cellStyle name="SYSTEM 2 3 8 2 2" xfId="56653"/>
    <cellStyle name="SYSTEM 2 3 8 2 3" xfId="56654"/>
    <cellStyle name="SYSTEM 2 3 8 3" xfId="56655"/>
    <cellStyle name="SYSTEM 2 3 9" xfId="56656"/>
    <cellStyle name="SYSTEM 2 3 9 2" xfId="56657"/>
    <cellStyle name="SYSTEM 2 3 9 2 2" xfId="56658"/>
    <cellStyle name="SYSTEM 2 3 9 2 3" xfId="56659"/>
    <cellStyle name="SYSTEM 2 3 9 3" xfId="56660"/>
    <cellStyle name="SYSTEM 2 4" xfId="56661"/>
    <cellStyle name="SYSTEM 2 4 10" xfId="56662"/>
    <cellStyle name="SYSTEM 2 4 10 2" xfId="56663"/>
    <cellStyle name="SYSTEM 2 4 10 3" xfId="56664"/>
    <cellStyle name="SYSTEM 2 4 11" xfId="56665"/>
    <cellStyle name="SYSTEM 2 4 2" xfId="56666"/>
    <cellStyle name="SYSTEM 2 4 2 2" xfId="56667"/>
    <cellStyle name="SYSTEM 2 4 2 2 2" xfId="56668"/>
    <cellStyle name="SYSTEM 2 4 2 2 3" xfId="56669"/>
    <cellStyle name="SYSTEM 2 4 2 3" xfId="56670"/>
    <cellStyle name="SYSTEM 2 4 3" xfId="56671"/>
    <cellStyle name="SYSTEM 2 4 3 2" xfId="56672"/>
    <cellStyle name="SYSTEM 2 4 3 2 2" xfId="56673"/>
    <cellStyle name="SYSTEM 2 4 3 2 3" xfId="56674"/>
    <cellStyle name="SYSTEM 2 4 3 3" xfId="56675"/>
    <cellStyle name="SYSTEM 2 4 4" xfId="56676"/>
    <cellStyle name="SYSTEM 2 4 4 2" xfId="56677"/>
    <cellStyle name="SYSTEM 2 4 4 2 2" xfId="56678"/>
    <cellStyle name="SYSTEM 2 4 4 2 3" xfId="56679"/>
    <cellStyle name="SYSTEM 2 4 4 3" xfId="56680"/>
    <cellStyle name="SYSTEM 2 4 5" xfId="56681"/>
    <cellStyle name="SYSTEM 2 4 5 2" xfId="56682"/>
    <cellStyle name="SYSTEM 2 4 5 2 2" xfId="56683"/>
    <cellStyle name="SYSTEM 2 4 5 2 3" xfId="56684"/>
    <cellStyle name="SYSTEM 2 4 5 3" xfId="56685"/>
    <cellStyle name="SYSTEM 2 4 6" xfId="56686"/>
    <cellStyle name="SYSTEM 2 4 6 2" xfId="56687"/>
    <cellStyle name="SYSTEM 2 4 6 2 2" xfId="56688"/>
    <cellStyle name="SYSTEM 2 4 6 2 3" xfId="56689"/>
    <cellStyle name="SYSTEM 2 4 6 3" xfId="56690"/>
    <cellStyle name="SYSTEM 2 4 7" xfId="56691"/>
    <cellStyle name="SYSTEM 2 4 7 2" xfId="56692"/>
    <cellStyle name="SYSTEM 2 4 7 2 2" xfId="56693"/>
    <cellStyle name="SYSTEM 2 4 7 2 3" xfId="56694"/>
    <cellStyle name="SYSTEM 2 4 7 3" xfId="56695"/>
    <cellStyle name="SYSTEM 2 4 8" xfId="56696"/>
    <cellStyle name="SYSTEM 2 4 8 2" xfId="56697"/>
    <cellStyle name="SYSTEM 2 4 8 2 2" xfId="56698"/>
    <cellStyle name="SYSTEM 2 4 8 2 3" xfId="56699"/>
    <cellStyle name="SYSTEM 2 4 8 3" xfId="56700"/>
    <cellStyle name="SYSTEM 2 4 9" xfId="56701"/>
    <cellStyle name="SYSTEM 2 4 9 2" xfId="56702"/>
    <cellStyle name="SYSTEM 2 4 9 2 2" xfId="56703"/>
    <cellStyle name="SYSTEM 2 4 9 2 3" xfId="56704"/>
    <cellStyle name="SYSTEM 2 4 9 3" xfId="56705"/>
    <cellStyle name="SYSTEM 2 5" xfId="56706"/>
    <cellStyle name="SYSTEM 2 5 10" xfId="56707"/>
    <cellStyle name="SYSTEM 2 5 10 2" xfId="56708"/>
    <cellStyle name="SYSTEM 2 5 10 3" xfId="56709"/>
    <cellStyle name="SYSTEM 2 5 11" xfId="56710"/>
    <cellStyle name="SYSTEM 2 5 2" xfId="56711"/>
    <cellStyle name="SYSTEM 2 5 2 2" xfId="56712"/>
    <cellStyle name="SYSTEM 2 5 2 2 2" xfId="56713"/>
    <cellStyle name="SYSTEM 2 5 2 2 3" xfId="56714"/>
    <cellStyle name="SYSTEM 2 5 2 3" xfId="56715"/>
    <cellStyle name="SYSTEM 2 5 3" xfId="56716"/>
    <cellStyle name="SYSTEM 2 5 3 2" xfId="56717"/>
    <cellStyle name="SYSTEM 2 5 3 2 2" xfId="56718"/>
    <cellStyle name="SYSTEM 2 5 3 2 3" xfId="56719"/>
    <cellStyle name="SYSTEM 2 5 3 3" xfId="56720"/>
    <cellStyle name="SYSTEM 2 5 4" xfId="56721"/>
    <cellStyle name="SYSTEM 2 5 4 2" xfId="56722"/>
    <cellStyle name="SYSTEM 2 5 4 2 2" xfId="56723"/>
    <cellStyle name="SYSTEM 2 5 4 2 3" xfId="56724"/>
    <cellStyle name="SYSTEM 2 5 4 3" xfId="56725"/>
    <cellStyle name="SYSTEM 2 5 5" xfId="56726"/>
    <cellStyle name="SYSTEM 2 5 5 2" xfId="56727"/>
    <cellStyle name="SYSTEM 2 5 5 2 2" xfId="56728"/>
    <cellStyle name="SYSTEM 2 5 5 2 3" xfId="56729"/>
    <cellStyle name="SYSTEM 2 5 5 3" xfId="56730"/>
    <cellStyle name="SYSTEM 2 5 6" xfId="56731"/>
    <cellStyle name="SYSTEM 2 5 6 2" xfId="56732"/>
    <cellStyle name="SYSTEM 2 5 6 2 2" xfId="56733"/>
    <cellStyle name="SYSTEM 2 5 6 2 3" xfId="56734"/>
    <cellStyle name="SYSTEM 2 5 6 3" xfId="56735"/>
    <cellStyle name="SYSTEM 2 5 7" xfId="56736"/>
    <cellStyle name="SYSTEM 2 5 7 2" xfId="56737"/>
    <cellStyle name="SYSTEM 2 5 7 2 2" xfId="56738"/>
    <cellStyle name="SYSTEM 2 5 7 2 3" xfId="56739"/>
    <cellStyle name="SYSTEM 2 5 7 3" xfId="56740"/>
    <cellStyle name="SYSTEM 2 5 8" xfId="56741"/>
    <cellStyle name="SYSTEM 2 5 8 2" xfId="56742"/>
    <cellStyle name="SYSTEM 2 5 8 2 2" xfId="56743"/>
    <cellStyle name="SYSTEM 2 5 8 2 3" xfId="56744"/>
    <cellStyle name="SYSTEM 2 5 8 3" xfId="56745"/>
    <cellStyle name="SYSTEM 2 5 9" xfId="56746"/>
    <cellStyle name="SYSTEM 2 5 9 2" xfId="56747"/>
    <cellStyle name="SYSTEM 2 5 9 2 2" xfId="56748"/>
    <cellStyle name="SYSTEM 2 5 9 2 3" xfId="56749"/>
    <cellStyle name="SYSTEM 2 5 9 3" xfId="56750"/>
    <cellStyle name="SYSTEM 2 6" xfId="56751"/>
    <cellStyle name="SYSTEM 2 6 2" xfId="56752"/>
    <cellStyle name="SYSTEM 2 6 2 2" xfId="56753"/>
    <cellStyle name="SYSTEM 2 6 2 2 2" xfId="56754"/>
    <cellStyle name="SYSTEM 2 6 2 2 3" xfId="56755"/>
    <cellStyle name="SYSTEM 2 6 2 3" xfId="56756"/>
    <cellStyle name="SYSTEM 2 6 2 4" xfId="56757"/>
    <cellStyle name="SYSTEM 2 6 3" xfId="56758"/>
    <cellStyle name="SYSTEM 2 6 3 2" xfId="56759"/>
    <cellStyle name="SYSTEM 2 6 3 2 2" xfId="56760"/>
    <cellStyle name="SYSTEM 2 6 3 2 3" xfId="56761"/>
    <cellStyle name="SYSTEM 2 6 3 3" xfId="56762"/>
    <cellStyle name="SYSTEM 2 6 4" xfId="56763"/>
    <cellStyle name="SYSTEM 2 6 4 2" xfId="56764"/>
    <cellStyle name="SYSTEM 2 6 4 2 2" xfId="56765"/>
    <cellStyle name="SYSTEM 2 6 4 2 3" xfId="56766"/>
    <cellStyle name="SYSTEM 2 6 4 3" xfId="56767"/>
    <cellStyle name="SYSTEM 2 6 5" xfId="56768"/>
    <cellStyle name="SYSTEM 2 6 5 2" xfId="56769"/>
    <cellStyle name="SYSTEM 2 6 5 3" xfId="56770"/>
    <cellStyle name="SYSTEM 2 6 6" xfId="56771"/>
    <cellStyle name="SYSTEM 2 6 6 2" xfId="56772"/>
    <cellStyle name="SYSTEM 2 6 6 2 2" xfId="56773"/>
    <cellStyle name="SYSTEM 2 6 6 2 3" xfId="56774"/>
    <cellStyle name="SYSTEM 2 6 6 3" xfId="56775"/>
    <cellStyle name="SYSTEM 2 6 7" xfId="56776"/>
    <cellStyle name="SYSTEM 2 7" xfId="56777"/>
    <cellStyle name="SYSTEM 2 7 10" xfId="56778"/>
    <cellStyle name="SYSTEM 2 7 10 2" xfId="56779"/>
    <cellStyle name="SYSTEM 2 7 10 3" xfId="56780"/>
    <cellStyle name="SYSTEM 2 7 11" xfId="56781"/>
    <cellStyle name="SYSTEM 2 7 2" xfId="56782"/>
    <cellStyle name="SYSTEM 2 7 2 2" xfId="56783"/>
    <cellStyle name="SYSTEM 2 7 2 2 2" xfId="56784"/>
    <cellStyle name="SYSTEM 2 7 2 2 3" xfId="56785"/>
    <cellStyle name="SYSTEM 2 7 2 3" xfId="56786"/>
    <cellStyle name="SYSTEM 2 7 3" xfId="56787"/>
    <cellStyle name="SYSTEM 2 7 3 2" xfId="56788"/>
    <cellStyle name="SYSTEM 2 7 3 2 2" xfId="56789"/>
    <cellStyle name="SYSTEM 2 7 3 2 3" xfId="56790"/>
    <cellStyle name="SYSTEM 2 7 3 3" xfId="56791"/>
    <cellStyle name="SYSTEM 2 7 4" xfId="56792"/>
    <cellStyle name="SYSTEM 2 7 4 2" xfId="56793"/>
    <cellStyle name="SYSTEM 2 7 4 2 2" xfId="56794"/>
    <cellStyle name="SYSTEM 2 7 4 2 3" xfId="56795"/>
    <cellStyle name="SYSTEM 2 7 4 3" xfId="56796"/>
    <cellStyle name="SYSTEM 2 7 5" xfId="56797"/>
    <cellStyle name="SYSTEM 2 7 5 2" xfId="56798"/>
    <cellStyle name="SYSTEM 2 7 5 2 2" xfId="56799"/>
    <cellStyle name="SYSTEM 2 7 5 2 3" xfId="56800"/>
    <cellStyle name="SYSTEM 2 7 5 3" xfId="56801"/>
    <cellStyle name="SYSTEM 2 7 6" xfId="56802"/>
    <cellStyle name="SYSTEM 2 7 6 2" xfId="56803"/>
    <cellStyle name="SYSTEM 2 7 6 2 2" xfId="56804"/>
    <cellStyle name="SYSTEM 2 7 6 2 3" xfId="56805"/>
    <cellStyle name="SYSTEM 2 7 6 3" xfId="56806"/>
    <cellStyle name="SYSTEM 2 7 7" xfId="56807"/>
    <cellStyle name="SYSTEM 2 7 7 2" xfId="56808"/>
    <cellStyle name="SYSTEM 2 7 7 2 2" xfId="56809"/>
    <cellStyle name="SYSTEM 2 7 7 2 3" xfId="56810"/>
    <cellStyle name="SYSTEM 2 7 7 3" xfId="56811"/>
    <cellStyle name="SYSTEM 2 7 8" xfId="56812"/>
    <cellStyle name="SYSTEM 2 7 8 2" xfId="56813"/>
    <cellStyle name="SYSTEM 2 7 8 2 2" xfId="56814"/>
    <cellStyle name="SYSTEM 2 7 8 2 3" xfId="56815"/>
    <cellStyle name="SYSTEM 2 7 8 3" xfId="56816"/>
    <cellStyle name="SYSTEM 2 7 9" xfId="56817"/>
    <cellStyle name="SYSTEM 2 7 9 2" xfId="56818"/>
    <cellStyle name="SYSTEM 2 7 9 2 2" xfId="56819"/>
    <cellStyle name="SYSTEM 2 7 9 2 3" xfId="56820"/>
    <cellStyle name="SYSTEM 2 7 9 3" xfId="56821"/>
    <cellStyle name="SYSTEM 2 8" xfId="56822"/>
    <cellStyle name="SYSTEM 2 8 10" xfId="56823"/>
    <cellStyle name="SYSTEM 2 8 10 2" xfId="56824"/>
    <cellStyle name="SYSTEM 2 8 10 3" xfId="56825"/>
    <cellStyle name="SYSTEM 2 8 11" xfId="56826"/>
    <cellStyle name="SYSTEM 2 8 2" xfId="56827"/>
    <cellStyle name="SYSTEM 2 8 2 2" xfId="56828"/>
    <cellStyle name="SYSTEM 2 8 2 2 2" xfId="56829"/>
    <cellStyle name="SYSTEM 2 8 2 2 3" xfId="56830"/>
    <cellStyle name="SYSTEM 2 8 2 3" xfId="56831"/>
    <cellStyle name="SYSTEM 2 8 3" xfId="56832"/>
    <cellStyle name="SYSTEM 2 8 3 2" xfId="56833"/>
    <cellStyle name="SYSTEM 2 8 3 2 2" xfId="56834"/>
    <cellStyle name="SYSTEM 2 8 3 2 3" xfId="56835"/>
    <cellStyle name="SYSTEM 2 8 3 3" xfId="56836"/>
    <cellStyle name="SYSTEM 2 8 4" xfId="56837"/>
    <cellStyle name="SYSTEM 2 8 4 2" xfId="56838"/>
    <cellStyle name="SYSTEM 2 8 4 2 2" xfId="56839"/>
    <cellStyle name="SYSTEM 2 8 4 2 3" xfId="56840"/>
    <cellStyle name="SYSTEM 2 8 4 3" xfId="56841"/>
    <cellStyle name="SYSTEM 2 8 5" xfId="56842"/>
    <cellStyle name="SYSTEM 2 8 5 2" xfId="56843"/>
    <cellStyle name="SYSTEM 2 8 5 2 2" xfId="56844"/>
    <cellStyle name="SYSTEM 2 8 5 2 3" xfId="56845"/>
    <cellStyle name="SYSTEM 2 8 5 3" xfId="56846"/>
    <cellStyle name="SYSTEM 2 8 6" xfId="56847"/>
    <cellStyle name="SYSTEM 2 8 6 2" xfId="56848"/>
    <cellStyle name="SYSTEM 2 8 6 2 2" xfId="56849"/>
    <cellStyle name="SYSTEM 2 8 6 2 3" xfId="56850"/>
    <cellStyle name="SYSTEM 2 8 6 3" xfId="56851"/>
    <cellStyle name="SYSTEM 2 8 7" xfId="56852"/>
    <cellStyle name="SYSTEM 2 8 7 2" xfId="56853"/>
    <cellStyle name="SYSTEM 2 8 7 2 2" xfId="56854"/>
    <cellStyle name="SYSTEM 2 8 7 2 3" xfId="56855"/>
    <cellStyle name="SYSTEM 2 8 7 3" xfId="56856"/>
    <cellStyle name="SYSTEM 2 8 8" xfId="56857"/>
    <cellStyle name="SYSTEM 2 8 8 2" xfId="56858"/>
    <cellStyle name="SYSTEM 2 8 8 2 2" xfId="56859"/>
    <cellStyle name="SYSTEM 2 8 8 2 3" xfId="56860"/>
    <cellStyle name="SYSTEM 2 8 8 3" xfId="56861"/>
    <cellStyle name="SYSTEM 2 8 9" xfId="56862"/>
    <cellStyle name="SYSTEM 2 8 9 2" xfId="56863"/>
    <cellStyle name="SYSTEM 2 8 9 2 2" xfId="56864"/>
    <cellStyle name="SYSTEM 2 8 9 2 3" xfId="56865"/>
    <cellStyle name="SYSTEM 2 8 9 3" xfId="56866"/>
    <cellStyle name="SYSTEM 2 9" xfId="56867"/>
    <cellStyle name="SYSTEM 2 9 10" xfId="56868"/>
    <cellStyle name="SYSTEM 2 9 10 2" xfId="56869"/>
    <cellStyle name="SYSTEM 2 9 10 3" xfId="56870"/>
    <cellStyle name="SYSTEM 2 9 11" xfId="56871"/>
    <cellStyle name="SYSTEM 2 9 2" xfId="56872"/>
    <cellStyle name="SYSTEM 2 9 2 2" xfId="56873"/>
    <cellStyle name="SYSTEM 2 9 2 2 2" xfId="56874"/>
    <cellStyle name="SYSTEM 2 9 2 2 3" xfId="56875"/>
    <cellStyle name="SYSTEM 2 9 2 3" xfId="56876"/>
    <cellStyle name="SYSTEM 2 9 3" xfId="56877"/>
    <cellStyle name="SYSTEM 2 9 3 2" xfId="56878"/>
    <cellStyle name="SYSTEM 2 9 3 2 2" xfId="56879"/>
    <cellStyle name="SYSTEM 2 9 3 2 3" xfId="56880"/>
    <cellStyle name="SYSTEM 2 9 3 3" xfId="56881"/>
    <cellStyle name="SYSTEM 2 9 4" xfId="56882"/>
    <cellStyle name="SYSTEM 2 9 4 2" xfId="56883"/>
    <cellStyle name="SYSTEM 2 9 4 2 2" xfId="56884"/>
    <cellStyle name="SYSTEM 2 9 4 2 3" xfId="56885"/>
    <cellStyle name="SYSTEM 2 9 4 3" xfId="56886"/>
    <cellStyle name="SYSTEM 2 9 5" xfId="56887"/>
    <cellStyle name="SYSTEM 2 9 5 2" xfId="56888"/>
    <cellStyle name="SYSTEM 2 9 5 2 2" xfId="56889"/>
    <cellStyle name="SYSTEM 2 9 5 2 3" xfId="56890"/>
    <cellStyle name="SYSTEM 2 9 5 3" xfId="56891"/>
    <cellStyle name="SYSTEM 2 9 6" xfId="56892"/>
    <cellStyle name="SYSTEM 2 9 6 2" xfId="56893"/>
    <cellStyle name="SYSTEM 2 9 6 2 2" xfId="56894"/>
    <cellStyle name="SYSTEM 2 9 6 2 3" xfId="56895"/>
    <cellStyle name="SYSTEM 2 9 6 3" xfId="56896"/>
    <cellStyle name="SYSTEM 2 9 7" xfId="56897"/>
    <cellStyle name="SYSTEM 2 9 7 2" xfId="56898"/>
    <cellStyle name="SYSTEM 2 9 7 2 2" xfId="56899"/>
    <cellStyle name="SYSTEM 2 9 7 2 3" xfId="56900"/>
    <cellStyle name="SYSTEM 2 9 7 3" xfId="56901"/>
    <cellStyle name="SYSTEM 2 9 8" xfId="56902"/>
    <cellStyle name="SYSTEM 2 9 8 2" xfId="56903"/>
    <cellStyle name="SYSTEM 2 9 8 2 2" xfId="56904"/>
    <cellStyle name="SYSTEM 2 9 8 2 3" xfId="56905"/>
    <cellStyle name="SYSTEM 2 9 8 3" xfId="56906"/>
    <cellStyle name="SYSTEM 2 9 9" xfId="56907"/>
    <cellStyle name="SYSTEM 2 9 9 2" xfId="56908"/>
    <cellStyle name="SYSTEM 2 9 9 2 2" xfId="56909"/>
    <cellStyle name="SYSTEM 2 9 9 2 3" xfId="56910"/>
    <cellStyle name="SYSTEM 2 9 9 3" xfId="56911"/>
    <cellStyle name="SYSTEM 20" xfId="56912"/>
    <cellStyle name="SYSTEM 20 2" xfId="56913"/>
    <cellStyle name="SYSTEM 20 2 2" xfId="56914"/>
    <cellStyle name="SYSTEM 20 2 2 2" xfId="56915"/>
    <cellStyle name="SYSTEM 20 2 2 3" xfId="56916"/>
    <cellStyle name="SYSTEM 20 2 3" xfId="56917"/>
    <cellStyle name="SYSTEM 20 3" xfId="56918"/>
    <cellStyle name="SYSTEM 20 3 2" xfId="56919"/>
    <cellStyle name="SYSTEM 20 3 2 2" xfId="56920"/>
    <cellStyle name="SYSTEM 20 3 2 3" xfId="56921"/>
    <cellStyle name="SYSTEM 20 3 3" xfId="56922"/>
    <cellStyle name="SYSTEM 20 4" xfId="56923"/>
    <cellStyle name="SYSTEM 20 4 2" xfId="56924"/>
    <cellStyle name="SYSTEM 20 4 2 2" xfId="56925"/>
    <cellStyle name="SYSTEM 20 4 2 3" xfId="56926"/>
    <cellStyle name="SYSTEM 20 4 3" xfId="56927"/>
    <cellStyle name="SYSTEM 20 5" xfId="56928"/>
    <cellStyle name="SYSTEM 20 5 2" xfId="56929"/>
    <cellStyle name="SYSTEM 20 5 2 2" xfId="56930"/>
    <cellStyle name="SYSTEM 20 5 2 3" xfId="56931"/>
    <cellStyle name="SYSTEM 20 5 3" xfId="56932"/>
    <cellStyle name="SYSTEM 20 6" xfId="56933"/>
    <cellStyle name="SYSTEM 20 6 2" xfId="56934"/>
    <cellStyle name="SYSTEM 20 6 2 2" xfId="56935"/>
    <cellStyle name="SYSTEM 20 6 2 3" xfId="56936"/>
    <cellStyle name="SYSTEM 20 6 3" xfId="56937"/>
    <cellStyle name="SYSTEM 20 7" xfId="56938"/>
    <cellStyle name="SYSTEM 20 7 2" xfId="56939"/>
    <cellStyle name="SYSTEM 20 7 2 2" xfId="56940"/>
    <cellStyle name="SYSTEM 20 7 2 3" xfId="56941"/>
    <cellStyle name="SYSTEM 20 7 3" xfId="56942"/>
    <cellStyle name="SYSTEM 20 8" xfId="56943"/>
    <cellStyle name="SYSTEM 20 8 2" xfId="56944"/>
    <cellStyle name="SYSTEM 20 8 3" xfId="56945"/>
    <cellStyle name="SYSTEM 20 9" xfId="56946"/>
    <cellStyle name="SYSTEM 21" xfId="56947"/>
    <cellStyle name="SYSTEM 21 2" xfId="56948"/>
    <cellStyle name="SYSTEM 21 2 2" xfId="56949"/>
    <cellStyle name="SYSTEM 21 2 2 2" xfId="56950"/>
    <cellStyle name="SYSTEM 21 2 2 3" xfId="56951"/>
    <cellStyle name="SYSTEM 21 2 3" xfId="56952"/>
    <cellStyle name="SYSTEM 21 3" xfId="56953"/>
    <cellStyle name="SYSTEM 21 3 2" xfId="56954"/>
    <cellStyle name="SYSTEM 21 3 2 2" xfId="56955"/>
    <cellStyle name="SYSTEM 21 3 2 3" xfId="56956"/>
    <cellStyle name="SYSTEM 21 3 3" xfId="56957"/>
    <cellStyle name="SYSTEM 21 4" xfId="56958"/>
    <cellStyle name="SYSTEM 21 4 2" xfId="56959"/>
    <cellStyle name="SYSTEM 21 4 2 2" xfId="56960"/>
    <cellStyle name="SYSTEM 21 4 2 3" xfId="56961"/>
    <cellStyle name="SYSTEM 21 4 3" xfId="56962"/>
    <cellStyle name="SYSTEM 21 5" xfId="56963"/>
    <cellStyle name="SYSTEM 21 5 2" xfId="56964"/>
    <cellStyle name="SYSTEM 21 5 2 2" xfId="56965"/>
    <cellStyle name="SYSTEM 21 5 2 3" xfId="56966"/>
    <cellStyle name="SYSTEM 21 5 3" xfId="56967"/>
    <cellStyle name="SYSTEM 21 6" xfId="56968"/>
    <cellStyle name="SYSTEM 21 6 2" xfId="56969"/>
    <cellStyle name="SYSTEM 21 6 2 2" xfId="56970"/>
    <cellStyle name="SYSTEM 21 6 2 3" xfId="56971"/>
    <cellStyle name="SYSTEM 21 6 3" xfId="56972"/>
    <cellStyle name="SYSTEM 21 7" xfId="56973"/>
    <cellStyle name="SYSTEM 21 7 2" xfId="56974"/>
    <cellStyle name="SYSTEM 21 7 2 2" xfId="56975"/>
    <cellStyle name="SYSTEM 21 7 2 3" xfId="56976"/>
    <cellStyle name="SYSTEM 21 7 3" xfId="56977"/>
    <cellStyle name="SYSTEM 21 8" xfId="56978"/>
    <cellStyle name="SYSTEM 21 8 2" xfId="56979"/>
    <cellStyle name="SYSTEM 21 8 3" xfId="56980"/>
    <cellStyle name="SYSTEM 21 9" xfId="56981"/>
    <cellStyle name="SYSTEM 22" xfId="56982"/>
    <cellStyle name="SYSTEM 22 2" xfId="56983"/>
    <cellStyle name="SYSTEM 22 2 2" xfId="56984"/>
    <cellStyle name="SYSTEM 22 2 2 2" xfId="56985"/>
    <cellStyle name="SYSTEM 22 2 2 3" xfId="56986"/>
    <cellStyle name="SYSTEM 22 2 3" xfId="56987"/>
    <cellStyle name="SYSTEM 22 3" xfId="56988"/>
    <cellStyle name="SYSTEM 22 3 2" xfId="56989"/>
    <cellStyle name="SYSTEM 22 3 2 2" xfId="56990"/>
    <cellStyle name="SYSTEM 22 3 2 3" xfId="56991"/>
    <cellStyle name="SYSTEM 22 3 3" xfId="56992"/>
    <cellStyle name="SYSTEM 22 4" xfId="56993"/>
    <cellStyle name="SYSTEM 22 4 2" xfId="56994"/>
    <cellStyle name="SYSTEM 22 4 2 2" xfId="56995"/>
    <cellStyle name="SYSTEM 22 4 2 3" xfId="56996"/>
    <cellStyle name="SYSTEM 22 4 3" xfId="56997"/>
    <cellStyle name="SYSTEM 22 5" xfId="56998"/>
    <cellStyle name="SYSTEM 22 5 2" xfId="56999"/>
    <cellStyle name="SYSTEM 22 5 2 2" xfId="57000"/>
    <cellStyle name="SYSTEM 22 5 2 3" xfId="57001"/>
    <cellStyle name="SYSTEM 22 5 3" xfId="57002"/>
    <cellStyle name="SYSTEM 22 6" xfId="57003"/>
    <cellStyle name="SYSTEM 22 6 2" xfId="57004"/>
    <cellStyle name="SYSTEM 22 6 2 2" xfId="57005"/>
    <cellStyle name="SYSTEM 22 6 2 3" xfId="57006"/>
    <cellStyle name="SYSTEM 22 6 3" xfId="57007"/>
    <cellStyle name="SYSTEM 22 7" xfId="57008"/>
    <cellStyle name="SYSTEM 22 7 2" xfId="57009"/>
    <cellStyle name="SYSTEM 22 7 2 2" xfId="57010"/>
    <cellStyle name="SYSTEM 22 7 2 3" xfId="57011"/>
    <cellStyle name="SYSTEM 22 7 3" xfId="57012"/>
    <cellStyle name="SYSTEM 22 8" xfId="57013"/>
    <cellStyle name="SYSTEM 22 8 2" xfId="57014"/>
    <cellStyle name="SYSTEM 22 8 3" xfId="57015"/>
    <cellStyle name="SYSTEM 22 9" xfId="57016"/>
    <cellStyle name="SYSTEM 23" xfId="57017"/>
    <cellStyle name="SYSTEM 23 2" xfId="57018"/>
    <cellStyle name="SYSTEM 23 2 2" xfId="57019"/>
    <cellStyle name="SYSTEM 23 2 2 2" xfId="57020"/>
    <cellStyle name="SYSTEM 23 2 2 3" xfId="57021"/>
    <cellStyle name="SYSTEM 23 2 3" xfId="57022"/>
    <cellStyle name="SYSTEM 23 3" xfId="57023"/>
    <cellStyle name="SYSTEM 23 3 2" xfId="57024"/>
    <cellStyle name="SYSTEM 23 3 2 2" xfId="57025"/>
    <cellStyle name="SYSTEM 23 3 2 3" xfId="57026"/>
    <cellStyle name="SYSTEM 23 3 3" xfId="57027"/>
    <cellStyle name="SYSTEM 23 4" xfId="57028"/>
    <cellStyle name="SYSTEM 23 4 2" xfId="57029"/>
    <cellStyle name="SYSTEM 23 4 2 2" xfId="57030"/>
    <cellStyle name="SYSTEM 23 4 2 3" xfId="57031"/>
    <cellStyle name="SYSTEM 23 4 3" xfId="57032"/>
    <cellStyle name="SYSTEM 23 5" xfId="57033"/>
    <cellStyle name="SYSTEM 23 5 2" xfId="57034"/>
    <cellStyle name="SYSTEM 23 5 2 2" xfId="57035"/>
    <cellStyle name="SYSTEM 23 5 2 3" xfId="57036"/>
    <cellStyle name="SYSTEM 23 5 3" xfId="57037"/>
    <cellStyle name="SYSTEM 23 6" xfId="57038"/>
    <cellStyle name="SYSTEM 23 6 2" xfId="57039"/>
    <cellStyle name="SYSTEM 23 6 2 2" xfId="57040"/>
    <cellStyle name="SYSTEM 23 6 2 3" xfId="57041"/>
    <cellStyle name="SYSTEM 23 6 3" xfId="57042"/>
    <cellStyle name="SYSTEM 23 7" xfId="57043"/>
    <cellStyle name="SYSTEM 23 7 2" xfId="57044"/>
    <cellStyle name="SYSTEM 23 7 2 2" xfId="57045"/>
    <cellStyle name="SYSTEM 23 7 2 3" xfId="57046"/>
    <cellStyle name="SYSTEM 23 7 3" xfId="57047"/>
    <cellStyle name="SYSTEM 23 8" xfId="57048"/>
    <cellStyle name="SYSTEM 23 8 2" xfId="57049"/>
    <cellStyle name="SYSTEM 23 8 3" xfId="57050"/>
    <cellStyle name="SYSTEM 23 9" xfId="57051"/>
    <cellStyle name="SYSTEM 24" xfId="57052"/>
    <cellStyle name="SYSTEM 24 2" xfId="57053"/>
    <cellStyle name="SYSTEM 24 2 2" xfId="57054"/>
    <cellStyle name="SYSTEM 24 2 2 2" xfId="57055"/>
    <cellStyle name="SYSTEM 24 2 2 3" xfId="57056"/>
    <cellStyle name="SYSTEM 24 2 3" xfId="57057"/>
    <cellStyle name="SYSTEM 24 3" xfId="57058"/>
    <cellStyle name="SYSTEM 24 3 2" xfId="57059"/>
    <cellStyle name="SYSTEM 24 3 2 2" xfId="57060"/>
    <cellStyle name="SYSTEM 24 3 2 3" xfId="57061"/>
    <cellStyle name="SYSTEM 24 3 3" xfId="57062"/>
    <cellStyle name="SYSTEM 24 3 4" xfId="57063"/>
    <cellStyle name="SYSTEM 24 4" xfId="57064"/>
    <cellStyle name="SYSTEM 24 4 2" xfId="57065"/>
    <cellStyle name="SYSTEM 24 4 3" xfId="57066"/>
    <cellStyle name="SYSTEM 24 5" xfId="57067"/>
    <cellStyle name="SYSTEM 24 6" xfId="57068"/>
    <cellStyle name="SYSTEM 25" xfId="57069"/>
    <cellStyle name="SYSTEM 25 2" xfId="57070"/>
    <cellStyle name="SYSTEM 25 2 2" xfId="57071"/>
    <cellStyle name="SYSTEM 25 2 3" xfId="57072"/>
    <cellStyle name="SYSTEM 25 3" xfId="57073"/>
    <cellStyle name="SYSTEM 26" xfId="57074"/>
    <cellStyle name="SYSTEM 26 2" xfId="57075"/>
    <cellStyle name="SYSTEM 26 2 2" xfId="57076"/>
    <cellStyle name="SYSTEM 26 2 3" xfId="57077"/>
    <cellStyle name="SYSTEM 26 3" xfId="57078"/>
    <cellStyle name="SYSTEM 27" xfId="57079"/>
    <cellStyle name="SYSTEM 27 2" xfId="57080"/>
    <cellStyle name="SYSTEM 27 2 2" xfId="57081"/>
    <cellStyle name="SYSTEM 27 2 3" xfId="57082"/>
    <cellStyle name="SYSTEM 27 3" xfId="57083"/>
    <cellStyle name="SYSTEM 28" xfId="57084"/>
    <cellStyle name="SYSTEM 28 2" xfId="57085"/>
    <cellStyle name="SYSTEM 28 2 2" xfId="57086"/>
    <cellStyle name="SYSTEM 28 2 3" xfId="57087"/>
    <cellStyle name="SYSTEM 28 3" xfId="57088"/>
    <cellStyle name="SYSTEM 29" xfId="57089"/>
    <cellStyle name="SYSTEM 3" xfId="57090"/>
    <cellStyle name="SYSTEM 3 2" xfId="57091"/>
    <cellStyle name="SYSTEM 3 2 2" xfId="57092"/>
    <cellStyle name="SYSTEM 3 2 2 2" xfId="57093"/>
    <cellStyle name="SYSTEM 3 2 2 3" xfId="57094"/>
    <cellStyle name="SYSTEM 3 2 3" xfId="57095"/>
    <cellStyle name="SYSTEM 3 2 4" xfId="57096"/>
    <cellStyle name="SYSTEM 3 3" xfId="57097"/>
    <cellStyle name="SYSTEM 3 3 2" xfId="57098"/>
    <cellStyle name="SYSTEM 3 3 2 2" xfId="57099"/>
    <cellStyle name="SYSTEM 3 3 2 3" xfId="57100"/>
    <cellStyle name="SYSTEM 3 3 3" xfId="57101"/>
    <cellStyle name="SYSTEM 3 4" xfId="57102"/>
    <cellStyle name="SYSTEM 3 4 2" xfId="57103"/>
    <cellStyle name="SYSTEM 3 4 2 2" xfId="57104"/>
    <cellStyle name="SYSTEM 3 4 2 3" xfId="57105"/>
    <cellStyle name="SYSTEM 3 4 3" xfId="57106"/>
    <cellStyle name="SYSTEM 3 4 4" xfId="57107"/>
    <cellStyle name="SYSTEM 3 5" xfId="57108"/>
    <cellStyle name="SYSTEM 3 5 2" xfId="57109"/>
    <cellStyle name="SYSTEM 3 5 2 2" xfId="57110"/>
    <cellStyle name="SYSTEM 3 5 2 3" xfId="57111"/>
    <cellStyle name="SYSTEM 3 5 3" xfId="57112"/>
    <cellStyle name="SYSTEM 3 6" xfId="57113"/>
    <cellStyle name="SYSTEM 3 6 2" xfId="57114"/>
    <cellStyle name="SYSTEM 3 6 2 2" xfId="57115"/>
    <cellStyle name="SYSTEM 3 6 2 3" xfId="57116"/>
    <cellStyle name="SYSTEM 3 6 3" xfId="57117"/>
    <cellStyle name="SYSTEM 3 7" xfId="57118"/>
    <cellStyle name="SYSTEM 3 7 2" xfId="57119"/>
    <cellStyle name="SYSTEM 3 7 3" xfId="57120"/>
    <cellStyle name="SYSTEM 3 8" xfId="57121"/>
    <cellStyle name="SYSTEM 3 8 2" xfId="57122"/>
    <cellStyle name="SYSTEM 4" xfId="57123"/>
    <cellStyle name="SYSTEM 4 10" xfId="57124"/>
    <cellStyle name="SYSTEM 4 10 2" xfId="57125"/>
    <cellStyle name="SYSTEM 4 10 3" xfId="57126"/>
    <cellStyle name="SYSTEM 4 11" xfId="57127"/>
    <cellStyle name="SYSTEM 4 2" xfId="57128"/>
    <cellStyle name="SYSTEM 4 2 2" xfId="57129"/>
    <cellStyle name="SYSTEM 4 2 2 2" xfId="57130"/>
    <cellStyle name="SYSTEM 4 2 2 3" xfId="57131"/>
    <cellStyle name="SYSTEM 4 2 3" xfId="57132"/>
    <cellStyle name="SYSTEM 4 3" xfId="57133"/>
    <cellStyle name="SYSTEM 4 3 2" xfId="57134"/>
    <cellStyle name="SYSTEM 4 3 2 2" xfId="57135"/>
    <cellStyle name="SYSTEM 4 3 2 3" xfId="57136"/>
    <cellStyle name="SYSTEM 4 3 3" xfId="57137"/>
    <cellStyle name="SYSTEM 4 4" xfId="57138"/>
    <cellStyle name="SYSTEM 4 4 2" xfId="57139"/>
    <cellStyle name="SYSTEM 4 4 2 2" xfId="57140"/>
    <cellStyle name="SYSTEM 4 4 2 3" xfId="57141"/>
    <cellStyle name="SYSTEM 4 4 3" xfId="57142"/>
    <cellStyle name="SYSTEM 4 5" xfId="57143"/>
    <cellStyle name="SYSTEM 4 5 2" xfId="57144"/>
    <cellStyle name="SYSTEM 4 5 2 2" xfId="57145"/>
    <cellStyle name="SYSTEM 4 5 2 3" xfId="57146"/>
    <cellStyle name="SYSTEM 4 5 3" xfId="57147"/>
    <cellStyle name="SYSTEM 4 6" xfId="57148"/>
    <cellStyle name="SYSTEM 4 6 2" xfId="57149"/>
    <cellStyle name="SYSTEM 4 6 2 2" xfId="57150"/>
    <cellStyle name="SYSTEM 4 6 2 3" xfId="57151"/>
    <cellStyle name="SYSTEM 4 6 3" xfId="57152"/>
    <cellStyle name="SYSTEM 4 7" xfId="57153"/>
    <cellStyle name="SYSTEM 4 7 2" xfId="57154"/>
    <cellStyle name="SYSTEM 4 7 2 2" xfId="57155"/>
    <cellStyle name="SYSTEM 4 7 2 3" xfId="57156"/>
    <cellStyle name="SYSTEM 4 7 3" xfId="57157"/>
    <cellStyle name="SYSTEM 4 8" xfId="57158"/>
    <cellStyle name="SYSTEM 4 8 2" xfId="57159"/>
    <cellStyle name="SYSTEM 4 8 2 2" xfId="57160"/>
    <cellStyle name="SYSTEM 4 8 2 3" xfId="57161"/>
    <cellStyle name="SYSTEM 4 8 3" xfId="57162"/>
    <cellStyle name="SYSTEM 4 9" xfId="57163"/>
    <cellStyle name="SYSTEM 4 9 2" xfId="57164"/>
    <cellStyle name="SYSTEM 4 9 2 2" xfId="57165"/>
    <cellStyle name="SYSTEM 4 9 2 3" xfId="57166"/>
    <cellStyle name="SYSTEM 4 9 3" xfId="57167"/>
    <cellStyle name="SYSTEM 5" xfId="57168"/>
    <cellStyle name="SYSTEM 5 10" xfId="57169"/>
    <cellStyle name="SYSTEM 5 10 2" xfId="57170"/>
    <cellStyle name="SYSTEM 5 10 3" xfId="57171"/>
    <cellStyle name="SYSTEM 5 11" xfId="57172"/>
    <cellStyle name="SYSTEM 5 2" xfId="57173"/>
    <cellStyle name="SYSTEM 5 2 2" xfId="57174"/>
    <cellStyle name="SYSTEM 5 2 2 2" xfId="57175"/>
    <cellStyle name="SYSTEM 5 2 2 3" xfId="57176"/>
    <cellStyle name="SYSTEM 5 2 3" xfId="57177"/>
    <cellStyle name="SYSTEM 5 3" xfId="57178"/>
    <cellStyle name="SYSTEM 5 3 2" xfId="57179"/>
    <cellStyle name="SYSTEM 5 3 2 2" xfId="57180"/>
    <cellStyle name="SYSTEM 5 3 2 3" xfId="57181"/>
    <cellStyle name="SYSTEM 5 3 3" xfId="57182"/>
    <cellStyle name="SYSTEM 5 4" xfId="57183"/>
    <cellStyle name="SYSTEM 5 4 2" xfId="57184"/>
    <cellStyle name="SYSTEM 5 4 2 2" xfId="57185"/>
    <cellStyle name="SYSTEM 5 4 2 3" xfId="57186"/>
    <cellStyle name="SYSTEM 5 4 3" xfId="57187"/>
    <cellStyle name="SYSTEM 5 5" xfId="57188"/>
    <cellStyle name="SYSTEM 5 5 2" xfId="57189"/>
    <cellStyle name="SYSTEM 5 5 2 2" xfId="57190"/>
    <cellStyle name="SYSTEM 5 5 2 3" xfId="57191"/>
    <cellStyle name="SYSTEM 5 5 3" xfId="57192"/>
    <cellStyle name="SYSTEM 5 6" xfId="57193"/>
    <cellStyle name="SYSTEM 5 6 2" xfId="57194"/>
    <cellStyle name="SYSTEM 5 6 2 2" xfId="57195"/>
    <cellStyle name="SYSTEM 5 6 2 3" xfId="57196"/>
    <cellStyle name="SYSTEM 5 6 3" xfId="57197"/>
    <cellStyle name="SYSTEM 5 7" xfId="57198"/>
    <cellStyle name="SYSTEM 5 7 2" xfId="57199"/>
    <cellStyle name="SYSTEM 5 7 2 2" xfId="57200"/>
    <cellStyle name="SYSTEM 5 7 2 3" xfId="57201"/>
    <cellStyle name="SYSTEM 5 7 3" xfId="57202"/>
    <cellStyle name="SYSTEM 5 8" xfId="57203"/>
    <cellStyle name="SYSTEM 5 8 2" xfId="57204"/>
    <cellStyle name="SYSTEM 5 8 2 2" xfId="57205"/>
    <cellStyle name="SYSTEM 5 8 2 3" xfId="57206"/>
    <cellStyle name="SYSTEM 5 8 3" xfId="57207"/>
    <cellStyle name="SYSTEM 5 9" xfId="57208"/>
    <cellStyle name="SYSTEM 5 9 2" xfId="57209"/>
    <cellStyle name="SYSTEM 5 9 2 2" xfId="57210"/>
    <cellStyle name="SYSTEM 5 9 2 3" xfId="57211"/>
    <cellStyle name="SYSTEM 5 9 3" xfId="57212"/>
    <cellStyle name="SYSTEM 6" xfId="57213"/>
    <cellStyle name="SYSTEM 6 10" xfId="57214"/>
    <cellStyle name="SYSTEM 6 10 2" xfId="57215"/>
    <cellStyle name="SYSTEM 6 10 3" xfId="57216"/>
    <cellStyle name="SYSTEM 6 11" xfId="57217"/>
    <cellStyle name="SYSTEM 6 2" xfId="57218"/>
    <cellStyle name="SYSTEM 6 2 2" xfId="57219"/>
    <cellStyle name="SYSTEM 6 2 2 2" xfId="57220"/>
    <cellStyle name="SYSTEM 6 2 2 3" xfId="57221"/>
    <cellStyle name="SYSTEM 6 2 3" xfId="57222"/>
    <cellStyle name="SYSTEM 6 3" xfId="57223"/>
    <cellStyle name="SYSTEM 6 3 2" xfId="57224"/>
    <cellStyle name="SYSTEM 6 3 2 2" xfId="57225"/>
    <cellStyle name="SYSTEM 6 3 2 3" xfId="57226"/>
    <cellStyle name="SYSTEM 6 3 3" xfId="57227"/>
    <cellStyle name="SYSTEM 6 4" xfId="57228"/>
    <cellStyle name="SYSTEM 6 4 2" xfId="57229"/>
    <cellStyle name="SYSTEM 6 4 2 2" xfId="57230"/>
    <cellStyle name="SYSTEM 6 4 2 3" xfId="57231"/>
    <cellStyle name="SYSTEM 6 4 3" xfId="57232"/>
    <cellStyle name="SYSTEM 6 5" xfId="57233"/>
    <cellStyle name="SYSTEM 6 5 2" xfId="57234"/>
    <cellStyle name="SYSTEM 6 5 2 2" xfId="57235"/>
    <cellStyle name="SYSTEM 6 5 2 3" xfId="57236"/>
    <cellStyle name="SYSTEM 6 5 3" xfId="57237"/>
    <cellStyle name="SYSTEM 6 6" xfId="57238"/>
    <cellStyle name="SYSTEM 6 6 2" xfId="57239"/>
    <cellStyle name="SYSTEM 6 6 2 2" xfId="57240"/>
    <cellStyle name="SYSTEM 6 6 2 3" xfId="57241"/>
    <cellStyle name="SYSTEM 6 6 3" xfId="57242"/>
    <cellStyle name="SYSTEM 6 7" xfId="57243"/>
    <cellStyle name="SYSTEM 6 7 2" xfId="57244"/>
    <cellStyle name="SYSTEM 6 7 2 2" xfId="57245"/>
    <cellStyle name="SYSTEM 6 7 2 3" xfId="57246"/>
    <cellStyle name="SYSTEM 6 7 3" xfId="57247"/>
    <cellStyle name="SYSTEM 6 8" xfId="57248"/>
    <cellStyle name="SYSTEM 6 8 2" xfId="57249"/>
    <cellStyle name="SYSTEM 6 8 2 2" xfId="57250"/>
    <cellStyle name="SYSTEM 6 8 2 3" xfId="57251"/>
    <cellStyle name="SYSTEM 6 8 3" xfId="57252"/>
    <cellStyle name="SYSTEM 6 9" xfId="57253"/>
    <cellStyle name="SYSTEM 6 9 2" xfId="57254"/>
    <cellStyle name="SYSTEM 6 9 2 2" xfId="57255"/>
    <cellStyle name="SYSTEM 6 9 2 3" xfId="57256"/>
    <cellStyle name="SYSTEM 6 9 3" xfId="57257"/>
    <cellStyle name="SYSTEM 7" xfId="57258"/>
    <cellStyle name="SYSTEM 7 10" xfId="57259"/>
    <cellStyle name="SYSTEM 7 10 2" xfId="57260"/>
    <cellStyle name="SYSTEM 7 10 3" xfId="57261"/>
    <cellStyle name="SYSTEM 7 11" xfId="57262"/>
    <cellStyle name="SYSTEM 7 2" xfId="57263"/>
    <cellStyle name="SYSTEM 7 2 2" xfId="57264"/>
    <cellStyle name="SYSTEM 7 2 2 2" xfId="57265"/>
    <cellStyle name="SYSTEM 7 2 2 3" xfId="57266"/>
    <cellStyle name="SYSTEM 7 2 3" xfId="57267"/>
    <cellStyle name="SYSTEM 7 3" xfId="57268"/>
    <cellStyle name="SYSTEM 7 3 2" xfId="57269"/>
    <cellStyle name="SYSTEM 7 3 2 2" xfId="57270"/>
    <cellStyle name="SYSTEM 7 3 2 3" xfId="57271"/>
    <cellStyle name="SYSTEM 7 3 3" xfId="57272"/>
    <cellStyle name="SYSTEM 7 4" xfId="57273"/>
    <cellStyle name="SYSTEM 7 4 2" xfId="57274"/>
    <cellStyle name="SYSTEM 7 4 2 2" xfId="57275"/>
    <cellStyle name="SYSTEM 7 4 2 3" xfId="57276"/>
    <cellStyle name="SYSTEM 7 4 3" xfId="57277"/>
    <cellStyle name="SYSTEM 7 5" xfId="57278"/>
    <cellStyle name="SYSTEM 7 5 2" xfId="57279"/>
    <cellStyle name="SYSTEM 7 5 2 2" xfId="57280"/>
    <cellStyle name="SYSTEM 7 5 2 3" xfId="57281"/>
    <cellStyle name="SYSTEM 7 5 3" xfId="57282"/>
    <cellStyle name="SYSTEM 7 6" xfId="57283"/>
    <cellStyle name="SYSTEM 7 6 2" xfId="57284"/>
    <cellStyle name="SYSTEM 7 6 2 2" xfId="57285"/>
    <cellStyle name="SYSTEM 7 6 2 3" xfId="57286"/>
    <cellStyle name="SYSTEM 7 6 3" xfId="57287"/>
    <cellStyle name="SYSTEM 7 7" xfId="57288"/>
    <cellStyle name="SYSTEM 7 7 2" xfId="57289"/>
    <cellStyle name="SYSTEM 7 7 2 2" xfId="57290"/>
    <cellStyle name="SYSTEM 7 7 2 3" xfId="57291"/>
    <cellStyle name="SYSTEM 7 7 3" xfId="57292"/>
    <cellStyle name="SYSTEM 7 8" xfId="57293"/>
    <cellStyle name="SYSTEM 7 8 2" xfId="57294"/>
    <cellStyle name="SYSTEM 7 8 2 2" xfId="57295"/>
    <cellStyle name="SYSTEM 7 8 2 3" xfId="57296"/>
    <cellStyle name="SYSTEM 7 8 3" xfId="57297"/>
    <cellStyle name="SYSTEM 7 9" xfId="57298"/>
    <cellStyle name="SYSTEM 7 9 2" xfId="57299"/>
    <cellStyle name="SYSTEM 7 9 2 2" xfId="57300"/>
    <cellStyle name="SYSTEM 7 9 2 3" xfId="57301"/>
    <cellStyle name="SYSTEM 7 9 3" xfId="57302"/>
    <cellStyle name="SYSTEM 8" xfId="57303"/>
    <cellStyle name="SYSTEM 8 10" xfId="57304"/>
    <cellStyle name="SYSTEM 8 10 2" xfId="57305"/>
    <cellStyle name="SYSTEM 8 10 3" xfId="57306"/>
    <cellStyle name="SYSTEM 8 11" xfId="57307"/>
    <cellStyle name="SYSTEM 8 2" xfId="57308"/>
    <cellStyle name="SYSTEM 8 2 2" xfId="57309"/>
    <cellStyle name="SYSTEM 8 2 2 2" xfId="57310"/>
    <cellStyle name="SYSTEM 8 2 2 3" xfId="57311"/>
    <cellStyle name="SYSTEM 8 2 3" xfId="57312"/>
    <cellStyle name="SYSTEM 8 3" xfId="57313"/>
    <cellStyle name="SYSTEM 8 3 2" xfId="57314"/>
    <cellStyle name="SYSTEM 8 3 2 2" xfId="57315"/>
    <cellStyle name="SYSTEM 8 3 2 3" xfId="57316"/>
    <cellStyle name="SYSTEM 8 3 3" xfId="57317"/>
    <cellStyle name="SYSTEM 8 4" xfId="57318"/>
    <cellStyle name="SYSTEM 8 4 2" xfId="57319"/>
    <cellStyle name="SYSTEM 8 4 2 2" xfId="57320"/>
    <cellStyle name="SYSTEM 8 4 2 3" xfId="57321"/>
    <cellStyle name="SYSTEM 8 4 3" xfId="57322"/>
    <cellStyle name="SYSTEM 8 5" xfId="57323"/>
    <cellStyle name="SYSTEM 8 5 2" xfId="57324"/>
    <cellStyle name="SYSTEM 8 5 2 2" xfId="57325"/>
    <cellStyle name="SYSTEM 8 5 2 3" xfId="57326"/>
    <cellStyle name="SYSTEM 8 5 3" xfId="57327"/>
    <cellStyle name="SYSTEM 8 6" xfId="57328"/>
    <cellStyle name="SYSTEM 8 6 2" xfId="57329"/>
    <cellStyle name="SYSTEM 8 6 2 2" xfId="57330"/>
    <cellStyle name="SYSTEM 8 6 2 3" xfId="57331"/>
    <cellStyle name="SYSTEM 8 6 3" xfId="57332"/>
    <cellStyle name="SYSTEM 8 7" xfId="57333"/>
    <cellStyle name="SYSTEM 8 7 2" xfId="57334"/>
    <cellStyle name="SYSTEM 8 7 2 2" xfId="57335"/>
    <cellStyle name="SYSTEM 8 7 2 3" xfId="57336"/>
    <cellStyle name="SYSTEM 8 7 3" xfId="57337"/>
    <cellStyle name="SYSTEM 8 8" xfId="57338"/>
    <cellStyle name="SYSTEM 8 8 2" xfId="57339"/>
    <cellStyle name="SYSTEM 8 8 2 2" xfId="57340"/>
    <cellStyle name="SYSTEM 8 8 2 3" xfId="57341"/>
    <cellStyle name="SYSTEM 8 8 3" xfId="57342"/>
    <cellStyle name="SYSTEM 8 9" xfId="57343"/>
    <cellStyle name="SYSTEM 8 9 2" xfId="57344"/>
    <cellStyle name="SYSTEM 8 9 2 2" xfId="57345"/>
    <cellStyle name="SYSTEM 8 9 2 3" xfId="57346"/>
    <cellStyle name="SYSTEM 8 9 3" xfId="57347"/>
    <cellStyle name="SYSTEM 9" xfId="57348"/>
    <cellStyle name="SYSTEM 9 10" xfId="57349"/>
    <cellStyle name="SYSTEM 9 10 2" xfId="57350"/>
    <cellStyle name="SYSTEM 9 10 3" xfId="57351"/>
    <cellStyle name="SYSTEM 9 11" xfId="57352"/>
    <cellStyle name="SYSTEM 9 2" xfId="57353"/>
    <cellStyle name="SYSTEM 9 2 2" xfId="57354"/>
    <cellStyle name="SYSTEM 9 2 2 2" xfId="57355"/>
    <cellStyle name="SYSTEM 9 2 2 3" xfId="57356"/>
    <cellStyle name="SYSTEM 9 2 3" xfId="57357"/>
    <cellStyle name="SYSTEM 9 3" xfId="57358"/>
    <cellStyle name="SYSTEM 9 3 2" xfId="57359"/>
    <cellStyle name="SYSTEM 9 3 2 2" xfId="57360"/>
    <cellStyle name="SYSTEM 9 3 2 3" xfId="57361"/>
    <cellStyle name="SYSTEM 9 3 3" xfId="57362"/>
    <cellStyle name="SYSTEM 9 4" xfId="57363"/>
    <cellStyle name="SYSTEM 9 4 2" xfId="57364"/>
    <cellStyle name="SYSTEM 9 4 2 2" xfId="57365"/>
    <cellStyle name="SYSTEM 9 4 2 3" xfId="57366"/>
    <cellStyle name="SYSTEM 9 4 3" xfId="57367"/>
    <cellStyle name="SYSTEM 9 5" xfId="57368"/>
    <cellStyle name="SYSTEM 9 5 2" xfId="57369"/>
    <cellStyle name="SYSTEM 9 5 2 2" xfId="57370"/>
    <cellStyle name="SYSTEM 9 5 2 3" xfId="57371"/>
    <cellStyle name="SYSTEM 9 5 3" xfId="57372"/>
    <cellStyle name="SYSTEM 9 6" xfId="57373"/>
    <cellStyle name="SYSTEM 9 6 2" xfId="57374"/>
    <cellStyle name="SYSTEM 9 6 2 2" xfId="57375"/>
    <cellStyle name="SYSTEM 9 6 2 3" xfId="57376"/>
    <cellStyle name="SYSTEM 9 6 3" xfId="57377"/>
    <cellStyle name="SYSTEM 9 7" xfId="57378"/>
    <cellStyle name="SYSTEM 9 7 2" xfId="57379"/>
    <cellStyle name="SYSTEM 9 7 2 2" xfId="57380"/>
    <cellStyle name="SYSTEM 9 7 2 3" xfId="57381"/>
    <cellStyle name="SYSTEM 9 7 3" xfId="57382"/>
    <cellStyle name="SYSTEM 9 8" xfId="57383"/>
    <cellStyle name="SYSTEM 9 8 2" xfId="57384"/>
    <cellStyle name="SYSTEM 9 8 2 2" xfId="57385"/>
    <cellStyle name="SYSTEM 9 8 2 3" xfId="57386"/>
    <cellStyle name="SYSTEM 9 8 3" xfId="57387"/>
    <cellStyle name="SYSTEM 9 9" xfId="57388"/>
    <cellStyle name="SYSTEM 9 9 2" xfId="57389"/>
    <cellStyle name="SYSTEM 9 9 2 2" xfId="57390"/>
    <cellStyle name="SYSTEM 9 9 2 3" xfId="57391"/>
    <cellStyle name="SYSTEM 9 9 3" xfId="57392"/>
    <cellStyle name="Table Footnote" xfId="57393"/>
    <cellStyle name="Table Header" xfId="57394"/>
    <cellStyle name="Table Header 2" xfId="57395"/>
    <cellStyle name="Table Header 2 3" xfId="57396"/>
    <cellStyle name="Table Header 2_201211070_Key data updated 11 January 2013" xfId="57397"/>
    <cellStyle name="Table Header Small" xfId="57398"/>
    <cellStyle name="Table Header_20120608_DB ready reckonerV10_V2a TN edits 31 V2" xfId="57399"/>
    <cellStyle name="Table Heading 1" xfId="57400"/>
    <cellStyle name="Table Heading 1 2 3" xfId="57401"/>
    <cellStyle name="Table Heading 1_Baseline%20Wallpaper%20from%2014-12-10%20ALIGNMENT(1)" xfId="57402"/>
    <cellStyle name="Table Heading 2" xfId="57403"/>
    <cellStyle name="Table Normal" xfId="57404"/>
    <cellStyle name="Table Normal 2" xfId="57405"/>
    <cellStyle name="Table Of Which" xfId="57406"/>
    <cellStyle name="Table Row Billions" xfId="57407"/>
    <cellStyle name="Table Row Billions Check" xfId="57408"/>
    <cellStyle name="Table Row Billions_~6692659" xfId="57409"/>
    <cellStyle name="Table Row Millions" xfId="57410"/>
    <cellStyle name="Table Row Millions 2 3" xfId="57411"/>
    <cellStyle name="Table Row Millions Check" xfId="57412"/>
    <cellStyle name="Table Row Millions Check 6" xfId="57413"/>
    <cellStyle name="Table Row Millions_~6692659" xfId="57414"/>
    <cellStyle name="Table Row Of Which" xfId="57415"/>
    <cellStyle name="Table Row Of Which Not For Publication" xfId="57416"/>
    <cellStyle name="Table Row Of Which Small" xfId="57417"/>
    <cellStyle name="Table Row Percentage" xfId="57418"/>
    <cellStyle name="Table Row Thousands" xfId="57419"/>
    <cellStyle name="Table Row Thousands Check" xfId="57420"/>
    <cellStyle name="Table Row Thousands Not For Publication" xfId="57421"/>
    <cellStyle name="Table Row Thousands Small" xfId="57422"/>
    <cellStyle name="Table Row Units" xfId="57423"/>
    <cellStyle name="Table Row Units Check" xfId="57424"/>
    <cellStyle name="Table Row Units Not For Publication" xfId="57425"/>
    <cellStyle name="Table Total Billions" xfId="57426"/>
    <cellStyle name="Table Total Millions" xfId="57427"/>
    <cellStyle name="Table Total Millions 2 3" xfId="57428"/>
    <cellStyle name="Table Total Millions_~4373238" xfId="57429"/>
    <cellStyle name="Table Units" xfId="57430"/>
    <cellStyle name="Table Units 2 3" xfId="57431"/>
    <cellStyle name="Table Units_Baseline%20Wallpaper%20from%2014-12-10%20ALIGNMENT(1)" xfId="57432"/>
    <cellStyle name="Text Level 1" xfId="57433"/>
    <cellStyle name="Text Level 2" xfId="57434"/>
    <cellStyle name="Text Level 3" xfId="57435"/>
    <cellStyle name="Text Level 4" xfId="57436"/>
    <cellStyle name="TextEntry" xfId="57437"/>
    <cellStyle name="Thousands" xfId="57438"/>
    <cellStyle name="TIME Detail" xfId="57439"/>
    <cellStyle name="TIME Period Start" xfId="57440"/>
    <cellStyle name="Title 1" xfId="57441"/>
    <cellStyle name="Title 2" xfId="45"/>
    <cellStyle name="Title 2 2" xfId="57442"/>
    <cellStyle name="Title 2 2 2" xfId="57443"/>
    <cellStyle name="Title 2 2 3" xfId="57444"/>
    <cellStyle name="Title 2 2 4" xfId="57445"/>
    <cellStyle name="Title 2 2_PCT_initial_plan_form_template_10.12.20" xfId="57446"/>
    <cellStyle name="Title 2 3" xfId="57447"/>
    <cellStyle name="Title 2 4" xfId="57448"/>
    <cellStyle name="Title 2 5" xfId="57449"/>
    <cellStyle name="Title 2 6" xfId="57450"/>
    <cellStyle name="Title 2_Capital Dispo allocations V2" xfId="57451"/>
    <cellStyle name="Title 3" xfId="618"/>
    <cellStyle name="Title 3 2" xfId="57452"/>
    <cellStyle name="Title 4" xfId="57453"/>
    <cellStyle name="Title 5" xfId="57454"/>
    <cellStyle name="Title 6" xfId="57455"/>
    <cellStyle name="Top_Centred" xfId="57456"/>
    <cellStyle name="Topline" xfId="57457"/>
    <cellStyle name="Topline 2" xfId="57458"/>
    <cellStyle name="Topline 2 2" xfId="57459"/>
    <cellStyle name="Topline 3" xfId="57460"/>
    <cellStyle name="Total 2" xfId="46"/>
    <cellStyle name="Total 2 10" xfId="11739"/>
    <cellStyle name="Total 2 10 10" xfId="57461"/>
    <cellStyle name="Total 2 10 11" xfId="57462"/>
    <cellStyle name="Total 2 10 2" xfId="11740"/>
    <cellStyle name="Total 2 10 2 2" xfId="11741"/>
    <cellStyle name="Total 2 10 2 2 2" xfId="11742"/>
    <cellStyle name="Total 2 10 2 2 2 2" xfId="11743"/>
    <cellStyle name="Total 2 10 2 2 3" xfId="11744"/>
    <cellStyle name="Total 2 10 2 3" xfId="11745"/>
    <cellStyle name="Total 2 10 2 3 2" xfId="11746"/>
    <cellStyle name="Total 2 10 2 3 2 2" xfId="11747"/>
    <cellStyle name="Total 2 10 2 3 3" xfId="11748"/>
    <cellStyle name="Total 2 10 2 4" xfId="11749"/>
    <cellStyle name="Total 2 10 2 4 2" xfId="11750"/>
    <cellStyle name="Total 2 10 2 5" xfId="11751"/>
    <cellStyle name="Total 2 10 3" xfId="11752"/>
    <cellStyle name="Total 2 10 3 2" xfId="11753"/>
    <cellStyle name="Total 2 10 3 2 2" xfId="11754"/>
    <cellStyle name="Total 2 10 3 2 3" xfId="57463"/>
    <cellStyle name="Total 2 10 3 3" xfId="11755"/>
    <cellStyle name="Total 2 10 3 4" xfId="57464"/>
    <cellStyle name="Total 2 10 4" xfId="11756"/>
    <cellStyle name="Total 2 10 4 2" xfId="11757"/>
    <cellStyle name="Total 2 10 4 2 2" xfId="11758"/>
    <cellStyle name="Total 2 10 4 2 3" xfId="57465"/>
    <cellStyle name="Total 2 10 4 3" xfId="11759"/>
    <cellStyle name="Total 2 10 4 4" xfId="57466"/>
    <cellStyle name="Total 2 10 5" xfId="11760"/>
    <cellStyle name="Total 2 10 5 2" xfId="11761"/>
    <cellStyle name="Total 2 10 5 2 2" xfId="57467"/>
    <cellStyle name="Total 2 10 5 2 3" xfId="57468"/>
    <cellStyle name="Total 2 10 5 3" xfId="57469"/>
    <cellStyle name="Total 2 10 5 4" xfId="57470"/>
    <cellStyle name="Total 2 10 6" xfId="11762"/>
    <cellStyle name="Total 2 10 6 2" xfId="57471"/>
    <cellStyle name="Total 2 10 6 2 2" xfId="57472"/>
    <cellStyle name="Total 2 10 6 2 3" xfId="57473"/>
    <cellStyle name="Total 2 10 6 3" xfId="57474"/>
    <cellStyle name="Total 2 10 6 4" xfId="57475"/>
    <cellStyle name="Total 2 10 7" xfId="57476"/>
    <cellStyle name="Total 2 10 7 2" xfId="57477"/>
    <cellStyle name="Total 2 10 7 2 2" xfId="57478"/>
    <cellStyle name="Total 2 10 7 2 3" xfId="57479"/>
    <cellStyle name="Total 2 10 7 3" xfId="57480"/>
    <cellStyle name="Total 2 10 7 4" xfId="57481"/>
    <cellStyle name="Total 2 10 8" xfId="57482"/>
    <cellStyle name="Total 2 10 8 2" xfId="57483"/>
    <cellStyle name="Total 2 10 8 2 2" xfId="57484"/>
    <cellStyle name="Total 2 10 8 2 3" xfId="57485"/>
    <cellStyle name="Total 2 10 8 3" xfId="57486"/>
    <cellStyle name="Total 2 10 8 4" xfId="57487"/>
    <cellStyle name="Total 2 10 9" xfId="57488"/>
    <cellStyle name="Total 2 10 9 2" xfId="57489"/>
    <cellStyle name="Total 2 10 9 3" xfId="57490"/>
    <cellStyle name="Total 2 11" xfId="57491"/>
    <cellStyle name="Total 2 11 10" xfId="57492"/>
    <cellStyle name="Total 2 11 11" xfId="57493"/>
    <cellStyle name="Total 2 11 2" xfId="57494"/>
    <cellStyle name="Total 2 11 2 2" xfId="57495"/>
    <cellStyle name="Total 2 11 2 2 2" xfId="57496"/>
    <cellStyle name="Total 2 11 2 2 3" xfId="57497"/>
    <cellStyle name="Total 2 11 2 3" xfId="57498"/>
    <cellStyle name="Total 2 11 2 4" xfId="57499"/>
    <cellStyle name="Total 2 11 3" xfId="57500"/>
    <cellStyle name="Total 2 11 3 2" xfId="57501"/>
    <cellStyle name="Total 2 11 3 2 2" xfId="57502"/>
    <cellStyle name="Total 2 11 3 2 3" xfId="57503"/>
    <cellStyle name="Total 2 11 3 3" xfId="57504"/>
    <cellStyle name="Total 2 11 3 4" xfId="57505"/>
    <cellStyle name="Total 2 11 4" xfId="57506"/>
    <cellStyle name="Total 2 11 4 2" xfId="57507"/>
    <cellStyle name="Total 2 11 4 2 2" xfId="57508"/>
    <cellStyle name="Total 2 11 4 2 3" xfId="57509"/>
    <cellStyle name="Total 2 11 4 3" xfId="57510"/>
    <cellStyle name="Total 2 11 4 4" xfId="57511"/>
    <cellStyle name="Total 2 11 5" xfId="57512"/>
    <cellStyle name="Total 2 11 5 2" xfId="57513"/>
    <cellStyle name="Total 2 11 5 2 2" xfId="57514"/>
    <cellStyle name="Total 2 11 5 2 3" xfId="57515"/>
    <cellStyle name="Total 2 11 5 3" xfId="57516"/>
    <cellStyle name="Total 2 11 5 4" xfId="57517"/>
    <cellStyle name="Total 2 11 6" xfId="57518"/>
    <cellStyle name="Total 2 11 6 2" xfId="57519"/>
    <cellStyle name="Total 2 11 6 2 2" xfId="57520"/>
    <cellStyle name="Total 2 11 6 2 3" xfId="57521"/>
    <cellStyle name="Total 2 11 6 3" xfId="57522"/>
    <cellStyle name="Total 2 11 6 4" xfId="57523"/>
    <cellStyle name="Total 2 11 7" xfId="57524"/>
    <cellStyle name="Total 2 11 7 2" xfId="57525"/>
    <cellStyle name="Total 2 11 7 2 2" xfId="57526"/>
    <cellStyle name="Total 2 11 7 2 3" xfId="57527"/>
    <cellStyle name="Total 2 11 7 3" xfId="57528"/>
    <cellStyle name="Total 2 11 7 4" xfId="57529"/>
    <cellStyle name="Total 2 11 8" xfId="57530"/>
    <cellStyle name="Total 2 11 8 2" xfId="57531"/>
    <cellStyle name="Total 2 11 8 2 2" xfId="57532"/>
    <cellStyle name="Total 2 11 8 2 3" xfId="57533"/>
    <cellStyle name="Total 2 11 8 3" xfId="57534"/>
    <cellStyle name="Total 2 11 8 4" xfId="57535"/>
    <cellStyle name="Total 2 11 9" xfId="57536"/>
    <cellStyle name="Total 2 11 9 2" xfId="57537"/>
    <cellStyle name="Total 2 11 9 3" xfId="57538"/>
    <cellStyle name="Total 2 12" xfId="57539"/>
    <cellStyle name="Total 2 12 10" xfId="57540"/>
    <cellStyle name="Total 2 12 11" xfId="57541"/>
    <cellStyle name="Total 2 12 2" xfId="57542"/>
    <cellStyle name="Total 2 12 2 2" xfId="57543"/>
    <cellStyle name="Total 2 12 2 2 2" xfId="57544"/>
    <cellStyle name="Total 2 12 2 2 3" xfId="57545"/>
    <cellStyle name="Total 2 12 2 3" xfId="57546"/>
    <cellStyle name="Total 2 12 2 4" xfId="57547"/>
    <cellStyle name="Total 2 12 3" xfId="57548"/>
    <cellStyle name="Total 2 12 3 2" xfId="57549"/>
    <cellStyle name="Total 2 12 3 2 2" xfId="57550"/>
    <cellStyle name="Total 2 12 3 2 3" xfId="57551"/>
    <cellStyle name="Total 2 12 3 3" xfId="57552"/>
    <cellStyle name="Total 2 12 3 4" xfId="57553"/>
    <cellStyle name="Total 2 12 4" xfId="57554"/>
    <cellStyle name="Total 2 12 4 2" xfId="57555"/>
    <cellStyle name="Total 2 12 4 2 2" xfId="57556"/>
    <cellStyle name="Total 2 12 4 2 3" xfId="57557"/>
    <cellStyle name="Total 2 12 4 3" xfId="57558"/>
    <cellStyle name="Total 2 12 4 4" xfId="57559"/>
    <cellStyle name="Total 2 12 5" xfId="57560"/>
    <cellStyle name="Total 2 12 5 2" xfId="57561"/>
    <cellStyle name="Total 2 12 5 2 2" xfId="57562"/>
    <cellStyle name="Total 2 12 5 2 3" xfId="57563"/>
    <cellStyle name="Total 2 12 5 3" xfId="57564"/>
    <cellStyle name="Total 2 12 5 4" xfId="57565"/>
    <cellStyle name="Total 2 12 6" xfId="57566"/>
    <cellStyle name="Total 2 12 6 2" xfId="57567"/>
    <cellStyle name="Total 2 12 6 2 2" xfId="57568"/>
    <cellStyle name="Total 2 12 6 2 3" xfId="57569"/>
    <cellStyle name="Total 2 12 6 3" xfId="57570"/>
    <cellStyle name="Total 2 12 6 4" xfId="57571"/>
    <cellStyle name="Total 2 12 7" xfId="57572"/>
    <cellStyle name="Total 2 12 7 2" xfId="57573"/>
    <cellStyle name="Total 2 12 7 2 2" xfId="57574"/>
    <cellStyle name="Total 2 12 7 2 3" xfId="57575"/>
    <cellStyle name="Total 2 12 7 3" xfId="57576"/>
    <cellStyle name="Total 2 12 7 4" xfId="57577"/>
    <cellStyle name="Total 2 12 8" xfId="57578"/>
    <cellStyle name="Total 2 12 8 2" xfId="57579"/>
    <cellStyle name="Total 2 12 8 2 2" xfId="57580"/>
    <cellStyle name="Total 2 12 8 2 3" xfId="57581"/>
    <cellStyle name="Total 2 12 8 3" xfId="57582"/>
    <cellStyle name="Total 2 12 8 4" xfId="57583"/>
    <cellStyle name="Total 2 12 9" xfId="57584"/>
    <cellStyle name="Total 2 12 9 2" xfId="57585"/>
    <cellStyle name="Total 2 12 9 3" xfId="57586"/>
    <cellStyle name="Total 2 13" xfId="57587"/>
    <cellStyle name="Total 2 13 10" xfId="57588"/>
    <cellStyle name="Total 2 13 11" xfId="57589"/>
    <cellStyle name="Total 2 13 2" xfId="57590"/>
    <cellStyle name="Total 2 13 2 2" xfId="57591"/>
    <cellStyle name="Total 2 13 2 2 2" xfId="57592"/>
    <cellStyle name="Total 2 13 2 2 3" xfId="57593"/>
    <cellStyle name="Total 2 13 2 3" xfId="57594"/>
    <cellStyle name="Total 2 13 2 4" xfId="57595"/>
    <cellStyle name="Total 2 13 3" xfId="57596"/>
    <cellStyle name="Total 2 13 3 2" xfId="57597"/>
    <cellStyle name="Total 2 13 3 2 2" xfId="57598"/>
    <cellStyle name="Total 2 13 3 2 3" xfId="57599"/>
    <cellStyle name="Total 2 13 3 3" xfId="57600"/>
    <cellStyle name="Total 2 13 3 4" xfId="57601"/>
    <cellStyle name="Total 2 13 4" xfId="57602"/>
    <cellStyle name="Total 2 13 4 2" xfId="57603"/>
    <cellStyle name="Total 2 13 4 2 2" xfId="57604"/>
    <cellStyle name="Total 2 13 4 2 3" xfId="57605"/>
    <cellStyle name="Total 2 13 4 3" xfId="57606"/>
    <cellStyle name="Total 2 13 4 4" xfId="57607"/>
    <cellStyle name="Total 2 13 5" xfId="57608"/>
    <cellStyle name="Total 2 13 5 2" xfId="57609"/>
    <cellStyle name="Total 2 13 5 2 2" xfId="57610"/>
    <cellStyle name="Total 2 13 5 2 3" xfId="57611"/>
    <cellStyle name="Total 2 13 5 3" xfId="57612"/>
    <cellStyle name="Total 2 13 5 4" xfId="57613"/>
    <cellStyle name="Total 2 13 6" xfId="57614"/>
    <cellStyle name="Total 2 13 6 2" xfId="57615"/>
    <cellStyle name="Total 2 13 6 2 2" xfId="57616"/>
    <cellStyle name="Total 2 13 6 2 3" xfId="57617"/>
    <cellStyle name="Total 2 13 6 3" xfId="57618"/>
    <cellStyle name="Total 2 13 6 4" xfId="57619"/>
    <cellStyle name="Total 2 13 7" xfId="57620"/>
    <cellStyle name="Total 2 13 7 2" xfId="57621"/>
    <cellStyle name="Total 2 13 7 2 2" xfId="57622"/>
    <cellStyle name="Total 2 13 7 2 3" xfId="57623"/>
    <cellStyle name="Total 2 13 7 3" xfId="57624"/>
    <cellStyle name="Total 2 13 7 4" xfId="57625"/>
    <cellStyle name="Total 2 13 8" xfId="57626"/>
    <cellStyle name="Total 2 13 8 2" xfId="57627"/>
    <cellStyle name="Total 2 13 8 2 2" xfId="57628"/>
    <cellStyle name="Total 2 13 8 2 3" xfId="57629"/>
    <cellStyle name="Total 2 13 8 3" xfId="57630"/>
    <cellStyle name="Total 2 13 8 4" xfId="57631"/>
    <cellStyle name="Total 2 13 9" xfId="57632"/>
    <cellStyle name="Total 2 13 9 2" xfId="57633"/>
    <cellStyle name="Total 2 13 9 3" xfId="57634"/>
    <cellStyle name="Total 2 14" xfId="57635"/>
    <cellStyle name="Total 2 14 10" xfId="57636"/>
    <cellStyle name="Total 2 14 11" xfId="57637"/>
    <cellStyle name="Total 2 14 2" xfId="57638"/>
    <cellStyle name="Total 2 14 2 2" xfId="57639"/>
    <cellStyle name="Total 2 14 2 2 2" xfId="57640"/>
    <cellStyle name="Total 2 14 2 2 3" xfId="57641"/>
    <cellStyle name="Total 2 14 2 3" xfId="57642"/>
    <cellStyle name="Total 2 14 2 4" xfId="57643"/>
    <cellStyle name="Total 2 14 3" xfId="57644"/>
    <cellStyle name="Total 2 14 3 2" xfId="57645"/>
    <cellStyle name="Total 2 14 3 2 2" xfId="57646"/>
    <cellStyle name="Total 2 14 3 2 3" xfId="57647"/>
    <cellStyle name="Total 2 14 3 3" xfId="57648"/>
    <cellStyle name="Total 2 14 3 4" xfId="57649"/>
    <cellStyle name="Total 2 14 4" xfId="57650"/>
    <cellStyle name="Total 2 14 4 2" xfId="57651"/>
    <cellStyle name="Total 2 14 4 2 2" xfId="57652"/>
    <cellStyle name="Total 2 14 4 2 3" xfId="57653"/>
    <cellStyle name="Total 2 14 4 3" xfId="57654"/>
    <cellStyle name="Total 2 14 4 4" xfId="57655"/>
    <cellStyle name="Total 2 14 5" xfId="57656"/>
    <cellStyle name="Total 2 14 5 2" xfId="57657"/>
    <cellStyle name="Total 2 14 5 2 2" xfId="57658"/>
    <cellStyle name="Total 2 14 5 2 3" xfId="57659"/>
    <cellStyle name="Total 2 14 5 3" xfId="57660"/>
    <cellStyle name="Total 2 14 5 4" xfId="57661"/>
    <cellStyle name="Total 2 14 6" xfId="57662"/>
    <cellStyle name="Total 2 14 6 2" xfId="57663"/>
    <cellStyle name="Total 2 14 6 2 2" xfId="57664"/>
    <cellStyle name="Total 2 14 6 2 3" xfId="57665"/>
    <cellStyle name="Total 2 14 6 3" xfId="57666"/>
    <cellStyle name="Total 2 14 6 4" xfId="57667"/>
    <cellStyle name="Total 2 14 7" xfId="57668"/>
    <cellStyle name="Total 2 14 7 2" xfId="57669"/>
    <cellStyle name="Total 2 14 7 2 2" xfId="57670"/>
    <cellStyle name="Total 2 14 7 2 3" xfId="57671"/>
    <cellStyle name="Total 2 14 7 3" xfId="57672"/>
    <cellStyle name="Total 2 14 7 4" xfId="57673"/>
    <cellStyle name="Total 2 14 8" xfId="57674"/>
    <cellStyle name="Total 2 14 8 2" xfId="57675"/>
    <cellStyle name="Total 2 14 8 2 2" xfId="57676"/>
    <cellStyle name="Total 2 14 8 2 3" xfId="57677"/>
    <cellStyle name="Total 2 14 8 3" xfId="57678"/>
    <cellStyle name="Total 2 14 8 4" xfId="57679"/>
    <cellStyle name="Total 2 14 9" xfId="57680"/>
    <cellStyle name="Total 2 14 9 2" xfId="57681"/>
    <cellStyle name="Total 2 14 9 3" xfId="57682"/>
    <cellStyle name="Total 2 15" xfId="57683"/>
    <cellStyle name="Total 2 15 10" xfId="57684"/>
    <cellStyle name="Total 2 15 11" xfId="57685"/>
    <cellStyle name="Total 2 15 2" xfId="57686"/>
    <cellStyle name="Total 2 15 2 2" xfId="57687"/>
    <cellStyle name="Total 2 15 2 2 2" xfId="57688"/>
    <cellStyle name="Total 2 15 2 2 3" xfId="57689"/>
    <cellStyle name="Total 2 15 2 3" xfId="57690"/>
    <cellStyle name="Total 2 15 2 4" xfId="57691"/>
    <cellStyle name="Total 2 15 3" xfId="57692"/>
    <cellStyle name="Total 2 15 3 2" xfId="57693"/>
    <cellStyle name="Total 2 15 3 2 2" xfId="57694"/>
    <cellStyle name="Total 2 15 3 2 3" xfId="57695"/>
    <cellStyle name="Total 2 15 3 3" xfId="57696"/>
    <cellStyle name="Total 2 15 3 4" xfId="57697"/>
    <cellStyle name="Total 2 15 4" xfId="57698"/>
    <cellStyle name="Total 2 15 4 2" xfId="57699"/>
    <cellStyle name="Total 2 15 4 2 2" xfId="57700"/>
    <cellStyle name="Total 2 15 4 2 3" xfId="57701"/>
    <cellStyle name="Total 2 15 4 3" xfId="57702"/>
    <cellStyle name="Total 2 15 4 4" xfId="57703"/>
    <cellStyle name="Total 2 15 5" xfId="57704"/>
    <cellStyle name="Total 2 15 5 2" xfId="57705"/>
    <cellStyle name="Total 2 15 5 2 2" xfId="57706"/>
    <cellStyle name="Total 2 15 5 2 3" xfId="57707"/>
    <cellStyle name="Total 2 15 5 3" xfId="57708"/>
    <cellStyle name="Total 2 15 5 4" xfId="57709"/>
    <cellStyle name="Total 2 15 6" xfId="57710"/>
    <cellStyle name="Total 2 15 6 2" xfId="57711"/>
    <cellStyle name="Total 2 15 6 2 2" xfId="57712"/>
    <cellStyle name="Total 2 15 6 2 3" xfId="57713"/>
    <cellStyle name="Total 2 15 6 3" xfId="57714"/>
    <cellStyle name="Total 2 15 6 4" xfId="57715"/>
    <cellStyle name="Total 2 15 7" xfId="57716"/>
    <cellStyle name="Total 2 15 7 2" xfId="57717"/>
    <cellStyle name="Total 2 15 7 2 2" xfId="57718"/>
    <cellStyle name="Total 2 15 7 2 3" xfId="57719"/>
    <cellStyle name="Total 2 15 7 3" xfId="57720"/>
    <cellStyle name="Total 2 15 7 4" xfId="57721"/>
    <cellStyle name="Total 2 15 8" xfId="57722"/>
    <cellStyle name="Total 2 15 8 2" xfId="57723"/>
    <cellStyle name="Total 2 15 8 2 2" xfId="57724"/>
    <cellStyle name="Total 2 15 8 2 3" xfId="57725"/>
    <cellStyle name="Total 2 15 8 3" xfId="57726"/>
    <cellStyle name="Total 2 15 8 4" xfId="57727"/>
    <cellStyle name="Total 2 15 9" xfId="57728"/>
    <cellStyle name="Total 2 15 9 2" xfId="57729"/>
    <cellStyle name="Total 2 15 9 3" xfId="57730"/>
    <cellStyle name="Total 2 16" xfId="57731"/>
    <cellStyle name="Total 2 16 10" xfId="57732"/>
    <cellStyle name="Total 2 16 11" xfId="57733"/>
    <cellStyle name="Total 2 16 2" xfId="57734"/>
    <cellStyle name="Total 2 16 2 2" xfId="57735"/>
    <cellStyle name="Total 2 16 2 2 2" xfId="57736"/>
    <cellStyle name="Total 2 16 2 2 3" xfId="57737"/>
    <cellStyle name="Total 2 16 2 3" xfId="57738"/>
    <cellStyle name="Total 2 16 2 4" xfId="57739"/>
    <cellStyle name="Total 2 16 3" xfId="57740"/>
    <cellStyle name="Total 2 16 3 2" xfId="57741"/>
    <cellStyle name="Total 2 16 3 2 2" xfId="57742"/>
    <cellStyle name="Total 2 16 3 2 3" xfId="57743"/>
    <cellStyle name="Total 2 16 3 3" xfId="57744"/>
    <cellStyle name="Total 2 16 3 4" xfId="57745"/>
    <cellStyle name="Total 2 16 4" xfId="57746"/>
    <cellStyle name="Total 2 16 4 2" xfId="57747"/>
    <cellStyle name="Total 2 16 4 2 2" xfId="57748"/>
    <cellStyle name="Total 2 16 4 2 3" xfId="57749"/>
    <cellStyle name="Total 2 16 4 3" xfId="57750"/>
    <cellStyle name="Total 2 16 4 4" xfId="57751"/>
    <cellStyle name="Total 2 16 5" xfId="57752"/>
    <cellStyle name="Total 2 16 5 2" xfId="57753"/>
    <cellStyle name="Total 2 16 5 2 2" xfId="57754"/>
    <cellStyle name="Total 2 16 5 2 3" xfId="57755"/>
    <cellStyle name="Total 2 16 5 3" xfId="57756"/>
    <cellStyle name="Total 2 16 5 4" xfId="57757"/>
    <cellStyle name="Total 2 16 6" xfId="57758"/>
    <cellStyle name="Total 2 16 6 2" xfId="57759"/>
    <cellStyle name="Total 2 16 6 2 2" xfId="57760"/>
    <cellStyle name="Total 2 16 6 2 3" xfId="57761"/>
    <cellStyle name="Total 2 16 6 3" xfId="57762"/>
    <cellStyle name="Total 2 16 6 4" xfId="57763"/>
    <cellStyle name="Total 2 16 7" xfId="57764"/>
    <cellStyle name="Total 2 16 7 2" xfId="57765"/>
    <cellStyle name="Total 2 16 7 2 2" xfId="57766"/>
    <cellStyle name="Total 2 16 7 2 3" xfId="57767"/>
    <cellStyle name="Total 2 16 7 3" xfId="57768"/>
    <cellStyle name="Total 2 16 7 4" xfId="57769"/>
    <cellStyle name="Total 2 16 8" xfId="57770"/>
    <cellStyle name="Total 2 16 8 2" xfId="57771"/>
    <cellStyle name="Total 2 16 8 2 2" xfId="57772"/>
    <cellStyle name="Total 2 16 8 2 3" xfId="57773"/>
    <cellStyle name="Total 2 16 8 3" xfId="57774"/>
    <cellStyle name="Total 2 16 8 4" xfId="57775"/>
    <cellStyle name="Total 2 16 9" xfId="57776"/>
    <cellStyle name="Total 2 16 9 2" xfId="57777"/>
    <cellStyle name="Total 2 16 9 3" xfId="57778"/>
    <cellStyle name="Total 2 17" xfId="57779"/>
    <cellStyle name="Total 2 17 10" xfId="57780"/>
    <cellStyle name="Total 2 17 2" xfId="57781"/>
    <cellStyle name="Total 2 17 2 2" xfId="57782"/>
    <cellStyle name="Total 2 17 2 2 2" xfId="57783"/>
    <cellStyle name="Total 2 17 2 2 3" xfId="57784"/>
    <cellStyle name="Total 2 17 2 3" xfId="57785"/>
    <cellStyle name="Total 2 17 2 4" xfId="57786"/>
    <cellStyle name="Total 2 17 3" xfId="57787"/>
    <cellStyle name="Total 2 17 3 2" xfId="57788"/>
    <cellStyle name="Total 2 17 3 2 2" xfId="57789"/>
    <cellStyle name="Total 2 17 3 2 3" xfId="57790"/>
    <cellStyle name="Total 2 17 3 3" xfId="57791"/>
    <cellStyle name="Total 2 17 3 4" xfId="57792"/>
    <cellStyle name="Total 2 17 4" xfId="57793"/>
    <cellStyle name="Total 2 17 4 2" xfId="57794"/>
    <cellStyle name="Total 2 17 4 2 2" xfId="57795"/>
    <cellStyle name="Total 2 17 4 2 3" xfId="57796"/>
    <cellStyle name="Total 2 17 4 3" xfId="57797"/>
    <cellStyle name="Total 2 17 4 4" xfId="57798"/>
    <cellStyle name="Total 2 17 5" xfId="57799"/>
    <cellStyle name="Total 2 17 5 2" xfId="57800"/>
    <cellStyle name="Total 2 17 5 2 2" xfId="57801"/>
    <cellStyle name="Total 2 17 5 2 3" xfId="57802"/>
    <cellStyle name="Total 2 17 5 3" xfId="57803"/>
    <cellStyle name="Total 2 17 5 4" xfId="57804"/>
    <cellStyle name="Total 2 17 6" xfId="57805"/>
    <cellStyle name="Total 2 17 6 2" xfId="57806"/>
    <cellStyle name="Total 2 17 6 2 2" xfId="57807"/>
    <cellStyle name="Total 2 17 6 2 3" xfId="57808"/>
    <cellStyle name="Total 2 17 6 3" xfId="57809"/>
    <cellStyle name="Total 2 17 6 4" xfId="57810"/>
    <cellStyle name="Total 2 17 7" xfId="57811"/>
    <cellStyle name="Total 2 17 7 2" xfId="57812"/>
    <cellStyle name="Total 2 17 7 2 2" xfId="57813"/>
    <cellStyle name="Total 2 17 7 2 3" xfId="57814"/>
    <cellStyle name="Total 2 17 7 3" xfId="57815"/>
    <cellStyle name="Total 2 17 7 4" xfId="57816"/>
    <cellStyle name="Total 2 17 8" xfId="57817"/>
    <cellStyle name="Total 2 17 8 2" xfId="57818"/>
    <cellStyle name="Total 2 17 8 3" xfId="57819"/>
    <cellStyle name="Total 2 17 9" xfId="57820"/>
    <cellStyle name="Total 2 18" xfId="57821"/>
    <cellStyle name="Total 2 18 10" xfId="57822"/>
    <cellStyle name="Total 2 18 2" xfId="57823"/>
    <cellStyle name="Total 2 18 2 2" xfId="57824"/>
    <cellStyle name="Total 2 18 2 2 2" xfId="57825"/>
    <cellStyle name="Total 2 18 2 2 3" xfId="57826"/>
    <cellStyle name="Total 2 18 2 3" xfId="57827"/>
    <cellStyle name="Total 2 18 2 4" xfId="57828"/>
    <cellStyle name="Total 2 18 3" xfId="57829"/>
    <cellStyle name="Total 2 18 3 2" xfId="57830"/>
    <cellStyle name="Total 2 18 3 2 2" xfId="57831"/>
    <cellStyle name="Total 2 18 3 2 3" xfId="57832"/>
    <cellStyle name="Total 2 18 3 3" xfId="57833"/>
    <cellStyle name="Total 2 18 3 4" xfId="57834"/>
    <cellStyle name="Total 2 18 4" xfId="57835"/>
    <cellStyle name="Total 2 18 4 2" xfId="57836"/>
    <cellStyle name="Total 2 18 4 2 2" xfId="57837"/>
    <cellStyle name="Total 2 18 4 2 3" xfId="57838"/>
    <cellStyle name="Total 2 18 4 3" xfId="57839"/>
    <cellStyle name="Total 2 18 4 4" xfId="57840"/>
    <cellStyle name="Total 2 18 5" xfId="57841"/>
    <cellStyle name="Total 2 18 5 2" xfId="57842"/>
    <cellStyle name="Total 2 18 5 2 2" xfId="57843"/>
    <cellStyle name="Total 2 18 5 2 3" xfId="57844"/>
    <cellStyle name="Total 2 18 5 3" xfId="57845"/>
    <cellStyle name="Total 2 18 5 4" xfId="57846"/>
    <cellStyle name="Total 2 18 6" xfId="57847"/>
    <cellStyle name="Total 2 18 6 2" xfId="57848"/>
    <cellStyle name="Total 2 18 6 2 2" xfId="57849"/>
    <cellStyle name="Total 2 18 6 2 3" xfId="57850"/>
    <cellStyle name="Total 2 18 6 3" xfId="57851"/>
    <cellStyle name="Total 2 18 6 4" xfId="57852"/>
    <cellStyle name="Total 2 18 7" xfId="57853"/>
    <cellStyle name="Total 2 18 7 2" xfId="57854"/>
    <cellStyle name="Total 2 18 7 2 2" xfId="57855"/>
    <cellStyle name="Total 2 18 7 2 3" xfId="57856"/>
    <cellStyle name="Total 2 18 7 3" xfId="57857"/>
    <cellStyle name="Total 2 18 7 4" xfId="57858"/>
    <cellStyle name="Total 2 18 8" xfId="57859"/>
    <cellStyle name="Total 2 18 8 2" xfId="57860"/>
    <cellStyle name="Total 2 18 8 3" xfId="57861"/>
    <cellStyle name="Total 2 18 9" xfId="57862"/>
    <cellStyle name="Total 2 19" xfId="57863"/>
    <cellStyle name="Total 2 19 10" xfId="57864"/>
    <cellStyle name="Total 2 19 2" xfId="57865"/>
    <cellStyle name="Total 2 19 2 2" xfId="57866"/>
    <cellStyle name="Total 2 19 2 2 2" xfId="57867"/>
    <cellStyle name="Total 2 19 2 2 3" xfId="57868"/>
    <cellStyle name="Total 2 19 2 3" xfId="57869"/>
    <cellStyle name="Total 2 19 2 4" xfId="57870"/>
    <cellStyle name="Total 2 19 3" xfId="57871"/>
    <cellStyle name="Total 2 19 3 2" xfId="57872"/>
    <cellStyle name="Total 2 19 3 2 2" xfId="57873"/>
    <cellStyle name="Total 2 19 3 2 3" xfId="57874"/>
    <cellStyle name="Total 2 19 3 3" xfId="57875"/>
    <cellStyle name="Total 2 19 3 4" xfId="57876"/>
    <cellStyle name="Total 2 19 4" xfId="57877"/>
    <cellStyle name="Total 2 19 4 2" xfId="57878"/>
    <cellStyle name="Total 2 19 4 2 2" xfId="57879"/>
    <cellStyle name="Total 2 19 4 2 3" xfId="57880"/>
    <cellStyle name="Total 2 19 4 3" xfId="57881"/>
    <cellStyle name="Total 2 19 4 4" xfId="57882"/>
    <cellStyle name="Total 2 19 5" xfId="57883"/>
    <cellStyle name="Total 2 19 5 2" xfId="57884"/>
    <cellStyle name="Total 2 19 5 2 2" xfId="57885"/>
    <cellStyle name="Total 2 19 5 2 3" xfId="57886"/>
    <cellStyle name="Total 2 19 5 3" xfId="57887"/>
    <cellStyle name="Total 2 19 5 4" xfId="57888"/>
    <cellStyle name="Total 2 19 6" xfId="57889"/>
    <cellStyle name="Total 2 19 6 2" xfId="57890"/>
    <cellStyle name="Total 2 19 6 2 2" xfId="57891"/>
    <cellStyle name="Total 2 19 6 2 3" xfId="57892"/>
    <cellStyle name="Total 2 19 6 3" xfId="57893"/>
    <cellStyle name="Total 2 19 6 4" xfId="57894"/>
    <cellStyle name="Total 2 19 7" xfId="57895"/>
    <cellStyle name="Total 2 19 7 2" xfId="57896"/>
    <cellStyle name="Total 2 19 7 2 2" xfId="57897"/>
    <cellStyle name="Total 2 19 7 2 3" xfId="57898"/>
    <cellStyle name="Total 2 19 7 3" xfId="57899"/>
    <cellStyle name="Total 2 19 7 4" xfId="57900"/>
    <cellStyle name="Total 2 19 8" xfId="57901"/>
    <cellStyle name="Total 2 19 8 2" xfId="57902"/>
    <cellStyle name="Total 2 19 8 3" xfId="57903"/>
    <cellStyle name="Total 2 19 9" xfId="57904"/>
    <cellStyle name="Total 2 2" xfId="54"/>
    <cellStyle name="Total 2 2 10" xfId="14481"/>
    <cellStyle name="Total 2 2 10 10" xfId="57905"/>
    <cellStyle name="Total 2 2 10 2" xfId="57906"/>
    <cellStyle name="Total 2 2 10 2 2" xfId="57907"/>
    <cellStyle name="Total 2 2 10 2 2 2" xfId="57908"/>
    <cellStyle name="Total 2 2 10 2 2 3" xfId="57909"/>
    <cellStyle name="Total 2 2 10 2 3" xfId="57910"/>
    <cellStyle name="Total 2 2 10 2 4" xfId="57911"/>
    <cellStyle name="Total 2 2 10 3" xfId="57912"/>
    <cellStyle name="Total 2 2 10 3 2" xfId="57913"/>
    <cellStyle name="Total 2 2 10 3 2 2" xfId="57914"/>
    <cellStyle name="Total 2 2 10 3 2 3" xfId="57915"/>
    <cellStyle name="Total 2 2 10 3 3" xfId="57916"/>
    <cellStyle name="Total 2 2 10 3 4" xfId="57917"/>
    <cellStyle name="Total 2 2 10 4" xfId="57918"/>
    <cellStyle name="Total 2 2 10 4 2" xfId="57919"/>
    <cellStyle name="Total 2 2 10 4 2 2" xfId="57920"/>
    <cellStyle name="Total 2 2 10 4 2 3" xfId="57921"/>
    <cellStyle name="Total 2 2 10 4 3" xfId="57922"/>
    <cellStyle name="Total 2 2 10 4 4" xfId="57923"/>
    <cellStyle name="Total 2 2 10 5" xfId="57924"/>
    <cellStyle name="Total 2 2 10 5 2" xfId="57925"/>
    <cellStyle name="Total 2 2 10 5 2 2" xfId="57926"/>
    <cellStyle name="Total 2 2 10 5 2 3" xfId="57927"/>
    <cellStyle name="Total 2 2 10 5 3" xfId="57928"/>
    <cellStyle name="Total 2 2 10 5 4" xfId="57929"/>
    <cellStyle name="Total 2 2 10 6" xfId="57930"/>
    <cellStyle name="Total 2 2 10 6 2" xfId="57931"/>
    <cellStyle name="Total 2 2 10 6 2 2" xfId="57932"/>
    <cellStyle name="Total 2 2 10 6 2 3" xfId="57933"/>
    <cellStyle name="Total 2 2 10 6 3" xfId="57934"/>
    <cellStyle name="Total 2 2 10 6 4" xfId="57935"/>
    <cellStyle name="Total 2 2 10 7" xfId="57936"/>
    <cellStyle name="Total 2 2 10 7 2" xfId="57937"/>
    <cellStyle name="Total 2 2 10 7 2 2" xfId="57938"/>
    <cellStyle name="Total 2 2 10 7 2 3" xfId="57939"/>
    <cellStyle name="Total 2 2 10 7 3" xfId="57940"/>
    <cellStyle name="Total 2 2 10 7 4" xfId="57941"/>
    <cellStyle name="Total 2 2 10 8" xfId="57942"/>
    <cellStyle name="Total 2 2 10 8 2" xfId="57943"/>
    <cellStyle name="Total 2 2 10 8 2 2" xfId="57944"/>
    <cellStyle name="Total 2 2 10 8 2 3" xfId="57945"/>
    <cellStyle name="Total 2 2 10 8 3" xfId="57946"/>
    <cellStyle name="Total 2 2 10 8 4" xfId="57947"/>
    <cellStyle name="Total 2 2 10 9" xfId="57948"/>
    <cellStyle name="Total 2 2 10 9 2" xfId="57949"/>
    <cellStyle name="Total 2 2 10 9 3" xfId="57950"/>
    <cellStyle name="Total 2 2 11" xfId="57951"/>
    <cellStyle name="Total 2 2 11 10" xfId="57952"/>
    <cellStyle name="Total 2 2 11 11" xfId="57953"/>
    <cellStyle name="Total 2 2 11 2" xfId="57954"/>
    <cellStyle name="Total 2 2 11 2 2" xfId="57955"/>
    <cellStyle name="Total 2 2 11 2 2 2" xfId="57956"/>
    <cellStyle name="Total 2 2 11 2 2 3" xfId="57957"/>
    <cellStyle name="Total 2 2 11 2 3" xfId="57958"/>
    <cellStyle name="Total 2 2 11 2 4" xfId="57959"/>
    <cellStyle name="Total 2 2 11 3" xfId="57960"/>
    <cellStyle name="Total 2 2 11 3 2" xfId="57961"/>
    <cellStyle name="Total 2 2 11 3 2 2" xfId="57962"/>
    <cellStyle name="Total 2 2 11 3 2 3" xfId="57963"/>
    <cellStyle name="Total 2 2 11 3 3" xfId="57964"/>
    <cellStyle name="Total 2 2 11 3 4" xfId="57965"/>
    <cellStyle name="Total 2 2 11 4" xfId="57966"/>
    <cellStyle name="Total 2 2 11 4 2" xfId="57967"/>
    <cellStyle name="Total 2 2 11 4 2 2" xfId="57968"/>
    <cellStyle name="Total 2 2 11 4 2 3" xfId="57969"/>
    <cellStyle name="Total 2 2 11 4 3" xfId="57970"/>
    <cellStyle name="Total 2 2 11 4 4" xfId="57971"/>
    <cellStyle name="Total 2 2 11 5" xfId="57972"/>
    <cellStyle name="Total 2 2 11 5 2" xfId="57973"/>
    <cellStyle name="Total 2 2 11 5 2 2" xfId="57974"/>
    <cellStyle name="Total 2 2 11 5 2 3" xfId="57975"/>
    <cellStyle name="Total 2 2 11 5 3" xfId="57976"/>
    <cellStyle name="Total 2 2 11 5 4" xfId="57977"/>
    <cellStyle name="Total 2 2 11 6" xfId="57978"/>
    <cellStyle name="Total 2 2 11 6 2" xfId="57979"/>
    <cellStyle name="Total 2 2 11 6 2 2" xfId="57980"/>
    <cellStyle name="Total 2 2 11 6 2 3" xfId="57981"/>
    <cellStyle name="Total 2 2 11 6 3" xfId="57982"/>
    <cellStyle name="Total 2 2 11 6 4" xfId="57983"/>
    <cellStyle name="Total 2 2 11 7" xfId="57984"/>
    <cellStyle name="Total 2 2 11 7 2" xfId="57985"/>
    <cellStyle name="Total 2 2 11 7 2 2" xfId="57986"/>
    <cellStyle name="Total 2 2 11 7 2 3" xfId="57987"/>
    <cellStyle name="Total 2 2 11 7 3" xfId="57988"/>
    <cellStyle name="Total 2 2 11 7 4" xfId="57989"/>
    <cellStyle name="Total 2 2 11 8" xfId="57990"/>
    <cellStyle name="Total 2 2 11 8 2" xfId="57991"/>
    <cellStyle name="Total 2 2 11 8 2 2" xfId="57992"/>
    <cellStyle name="Total 2 2 11 8 2 3" xfId="57993"/>
    <cellStyle name="Total 2 2 11 8 3" xfId="57994"/>
    <cellStyle name="Total 2 2 11 8 4" xfId="57995"/>
    <cellStyle name="Total 2 2 11 9" xfId="57996"/>
    <cellStyle name="Total 2 2 11 9 2" xfId="57997"/>
    <cellStyle name="Total 2 2 11 9 3" xfId="57998"/>
    <cellStyle name="Total 2 2 12" xfId="57999"/>
    <cellStyle name="Total 2 2 12 10" xfId="58000"/>
    <cellStyle name="Total 2 2 12 11" xfId="58001"/>
    <cellStyle name="Total 2 2 12 2" xfId="58002"/>
    <cellStyle name="Total 2 2 12 2 2" xfId="58003"/>
    <cellStyle name="Total 2 2 12 2 2 2" xfId="58004"/>
    <cellStyle name="Total 2 2 12 2 2 3" xfId="58005"/>
    <cellStyle name="Total 2 2 12 2 3" xfId="58006"/>
    <cellStyle name="Total 2 2 12 2 4" xfId="58007"/>
    <cellStyle name="Total 2 2 12 3" xfId="58008"/>
    <cellStyle name="Total 2 2 12 3 2" xfId="58009"/>
    <cellStyle name="Total 2 2 12 3 2 2" xfId="58010"/>
    <cellStyle name="Total 2 2 12 3 2 3" xfId="58011"/>
    <cellStyle name="Total 2 2 12 3 3" xfId="58012"/>
    <cellStyle name="Total 2 2 12 3 4" xfId="58013"/>
    <cellStyle name="Total 2 2 12 4" xfId="58014"/>
    <cellStyle name="Total 2 2 12 4 2" xfId="58015"/>
    <cellStyle name="Total 2 2 12 4 2 2" xfId="58016"/>
    <cellStyle name="Total 2 2 12 4 2 3" xfId="58017"/>
    <cellStyle name="Total 2 2 12 4 3" xfId="58018"/>
    <cellStyle name="Total 2 2 12 4 4" xfId="58019"/>
    <cellStyle name="Total 2 2 12 5" xfId="58020"/>
    <cellStyle name="Total 2 2 12 5 2" xfId="58021"/>
    <cellStyle name="Total 2 2 12 5 2 2" xfId="58022"/>
    <cellStyle name="Total 2 2 12 5 2 3" xfId="58023"/>
    <cellStyle name="Total 2 2 12 5 3" xfId="58024"/>
    <cellStyle name="Total 2 2 12 5 4" xfId="58025"/>
    <cellStyle name="Total 2 2 12 6" xfId="58026"/>
    <cellStyle name="Total 2 2 12 6 2" xfId="58027"/>
    <cellStyle name="Total 2 2 12 6 2 2" xfId="58028"/>
    <cellStyle name="Total 2 2 12 6 2 3" xfId="58029"/>
    <cellStyle name="Total 2 2 12 6 3" xfId="58030"/>
    <cellStyle name="Total 2 2 12 6 4" xfId="58031"/>
    <cellStyle name="Total 2 2 12 7" xfId="58032"/>
    <cellStyle name="Total 2 2 12 7 2" xfId="58033"/>
    <cellStyle name="Total 2 2 12 7 2 2" xfId="58034"/>
    <cellStyle name="Total 2 2 12 7 2 3" xfId="58035"/>
    <cellStyle name="Total 2 2 12 7 3" xfId="58036"/>
    <cellStyle name="Total 2 2 12 7 4" xfId="58037"/>
    <cellStyle name="Total 2 2 12 8" xfId="58038"/>
    <cellStyle name="Total 2 2 12 8 2" xfId="58039"/>
    <cellStyle name="Total 2 2 12 8 2 2" xfId="58040"/>
    <cellStyle name="Total 2 2 12 8 2 3" xfId="58041"/>
    <cellStyle name="Total 2 2 12 8 3" xfId="58042"/>
    <cellStyle name="Total 2 2 12 8 4" xfId="58043"/>
    <cellStyle name="Total 2 2 12 9" xfId="58044"/>
    <cellStyle name="Total 2 2 12 9 2" xfId="58045"/>
    <cellStyle name="Total 2 2 12 9 3" xfId="58046"/>
    <cellStyle name="Total 2 2 13" xfId="58047"/>
    <cellStyle name="Total 2 2 13 10" xfId="58048"/>
    <cellStyle name="Total 2 2 13 11" xfId="58049"/>
    <cellStyle name="Total 2 2 13 2" xfId="58050"/>
    <cellStyle name="Total 2 2 13 2 2" xfId="58051"/>
    <cellStyle name="Total 2 2 13 2 2 2" xfId="58052"/>
    <cellStyle name="Total 2 2 13 2 2 3" xfId="58053"/>
    <cellStyle name="Total 2 2 13 2 3" xfId="58054"/>
    <cellStyle name="Total 2 2 13 2 4" xfId="58055"/>
    <cellStyle name="Total 2 2 13 3" xfId="58056"/>
    <cellStyle name="Total 2 2 13 3 2" xfId="58057"/>
    <cellStyle name="Total 2 2 13 3 2 2" xfId="58058"/>
    <cellStyle name="Total 2 2 13 3 2 3" xfId="58059"/>
    <cellStyle name="Total 2 2 13 3 3" xfId="58060"/>
    <cellStyle name="Total 2 2 13 3 4" xfId="58061"/>
    <cellStyle name="Total 2 2 13 4" xfId="58062"/>
    <cellStyle name="Total 2 2 13 4 2" xfId="58063"/>
    <cellStyle name="Total 2 2 13 4 2 2" xfId="58064"/>
    <cellStyle name="Total 2 2 13 4 2 3" xfId="58065"/>
    <cellStyle name="Total 2 2 13 4 3" xfId="58066"/>
    <cellStyle name="Total 2 2 13 4 4" xfId="58067"/>
    <cellStyle name="Total 2 2 13 5" xfId="58068"/>
    <cellStyle name="Total 2 2 13 5 2" xfId="58069"/>
    <cellStyle name="Total 2 2 13 5 2 2" xfId="58070"/>
    <cellStyle name="Total 2 2 13 5 2 3" xfId="58071"/>
    <cellStyle name="Total 2 2 13 5 3" xfId="58072"/>
    <cellStyle name="Total 2 2 13 5 4" xfId="58073"/>
    <cellStyle name="Total 2 2 13 6" xfId="58074"/>
    <cellStyle name="Total 2 2 13 6 2" xfId="58075"/>
    <cellStyle name="Total 2 2 13 6 2 2" xfId="58076"/>
    <cellStyle name="Total 2 2 13 6 2 3" xfId="58077"/>
    <cellStyle name="Total 2 2 13 6 3" xfId="58078"/>
    <cellStyle name="Total 2 2 13 6 4" xfId="58079"/>
    <cellStyle name="Total 2 2 13 7" xfId="58080"/>
    <cellStyle name="Total 2 2 13 7 2" xfId="58081"/>
    <cellStyle name="Total 2 2 13 7 2 2" xfId="58082"/>
    <cellStyle name="Total 2 2 13 7 2 3" xfId="58083"/>
    <cellStyle name="Total 2 2 13 7 3" xfId="58084"/>
    <cellStyle name="Total 2 2 13 7 4" xfId="58085"/>
    <cellStyle name="Total 2 2 13 8" xfId="58086"/>
    <cellStyle name="Total 2 2 13 8 2" xfId="58087"/>
    <cellStyle name="Total 2 2 13 8 2 2" xfId="58088"/>
    <cellStyle name="Total 2 2 13 8 2 3" xfId="58089"/>
    <cellStyle name="Total 2 2 13 8 3" xfId="58090"/>
    <cellStyle name="Total 2 2 13 8 4" xfId="58091"/>
    <cellStyle name="Total 2 2 13 9" xfId="58092"/>
    <cellStyle name="Total 2 2 13 9 2" xfId="58093"/>
    <cellStyle name="Total 2 2 13 9 3" xfId="58094"/>
    <cellStyle name="Total 2 2 14" xfId="58095"/>
    <cellStyle name="Total 2 2 14 10" xfId="58096"/>
    <cellStyle name="Total 2 2 14 11" xfId="58097"/>
    <cellStyle name="Total 2 2 14 2" xfId="58098"/>
    <cellStyle name="Total 2 2 14 2 2" xfId="58099"/>
    <cellStyle name="Total 2 2 14 2 2 2" xfId="58100"/>
    <cellStyle name="Total 2 2 14 2 2 3" xfId="58101"/>
    <cellStyle name="Total 2 2 14 2 3" xfId="58102"/>
    <cellStyle name="Total 2 2 14 2 4" xfId="58103"/>
    <cellStyle name="Total 2 2 14 3" xfId="58104"/>
    <cellStyle name="Total 2 2 14 3 2" xfId="58105"/>
    <cellStyle name="Total 2 2 14 3 2 2" xfId="58106"/>
    <cellStyle name="Total 2 2 14 3 2 3" xfId="58107"/>
    <cellStyle name="Total 2 2 14 3 3" xfId="58108"/>
    <cellStyle name="Total 2 2 14 3 4" xfId="58109"/>
    <cellStyle name="Total 2 2 14 4" xfId="58110"/>
    <cellStyle name="Total 2 2 14 4 2" xfId="58111"/>
    <cellStyle name="Total 2 2 14 4 2 2" xfId="58112"/>
    <cellStyle name="Total 2 2 14 4 2 3" xfId="58113"/>
    <cellStyle name="Total 2 2 14 4 3" xfId="58114"/>
    <cellStyle name="Total 2 2 14 4 4" xfId="58115"/>
    <cellStyle name="Total 2 2 14 5" xfId="58116"/>
    <cellStyle name="Total 2 2 14 5 2" xfId="58117"/>
    <cellStyle name="Total 2 2 14 5 2 2" xfId="58118"/>
    <cellStyle name="Total 2 2 14 5 2 3" xfId="58119"/>
    <cellStyle name="Total 2 2 14 5 3" xfId="58120"/>
    <cellStyle name="Total 2 2 14 5 4" xfId="58121"/>
    <cellStyle name="Total 2 2 14 6" xfId="58122"/>
    <cellStyle name="Total 2 2 14 6 2" xfId="58123"/>
    <cellStyle name="Total 2 2 14 6 2 2" xfId="58124"/>
    <cellStyle name="Total 2 2 14 6 2 3" xfId="58125"/>
    <cellStyle name="Total 2 2 14 6 3" xfId="58126"/>
    <cellStyle name="Total 2 2 14 6 4" xfId="58127"/>
    <cellStyle name="Total 2 2 14 7" xfId="58128"/>
    <cellStyle name="Total 2 2 14 7 2" xfId="58129"/>
    <cellStyle name="Total 2 2 14 7 2 2" xfId="58130"/>
    <cellStyle name="Total 2 2 14 7 2 3" xfId="58131"/>
    <cellStyle name="Total 2 2 14 7 3" xfId="58132"/>
    <cellStyle name="Total 2 2 14 7 4" xfId="58133"/>
    <cellStyle name="Total 2 2 14 8" xfId="58134"/>
    <cellStyle name="Total 2 2 14 8 2" xfId="58135"/>
    <cellStyle name="Total 2 2 14 8 2 2" xfId="58136"/>
    <cellStyle name="Total 2 2 14 8 2 3" xfId="58137"/>
    <cellStyle name="Total 2 2 14 8 3" xfId="58138"/>
    <cellStyle name="Total 2 2 14 8 4" xfId="58139"/>
    <cellStyle name="Total 2 2 14 9" xfId="58140"/>
    <cellStyle name="Total 2 2 14 9 2" xfId="58141"/>
    <cellStyle name="Total 2 2 14 9 3" xfId="58142"/>
    <cellStyle name="Total 2 2 15" xfId="58143"/>
    <cellStyle name="Total 2 2 15 10" xfId="58144"/>
    <cellStyle name="Total 2 2 15 11" xfId="58145"/>
    <cellStyle name="Total 2 2 15 2" xfId="58146"/>
    <cellStyle name="Total 2 2 15 2 2" xfId="58147"/>
    <cellStyle name="Total 2 2 15 2 2 2" xfId="58148"/>
    <cellStyle name="Total 2 2 15 2 2 3" xfId="58149"/>
    <cellStyle name="Total 2 2 15 2 3" xfId="58150"/>
    <cellStyle name="Total 2 2 15 2 4" xfId="58151"/>
    <cellStyle name="Total 2 2 15 3" xfId="58152"/>
    <cellStyle name="Total 2 2 15 3 2" xfId="58153"/>
    <cellStyle name="Total 2 2 15 3 2 2" xfId="58154"/>
    <cellStyle name="Total 2 2 15 3 2 3" xfId="58155"/>
    <cellStyle name="Total 2 2 15 3 3" xfId="58156"/>
    <cellStyle name="Total 2 2 15 3 4" xfId="58157"/>
    <cellStyle name="Total 2 2 15 4" xfId="58158"/>
    <cellStyle name="Total 2 2 15 4 2" xfId="58159"/>
    <cellStyle name="Total 2 2 15 4 2 2" xfId="58160"/>
    <cellStyle name="Total 2 2 15 4 2 3" xfId="58161"/>
    <cellStyle name="Total 2 2 15 4 3" xfId="58162"/>
    <cellStyle name="Total 2 2 15 4 4" xfId="58163"/>
    <cellStyle name="Total 2 2 15 5" xfId="58164"/>
    <cellStyle name="Total 2 2 15 5 2" xfId="58165"/>
    <cellStyle name="Total 2 2 15 5 2 2" xfId="58166"/>
    <cellStyle name="Total 2 2 15 5 2 3" xfId="58167"/>
    <cellStyle name="Total 2 2 15 5 3" xfId="58168"/>
    <cellStyle name="Total 2 2 15 5 4" xfId="58169"/>
    <cellStyle name="Total 2 2 15 6" xfId="58170"/>
    <cellStyle name="Total 2 2 15 6 2" xfId="58171"/>
    <cellStyle name="Total 2 2 15 6 2 2" xfId="58172"/>
    <cellStyle name="Total 2 2 15 6 2 3" xfId="58173"/>
    <cellStyle name="Total 2 2 15 6 3" xfId="58174"/>
    <cellStyle name="Total 2 2 15 6 4" xfId="58175"/>
    <cellStyle name="Total 2 2 15 7" xfId="58176"/>
    <cellStyle name="Total 2 2 15 7 2" xfId="58177"/>
    <cellStyle name="Total 2 2 15 7 2 2" xfId="58178"/>
    <cellStyle name="Total 2 2 15 7 2 3" xfId="58179"/>
    <cellStyle name="Total 2 2 15 7 3" xfId="58180"/>
    <cellStyle name="Total 2 2 15 7 4" xfId="58181"/>
    <cellStyle name="Total 2 2 15 8" xfId="58182"/>
    <cellStyle name="Total 2 2 15 8 2" xfId="58183"/>
    <cellStyle name="Total 2 2 15 8 2 2" xfId="58184"/>
    <cellStyle name="Total 2 2 15 8 2 3" xfId="58185"/>
    <cellStyle name="Total 2 2 15 8 3" xfId="58186"/>
    <cellStyle name="Total 2 2 15 8 4" xfId="58187"/>
    <cellStyle name="Total 2 2 15 9" xfId="58188"/>
    <cellStyle name="Total 2 2 15 9 2" xfId="58189"/>
    <cellStyle name="Total 2 2 15 9 3" xfId="58190"/>
    <cellStyle name="Total 2 2 16" xfId="58191"/>
    <cellStyle name="Total 2 2 16 10" xfId="58192"/>
    <cellStyle name="Total 2 2 16 11" xfId="58193"/>
    <cellStyle name="Total 2 2 16 2" xfId="58194"/>
    <cellStyle name="Total 2 2 16 2 2" xfId="58195"/>
    <cellStyle name="Total 2 2 16 2 2 2" xfId="58196"/>
    <cellStyle name="Total 2 2 16 2 2 3" xfId="58197"/>
    <cellStyle name="Total 2 2 16 2 3" xfId="58198"/>
    <cellStyle name="Total 2 2 16 2 4" xfId="58199"/>
    <cellStyle name="Total 2 2 16 3" xfId="58200"/>
    <cellStyle name="Total 2 2 16 3 2" xfId="58201"/>
    <cellStyle name="Total 2 2 16 3 2 2" xfId="58202"/>
    <cellStyle name="Total 2 2 16 3 2 3" xfId="58203"/>
    <cellStyle name="Total 2 2 16 3 3" xfId="58204"/>
    <cellStyle name="Total 2 2 16 3 4" xfId="58205"/>
    <cellStyle name="Total 2 2 16 4" xfId="58206"/>
    <cellStyle name="Total 2 2 16 4 2" xfId="58207"/>
    <cellStyle name="Total 2 2 16 4 2 2" xfId="58208"/>
    <cellStyle name="Total 2 2 16 4 2 3" xfId="58209"/>
    <cellStyle name="Total 2 2 16 4 3" xfId="58210"/>
    <cellStyle name="Total 2 2 16 4 4" xfId="58211"/>
    <cellStyle name="Total 2 2 16 5" xfId="58212"/>
    <cellStyle name="Total 2 2 16 5 2" xfId="58213"/>
    <cellStyle name="Total 2 2 16 5 2 2" xfId="58214"/>
    <cellStyle name="Total 2 2 16 5 2 3" xfId="58215"/>
    <cellStyle name="Total 2 2 16 5 3" xfId="58216"/>
    <cellStyle name="Total 2 2 16 5 4" xfId="58217"/>
    <cellStyle name="Total 2 2 16 6" xfId="58218"/>
    <cellStyle name="Total 2 2 16 6 2" xfId="58219"/>
    <cellStyle name="Total 2 2 16 6 2 2" xfId="58220"/>
    <cellStyle name="Total 2 2 16 6 2 3" xfId="58221"/>
    <cellStyle name="Total 2 2 16 6 3" xfId="58222"/>
    <cellStyle name="Total 2 2 16 6 4" xfId="58223"/>
    <cellStyle name="Total 2 2 16 7" xfId="58224"/>
    <cellStyle name="Total 2 2 16 7 2" xfId="58225"/>
    <cellStyle name="Total 2 2 16 7 2 2" xfId="58226"/>
    <cellStyle name="Total 2 2 16 7 2 3" xfId="58227"/>
    <cellStyle name="Total 2 2 16 7 3" xfId="58228"/>
    <cellStyle name="Total 2 2 16 7 4" xfId="58229"/>
    <cellStyle name="Total 2 2 16 8" xfId="58230"/>
    <cellStyle name="Total 2 2 16 8 2" xfId="58231"/>
    <cellStyle name="Total 2 2 16 8 2 2" xfId="58232"/>
    <cellStyle name="Total 2 2 16 8 2 3" xfId="58233"/>
    <cellStyle name="Total 2 2 16 8 3" xfId="58234"/>
    <cellStyle name="Total 2 2 16 8 4" xfId="58235"/>
    <cellStyle name="Total 2 2 16 9" xfId="58236"/>
    <cellStyle name="Total 2 2 16 9 2" xfId="58237"/>
    <cellStyle name="Total 2 2 16 9 3" xfId="58238"/>
    <cellStyle name="Total 2 2 17" xfId="58239"/>
    <cellStyle name="Total 2 2 17 10" xfId="58240"/>
    <cellStyle name="Total 2 2 17 11" xfId="58241"/>
    <cellStyle name="Total 2 2 17 2" xfId="58242"/>
    <cellStyle name="Total 2 2 17 2 2" xfId="58243"/>
    <cellStyle name="Total 2 2 17 2 2 2" xfId="58244"/>
    <cellStyle name="Total 2 2 17 2 2 3" xfId="58245"/>
    <cellStyle name="Total 2 2 17 2 3" xfId="58246"/>
    <cellStyle name="Total 2 2 17 2 4" xfId="58247"/>
    <cellStyle name="Total 2 2 17 3" xfId="58248"/>
    <cellStyle name="Total 2 2 17 3 2" xfId="58249"/>
    <cellStyle name="Total 2 2 17 3 2 2" xfId="58250"/>
    <cellStyle name="Total 2 2 17 3 2 3" xfId="58251"/>
    <cellStyle name="Total 2 2 17 3 3" xfId="58252"/>
    <cellStyle name="Total 2 2 17 3 4" xfId="58253"/>
    <cellStyle name="Total 2 2 17 4" xfId="58254"/>
    <cellStyle name="Total 2 2 17 4 2" xfId="58255"/>
    <cellStyle name="Total 2 2 17 4 2 2" xfId="58256"/>
    <cellStyle name="Total 2 2 17 4 2 3" xfId="58257"/>
    <cellStyle name="Total 2 2 17 4 3" xfId="58258"/>
    <cellStyle name="Total 2 2 17 4 4" xfId="58259"/>
    <cellStyle name="Total 2 2 17 5" xfId="58260"/>
    <cellStyle name="Total 2 2 17 5 2" xfId="58261"/>
    <cellStyle name="Total 2 2 17 5 2 2" xfId="58262"/>
    <cellStyle name="Total 2 2 17 5 2 3" xfId="58263"/>
    <cellStyle name="Total 2 2 17 5 3" xfId="58264"/>
    <cellStyle name="Total 2 2 17 5 4" xfId="58265"/>
    <cellStyle name="Total 2 2 17 6" xfId="58266"/>
    <cellStyle name="Total 2 2 17 6 2" xfId="58267"/>
    <cellStyle name="Total 2 2 17 6 2 2" xfId="58268"/>
    <cellStyle name="Total 2 2 17 6 2 3" xfId="58269"/>
    <cellStyle name="Total 2 2 17 6 3" xfId="58270"/>
    <cellStyle name="Total 2 2 17 6 4" xfId="58271"/>
    <cellStyle name="Total 2 2 17 7" xfId="58272"/>
    <cellStyle name="Total 2 2 17 7 2" xfId="58273"/>
    <cellStyle name="Total 2 2 17 7 2 2" xfId="58274"/>
    <cellStyle name="Total 2 2 17 7 2 3" xfId="58275"/>
    <cellStyle name="Total 2 2 17 7 3" xfId="58276"/>
    <cellStyle name="Total 2 2 17 7 4" xfId="58277"/>
    <cellStyle name="Total 2 2 17 8" xfId="58278"/>
    <cellStyle name="Total 2 2 17 8 2" xfId="58279"/>
    <cellStyle name="Total 2 2 17 8 2 2" xfId="58280"/>
    <cellStyle name="Total 2 2 17 8 2 3" xfId="58281"/>
    <cellStyle name="Total 2 2 17 8 3" xfId="58282"/>
    <cellStyle name="Total 2 2 17 8 4" xfId="58283"/>
    <cellStyle name="Total 2 2 17 9" xfId="58284"/>
    <cellStyle name="Total 2 2 17 9 2" xfId="58285"/>
    <cellStyle name="Total 2 2 17 9 3" xfId="58286"/>
    <cellStyle name="Total 2 2 18" xfId="58287"/>
    <cellStyle name="Total 2 2 18 10" xfId="58288"/>
    <cellStyle name="Total 2 2 18 11" xfId="58289"/>
    <cellStyle name="Total 2 2 18 2" xfId="58290"/>
    <cellStyle name="Total 2 2 18 2 2" xfId="58291"/>
    <cellStyle name="Total 2 2 18 2 2 2" xfId="58292"/>
    <cellStyle name="Total 2 2 18 2 2 3" xfId="58293"/>
    <cellStyle name="Total 2 2 18 2 3" xfId="58294"/>
    <cellStyle name="Total 2 2 18 2 4" xfId="58295"/>
    <cellStyle name="Total 2 2 18 3" xfId="58296"/>
    <cellStyle name="Total 2 2 18 3 2" xfId="58297"/>
    <cellStyle name="Total 2 2 18 3 2 2" xfId="58298"/>
    <cellStyle name="Total 2 2 18 3 2 3" xfId="58299"/>
    <cellStyle name="Total 2 2 18 3 3" xfId="58300"/>
    <cellStyle name="Total 2 2 18 3 4" xfId="58301"/>
    <cellStyle name="Total 2 2 18 4" xfId="58302"/>
    <cellStyle name="Total 2 2 18 4 2" xfId="58303"/>
    <cellStyle name="Total 2 2 18 4 2 2" xfId="58304"/>
    <cellStyle name="Total 2 2 18 4 2 3" xfId="58305"/>
    <cellStyle name="Total 2 2 18 4 3" xfId="58306"/>
    <cellStyle name="Total 2 2 18 4 4" xfId="58307"/>
    <cellStyle name="Total 2 2 18 5" xfId="58308"/>
    <cellStyle name="Total 2 2 18 5 2" xfId="58309"/>
    <cellStyle name="Total 2 2 18 5 2 2" xfId="58310"/>
    <cellStyle name="Total 2 2 18 5 2 3" xfId="58311"/>
    <cellStyle name="Total 2 2 18 5 3" xfId="58312"/>
    <cellStyle name="Total 2 2 18 5 4" xfId="58313"/>
    <cellStyle name="Total 2 2 18 6" xfId="58314"/>
    <cellStyle name="Total 2 2 18 6 2" xfId="58315"/>
    <cellStyle name="Total 2 2 18 6 2 2" xfId="58316"/>
    <cellStyle name="Total 2 2 18 6 2 3" xfId="58317"/>
    <cellStyle name="Total 2 2 18 6 3" xfId="58318"/>
    <cellStyle name="Total 2 2 18 6 4" xfId="58319"/>
    <cellStyle name="Total 2 2 18 7" xfId="58320"/>
    <cellStyle name="Total 2 2 18 7 2" xfId="58321"/>
    <cellStyle name="Total 2 2 18 7 2 2" xfId="58322"/>
    <cellStyle name="Total 2 2 18 7 2 3" xfId="58323"/>
    <cellStyle name="Total 2 2 18 7 3" xfId="58324"/>
    <cellStyle name="Total 2 2 18 7 4" xfId="58325"/>
    <cellStyle name="Total 2 2 18 8" xfId="58326"/>
    <cellStyle name="Total 2 2 18 8 2" xfId="58327"/>
    <cellStyle name="Total 2 2 18 8 2 2" xfId="58328"/>
    <cellStyle name="Total 2 2 18 8 2 3" xfId="58329"/>
    <cellStyle name="Total 2 2 18 8 3" xfId="58330"/>
    <cellStyle name="Total 2 2 18 8 4" xfId="58331"/>
    <cellStyle name="Total 2 2 18 9" xfId="58332"/>
    <cellStyle name="Total 2 2 18 9 2" xfId="58333"/>
    <cellStyle name="Total 2 2 18 9 3" xfId="58334"/>
    <cellStyle name="Total 2 2 19" xfId="58335"/>
    <cellStyle name="Total 2 2 19 10" xfId="58336"/>
    <cellStyle name="Total 2 2 19 11" xfId="58337"/>
    <cellStyle name="Total 2 2 19 2" xfId="58338"/>
    <cellStyle name="Total 2 2 19 2 2" xfId="58339"/>
    <cellStyle name="Total 2 2 19 2 2 2" xfId="58340"/>
    <cellStyle name="Total 2 2 19 2 2 3" xfId="58341"/>
    <cellStyle name="Total 2 2 19 2 3" xfId="58342"/>
    <cellStyle name="Total 2 2 19 2 4" xfId="58343"/>
    <cellStyle name="Total 2 2 19 3" xfId="58344"/>
    <cellStyle name="Total 2 2 19 3 2" xfId="58345"/>
    <cellStyle name="Total 2 2 19 3 2 2" xfId="58346"/>
    <cellStyle name="Total 2 2 19 3 2 3" xfId="58347"/>
    <cellStyle name="Total 2 2 19 3 3" xfId="58348"/>
    <cellStyle name="Total 2 2 19 3 4" xfId="58349"/>
    <cellStyle name="Total 2 2 19 4" xfId="58350"/>
    <cellStyle name="Total 2 2 19 4 2" xfId="58351"/>
    <cellStyle name="Total 2 2 19 4 2 2" xfId="58352"/>
    <cellStyle name="Total 2 2 19 4 2 3" xfId="58353"/>
    <cellStyle name="Total 2 2 19 4 3" xfId="58354"/>
    <cellStyle name="Total 2 2 19 4 4" xfId="58355"/>
    <cellStyle name="Total 2 2 19 5" xfId="58356"/>
    <cellStyle name="Total 2 2 19 5 2" xfId="58357"/>
    <cellStyle name="Total 2 2 19 5 2 2" xfId="58358"/>
    <cellStyle name="Total 2 2 19 5 2 3" xfId="58359"/>
    <cellStyle name="Total 2 2 19 5 3" xfId="58360"/>
    <cellStyle name="Total 2 2 19 5 4" xfId="58361"/>
    <cellStyle name="Total 2 2 19 6" xfId="58362"/>
    <cellStyle name="Total 2 2 19 6 2" xfId="58363"/>
    <cellStyle name="Total 2 2 19 6 2 2" xfId="58364"/>
    <cellStyle name="Total 2 2 19 6 2 3" xfId="58365"/>
    <cellStyle name="Total 2 2 19 6 3" xfId="58366"/>
    <cellStyle name="Total 2 2 19 6 4" xfId="58367"/>
    <cellStyle name="Total 2 2 19 7" xfId="58368"/>
    <cellStyle name="Total 2 2 19 7 2" xfId="58369"/>
    <cellStyle name="Total 2 2 19 7 2 2" xfId="58370"/>
    <cellStyle name="Total 2 2 19 7 2 3" xfId="58371"/>
    <cellStyle name="Total 2 2 19 7 3" xfId="58372"/>
    <cellStyle name="Total 2 2 19 7 4" xfId="58373"/>
    <cellStyle name="Total 2 2 19 8" xfId="58374"/>
    <cellStyle name="Total 2 2 19 8 2" xfId="58375"/>
    <cellStyle name="Total 2 2 19 8 2 2" xfId="58376"/>
    <cellStyle name="Total 2 2 19 8 2 3" xfId="58377"/>
    <cellStyle name="Total 2 2 19 8 3" xfId="58378"/>
    <cellStyle name="Total 2 2 19 8 4" xfId="58379"/>
    <cellStyle name="Total 2 2 19 9" xfId="58380"/>
    <cellStyle name="Total 2 2 19 9 2" xfId="58381"/>
    <cellStyle name="Total 2 2 19 9 3" xfId="58382"/>
    <cellStyle name="Total 2 2 2" xfId="619"/>
    <cellStyle name="Total 2 2 2 10" xfId="58383"/>
    <cellStyle name="Total 2 2 2 10 2" xfId="58384"/>
    <cellStyle name="Total 2 2 2 10 3" xfId="58385"/>
    <cellStyle name="Total 2 2 2 11" xfId="58386"/>
    <cellStyle name="Total 2 2 2 12" xfId="58387"/>
    <cellStyle name="Total 2 2 2 13" xfId="58388"/>
    <cellStyle name="Total 2 2 2 14" xfId="58389"/>
    <cellStyle name="Total 2 2 2 15" xfId="58390"/>
    <cellStyle name="Total 2 2 2 2" xfId="620"/>
    <cellStyle name="Total 2 2 2 2 2" xfId="621"/>
    <cellStyle name="Total 2 2 2 2 2 2" xfId="622"/>
    <cellStyle name="Total 2 2 2 2 2 2 2" xfId="11763"/>
    <cellStyle name="Total 2 2 2 2 2 2 2 2" xfId="11764"/>
    <cellStyle name="Total 2 2 2 2 2 2 2 2 2" xfId="11765"/>
    <cellStyle name="Total 2 2 2 2 2 2 2 2 2 2" xfId="11766"/>
    <cellStyle name="Total 2 2 2 2 2 2 2 2 2 2 2" xfId="11767"/>
    <cellStyle name="Total 2 2 2 2 2 2 2 2 2 3" xfId="11768"/>
    <cellStyle name="Total 2 2 2 2 2 2 2 2 3" xfId="11769"/>
    <cellStyle name="Total 2 2 2 2 2 2 2 2 3 2" xfId="11770"/>
    <cellStyle name="Total 2 2 2 2 2 2 2 2 3 2 2" xfId="11771"/>
    <cellStyle name="Total 2 2 2 2 2 2 2 2 3 3" xfId="11772"/>
    <cellStyle name="Total 2 2 2 2 2 2 2 2 4" xfId="11773"/>
    <cellStyle name="Total 2 2 2 2 2 2 2 2 4 2" xfId="11774"/>
    <cellStyle name="Total 2 2 2 2 2 2 2 2 5" xfId="11775"/>
    <cellStyle name="Total 2 2 2 2 2 2 2 3" xfId="11776"/>
    <cellStyle name="Total 2 2 2 2 2 2 2 3 2" xfId="11777"/>
    <cellStyle name="Total 2 2 2 2 2 2 2 3 2 2" xfId="11778"/>
    <cellStyle name="Total 2 2 2 2 2 2 2 3 3" xfId="11779"/>
    <cellStyle name="Total 2 2 2 2 2 2 2 4" xfId="11780"/>
    <cellStyle name="Total 2 2 2 2 2 2 2 4 2" xfId="11781"/>
    <cellStyle name="Total 2 2 2 2 2 2 2 4 2 2" xfId="11782"/>
    <cellStyle name="Total 2 2 2 2 2 2 2 4 3" xfId="11783"/>
    <cellStyle name="Total 2 2 2 2 2 2 2 5" xfId="11784"/>
    <cellStyle name="Total 2 2 2 2 2 2 2 5 2" xfId="11785"/>
    <cellStyle name="Total 2 2 2 2 2 2 2 6" xfId="11786"/>
    <cellStyle name="Total 2 2 2 2 2 2 3" xfId="58391"/>
    <cellStyle name="Total 2 2 2 2 2 2 4" xfId="58392"/>
    <cellStyle name="Total 2 2 2 2 2 2 5" xfId="58393"/>
    <cellStyle name="Total 2 2 2 2 2 2 6" xfId="58394"/>
    <cellStyle name="Total 2 2 2 2 2 3" xfId="11787"/>
    <cellStyle name="Total 2 2 2 2 2 3 2" xfId="11788"/>
    <cellStyle name="Total 2 2 2 2 2 3 2 2" xfId="11789"/>
    <cellStyle name="Total 2 2 2 2 2 3 2 2 2" xfId="11790"/>
    <cellStyle name="Total 2 2 2 2 2 3 2 2 2 2" xfId="11791"/>
    <cellStyle name="Total 2 2 2 2 2 3 2 2 3" xfId="11792"/>
    <cellStyle name="Total 2 2 2 2 2 3 2 3" xfId="11793"/>
    <cellStyle name="Total 2 2 2 2 2 3 2 3 2" xfId="11794"/>
    <cellStyle name="Total 2 2 2 2 2 3 2 3 2 2" xfId="11795"/>
    <cellStyle name="Total 2 2 2 2 2 3 2 3 3" xfId="11796"/>
    <cellStyle name="Total 2 2 2 2 2 3 2 4" xfId="11797"/>
    <cellStyle name="Total 2 2 2 2 2 3 2 4 2" xfId="11798"/>
    <cellStyle name="Total 2 2 2 2 2 3 2 5" xfId="11799"/>
    <cellStyle name="Total 2 2 2 2 2 3 3" xfId="11800"/>
    <cellStyle name="Total 2 2 2 2 2 3 3 2" xfId="11801"/>
    <cellStyle name="Total 2 2 2 2 2 3 3 2 2" xfId="11802"/>
    <cellStyle name="Total 2 2 2 2 2 3 3 3" xfId="11803"/>
    <cellStyle name="Total 2 2 2 2 2 3 4" xfId="11804"/>
    <cellStyle name="Total 2 2 2 2 2 3 4 2" xfId="11805"/>
    <cellStyle name="Total 2 2 2 2 2 3 4 2 2" xfId="11806"/>
    <cellStyle name="Total 2 2 2 2 2 3 4 3" xfId="11807"/>
    <cellStyle name="Total 2 2 2 2 2 3 5" xfId="11808"/>
    <cellStyle name="Total 2 2 2 2 2 3 5 2" xfId="11809"/>
    <cellStyle name="Total 2 2 2 2 2 3 6" xfId="11810"/>
    <cellStyle name="Total 2 2 2 2 2 4" xfId="58395"/>
    <cellStyle name="Total 2 2 2 2 2 5" xfId="58396"/>
    <cellStyle name="Total 2 2 2 2 2 6" xfId="58397"/>
    <cellStyle name="Total 2 2 2 2 2 7" xfId="58398"/>
    <cellStyle name="Total 2 2 2 2 2 8" xfId="58399"/>
    <cellStyle name="Total 2 2 2 2 3" xfId="623"/>
    <cellStyle name="Total 2 2 2 2 3 2" xfId="11811"/>
    <cellStyle name="Total 2 2 2 2 3 2 2" xfId="11812"/>
    <cellStyle name="Total 2 2 2 2 3 2 2 2" xfId="11813"/>
    <cellStyle name="Total 2 2 2 2 3 2 2 2 2" xfId="11814"/>
    <cellStyle name="Total 2 2 2 2 3 2 2 2 2 2" xfId="11815"/>
    <cellStyle name="Total 2 2 2 2 3 2 2 2 3" xfId="11816"/>
    <cellStyle name="Total 2 2 2 2 3 2 2 3" xfId="11817"/>
    <cellStyle name="Total 2 2 2 2 3 2 2 3 2" xfId="11818"/>
    <cellStyle name="Total 2 2 2 2 3 2 2 3 2 2" xfId="11819"/>
    <cellStyle name="Total 2 2 2 2 3 2 2 3 3" xfId="11820"/>
    <cellStyle name="Total 2 2 2 2 3 2 2 4" xfId="11821"/>
    <cellStyle name="Total 2 2 2 2 3 2 2 4 2" xfId="11822"/>
    <cellStyle name="Total 2 2 2 2 3 2 2 5" xfId="11823"/>
    <cellStyle name="Total 2 2 2 2 3 2 3" xfId="11824"/>
    <cellStyle name="Total 2 2 2 2 3 2 3 2" xfId="11825"/>
    <cellStyle name="Total 2 2 2 2 3 2 3 2 2" xfId="11826"/>
    <cellStyle name="Total 2 2 2 2 3 2 3 3" xfId="11827"/>
    <cellStyle name="Total 2 2 2 2 3 2 4" xfId="11828"/>
    <cellStyle name="Total 2 2 2 2 3 2 4 2" xfId="11829"/>
    <cellStyle name="Total 2 2 2 2 3 2 4 2 2" xfId="11830"/>
    <cellStyle name="Total 2 2 2 2 3 2 4 3" xfId="11831"/>
    <cellStyle name="Total 2 2 2 2 3 2 5" xfId="11832"/>
    <cellStyle name="Total 2 2 2 2 3 2 5 2" xfId="11833"/>
    <cellStyle name="Total 2 2 2 2 3 2 6" xfId="11834"/>
    <cellStyle name="Total 2 2 2 2 3 3" xfId="58400"/>
    <cellStyle name="Total 2 2 2 2 3 4" xfId="58401"/>
    <cellStyle name="Total 2 2 2 2 3 5" xfId="58402"/>
    <cellStyle name="Total 2 2 2 2 3 6" xfId="58403"/>
    <cellStyle name="Total 2 2 2 2 4" xfId="11835"/>
    <cellStyle name="Total 2 2 2 2 4 2" xfId="11836"/>
    <cellStyle name="Total 2 2 2 2 4 2 2" xfId="11837"/>
    <cellStyle name="Total 2 2 2 2 4 2 2 2" xfId="11838"/>
    <cellStyle name="Total 2 2 2 2 4 2 2 2 2" xfId="11839"/>
    <cellStyle name="Total 2 2 2 2 4 2 2 3" xfId="11840"/>
    <cellStyle name="Total 2 2 2 2 4 2 3" xfId="11841"/>
    <cellStyle name="Total 2 2 2 2 4 2 3 2" xfId="11842"/>
    <cellStyle name="Total 2 2 2 2 4 2 3 2 2" xfId="11843"/>
    <cellStyle name="Total 2 2 2 2 4 2 3 3" xfId="11844"/>
    <cellStyle name="Total 2 2 2 2 4 2 4" xfId="11845"/>
    <cellStyle name="Total 2 2 2 2 4 2 4 2" xfId="11846"/>
    <cellStyle name="Total 2 2 2 2 4 2 5" xfId="11847"/>
    <cellStyle name="Total 2 2 2 2 4 3" xfId="11848"/>
    <cellStyle name="Total 2 2 2 2 4 3 2" xfId="11849"/>
    <cellStyle name="Total 2 2 2 2 4 3 2 2" xfId="11850"/>
    <cellStyle name="Total 2 2 2 2 4 3 3" xfId="11851"/>
    <cellStyle name="Total 2 2 2 2 4 4" xfId="11852"/>
    <cellStyle name="Total 2 2 2 2 4 4 2" xfId="11853"/>
    <cellStyle name="Total 2 2 2 2 4 4 2 2" xfId="11854"/>
    <cellStyle name="Total 2 2 2 2 4 4 3" xfId="11855"/>
    <cellStyle name="Total 2 2 2 2 4 5" xfId="11856"/>
    <cellStyle name="Total 2 2 2 2 4 5 2" xfId="11857"/>
    <cellStyle name="Total 2 2 2 2 4 6" xfId="11858"/>
    <cellStyle name="Total 2 2 2 2 5" xfId="58404"/>
    <cellStyle name="Total 2 2 2 2 6" xfId="58405"/>
    <cellStyle name="Total 2 2 2 2 7" xfId="58406"/>
    <cellStyle name="Total 2 2 2 2 8" xfId="58407"/>
    <cellStyle name="Total 2 2 2 3" xfId="624"/>
    <cellStyle name="Total 2 2 2 3 2" xfId="625"/>
    <cellStyle name="Total 2 2 2 3 2 2" xfId="11859"/>
    <cellStyle name="Total 2 2 2 3 2 2 2" xfId="11860"/>
    <cellStyle name="Total 2 2 2 3 2 2 2 2" xfId="11861"/>
    <cellStyle name="Total 2 2 2 3 2 2 2 2 2" xfId="11862"/>
    <cellStyle name="Total 2 2 2 3 2 2 2 2 2 2" xfId="11863"/>
    <cellStyle name="Total 2 2 2 3 2 2 2 2 3" xfId="11864"/>
    <cellStyle name="Total 2 2 2 3 2 2 2 3" xfId="11865"/>
    <cellStyle name="Total 2 2 2 3 2 2 2 3 2" xfId="11866"/>
    <cellStyle name="Total 2 2 2 3 2 2 2 3 2 2" xfId="11867"/>
    <cellStyle name="Total 2 2 2 3 2 2 2 3 3" xfId="11868"/>
    <cellStyle name="Total 2 2 2 3 2 2 2 4" xfId="11869"/>
    <cellStyle name="Total 2 2 2 3 2 2 2 4 2" xfId="11870"/>
    <cellStyle name="Total 2 2 2 3 2 2 2 5" xfId="11871"/>
    <cellStyle name="Total 2 2 2 3 2 2 3" xfId="11872"/>
    <cellStyle name="Total 2 2 2 3 2 2 3 2" xfId="11873"/>
    <cellStyle name="Total 2 2 2 3 2 2 3 2 2" xfId="11874"/>
    <cellStyle name="Total 2 2 2 3 2 2 3 3" xfId="11875"/>
    <cellStyle name="Total 2 2 2 3 2 2 4" xfId="11876"/>
    <cellStyle name="Total 2 2 2 3 2 2 4 2" xfId="11877"/>
    <cellStyle name="Total 2 2 2 3 2 2 4 2 2" xfId="11878"/>
    <cellStyle name="Total 2 2 2 3 2 2 4 3" xfId="11879"/>
    <cellStyle name="Total 2 2 2 3 2 2 5" xfId="11880"/>
    <cellStyle name="Total 2 2 2 3 2 2 5 2" xfId="11881"/>
    <cellStyle name="Total 2 2 2 3 2 2 6" xfId="11882"/>
    <cellStyle name="Total 2 2 2 3 2 3" xfId="58408"/>
    <cellStyle name="Total 2 2 2 3 2 4" xfId="58409"/>
    <cellStyle name="Total 2 2 2 3 2 5" xfId="58410"/>
    <cellStyle name="Total 2 2 2 3 2 6" xfId="58411"/>
    <cellStyle name="Total 2 2 2 3 2 7" xfId="58412"/>
    <cellStyle name="Total 2 2 2 3 3" xfId="11883"/>
    <cellStyle name="Total 2 2 2 3 3 2" xfId="11884"/>
    <cellStyle name="Total 2 2 2 3 3 2 2" xfId="11885"/>
    <cellStyle name="Total 2 2 2 3 3 2 2 2" xfId="11886"/>
    <cellStyle name="Total 2 2 2 3 3 2 2 2 2" xfId="11887"/>
    <cellStyle name="Total 2 2 2 3 3 2 2 3" xfId="11888"/>
    <cellStyle name="Total 2 2 2 3 3 2 3" xfId="11889"/>
    <cellStyle name="Total 2 2 2 3 3 2 3 2" xfId="11890"/>
    <cellStyle name="Total 2 2 2 3 3 2 3 2 2" xfId="11891"/>
    <cellStyle name="Total 2 2 2 3 3 2 3 3" xfId="11892"/>
    <cellStyle name="Total 2 2 2 3 3 2 4" xfId="11893"/>
    <cellStyle name="Total 2 2 2 3 3 2 4 2" xfId="11894"/>
    <cellStyle name="Total 2 2 2 3 3 2 5" xfId="11895"/>
    <cellStyle name="Total 2 2 2 3 3 3" xfId="11896"/>
    <cellStyle name="Total 2 2 2 3 3 3 2" xfId="11897"/>
    <cellStyle name="Total 2 2 2 3 3 3 2 2" xfId="11898"/>
    <cellStyle name="Total 2 2 2 3 3 3 3" xfId="11899"/>
    <cellStyle name="Total 2 2 2 3 3 4" xfId="11900"/>
    <cellStyle name="Total 2 2 2 3 3 4 2" xfId="11901"/>
    <cellStyle name="Total 2 2 2 3 3 4 2 2" xfId="11902"/>
    <cellStyle name="Total 2 2 2 3 3 4 3" xfId="11903"/>
    <cellStyle name="Total 2 2 2 3 3 5" xfId="11904"/>
    <cellStyle name="Total 2 2 2 3 3 5 2" xfId="11905"/>
    <cellStyle name="Total 2 2 2 3 3 6" xfId="11906"/>
    <cellStyle name="Total 2 2 2 3 4" xfId="58413"/>
    <cellStyle name="Total 2 2 2 3 5" xfId="58414"/>
    <cellStyle name="Total 2 2 2 3 6" xfId="58415"/>
    <cellStyle name="Total 2 2 2 3 7" xfId="58416"/>
    <cellStyle name="Total 2 2 2 3 8" xfId="58417"/>
    <cellStyle name="Total 2 2 2 4" xfId="626"/>
    <cellStyle name="Total 2 2 2 4 2" xfId="627"/>
    <cellStyle name="Total 2 2 2 4 2 2" xfId="11907"/>
    <cellStyle name="Total 2 2 2 4 2 2 2" xfId="11908"/>
    <cellStyle name="Total 2 2 2 4 2 2 2 2" xfId="11909"/>
    <cellStyle name="Total 2 2 2 4 2 2 2 2 2" xfId="11910"/>
    <cellStyle name="Total 2 2 2 4 2 2 2 2 2 2" xfId="11911"/>
    <cellStyle name="Total 2 2 2 4 2 2 2 2 3" xfId="11912"/>
    <cellStyle name="Total 2 2 2 4 2 2 2 3" xfId="11913"/>
    <cellStyle name="Total 2 2 2 4 2 2 2 3 2" xfId="11914"/>
    <cellStyle name="Total 2 2 2 4 2 2 2 3 2 2" xfId="11915"/>
    <cellStyle name="Total 2 2 2 4 2 2 2 3 3" xfId="11916"/>
    <cellStyle name="Total 2 2 2 4 2 2 2 4" xfId="11917"/>
    <cellStyle name="Total 2 2 2 4 2 2 2 4 2" xfId="11918"/>
    <cellStyle name="Total 2 2 2 4 2 2 2 5" xfId="11919"/>
    <cellStyle name="Total 2 2 2 4 2 2 3" xfId="11920"/>
    <cellStyle name="Total 2 2 2 4 2 2 3 2" xfId="11921"/>
    <cellStyle name="Total 2 2 2 4 2 2 3 2 2" xfId="11922"/>
    <cellStyle name="Total 2 2 2 4 2 2 3 3" xfId="11923"/>
    <cellStyle name="Total 2 2 2 4 2 2 4" xfId="11924"/>
    <cellStyle name="Total 2 2 2 4 2 2 4 2" xfId="11925"/>
    <cellStyle name="Total 2 2 2 4 2 2 4 2 2" xfId="11926"/>
    <cellStyle name="Total 2 2 2 4 2 2 4 3" xfId="11927"/>
    <cellStyle name="Total 2 2 2 4 2 2 5" xfId="11928"/>
    <cellStyle name="Total 2 2 2 4 2 2 5 2" xfId="11929"/>
    <cellStyle name="Total 2 2 2 4 2 2 6" xfId="11930"/>
    <cellStyle name="Total 2 2 2 4 2 3" xfId="58418"/>
    <cellStyle name="Total 2 2 2 4 2 4" xfId="58419"/>
    <cellStyle name="Total 2 2 2 4 2 5" xfId="58420"/>
    <cellStyle name="Total 2 2 2 4 2 6" xfId="58421"/>
    <cellStyle name="Total 2 2 2 4 2 7" xfId="58422"/>
    <cellStyle name="Total 2 2 2 4 3" xfId="11931"/>
    <cellStyle name="Total 2 2 2 4 3 2" xfId="11932"/>
    <cellStyle name="Total 2 2 2 4 3 2 2" xfId="11933"/>
    <cellStyle name="Total 2 2 2 4 3 2 2 2" xfId="11934"/>
    <cellStyle name="Total 2 2 2 4 3 2 2 2 2" xfId="11935"/>
    <cellStyle name="Total 2 2 2 4 3 2 2 3" xfId="11936"/>
    <cellStyle name="Total 2 2 2 4 3 2 3" xfId="11937"/>
    <cellStyle name="Total 2 2 2 4 3 2 3 2" xfId="11938"/>
    <cellStyle name="Total 2 2 2 4 3 2 3 2 2" xfId="11939"/>
    <cellStyle name="Total 2 2 2 4 3 2 3 3" xfId="11940"/>
    <cellStyle name="Total 2 2 2 4 3 2 4" xfId="11941"/>
    <cellStyle name="Total 2 2 2 4 3 2 4 2" xfId="11942"/>
    <cellStyle name="Total 2 2 2 4 3 2 5" xfId="11943"/>
    <cellStyle name="Total 2 2 2 4 3 3" xfId="11944"/>
    <cellStyle name="Total 2 2 2 4 3 3 2" xfId="11945"/>
    <cellStyle name="Total 2 2 2 4 3 3 2 2" xfId="11946"/>
    <cellStyle name="Total 2 2 2 4 3 3 3" xfId="11947"/>
    <cellStyle name="Total 2 2 2 4 3 4" xfId="11948"/>
    <cellStyle name="Total 2 2 2 4 3 4 2" xfId="11949"/>
    <cellStyle name="Total 2 2 2 4 3 4 2 2" xfId="11950"/>
    <cellStyle name="Total 2 2 2 4 3 4 3" xfId="11951"/>
    <cellStyle name="Total 2 2 2 4 3 5" xfId="11952"/>
    <cellStyle name="Total 2 2 2 4 3 5 2" xfId="11953"/>
    <cellStyle name="Total 2 2 2 4 3 6" xfId="11954"/>
    <cellStyle name="Total 2 2 2 4 4" xfId="58423"/>
    <cellStyle name="Total 2 2 2 4 5" xfId="58424"/>
    <cellStyle name="Total 2 2 2 4 6" xfId="58425"/>
    <cellStyle name="Total 2 2 2 4 7" xfId="58426"/>
    <cellStyle name="Total 2 2 2 4 8" xfId="58427"/>
    <cellStyle name="Total 2 2 2 5" xfId="628"/>
    <cellStyle name="Total 2 2 2 5 2" xfId="629"/>
    <cellStyle name="Total 2 2 2 5 2 2" xfId="11955"/>
    <cellStyle name="Total 2 2 2 5 2 2 2" xfId="11956"/>
    <cellStyle name="Total 2 2 2 5 2 2 2 2" xfId="11957"/>
    <cellStyle name="Total 2 2 2 5 2 2 2 2 2" xfId="11958"/>
    <cellStyle name="Total 2 2 2 5 2 2 2 2 2 2" xfId="11959"/>
    <cellStyle name="Total 2 2 2 5 2 2 2 2 3" xfId="11960"/>
    <cellStyle name="Total 2 2 2 5 2 2 2 3" xfId="11961"/>
    <cellStyle name="Total 2 2 2 5 2 2 2 3 2" xfId="11962"/>
    <cellStyle name="Total 2 2 2 5 2 2 2 3 2 2" xfId="11963"/>
    <cellStyle name="Total 2 2 2 5 2 2 2 3 3" xfId="11964"/>
    <cellStyle name="Total 2 2 2 5 2 2 2 4" xfId="11965"/>
    <cellStyle name="Total 2 2 2 5 2 2 2 4 2" xfId="11966"/>
    <cellStyle name="Total 2 2 2 5 2 2 2 5" xfId="11967"/>
    <cellStyle name="Total 2 2 2 5 2 2 3" xfId="11968"/>
    <cellStyle name="Total 2 2 2 5 2 2 3 2" xfId="11969"/>
    <cellStyle name="Total 2 2 2 5 2 2 3 2 2" xfId="11970"/>
    <cellStyle name="Total 2 2 2 5 2 2 3 3" xfId="11971"/>
    <cellStyle name="Total 2 2 2 5 2 2 4" xfId="11972"/>
    <cellStyle name="Total 2 2 2 5 2 2 4 2" xfId="11973"/>
    <cellStyle name="Total 2 2 2 5 2 2 4 2 2" xfId="11974"/>
    <cellStyle name="Total 2 2 2 5 2 2 4 3" xfId="11975"/>
    <cellStyle name="Total 2 2 2 5 2 2 5" xfId="11976"/>
    <cellStyle name="Total 2 2 2 5 2 2 5 2" xfId="11977"/>
    <cellStyle name="Total 2 2 2 5 2 2 6" xfId="11978"/>
    <cellStyle name="Total 2 2 2 5 2 3" xfId="58428"/>
    <cellStyle name="Total 2 2 2 5 2 4" xfId="58429"/>
    <cellStyle name="Total 2 2 2 5 2 5" xfId="58430"/>
    <cellStyle name="Total 2 2 2 5 2 6" xfId="58431"/>
    <cellStyle name="Total 2 2 2 5 2 7" xfId="58432"/>
    <cellStyle name="Total 2 2 2 5 3" xfId="11979"/>
    <cellStyle name="Total 2 2 2 5 3 2" xfId="11980"/>
    <cellStyle name="Total 2 2 2 5 3 2 2" xfId="11981"/>
    <cellStyle name="Total 2 2 2 5 3 2 2 2" xfId="11982"/>
    <cellStyle name="Total 2 2 2 5 3 2 2 2 2" xfId="11983"/>
    <cellStyle name="Total 2 2 2 5 3 2 2 3" xfId="11984"/>
    <cellStyle name="Total 2 2 2 5 3 2 3" xfId="11985"/>
    <cellStyle name="Total 2 2 2 5 3 2 3 2" xfId="11986"/>
    <cellStyle name="Total 2 2 2 5 3 2 3 2 2" xfId="11987"/>
    <cellStyle name="Total 2 2 2 5 3 2 3 3" xfId="11988"/>
    <cellStyle name="Total 2 2 2 5 3 2 4" xfId="11989"/>
    <cellStyle name="Total 2 2 2 5 3 2 4 2" xfId="11990"/>
    <cellStyle name="Total 2 2 2 5 3 2 5" xfId="11991"/>
    <cellStyle name="Total 2 2 2 5 3 3" xfId="11992"/>
    <cellStyle name="Total 2 2 2 5 3 3 2" xfId="11993"/>
    <cellStyle name="Total 2 2 2 5 3 3 2 2" xfId="11994"/>
    <cellStyle name="Total 2 2 2 5 3 3 3" xfId="11995"/>
    <cellStyle name="Total 2 2 2 5 3 4" xfId="11996"/>
    <cellStyle name="Total 2 2 2 5 3 4 2" xfId="11997"/>
    <cellStyle name="Total 2 2 2 5 3 4 2 2" xfId="11998"/>
    <cellStyle name="Total 2 2 2 5 3 4 3" xfId="11999"/>
    <cellStyle name="Total 2 2 2 5 3 5" xfId="12000"/>
    <cellStyle name="Total 2 2 2 5 3 5 2" xfId="12001"/>
    <cellStyle name="Total 2 2 2 5 3 6" xfId="12002"/>
    <cellStyle name="Total 2 2 2 5 4" xfId="58433"/>
    <cellStyle name="Total 2 2 2 5 5" xfId="58434"/>
    <cellStyle name="Total 2 2 2 5 6" xfId="58435"/>
    <cellStyle name="Total 2 2 2 5 7" xfId="58436"/>
    <cellStyle name="Total 2 2 2 5 8" xfId="58437"/>
    <cellStyle name="Total 2 2 2 6" xfId="630"/>
    <cellStyle name="Total 2 2 2 6 2" xfId="631"/>
    <cellStyle name="Total 2 2 2 6 2 2" xfId="12003"/>
    <cellStyle name="Total 2 2 2 6 2 2 2" xfId="12004"/>
    <cellStyle name="Total 2 2 2 6 2 2 2 2" xfId="12005"/>
    <cellStyle name="Total 2 2 2 6 2 2 2 2 2" xfId="12006"/>
    <cellStyle name="Total 2 2 2 6 2 2 2 2 2 2" xfId="12007"/>
    <cellStyle name="Total 2 2 2 6 2 2 2 2 3" xfId="12008"/>
    <cellStyle name="Total 2 2 2 6 2 2 2 3" xfId="12009"/>
    <cellStyle name="Total 2 2 2 6 2 2 2 3 2" xfId="12010"/>
    <cellStyle name="Total 2 2 2 6 2 2 2 3 2 2" xfId="12011"/>
    <cellStyle name="Total 2 2 2 6 2 2 2 3 3" xfId="12012"/>
    <cellStyle name="Total 2 2 2 6 2 2 2 4" xfId="12013"/>
    <cellStyle name="Total 2 2 2 6 2 2 2 4 2" xfId="12014"/>
    <cellStyle name="Total 2 2 2 6 2 2 2 5" xfId="12015"/>
    <cellStyle name="Total 2 2 2 6 2 2 3" xfId="12016"/>
    <cellStyle name="Total 2 2 2 6 2 2 3 2" xfId="12017"/>
    <cellStyle name="Total 2 2 2 6 2 2 3 2 2" xfId="12018"/>
    <cellStyle name="Total 2 2 2 6 2 2 3 3" xfId="12019"/>
    <cellStyle name="Total 2 2 2 6 2 2 4" xfId="12020"/>
    <cellStyle name="Total 2 2 2 6 2 2 4 2" xfId="12021"/>
    <cellStyle name="Total 2 2 2 6 2 2 4 2 2" xfId="12022"/>
    <cellStyle name="Total 2 2 2 6 2 2 4 3" xfId="12023"/>
    <cellStyle name="Total 2 2 2 6 2 2 5" xfId="12024"/>
    <cellStyle name="Total 2 2 2 6 2 2 5 2" xfId="12025"/>
    <cellStyle name="Total 2 2 2 6 2 2 6" xfId="12026"/>
    <cellStyle name="Total 2 2 2 6 2 3" xfId="58438"/>
    <cellStyle name="Total 2 2 2 6 2 4" xfId="58439"/>
    <cellStyle name="Total 2 2 2 6 2 5" xfId="58440"/>
    <cellStyle name="Total 2 2 2 6 2 6" xfId="58441"/>
    <cellStyle name="Total 2 2 2 6 2 7" xfId="58442"/>
    <cellStyle name="Total 2 2 2 6 3" xfId="12027"/>
    <cellStyle name="Total 2 2 2 6 3 2" xfId="12028"/>
    <cellStyle name="Total 2 2 2 6 3 2 2" xfId="12029"/>
    <cellStyle name="Total 2 2 2 6 3 2 2 2" xfId="12030"/>
    <cellStyle name="Total 2 2 2 6 3 2 2 2 2" xfId="12031"/>
    <cellStyle name="Total 2 2 2 6 3 2 2 3" xfId="12032"/>
    <cellStyle name="Total 2 2 2 6 3 2 3" xfId="12033"/>
    <cellStyle name="Total 2 2 2 6 3 2 3 2" xfId="12034"/>
    <cellStyle name="Total 2 2 2 6 3 2 3 2 2" xfId="12035"/>
    <cellStyle name="Total 2 2 2 6 3 2 3 3" xfId="12036"/>
    <cellStyle name="Total 2 2 2 6 3 2 4" xfId="12037"/>
    <cellStyle name="Total 2 2 2 6 3 2 4 2" xfId="12038"/>
    <cellStyle name="Total 2 2 2 6 3 2 5" xfId="12039"/>
    <cellStyle name="Total 2 2 2 6 3 3" xfId="12040"/>
    <cellStyle name="Total 2 2 2 6 3 3 2" xfId="12041"/>
    <cellStyle name="Total 2 2 2 6 3 3 2 2" xfId="12042"/>
    <cellStyle name="Total 2 2 2 6 3 3 3" xfId="12043"/>
    <cellStyle name="Total 2 2 2 6 3 4" xfId="12044"/>
    <cellStyle name="Total 2 2 2 6 3 4 2" xfId="12045"/>
    <cellStyle name="Total 2 2 2 6 3 4 2 2" xfId="12046"/>
    <cellStyle name="Total 2 2 2 6 3 4 3" xfId="12047"/>
    <cellStyle name="Total 2 2 2 6 3 5" xfId="12048"/>
    <cellStyle name="Total 2 2 2 6 3 5 2" xfId="12049"/>
    <cellStyle name="Total 2 2 2 6 3 6" xfId="12050"/>
    <cellStyle name="Total 2 2 2 6 4" xfId="58443"/>
    <cellStyle name="Total 2 2 2 6 5" xfId="58444"/>
    <cellStyle name="Total 2 2 2 6 6" xfId="58445"/>
    <cellStyle name="Total 2 2 2 6 7" xfId="58446"/>
    <cellStyle name="Total 2 2 2 6 8" xfId="58447"/>
    <cellStyle name="Total 2 2 2 7" xfId="12051"/>
    <cellStyle name="Total 2 2 2 7 2" xfId="12052"/>
    <cellStyle name="Total 2 2 2 7 2 2" xfId="12053"/>
    <cellStyle name="Total 2 2 2 7 2 2 2" xfId="12054"/>
    <cellStyle name="Total 2 2 2 7 2 2 2 2" xfId="12055"/>
    <cellStyle name="Total 2 2 2 7 2 2 3" xfId="12056"/>
    <cellStyle name="Total 2 2 2 7 2 3" xfId="12057"/>
    <cellStyle name="Total 2 2 2 7 2 3 2" xfId="12058"/>
    <cellStyle name="Total 2 2 2 7 2 3 2 2" xfId="12059"/>
    <cellStyle name="Total 2 2 2 7 2 3 3" xfId="12060"/>
    <cellStyle name="Total 2 2 2 7 2 4" xfId="12061"/>
    <cellStyle name="Total 2 2 2 7 2 4 2" xfId="12062"/>
    <cellStyle name="Total 2 2 2 7 2 5" xfId="12063"/>
    <cellStyle name="Total 2 2 2 7 3" xfId="12064"/>
    <cellStyle name="Total 2 2 2 7 3 2" xfId="12065"/>
    <cellStyle name="Total 2 2 2 7 3 2 2" xfId="12066"/>
    <cellStyle name="Total 2 2 2 7 3 3" xfId="12067"/>
    <cellStyle name="Total 2 2 2 7 4" xfId="12068"/>
    <cellStyle name="Total 2 2 2 7 4 2" xfId="12069"/>
    <cellStyle name="Total 2 2 2 7 4 2 2" xfId="12070"/>
    <cellStyle name="Total 2 2 2 7 4 3" xfId="12071"/>
    <cellStyle name="Total 2 2 2 7 5" xfId="12072"/>
    <cellStyle name="Total 2 2 2 7 5 2" xfId="12073"/>
    <cellStyle name="Total 2 2 2 7 6" xfId="12074"/>
    <cellStyle name="Total 2 2 2 8" xfId="58448"/>
    <cellStyle name="Total 2 2 2 8 2" xfId="58449"/>
    <cellStyle name="Total 2 2 2 8 2 2" xfId="58450"/>
    <cellStyle name="Total 2 2 2 8 2 3" xfId="58451"/>
    <cellStyle name="Total 2 2 2 8 3" xfId="58452"/>
    <cellStyle name="Total 2 2 2 8 4" xfId="58453"/>
    <cellStyle name="Total 2 2 2 9" xfId="58454"/>
    <cellStyle name="Total 2 2 2 9 2" xfId="58455"/>
    <cellStyle name="Total 2 2 2 9 2 2" xfId="58456"/>
    <cellStyle name="Total 2 2 2 9 2 3" xfId="58457"/>
    <cellStyle name="Total 2 2 2 9 3" xfId="58458"/>
    <cellStyle name="Total 2 2 2 9 4" xfId="58459"/>
    <cellStyle name="Total 2 2 20" xfId="58460"/>
    <cellStyle name="Total 2 2 20 10" xfId="58461"/>
    <cellStyle name="Total 2 2 20 11" xfId="58462"/>
    <cellStyle name="Total 2 2 20 2" xfId="58463"/>
    <cellStyle name="Total 2 2 20 2 2" xfId="58464"/>
    <cellStyle name="Total 2 2 20 2 2 2" xfId="58465"/>
    <cellStyle name="Total 2 2 20 2 2 3" xfId="58466"/>
    <cellStyle name="Total 2 2 20 2 3" xfId="58467"/>
    <cellStyle name="Total 2 2 20 2 4" xfId="58468"/>
    <cellStyle name="Total 2 2 20 3" xfId="58469"/>
    <cellStyle name="Total 2 2 20 3 2" xfId="58470"/>
    <cellStyle name="Total 2 2 20 3 2 2" xfId="58471"/>
    <cellStyle name="Total 2 2 20 3 2 3" xfId="58472"/>
    <cellStyle name="Total 2 2 20 3 3" xfId="58473"/>
    <cellStyle name="Total 2 2 20 3 4" xfId="58474"/>
    <cellStyle name="Total 2 2 20 4" xfId="58475"/>
    <cellStyle name="Total 2 2 20 4 2" xfId="58476"/>
    <cellStyle name="Total 2 2 20 4 2 2" xfId="58477"/>
    <cellStyle name="Total 2 2 20 4 2 3" xfId="58478"/>
    <cellStyle name="Total 2 2 20 4 3" xfId="58479"/>
    <cellStyle name="Total 2 2 20 4 4" xfId="58480"/>
    <cellStyle name="Total 2 2 20 5" xfId="58481"/>
    <cellStyle name="Total 2 2 20 5 2" xfId="58482"/>
    <cellStyle name="Total 2 2 20 5 2 2" xfId="58483"/>
    <cellStyle name="Total 2 2 20 5 2 3" xfId="58484"/>
    <cellStyle name="Total 2 2 20 5 3" xfId="58485"/>
    <cellStyle name="Total 2 2 20 5 4" xfId="58486"/>
    <cellStyle name="Total 2 2 20 6" xfId="58487"/>
    <cellStyle name="Total 2 2 20 6 2" xfId="58488"/>
    <cellStyle name="Total 2 2 20 6 2 2" xfId="58489"/>
    <cellStyle name="Total 2 2 20 6 2 3" xfId="58490"/>
    <cellStyle name="Total 2 2 20 6 3" xfId="58491"/>
    <cellStyle name="Total 2 2 20 6 4" xfId="58492"/>
    <cellStyle name="Total 2 2 20 7" xfId="58493"/>
    <cellStyle name="Total 2 2 20 7 2" xfId="58494"/>
    <cellStyle name="Total 2 2 20 7 2 2" xfId="58495"/>
    <cellStyle name="Total 2 2 20 7 2 3" xfId="58496"/>
    <cellStyle name="Total 2 2 20 7 3" xfId="58497"/>
    <cellStyle name="Total 2 2 20 7 4" xfId="58498"/>
    <cellStyle name="Total 2 2 20 8" xfId="58499"/>
    <cellStyle name="Total 2 2 20 8 2" xfId="58500"/>
    <cellStyle name="Total 2 2 20 8 2 2" xfId="58501"/>
    <cellStyle name="Total 2 2 20 8 2 3" xfId="58502"/>
    <cellStyle name="Total 2 2 20 8 3" xfId="58503"/>
    <cellStyle name="Total 2 2 20 8 4" xfId="58504"/>
    <cellStyle name="Total 2 2 20 9" xfId="58505"/>
    <cellStyle name="Total 2 2 20 9 2" xfId="58506"/>
    <cellStyle name="Total 2 2 20 9 3" xfId="58507"/>
    <cellStyle name="Total 2 2 21" xfId="58508"/>
    <cellStyle name="Total 2 2 21 10" xfId="58509"/>
    <cellStyle name="Total 2 2 21 11" xfId="58510"/>
    <cellStyle name="Total 2 2 21 2" xfId="58511"/>
    <cellStyle name="Total 2 2 21 2 2" xfId="58512"/>
    <cellStyle name="Total 2 2 21 2 2 2" xfId="58513"/>
    <cellStyle name="Total 2 2 21 2 2 3" xfId="58514"/>
    <cellStyle name="Total 2 2 21 2 3" xfId="58515"/>
    <cellStyle name="Total 2 2 21 2 4" xfId="58516"/>
    <cellStyle name="Total 2 2 21 3" xfId="58517"/>
    <cellStyle name="Total 2 2 21 3 2" xfId="58518"/>
    <cellStyle name="Total 2 2 21 3 2 2" xfId="58519"/>
    <cellStyle name="Total 2 2 21 3 2 3" xfId="58520"/>
    <cellStyle name="Total 2 2 21 3 3" xfId="58521"/>
    <cellStyle name="Total 2 2 21 3 4" xfId="58522"/>
    <cellStyle name="Total 2 2 21 4" xfId="58523"/>
    <cellStyle name="Total 2 2 21 4 2" xfId="58524"/>
    <cellStyle name="Total 2 2 21 4 2 2" xfId="58525"/>
    <cellStyle name="Total 2 2 21 4 2 3" xfId="58526"/>
    <cellStyle name="Total 2 2 21 4 3" xfId="58527"/>
    <cellStyle name="Total 2 2 21 4 4" xfId="58528"/>
    <cellStyle name="Total 2 2 21 5" xfId="58529"/>
    <cellStyle name="Total 2 2 21 5 2" xfId="58530"/>
    <cellStyle name="Total 2 2 21 5 2 2" xfId="58531"/>
    <cellStyle name="Total 2 2 21 5 2 3" xfId="58532"/>
    <cellStyle name="Total 2 2 21 5 3" xfId="58533"/>
    <cellStyle name="Total 2 2 21 5 4" xfId="58534"/>
    <cellStyle name="Total 2 2 21 6" xfId="58535"/>
    <cellStyle name="Total 2 2 21 6 2" xfId="58536"/>
    <cellStyle name="Total 2 2 21 6 2 2" xfId="58537"/>
    <cellStyle name="Total 2 2 21 6 2 3" xfId="58538"/>
    <cellStyle name="Total 2 2 21 6 3" xfId="58539"/>
    <cellStyle name="Total 2 2 21 6 4" xfId="58540"/>
    <cellStyle name="Total 2 2 21 7" xfId="58541"/>
    <cellStyle name="Total 2 2 21 7 2" xfId="58542"/>
    <cellStyle name="Total 2 2 21 7 2 2" xfId="58543"/>
    <cellStyle name="Total 2 2 21 7 2 3" xfId="58544"/>
    <cellStyle name="Total 2 2 21 7 3" xfId="58545"/>
    <cellStyle name="Total 2 2 21 7 4" xfId="58546"/>
    <cellStyle name="Total 2 2 21 8" xfId="58547"/>
    <cellStyle name="Total 2 2 21 8 2" xfId="58548"/>
    <cellStyle name="Total 2 2 21 8 2 2" xfId="58549"/>
    <cellStyle name="Total 2 2 21 8 2 3" xfId="58550"/>
    <cellStyle name="Total 2 2 21 8 3" xfId="58551"/>
    <cellStyle name="Total 2 2 21 8 4" xfId="58552"/>
    <cellStyle name="Total 2 2 21 9" xfId="58553"/>
    <cellStyle name="Total 2 2 21 9 2" xfId="58554"/>
    <cellStyle name="Total 2 2 21 9 3" xfId="58555"/>
    <cellStyle name="Total 2 2 22" xfId="58556"/>
    <cellStyle name="Total 2 2 22 10" xfId="58557"/>
    <cellStyle name="Total 2 2 22 2" xfId="58558"/>
    <cellStyle name="Total 2 2 22 2 2" xfId="58559"/>
    <cellStyle name="Total 2 2 22 2 2 2" xfId="58560"/>
    <cellStyle name="Total 2 2 22 2 2 3" xfId="58561"/>
    <cellStyle name="Total 2 2 22 2 3" xfId="58562"/>
    <cellStyle name="Total 2 2 22 2 4" xfId="58563"/>
    <cellStyle name="Total 2 2 22 3" xfId="58564"/>
    <cellStyle name="Total 2 2 22 3 2" xfId="58565"/>
    <cellStyle name="Total 2 2 22 3 2 2" xfId="58566"/>
    <cellStyle name="Total 2 2 22 3 2 3" xfId="58567"/>
    <cellStyle name="Total 2 2 22 3 3" xfId="58568"/>
    <cellStyle name="Total 2 2 22 3 4" xfId="58569"/>
    <cellStyle name="Total 2 2 22 4" xfId="58570"/>
    <cellStyle name="Total 2 2 22 4 2" xfId="58571"/>
    <cellStyle name="Total 2 2 22 4 2 2" xfId="58572"/>
    <cellStyle name="Total 2 2 22 4 2 3" xfId="58573"/>
    <cellStyle name="Total 2 2 22 4 3" xfId="58574"/>
    <cellStyle name="Total 2 2 22 4 4" xfId="58575"/>
    <cellStyle name="Total 2 2 22 5" xfId="58576"/>
    <cellStyle name="Total 2 2 22 5 2" xfId="58577"/>
    <cellStyle name="Total 2 2 22 5 2 2" xfId="58578"/>
    <cellStyle name="Total 2 2 22 5 2 3" xfId="58579"/>
    <cellStyle name="Total 2 2 22 5 3" xfId="58580"/>
    <cellStyle name="Total 2 2 22 5 4" xfId="58581"/>
    <cellStyle name="Total 2 2 22 6" xfId="58582"/>
    <cellStyle name="Total 2 2 22 6 2" xfId="58583"/>
    <cellStyle name="Total 2 2 22 6 2 2" xfId="58584"/>
    <cellStyle name="Total 2 2 22 6 2 3" xfId="58585"/>
    <cellStyle name="Total 2 2 22 6 3" xfId="58586"/>
    <cellStyle name="Total 2 2 22 6 4" xfId="58587"/>
    <cellStyle name="Total 2 2 22 7" xfId="58588"/>
    <cellStyle name="Total 2 2 22 7 2" xfId="58589"/>
    <cellStyle name="Total 2 2 22 7 2 2" xfId="58590"/>
    <cellStyle name="Total 2 2 22 7 2 3" xfId="58591"/>
    <cellStyle name="Total 2 2 22 7 3" xfId="58592"/>
    <cellStyle name="Total 2 2 22 7 4" xfId="58593"/>
    <cellStyle name="Total 2 2 22 8" xfId="58594"/>
    <cellStyle name="Total 2 2 22 8 2" xfId="58595"/>
    <cellStyle name="Total 2 2 22 8 3" xfId="58596"/>
    <cellStyle name="Total 2 2 22 9" xfId="58597"/>
    <cellStyle name="Total 2 2 23" xfId="58598"/>
    <cellStyle name="Total 2 2 23 10" xfId="58599"/>
    <cellStyle name="Total 2 2 23 2" xfId="58600"/>
    <cellStyle name="Total 2 2 23 2 2" xfId="58601"/>
    <cellStyle name="Total 2 2 23 2 2 2" xfId="58602"/>
    <cellStyle name="Total 2 2 23 2 2 3" xfId="58603"/>
    <cellStyle name="Total 2 2 23 2 3" xfId="58604"/>
    <cellStyle name="Total 2 2 23 2 4" xfId="58605"/>
    <cellStyle name="Total 2 2 23 3" xfId="58606"/>
    <cellStyle name="Total 2 2 23 3 2" xfId="58607"/>
    <cellStyle name="Total 2 2 23 3 2 2" xfId="58608"/>
    <cellStyle name="Total 2 2 23 3 2 3" xfId="58609"/>
    <cellStyle name="Total 2 2 23 3 3" xfId="58610"/>
    <cellStyle name="Total 2 2 23 3 4" xfId="58611"/>
    <cellStyle name="Total 2 2 23 4" xfId="58612"/>
    <cellStyle name="Total 2 2 23 4 2" xfId="58613"/>
    <cellStyle name="Total 2 2 23 4 2 2" xfId="58614"/>
    <cellStyle name="Total 2 2 23 4 2 3" xfId="58615"/>
    <cellStyle name="Total 2 2 23 4 3" xfId="58616"/>
    <cellStyle name="Total 2 2 23 4 4" xfId="58617"/>
    <cellStyle name="Total 2 2 23 5" xfId="58618"/>
    <cellStyle name="Total 2 2 23 5 2" xfId="58619"/>
    <cellStyle name="Total 2 2 23 5 2 2" xfId="58620"/>
    <cellStyle name="Total 2 2 23 5 2 3" xfId="58621"/>
    <cellStyle name="Total 2 2 23 5 3" xfId="58622"/>
    <cellStyle name="Total 2 2 23 5 4" xfId="58623"/>
    <cellStyle name="Total 2 2 23 6" xfId="58624"/>
    <cellStyle name="Total 2 2 23 6 2" xfId="58625"/>
    <cellStyle name="Total 2 2 23 6 2 2" xfId="58626"/>
    <cellStyle name="Total 2 2 23 6 2 3" xfId="58627"/>
    <cellStyle name="Total 2 2 23 6 3" xfId="58628"/>
    <cellStyle name="Total 2 2 23 6 4" xfId="58629"/>
    <cellStyle name="Total 2 2 23 7" xfId="58630"/>
    <cellStyle name="Total 2 2 23 7 2" xfId="58631"/>
    <cellStyle name="Total 2 2 23 7 2 2" xfId="58632"/>
    <cellStyle name="Total 2 2 23 7 2 3" xfId="58633"/>
    <cellStyle name="Total 2 2 23 7 3" xfId="58634"/>
    <cellStyle name="Total 2 2 23 7 4" xfId="58635"/>
    <cellStyle name="Total 2 2 23 8" xfId="58636"/>
    <cellStyle name="Total 2 2 23 8 2" xfId="58637"/>
    <cellStyle name="Total 2 2 23 8 3" xfId="58638"/>
    <cellStyle name="Total 2 2 23 9" xfId="58639"/>
    <cellStyle name="Total 2 2 24" xfId="58640"/>
    <cellStyle name="Total 2 2 24 10" xfId="58641"/>
    <cellStyle name="Total 2 2 24 2" xfId="58642"/>
    <cellStyle name="Total 2 2 24 2 2" xfId="58643"/>
    <cellStyle name="Total 2 2 24 2 2 2" xfId="58644"/>
    <cellStyle name="Total 2 2 24 2 2 3" xfId="58645"/>
    <cellStyle name="Total 2 2 24 2 3" xfId="58646"/>
    <cellStyle name="Total 2 2 24 2 4" xfId="58647"/>
    <cellStyle name="Total 2 2 24 3" xfId="58648"/>
    <cellStyle name="Total 2 2 24 3 2" xfId="58649"/>
    <cellStyle name="Total 2 2 24 3 2 2" xfId="58650"/>
    <cellStyle name="Total 2 2 24 3 2 3" xfId="58651"/>
    <cellStyle name="Total 2 2 24 3 3" xfId="58652"/>
    <cellStyle name="Total 2 2 24 3 4" xfId="58653"/>
    <cellStyle name="Total 2 2 24 4" xfId="58654"/>
    <cellStyle name="Total 2 2 24 4 2" xfId="58655"/>
    <cellStyle name="Total 2 2 24 4 2 2" xfId="58656"/>
    <cellStyle name="Total 2 2 24 4 2 3" xfId="58657"/>
    <cellStyle name="Total 2 2 24 4 3" xfId="58658"/>
    <cellStyle name="Total 2 2 24 4 4" xfId="58659"/>
    <cellStyle name="Total 2 2 24 5" xfId="58660"/>
    <cellStyle name="Total 2 2 24 5 2" xfId="58661"/>
    <cellStyle name="Total 2 2 24 5 2 2" xfId="58662"/>
    <cellStyle name="Total 2 2 24 5 2 3" xfId="58663"/>
    <cellStyle name="Total 2 2 24 5 3" xfId="58664"/>
    <cellStyle name="Total 2 2 24 5 4" xfId="58665"/>
    <cellStyle name="Total 2 2 24 6" xfId="58666"/>
    <cellStyle name="Total 2 2 24 6 2" xfId="58667"/>
    <cellStyle name="Total 2 2 24 6 2 2" xfId="58668"/>
    <cellStyle name="Total 2 2 24 6 2 3" xfId="58669"/>
    <cellStyle name="Total 2 2 24 6 3" xfId="58670"/>
    <cellStyle name="Total 2 2 24 6 4" xfId="58671"/>
    <cellStyle name="Total 2 2 24 7" xfId="58672"/>
    <cellStyle name="Total 2 2 24 7 2" xfId="58673"/>
    <cellStyle name="Total 2 2 24 7 2 2" xfId="58674"/>
    <cellStyle name="Total 2 2 24 7 2 3" xfId="58675"/>
    <cellStyle name="Total 2 2 24 7 3" xfId="58676"/>
    <cellStyle name="Total 2 2 24 7 4" xfId="58677"/>
    <cellStyle name="Total 2 2 24 8" xfId="58678"/>
    <cellStyle name="Total 2 2 24 8 2" xfId="58679"/>
    <cellStyle name="Total 2 2 24 8 3" xfId="58680"/>
    <cellStyle name="Total 2 2 24 9" xfId="58681"/>
    <cellStyle name="Total 2 2 25" xfId="58682"/>
    <cellStyle name="Total 2 2 25 10" xfId="58683"/>
    <cellStyle name="Total 2 2 25 2" xfId="58684"/>
    <cellStyle name="Total 2 2 25 2 2" xfId="58685"/>
    <cellStyle name="Total 2 2 25 2 2 2" xfId="58686"/>
    <cellStyle name="Total 2 2 25 2 2 3" xfId="58687"/>
    <cellStyle name="Total 2 2 25 2 3" xfId="58688"/>
    <cellStyle name="Total 2 2 25 2 4" xfId="58689"/>
    <cellStyle name="Total 2 2 25 3" xfId="58690"/>
    <cellStyle name="Total 2 2 25 3 2" xfId="58691"/>
    <cellStyle name="Total 2 2 25 3 2 2" xfId="58692"/>
    <cellStyle name="Total 2 2 25 3 2 3" xfId="58693"/>
    <cellStyle name="Total 2 2 25 3 3" xfId="58694"/>
    <cellStyle name="Total 2 2 25 3 4" xfId="58695"/>
    <cellStyle name="Total 2 2 25 4" xfId="58696"/>
    <cellStyle name="Total 2 2 25 4 2" xfId="58697"/>
    <cellStyle name="Total 2 2 25 4 2 2" xfId="58698"/>
    <cellStyle name="Total 2 2 25 4 2 3" xfId="58699"/>
    <cellStyle name="Total 2 2 25 4 3" xfId="58700"/>
    <cellStyle name="Total 2 2 25 4 4" xfId="58701"/>
    <cellStyle name="Total 2 2 25 5" xfId="58702"/>
    <cellStyle name="Total 2 2 25 5 2" xfId="58703"/>
    <cellStyle name="Total 2 2 25 5 2 2" xfId="58704"/>
    <cellStyle name="Total 2 2 25 5 2 3" xfId="58705"/>
    <cellStyle name="Total 2 2 25 5 3" xfId="58706"/>
    <cellStyle name="Total 2 2 25 5 4" xfId="58707"/>
    <cellStyle name="Total 2 2 25 6" xfId="58708"/>
    <cellStyle name="Total 2 2 25 6 2" xfId="58709"/>
    <cellStyle name="Total 2 2 25 6 2 2" xfId="58710"/>
    <cellStyle name="Total 2 2 25 6 2 3" xfId="58711"/>
    <cellStyle name="Total 2 2 25 6 3" xfId="58712"/>
    <cellStyle name="Total 2 2 25 6 4" xfId="58713"/>
    <cellStyle name="Total 2 2 25 7" xfId="58714"/>
    <cellStyle name="Total 2 2 25 7 2" xfId="58715"/>
    <cellStyle name="Total 2 2 25 7 2 2" xfId="58716"/>
    <cellStyle name="Total 2 2 25 7 2 3" xfId="58717"/>
    <cellStyle name="Total 2 2 25 7 3" xfId="58718"/>
    <cellStyle name="Total 2 2 25 7 4" xfId="58719"/>
    <cellStyle name="Total 2 2 25 8" xfId="58720"/>
    <cellStyle name="Total 2 2 25 8 2" xfId="58721"/>
    <cellStyle name="Total 2 2 25 8 3" xfId="58722"/>
    <cellStyle name="Total 2 2 25 9" xfId="58723"/>
    <cellStyle name="Total 2 2 26" xfId="58724"/>
    <cellStyle name="Total 2 2 26 10" xfId="58725"/>
    <cellStyle name="Total 2 2 26 2" xfId="58726"/>
    <cellStyle name="Total 2 2 26 2 2" xfId="58727"/>
    <cellStyle name="Total 2 2 26 2 2 2" xfId="58728"/>
    <cellStyle name="Total 2 2 26 2 2 3" xfId="58729"/>
    <cellStyle name="Total 2 2 26 2 3" xfId="58730"/>
    <cellStyle name="Total 2 2 26 2 4" xfId="58731"/>
    <cellStyle name="Total 2 2 26 3" xfId="58732"/>
    <cellStyle name="Total 2 2 26 3 2" xfId="58733"/>
    <cellStyle name="Total 2 2 26 3 2 2" xfId="58734"/>
    <cellStyle name="Total 2 2 26 3 2 3" xfId="58735"/>
    <cellStyle name="Total 2 2 26 3 3" xfId="58736"/>
    <cellStyle name="Total 2 2 26 3 4" xfId="58737"/>
    <cellStyle name="Total 2 2 26 4" xfId="58738"/>
    <cellStyle name="Total 2 2 26 4 2" xfId="58739"/>
    <cellStyle name="Total 2 2 26 4 2 2" xfId="58740"/>
    <cellStyle name="Total 2 2 26 4 2 3" xfId="58741"/>
    <cellStyle name="Total 2 2 26 4 3" xfId="58742"/>
    <cellStyle name="Total 2 2 26 4 4" xfId="58743"/>
    <cellStyle name="Total 2 2 26 5" xfId="58744"/>
    <cellStyle name="Total 2 2 26 5 2" xfId="58745"/>
    <cellStyle name="Total 2 2 26 5 2 2" xfId="58746"/>
    <cellStyle name="Total 2 2 26 5 2 3" xfId="58747"/>
    <cellStyle name="Total 2 2 26 5 3" xfId="58748"/>
    <cellStyle name="Total 2 2 26 5 4" xfId="58749"/>
    <cellStyle name="Total 2 2 26 6" xfId="58750"/>
    <cellStyle name="Total 2 2 26 6 2" xfId="58751"/>
    <cellStyle name="Total 2 2 26 6 2 2" xfId="58752"/>
    <cellStyle name="Total 2 2 26 6 2 3" xfId="58753"/>
    <cellStyle name="Total 2 2 26 6 3" xfId="58754"/>
    <cellStyle name="Total 2 2 26 6 4" xfId="58755"/>
    <cellStyle name="Total 2 2 26 7" xfId="58756"/>
    <cellStyle name="Total 2 2 26 7 2" xfId="58757"/>
    <cellStyle name="Total 2 2 26 7 2 2" xfId="58758"/>
    <cellStyle name="Total 2 2 26 7 2 3" xfId="58759"/>
    <cellStyle name="Total 2 2 26 7 3" xfId="58760"/>
    <cellStyle name="Total 2 2 26 7 4" xfId="58761"/>
    <cellStyle name="Total 2 2 26 8" xfId="58762"/>
    <cellStyle name="Total 2 2 26 8 2" xfId="58763"/>
    <cellStyle name="Total 2 2 26 8 3" xfId="58764"/>
    <cellStyle name="Total 2 2 26 9" xfId="58765"/>
    <cellStyle name="Total 2 2 27" xfId="58766"/>
    <cellStyle name="Total 2 2 27 10" xfId="58767"/>
    <cellStyle name="Total 2 2 27 2" xfId="58768"/>
    <cellStyle name="Total 2 2 27 2 2" xfId="58769"/>
    <cellStyle name="Total 2 2 27 2 2 2" xfId="58770"/>
    <cellStyle name="Total 2 2 27 2 2 3" xfId="58771"/>
    <cellStyle name="Total 2 2 27 2 3" xfId="58772"/>
    <cellStyle name="Total 2 2 27 2 4" xfId="58773"/>
    <cellStyle name="Total 2 2 27 3" xfId="58774"/>
    <cellStyle name="Total 2 2 27 3 2" xfId="58775"/>
    <cellStyle name="Total 2 2 27 3 2 2" xfId="58776"/>
    <cellStyle name="Total 2 2 27 3 2 3" xfId="58777"/>
    <cellStyle name="Total 2 2 27 3 3" xfId="58778"/>
    <cellStyle name="Total 2 2 27 3 4" xfId="58779"/>
    <cellStyle name="Total 2 2 27 4" xfId="58780"/>
    <cellStyle name="Total 2 2 27 4 2" xfId="58781"/>
    <cellStyle name="Total 2 2 27 4 2 2" xfId="58782"/>
    <cellStyle name="Total 2 2 27 4 2 3" xfId="58783"/>
    <cellStyle name="Total 2 2 27 4 3" xfId="58784"/>
    <cellStyle name="Total 2 2 27 4 4" xfId="58785"/>
    <cellStyle name="Total 2 2 27 5" xfId="58786"/>
    <cellStyle name="Total 2 2 27 5 2" xfId="58787"/>
    <cellStyle name="Total 2 2 27 5 2 2" xfId="58788"/>
    <cellStyle name="Total 2 2 27 5 2 3" xfId="58789"/>
    <cellStyle name="Total 2 2 27 5 3" xfId="58790"/>
    <cellStyle name="Total 2 2 27 5 4" xfId="58791"/>
    <cellStyle name="Total 2 2 27 6" xfId="58792"/>
    <cellStyle name="Total 2 2 27 6 2" xfId="58793"/>
    <cellStyle name="Total 2 2 27 6 2 2" xfId="58794"/>
    <cellStyle name="Total 2 2 27 6 2 3" xfId="58795"/>
    <cellStyle name="Total 2 2 27 6 3" xfId="58796"/>
    <cellStyle name="Total 2 2 27 6 4" xfId="58797"/>
    <cellStyle name="Total 2 2 27 7" xfId="58798"/>
    <cellStyle name="Total 2 2 27 7 2" xfId="58799"/>
    <cellStyle name="Total 2 2 27 7 2 2" xfId="58800"/>
    <cellStyle name="Total 2 2 27 7 2 3" xfId="58801"/>
    <cellStyle name="Total 2 2 27 7 3" xfId="58802"/>
    <cellStyle name="Total 2 2 27 7 4" xfId="58803"/>
    <cellStyle name="Total 2 2 27 8" xfId="58804"/>
    <cellStyle name="Total 2 2 27 8 2" xfId="58805"/>
    <cellStyle name="Total 2 2 27 8 3" xfId="58806"/>
    <cellStyle name="Total 2 2 27 9" xfId="58807"/>
    <cellStyle name="Total 2 2 28" xfId="58808"/>
    <cellStyle name="Total 2 2 28 10" xfId="58809"/>
    <cellStyle name="Total 2 2 28 2" xfId="58810"/>
    <cellStyle name="Total 2 2 28 2 2" xfId="58811"/>
    <cellStyle name="Total 2 2 28 2 2 2" xfId="58812"/>
    <cellStyle name="Total 2 2 28 2 2 3" xfId="58813"/>
    <cellStyle name="Total 2 2 28 2 3" xfId="58814"/>
    <cellStyle name="Total 2 2 28 2 4" xfId="58815"/>
    <cellStyle name="Total 2 2 28 3" xfId="58816"/>
    <cellStyle name="Total 2 2 28 3 2" xfId="58817"/>
    <cellStyle name="Total 2 2 28 3 2 2" xfId="58818"/>
    <cellStyle name="Total 2 2 28 3 2 3" xfId="58819"/>
    <cellStyle name="Total 2 2 28 3 3" xfId="58820"/>
    <cellStyle name="Total 2 2 28 3 4" xfId="58821"/>
    <cellStyle name="Total 2 2 28 4" xfId="58822"/>
    <cellStyle name="Total 2 2 28 4 2" xfId="58823"/>
    <cellStyle name="Total 2 2 28 4 2 2" xfId="58824"/>
    <cellStyle name="Total 2 2 28 4 2 3" xfId="58825"/>
    <cellStyle name="Total 2 2 28 4 3" xfId="58826"/>
    <cellStyle name="Total 2 2 28 4 4" xfId="58827"/>
    <cellStyle name="Total 2 2 28 5" xfId="58828"/>
    <cellStyle name="Total 2 2 28 5 2" xfId="58829"/>
    <cellStyle name="Total 2 2 28 5 2 2" xfId="58830"/>
    <cellStyle name="Total 2 2 28 5 2 3" xfId="58831"/>
    <cellStyle name="Total 2 2 28 5 3" xfId="58832"/>
    <cellStyle name="Total 2 2 28 5 4" xfId="58833"/>
    <cellStyle name="Total 2 2 28 6" xfId="58834"/>
    <cellStyle name="Total 2 2 28 6 2" xfId="58835"/>
    <cellStyle name="Total 2 2 28 6 2 2" xfId="58836"/>
    <cellStyle name="Total 2 2 28 6 2 3" xfId="58837"/>
    <cellStyle name="Total 2 2 28 6 3" xfId="58838"/>
    <cellStyle name="Total 2 2 28 6 4" xfId="58839"/>
    <cellStyle name="Total 2 2 28 7" xfId="58840"/>
    <cellStyle name="Total 2 2 28 7 2" xfId="58841"/>
    <cellStyle name="Total 2 2 28 7 2 2" xfId="58842"/>
    <cellStyle name="Total 2 2 28 7 2 3" xfId="58843"/>
    <cellStyle name="Total 2 2 28 7 3" xfId="58844"/>
    <cellStyle name="Total 2 2 28 7 4" xfId="58845"/>
    <cellStyle name="Total 2 2 28 8" xfId="58846"/>
    <cellStyle name="Total 2 2 28 8 2" xfId="58847"/>
    <cellStyle name="Total 2 2 28 8 3" xfId="58848"/>
    <cellStyle name="Total 2 2 28 9" xfId="58849"/>
    <cellStyle name="Total 2 2 29" xfId="58850"/>
    <cellStyle name="Total 2 2 29 10" xfId="58851"/>
    <cellStyle name="Total 2 2 29 2" xfId="58852"/>
    <cellStyle name="Total 2 2 29 2 2" xfId="58853"/>
    <cellStyle name="Total 2 2 29 2 2 2" xfId="58854"/>
    <cellStyle name="Total 2 2 29 2 2 3" xfId="58855"/>
    <cellStyle name="Total 2 2 29 2 3" xfId="58856"/>
    <cellStyle name="Total 2 2 29 2 4" xfId="58857"/>
    <cellStyle name="Total 2 2 29 3" xfId="58858"/>
    <cellStyle name="Total 2 2 29 3 2" xfId="58859"/>
    <cellStyle name="Total 2 2 29 3 2 2" xfId="58860"/>
    <cellStyle name="Total 2 2 29 3 2 3" xfId="58861"/>
    <cellStyle name="Total 2 2 29 3 3" xfId="58862"/>
    <cellStyle name="Total 2 2 29 3 4" xfId="58863"/>
    <cellStyle name="Total 2 2 29 4" xfId="58864"/>
    <cellStyle name="Total 2 2 29 4 2" xfId="58865"/>
    <cellStyle name="Total 2 2 29 4 2 2" xfId="58866"/>
    <cellStyle name="Total 2 2 29 4 2 3" xfId="58867"/>
    <cellStyle name="Total 2 2 29 4 3" xfId="58868"/>
    <cellStyle name="Total 2 2 29 4 4" xfId="58869"/>
    <cellStyle name="Total 2 2 29 5" xfId="58870"/>
    <cellStyle name="Total 2 2 29 5 2" xfId="58871"/>
    <cellStyle name="Total 2 2 29 5 2 2" xfId="58872"/>
    <cellStyle name="Total 2 2 29 5 2 3" xfId="58873"/>
    <cellStyle name="Total 2 2 29 5 3" xfId="58874"/>
    <cellStyle name="Total 2 2 29 5 4" xfId="58875"/>
    <cellStyle name="Total 2 2 29 6" xfId="58876"/>
    <cellStyle name="Total 2 2 29 6 2" xfId="58877"/>
    <cellStyle name="Total 2 2 29 6 2 2" xfId="58878"/>
    <cellStyle name="Total 2 2 29 6 2 3" xfId="58879"/>
    <cellStyle name="Total 2 2 29 6 3" xfId="58880"/>
    <cellStyle name="Total 2 2 29 6 4" xfId="58881"/>
    <cellStyle name="Total 2 2 29 7" xfId="58882"/>
    <cellStyle name="Total 2 2 29 7 2" xfId="58883"/>
    <cellStyle name="Total 2 2 29 7 2 2" xfId="58884"/>
    <cellStyle name="Total 2 2 29 7 2 3" xfId="58885"/>
    <cellStyle name="Total 2 2 29 7 3" xfId="58886"/>
    <cellStyle name="Total 2 2 29 7 4" xfId="58887"/>
    <cellStyle name="Total 2 2 29 8" xfId="58888"/>
    <cellStyle name="Total 2 2 29 8 2" xfId="58889"/>
    <cellStyle name="Total 2 2 29 8 3" xfId="58890"/>
    <cellStyle name="Total 2 2 29 9" xfId="58891"/>
    <cellStyle name="Total 2 2 3" xfId="632"/>
    <cellStyle name="Total 2 2 3 10" xfId="58892"/>
    <cellStyle name="Total 2 2 3 10 2" xfId="58893"/>
    <cellStyle name="Total 2 2 3 10 3" xfId="58894"/>
    <cellStyle name="Total 2 2 3 11" xfId="58895"/>
    <cellStyle name="Total 2 2 3 12" xfId="58896"/>
    <cellStyle name="Total 2 2 3 13" xfId="58897"/>
    <cellStyle name="Total 2 2 3 14" xfId="58898"/>
    <cellStyle name="Total 2 2 3 15" xfId="58899"/>
    <cellStyle name="Total 2 2 3 2" xfId="633"/>
    <cellStyle name="Total 2 2 3 2 2" xfId="634"/>
    <cellStyle name="Total 2 2 3 2 2 2" xfId="12075"/>
    <cellStyle name="Total 2 2 3 2 2 2 2" xfId="12076"/>
    <cellStyle name="Total 2 2 3 2 2 2 2 2" xfId="12077"/>
    <cellStyle name="Total 2 2 3 2 2 2 2 2 2" xfId="12078"/>
    <cellStyle name="Total 2 2 3 2 2 2 2 2 2 2" xfId="12079"/>
    <cellStyle name="Total 2 2 3 2 2 2 2 2 3" xfId="12080"/>
    <cellStyle name="Total 2 2 3 2 2 2 2 3" xfId="12081"/>
    <cellStyle name="Total 2 2 3 2 2 2 2 3 2" xfId="12082"/>
    <cellStyle name="Total 2 2 3 2 2 2 2 3 2 2" xfId="12083"/>
    <cellStyle name="Total 2 2 3 2 2 2 2 3 3" xfId="12084"/>
    <cellStyle name="Total 2 2 3 2 2 2 2 4" xfId="12085"/>
    <cellStyle name="Total 2 2 3 2 2 2 2 4 2" xfId="12086"/>
    <cellStyle name="Total 2 2 3 2 2 2 2 5" xfId="12087"/>
    <cellStyle name="Total 2 2 3 2 2 2 3" xfId="12088"/>
    <cellStyle name="Total 2 2 3 2 2 2 3 2" xfId="12089"/>
    <cellStyle name="Total 2 2 3 2 2 2 3 2 2" xfId="12090"/>
    <cellStyle name="Total 2 2 3 2 2 2 3 3" xfId="12091"/>
    <cellStyle name="Total 2 2 3 2 2 2 4" xfId="12092"/>
    <cellStyle name="Total 2 2 3 2 2 2 4 2" xfId="12093"/>
    <cellStyle name="Total 2 2 3 2 2 2 4 2 2" xfId="12094"/>
    <cellStyle name="Total 2 2 3 2 2 2 4 3" xfId="12095"/>
    <cellStyle name="Total 2 2 3 2 2 2 5" xfId="12096"/>
    <cellStyle name="Total 2 2 3 2 2 2 5 2" xfId="12097"/>
    <cellStyle name="Total 2 2 3 2 2 2 6" xfId="12098"/>
    <cellStyle name="Total 2 2 3 2 2 3" xfId="58900"/>
    <cellStyle name="Total 2 2 3 2 2 4" xfId="58901"/>
    <cellStyle name="Total 2 2 3 2 2 5" xfId="58902"/>
    <cellStyle name="Total 2 2 3 2 2 6" xfId="58903"/>
    <cellStyle name="Total 2 2 3 2 2 7" xfId="58904"/>
    <cellStyle name="Total 2 2 3 2 3" xfId="12099"/>
    <cellStyle name="Total 2 2 3 2 3 2" xfId="12100"/>
    <cellStyle name="Total 2 2 3 2 3 2 2" xfId="12101"/>
    <cellStyle name="Total 2 2 3 2 3 2 2 2" xfId="12102"/>
    <cellStyle name="Total 2 2 3 2 3 2 2 2 2" xfId="12103"/>
    <cellStyle name="Total 2 2 3 2 3 2 2 3" xfId="12104"/>
    <cellStyle name="Total 2 2 3 2 3 2 3" xfId="12105"/>
    <cellStyle name="Total 2 2 3 2 3 2 3 2" xfId="12106"/>
    <cellStyle name="Total 2 2 3 2 3 2 3 2 2" xfId="12107"/>
    <cellStyle name="Total 2 2 3 2 3 2 3 3" xfId="12108"/>
    <cellStyle name="Total 2 2 3 2 3 2 4" xfId="12109"/>
    <cellStyle name="Total 2 2 3 2 3 2 4 2" xfId="12110"/>
    <cellStyle name="Total 2 2 3 2 3 2 5" xfId="12111"/>
    <cellStyle name="Total 2 2 3 2 3 3" xfId="12112"/>
    <cellStyle name="Total 2 2 3 2 3 3 2" xfId="12113"/>
    <cellStyle name="Total 2 2 3 2 3 3 2 2" xfId="12114"/>
    <cellStyle name="Total 2 2 3 2 3 3 3" xfId="12115"/>
    <cellStyle name="Total 2 2 3 2 3 4" xfId="12116"/>
    <cellStyle name="Total 2 2 3 2 3 4 2" xfId="12117"/>
    <cellStyle name="Total 2 2 3 2 3 4 2 2" xfId="12118"/>
    <cellStyle name="Total 2 2 3 2 3 4 3" xfId="12119"/>
    <cellStyle name="Total 2 2 3 2 3 5" xfId="12120"/>
    <cellStyle name="Total 2 2 3 2 3 5 2" xfId="12121"/>
    <cellStyle name="Total 2 2 3 2 3 6" xfId="12122"/>
    <cellStyle name="Total 2 2 3 2 4" xfId="58905"/>
    <cellStyle name="Total 2 2 3 2 5" xfId="58906"/>
    <cellStyle name="Total 2 2 3 2 6" xfId="58907"/>
    <cellStyle name="Total 2 2 3 2 7" xfId="58908"/>
    <cellStyle name="Total 2 2 3 3" xfId="635"/>
    <cellStyle name="Total 2 2 3 3 2" xfId="12123"/>
    <cellStyle name="Total 2 2 3 3 2 2" xfId="12124"/>
    <cellStyle name="Total 2 2 3 3 2 2 2" xfId="12125"/>
    <cellStyle name="Total 2 2 3 3 2 2 2 2" xfId="12126"/>
    <cellStyle name="Total 2 2 3 3 2 2 2 2 2" xfId="12127"/>
    <cellStyle name="Total 2 2 3 3 2 2 2 3" xfId="12128"/>
    <cellStyle name="Total 2 2 3 3 2 2 3" xfId="12129"/>
    <cellStyle name="Total 2 2 3 3 2 2 3 2" xfId="12130"/>
    <cellStyle name="Total 2 2 3 3 2 2 3 2 2" xfId="12131"/>
    <cellStyle name="Total 2 2 3 3 2 2 3 3" xfId="12132"/>
    <cellStyle name="Total 2 2 3 3 2 2 4" xfId="12133"/>
    <cellStyle name="Total 2 2 3 3 2 2 4 2" xfId="12134"/>
    <cellStyle name="Total 2 2 3 3 2 2 5" xfId="12135"/>
    <cellStyle name="Total 2 2 3 3 2 3" xfId="12136"/>
    <cellStyle name="Total 2 2 3 3 2 3 2" xfId="12137"/>
    <cellStyle name="Total 2 2 3 3 2 3 2 2" xfId="12138"/>
    <cellStyle name="Total 2 2 3 3 2 3 3" xfId="12139"/>
    <cellStyle name="Total 2 2 3 3 2 4" xfId="12140"/>
    <cellStyle name="Total 2 2 3 3 2 4 2" xfId="12141"/>
    <cellStyle name="Total 2 2 3 3 2 4 2 2" xfId="12142"/>
    <cellStyle name="Total 2 2 3 3 2 4 3" xfId="12143"/>
    <cellStyle name="Total 2 2 3 3 2 5" xfId="12144"/>
    <cellStyle name="Total 2 2 3 3 2 5 2" xfId="12145"/>
    <cellStyle name="Total 2 2 3 3 2 6" xfId="12146"/>
    <cellStyle name="Total 2 2 3 3 3" xfId="58909"/>
    <cellStyle name="Total 2 2 3 3 4" xfId="58910"/>
    <cellStyle name="Total 2 2 3 3 5" xfId="58911"/>
    <cellStyle name="Total 2 2 3 3 6" xfId="58912"/>
    <cellStyle name="Total 2 2 3 3 7" xfId="58913"/>
    <cellStyle name="Total 2 2 3 3 8" xfId="58914"/>
    <cellStyle name="Total 2 2 3 4" xfId="12147"/>
    <cellStyle name="Total 2 2 3 4 2" xfId="12148"/>
    <cellStyle name="Total 2 2 3 4 2 2" xfId="12149"/>
    <cellStyle name="Total 2 2 3 4 2 2 2" xfId="12150"/>
    <cellStyle name="Total 2 2 3 4 2 2 2 2" xfId="12151"/>
    <cellStyle name="Total 2 2 3 4 2 2 3" xfId="12152"/>
    <cellStyle name="Total 2 2 3 4 2 3" xfId="12153"/>
    <cellStyle name="Total 2 2 3 4 2 3 2" xfId="12154"/>
    <cellStyle name="Total 2 2 3 4 2 3 2 2" xfId="12155"/>
    <cellStyle name="Total 2 2 3 4 2 3 3" xfId="12156"/>
    <cellStyle name="Total 2 2 3 4 2 4" xfId="12157"/>
    <cellStyle name="Total 2 2 3 4 2 4 2" xfId="12158"/>
    <cellStyle name="Total 2 2 3 4 2 5" xfId="12159"/>
    <cellStyle name="Total 2 2 3 4 3" xfId="12160"/>
    <cellStyle name="Total 2 2 3 4 3 2" xfId="12161"/>
    <cellStyle name="Total 2 2 3 4 3 2 2" xfId="12162"/>
    <cellStyle name="Total 2 2 3 4 3 3" xfId="12163"/>
    <cellStyle name="Total 2 2 3 4 4" xfId="12164"/>
    <cellStyle name="Total 2 2 3 4 4 2" xfId="12165"/>
    <cellStyle name="Total 2 2 3 4 4 2 2" xfId="12166"/>
    <cellStyle name="Total 2 2 3 4 4 3" xfId="12167"/>
    <cellStyle name="Total 2 2 3 4 5" xfId="12168"/>
    <cellStyle name="Total 2 2 3 4 5 2" xfId="12169"/>
    <cellStyle name="Total 2 2 3 4 6" xfId="12170"/>
    <cellStyle name="Total 2 2 3 5" xfId="58915"/>
    <cellStyle name="Total 2 2 3 5 2" xfId="58916"/>
    <cellStyle name="Total 2 2 3 5 2 2" xfId="58917"/>
    <cellStyle name="Total 2 2 3 5 2 3" xfId="58918"/>
    <cellStyle name="Total 2 2 3 5 3" xfId="58919"/>
    <cellStyle name="Total 2 2 3 5 4" xfId="58920"/>
    <cellStyle name="Total 2 2 3 6" xfId="58921"/>
    <cellStyle name="Total 2 2 3 6 2" xfId="58922"/>
    <cellStyle name="Total 2 2 3 6 2 2" xfId="58923"/>
    <cellStyle name="Total 2 2 3 6 2 3" xfId="58924"/>
    <cellStyle name="Total 2 2 3 6 3" xfId="58925"/>
    <cellStyle name="Total 2 2 3 6 4" xfId="58926"/>
    <cellStyle name="Total 2 2 3 7" xfId="58927"/>
    <cellStyle name="Total 2 2 3 7 2" xfId="58928"/>
    <cellStyle name="Total 2 2 3 7 2 2" xfId="58929"/>
    <cellStyle name="Total 2 2 3 7 2 3" xfId="58930"/>
    <cellStyle name="Total 2 2 3 7 3" xfId="58931"/>
    <cellStyle name="Total 2 2 3 7 4" xfId="58932"/>
    <cellStyle name="Total 2 2 3 8" xfId="58933"/>
    <cellStyle name="Total 2 2 3 8 2" xfId="58934"/>
    <cellStyle name="Total 2 2 3 8 2 2" xfId="58935"/>
    <cellStyle name="Total 2 2 3 8 2 3" xfId="58936"/>
    <cellStyle name="Total 2 2 3 8 3" xfId="58937"/>
    <cellStyle name="Total 2 2 3 8 4" xfId="58938"/>
    <cellStyle name="Total 2 2 3 9" xfId="58939"/>
    <cellStyle name="Total 2 2 3 9 2" xfId="58940"/>
    <cellStyle name="Total 2 2 3 9 2 2" xfId="58941"/>
    <cellStyle name="Total 2 2 3 9 2 3" xfId="58942"/>
    <cellStyle name="Total 2 2 3 9 3" xfId="58943"/>
    <cellStyle name="Total 2 2 3 9 4" xfId="58944"/>
    <cellStyle name="Total 2 2 30" xfId="58945"/>
    <cellStyle name="Total 2 2 30 10" xfId="58946"/>
    <cellStyle name="Total 2 2 30 2" xfId="58947"/>
    <cellStyle name="Total 2 2 30 2 2" xfId="58948"/>
    <cellStyle name="Total 2 2 30 2 2 2" xfId="58949"/>
    <cellStyle name="Total 2 2 30 2 2 3" xfId="58950"/>
    <cellStyle name="Total 2 2 30 2 3" xfId="58951"/>
    <cellStyle name="Total 2 2 30 2 4" xfId="58952"/>
    <cellStyle name="Total 2 2 30 3" xfId="58953"/>
    <cellStyle name="Total 2 2 30 3 2" xfId="58954"/>
    <cellStyle name="Total 2 2 30 3 2 2" xfId="58955"/>
    <cellStyle name="Total 2 2 30 3 2 3" xfId="58956"/>
    <cellStyle name="Total 2 2 30 3 3" xfId="58957"/>
    <cellStyle name="Total 2 2 30 3 4" xfId="58958"/>
    <cellStyle name="Total 2 2 30 4" xfId="58959"/>
    <cellStyle name="Total 2 2 30 4 2" xfId="58960"/>
    <cellStyle name="Total 2 2 30 4 2 2" xfId="58961"/>
    <cellStyle name="Total 2 2 30 4 2 3" xfId="58962"/>
    <cellStyle name="Total 2 2 30 4 3" xfId="58963"/>
    <cellStyle name="Total 2 2 30 4 4" xfId="58964"/>
    <cellStyle name="Total 2 2 30 5" xfId="58965"/>
    <cellStyle name="Total 2 2 30 5 2" xfId="58966"/>
    <cellStyle name="Total 2 2 30 5 2 2" xfId="58967"/>
    <cellStyle name="Total 2 2 30 5 2 3" xfId="58968"/>
    <cellStyle name="Total 2 2 30 5 3" xfId="58969"/>
    <cellStyle name="Total 2 2 30 5 4" xfId="58970"/>
    <cellStyle name="Total 2 2 30 6" xfId="58971"/>
    <cellStyle name="Total 2 2 30 6 2" xfId="58972"/>
    <cellStyle name="Total 2 2 30 6 2 2" xfId="58973"/>
    <cellStyle name="Total 2 2 30 6 2 3" xfId="58974"/>
    <cellStyle name="Total 2 2 30 6 3" xfId="58975"/>
    <cellStyle name="Total 2 2 30 6 4" xfId="58976"/>
    <cellStyle name="Total 2 2 30 7" xfId="58977"/>
    <cellStyle name="Total 2 2 30 7 2" xfId="58978"/>
    <cellStyle name="Total 2 2 30 7 2 2" xfId="58979"/>
    <cellStyle name="Total 2 2 30 7 2 3" xfId="58980"/>
    <cellStyle name="Total 2 2 30 7 3" xfId="58981"/>
    <cellStyle name="Total 2 2 30 7 4" xfId="58982"/>
    <cellStyle name="Total 2 2 30 8" xfId="58983"/>
    <cellStyle name="Total 2 2 30 8 2" xfId="58984"/>
    <cellStyle name="Total 2 2 30 8 3" xfId="58985"/>
    <cellStyle name="Total 2 2 30 9" xfId="58986"/>
    <cellStyle name="Total 2 2 31" xfId="58987"/>
    <cellStyle name="Total 2 2 31 10" xfId="58988"/>
    <cellStyle name="Total 2 2 31 2" xfId="58989"/>
    <cellStyle name="Total 2 2 31 2 2" xfId="58990"/>
    <cellStyle name="Total 2 2 31 2 2 2" xfId="58991"/>
    <cellStyle name="Total 2 2 31 2 2 3" xfId="58992"/>
    <cellStyle name="Total 2 2 31 2 3" xfId="58993"/>
    <cellStyle name="Total 2 2 31 2 4" xfId="58994"/>
    <cellStyle name="Total 2 2 31 3" xfId="58995"/>
    <cellStyle name="Total 2 2 31 3 2" xfId="58996"/>
    <cellStyle name="Total 2 2 31 3 2 2" xfId="58997"/>
    <cellStyle name="Total 2 2 31 3 2 3" xfId="58998"/>
    <cellStyle name="Total 2 2 31 3 3" xfId="58999"/>
    <cellStyle name="Total 2 2 31 3 4" xfId="59000"/>
    <cellStyle name="Total 2 2 31 4" xfId="59001"/>
    <cellStyle name="Total 2 2 31 4 2" xfId="59002"/>
    <cellStyle name="Total 2 2 31 4 2 2" xfId="59003"/>
    <cellStyle name="Total 2 2 31 4 2 3" xfId="59004"/>
    <cellStyle name="Total 2 2 31 4 3" xfId="59005"/>
    <cellStyle name="Total 2 2 31 4 4" xfId="59006"/>
    <cellStyle name="Total 2 2 31 5" xfId="59007"/>
    <cellStyle name="Total 2 2 31 5 2" xfId="59008"/>
    <cellStyle name="Total 2 2 31 5 2 2" xfId="59009"/>
    <cellStyle name="Total 2 2 31 5 2 3" xfId="59010"/>
    <cellStyle name="Total 2 2 31 5 3" xfId="59011"/>
    <cellStyle name="Total 2 2 31 5 4" xfId="59012"/>
    <cellStyle name="Total 2 2 31 6" xfId="59013"/>
    <cellStyle name="Total 2 2 31 6 2" xfId="59014"/>
    <cellStyle name="Total 2 2 31 6 2 2" xfId="59015"/>
    <cellStyle name="Total 2 2 31 6 2 3" xfId="59016"/>
    <cellStyle name="Total 2 2 31 6 3" xfId="59017"/>
    <cellStyle name="Total 2 2 31 6 4" xfId="59018"/>
    <cellStyle name="Total 2 2 31 7" xfId="59019"/>
    <cellStyle name="Total 2 2 31 7 2" xfId="59020"/>
    <cellStyle name="Total 2 2 31 7 2 2" xfId="59021"/>
    <cellStyle name="Total 2 2 31 7 2 3" xfId="59022"/>
    <cellStyle name="Total 2 2 31 7 3" xfId="59023"/>
    <cellStyle name="Total 2 2 31 7 4" xfId="59024"/>
    <cellStyle name="Total 2 2 31 8" xfId="59025"/>
    <cellStyle name="Total 2 2 31 8 2" xfId="59026"/>
    <cellStyle name="Total 2 2 31 8 3" xfId="59027"/>
    <cellStyle name="Total 2 2 31 9" xfId="59028"/>
    <cellStyle name="Total 2 2 32" xfId="59029"/>
    <cellStyle name="Total 2 2 32 10" xfId="59030"/>
    <cellStyle name="Total 2 2 32 2" xfId="59031"/>
    <cellStyle name="Total 2 2 32 2 2" xfId="59032"/>
    <cellStyle name="Total 2 2 32 2 2 2" xfId="59033"/>
    <cellStyle name="Total 2 2 32 2 2 3" xfId="59034"/>
    <cellStyle name="Total 2 2 32 2 3" xfId="59035"/>
    <cellStyle name="Total 2 2 32 2 4" xfId="59036"/>
    <cellStyle name="Total 2 2 32 3" xfId="59037"/>
    <cellStyle name="Total 2 2 32 3 2" xfId="59038"/>
    <cellStyle name="Total 2 2 32 3 2 2" xfId="59039"/>
    <cellStyle name="Total 2 2 32 3 2 3" xfId="59040"/>
    <cellStyle name="Total 2 2 32 3 3" xfId="59041"/>
    <cellStyle name="Total 2 2 32 3 4" xfId="59042"/>
    <cellStyle name="Total 2 2 32 4" xfId="59043"/>
    <cellStyle name="Total 2 2 32 4 2" xfId="59044"/>
    <cellStyle name="Total 2 2 32 4 2 2" xfId="59045"/>
    <cellStyle name="Total 2 2 32 4 2 3" xfId="59046"/>
    <cellStyle name="Total 2 2 32 4 3" xfId="59047"/>
    <cellStyle name="Total 2 2 32 4 4" xfId="59048"/>
    <cellStyle name="Total 2 2 32 5" xfId="59049"/>
    <cellStyle name="Total 2 2 32 5 2" xfId="59050"/>
    <cellStyle name="Total 2 2 32 5 2 2" xfId="59051"/>
    <cellStyle name="Total 2 2 32 5 2 3" xfId="59052"/>
    <cellStyle name="Total 2 2 32 5 3" xfId="59053"/>
    <cellStyle name="Total 2 2 32 5 4" xfId="59054"/>
    <cellStyle name="Total 2 2 32 6" xfId="59055"/>
    <cellStyle name="Total 2 2 32 6 2" xfId="59056"/>
    <cellStyle name="Total 2 2 32 6 2 2" xfId="59057"/>
    <cellStyle name="Total 2 2 32 6 2 3" xfId="59058"/>
    <cellStyle name="Total 2 2 32 6 3" xfId="59059"/>
    <cellStyle name="Total 2 2 32 6 4" xfId="59060"/>
    <cellStyle name="Total 2 2 32 7" xfId="59061"/>
    <cellStyle name="Total 2 2 32 7 2" xfId="59062"/>
    <cellStyle name="Total 2 2 32 7 2 2" xfId="59063"/>
    <cellStyle name="Total 2 2 32 7 2 3" xfId="59064"/>
    <cellStyle name="Total 2 2 32 7 3" xfId="59065"/>
    <cellStyle name="Total 2 2 32 7 4" xfId="59066"/>
    <cellStyle name="Total 2 2 32 8" xfId="59067"/>
    <cellStyle name="Total 2 2 32 8 2" xfId="59068"/>
    <cellStyle name="Total 2 2 32 8 3" xfId="59069"/>
    <cellStyle name="Total 2 2 32 9" xfId="59070"/>
    <cellStyle name="Total 2 2 33" xfId="59071"/>
    <cellStyle name="Total 2 2 33 10" xfId="59072"/>
    <cellStyle name="Total 2 2 33 2" xfId="59073"/>
    <cellStyle name="Total 2 2 33 2 2" xfId="59074"/>
    <cellStyle name="Total 2 2 33 2 2 2" xfId="59075"/>
    <cellStyle name="Total 2 2 33 2 2 3" xfId="59076"/>
    <cellStyle name="Total 2 2 33 2 3" xfId="59077"/>
    <cellStyle name="Total 2 2 33 2 4" xfId="59078"/>
    <cellStyle name="Total 2 2 33 3" xfId="59079"/>
    <cellStyle name="Total 2 2 33 3 2" xfId="59080"/>
    <cellStyle name="Total 2 2 33 3 2 2" xfId="59081"/>
    <cellStyle name="Total 2 2 33 3 2 3" xfId="59082"/>
    <cellStyle name="Total 2 2 33 3 3" xfId="59083"/>
    <cellStyle name="Total 2 2 33 3 4" xfId="59084"/>
    <cellStyle name="Total 2 2 33 4" xfId="59085"/>
    <cellStyle name="Total 2 2 33 4 2" xfId="59086"/>
    <cellStyle name="Total 2 2 33 4 2 2" xfId="59087"/>
    <cellStyle name="Total 2 2 33 4 2 3" xfId="59088"/>
    <cellStyle name="Total 2 2 33 4 3" xfId="59089"/>
    <cellStyle name="Total 2 2 33 4 4" xfId="59090"/>
    <cellStyle name="Total 2 2 33 5" xfId="59091"/>
    <cellStyle name="Total 2 2 33 5 2" xfId="59092"/>
    <cellStyle name="Total 2 2 33 5 2 2" xfId="59093"/>
    <cellStyle name="Total 2 2 33 5 2 3" xfId="59094"/>
    <cellStyle name="Total 2 2 33 5 3" xfId="59095"/>
    <cellStyle name="Total 2 2 33 5 4" xfId="59096"/>
    <cellStyle name="Total 2 2 33 6" xfId="59097"/>
    <cellStyle name="Total 2 2 33 6 2" xfId="59098"/>
    <cellStyle name="Total 2 2 33 6 2 2" xfId="59099"/>
    <cellStyle name="Total 2 2 33 6 2 3" xfId="59100"/>
    <cellStyle name="Total 2 2 33 6 3" xfId="59101"/>
    <cellStyle name="Total 2 2 33 6 4" xfId="59102"/>
    <cellStyle name="Total 2 2 33 7" xfId="59103"/>
    <cellStyle name="Total 2 2 33 7 2" xfId="59104"/>
    <cellStyle name="Total 2 2 33 7 2 2" xfId="59105"/>
    <cellStyle name="Total 2 2 33 7 2 3" xfId="59106"/>
    <cellStyle name="Total 2 2 33 7 3" xfId="59107"/>
    <cellStyle name="Total 2 2 33 7 4" xfId="59108"/>
    <cellStyle name="Total 2 2 33 8" xfId="59109"/>
    <cellStyle name="Total 2 2 33 8 2" xfId="59110"/>
    <cellStyle name="Total 2 2 33 8 3" xfId="59111"/>
    <cellStyle name="Total 2 2 33 9" xfId="59112"/>
    <cellStyle name="Total 2 2 34" xfId="59113"/>
    <cellStyle name="Total 2 2 34 10" xfId="59114"/>
    <cellStyle name="Total 2 2 34 2" xfId="59115"/>
    <cellStyle name="Total 2 2 34 2 2" xfId="59116"/>
    <cellStyle name="Total 2 2 34 2 2 2" xfId="59117"/>
    <cellStyle name="Total 2 2 34 2 2 3" xfId="59118"/>
    <cellStyle name="Total 2 2 34 2 3" xfId="59119"/>
    <cellStyle name="Total 2 2 34 2 4" xfId="59120"/>
    <cellStyle name="Total 2 2 34 3" xfId="59121"/>
    <cellStyle name="Total 2 2 34 3 2" xfId="59122"/>
    <cellStyle name="Total 2 2 34 3 2 2" xfId="59123"/>
    <cellStyle name="Total 2 2 34 3 2 3" xfId="59124"/>
    <cellStyle name="Total 2 2 34 3 3" xfId="59125"/>
    <cellStyle name="Total 2 2 34 3 4" xfId="59126"/>
    <cellStyle name="Total 2 2 34 4" xfId="59127"/>
    <cellStyle name="Total 2 2 34 4 2" xfId="59128"/>
    <cellStyle name="Total 2 2 34 4 2 2" xfId="59129"/>
    <cellStyle name="Total 2 2 34 4 2 3" xfId="59130"/>
    <cellStyle name="Total 2 2 34 4 3" xfId="59131"/>
    <cellStyle name="Total 2 2 34 4 4" xfId="59132"/>
    <cellStyle name="Total 2 2 34 5" xfId="59133"/>
    <cellStyle name="Total 2 2 34 5 2" xfId="59134"/>
    <cellStyle name="Total 2 2 34 5 2 2" xfId="59135"/>
    <cellStyle name="Total 2 2 34 5 2 3" xfId="59136"/>
    <cellStyle name="Total 2 2 34 5 3" xfId="59137"/>
    <cellStyle name="Total 2 2 34 5 4" xfId="59138"/>
    <cellStyle name="Total 2 2 34 6" xfId="59139"/>
    <cellStyle name="Total 2 2 34 6 2" xfId="59140"/>
    <cellStyle name="Total 2 2 34 6 2 2" xfId="59141"/>
    <cellStyle name="Total 2 2 34 6 2 3" xfId="59142"/>
    <cellStyle name="Total 2 2 34 6 3" xfId="59143"/>
    <cellStyle name="Total 2 2 34 6 4" xfId="59144"/>
    <cellStyle name="Total 2 2 34 7" xfId="59145"/>
    <cellStyle name="Total 2 2 34 7 2" xfId="59146"/>
    <cellStyle name="Total 2 2 34 7 2 2" xfId="59147"/>
    <cellStyle name="Total 2 2 34 7 2 3" xfId="59148"/>
    <cellStyle name="Total 2 2 34 7 3" xfId="59149"/>
    <cellStyle name="Total 2 2 34 7 4" xfId="59150"/>
    <cellStyle name="Total 2 2 34 8" xfId="59151"/>
    <cellStyle name="Total 2 2 34 8 2" xfId="59152"/>
    <cellStyle name="Total 2 2 34 8 3" xfId="59153"/>
    <cellStyle name="Total 2 2 34 9" xfId="59154"/>
    <cellStyle name="Total 2 2 35" xfId="59155"/>
    <cellStyle name="Total 2 2 35 10" xfId="59156"/>
    <cellStyle name="Total 2 2 35 2" xfId="59157"/>
    <cellStyle name="Total 2 2 35 2 2" xfId="59158"/>
    <cellStyle name="Total 2 2 35 2 2 2" xfId="59159"/>
    <cellStyle name="Total 2 2 35 2 2 3" xfId="59160"/>
    <cellStyle name="Total 2 2 35 2 3" xfId="59161"/>
    <cellStyle name="Total 2 2 35 2 4" xfId="59162"/>
    <cellStyle name="Total 2 2 35 3" xfId="59163"/>
    <cellStyle name="Total 2 2 35 3 2" xfId="59164"/>
    <cellStyle name="Total 2 2 35 3 2 2" xfId="59165"/>
    <cellStyle name="Total 2 2 35 3 2 3" xfId="59166"/>
    <cellStyle name="Total 2 2 35 3 3" xfId="59167"/>
    <cellStyle name="Total 2 2 35 3 4" xfId="59168"/>
    <cellStyle name="Total 2 2 35 4" xfId="59169"/>
    <cellStyle name="Total 2 2 35 4 2" xfId="59170"/>
    <cellStyle name="Total 2 2 35 4 2 2" xfId="59171"/>
    <cellStyle name="Total 2 2 35 4 2 3" xfId="59172"/>
    <cellStyle name="Total 2 2 35 4 3" xfId="59173"/>
    <cellStyle name="Total 2 2 35 4 4" xfId="59174"/>
    <cellStyle name="Total 2 2 35 5" xfId="59175"/>
    <cellStyle name="Total 2 2 35 5 2" xfId="59176"/>
    <cellStyle name="Total 2 2 35 5 2 2" xfId="59177"/>
    <cellStyle name="Total 2 2 35 5 2 3" xfId="59178"/>
    <cellStyle name="Total 2 2 35 5 3" xfId="59179"/>
    <cellStyle name="Total 2 2 35 5 4" xfId="59180"/>
    <cellStyle name="Total 2 2 35 6" xfId="59181"/>
    <cellStyle name="Total 2 2 35 6 2" xfId="59182"/>
    <cellStyle name="Total 2 2 35 6 2 2" xfId="59183"/>
    <cellStyle name="Total 2 2 35 6 2 3" xfId="59184"/>
    <cellStyle name="Total 2 2 35 6 3" xfId="59185"/>
    <cellStyle name="Total 2 2 35 6 4" xfId="59186"/>
    <cellStyle name="Total 2 2 35 7" xfId="59187"/>
    <cellStyle name="Total 2 2 35 7 2" xfId="59188"/>
    <cellStyle name="Total 2 2 35 7 2 2" xfId="59189"/>
    <cellStyle name="Total 2 2 35 7 2 3" xfId="59190"/>
    <cellStyle name="Total 2 2 35 7 3" xfId="59191"/>
    <cellStyle name="Total 2 2 35 7 4" xfId="59192"/>
    <cellStyle name="Total 2 2 35 8" xfId="59193"/>
    <cellStyle name="Total 2 2 35 8 2" xfId="59194"/>
    <cellStyle name="Total 2 2 35 8 3" xfId="59195"/>
    <cellStyle name="Total 2 2 35 9" xfId="59196"/>
    <cellStyle name="Total 2 2 36" xfId="59197"/>
    <cellStyle name="Total 2 2 36 10" xfId="59198"/>
    <cellStyle name="Total 2 2 36 2" xfId="59199"/>
    <cellStyle name="Total 2 2 36 2 2" xfId="59200"/>
    <cellStyle name="Total 2 2 36 2 2 2" xfId="59201"/>
    <cellStyle name="Total 2 2 36 2 2 3" xfId="59202"/>
    <cellStyle name="Total 2 2 36 2 3" xfId="59203"/>
    <cellStyle name="Total 2 2 36 2 4" xfId="59204"/>
    <cellStyle name="Total 2 2 36 3" xfId="59205"/>
    <cellStyle name="Total 2 2 36 3 2" xfId="59206"/>
    <cellStyle name="Total 2 2 36 3 2 2" xfId="59207"/>
    <cellStyle name="Total 2 2 36 3 2 3" xfId="59208"/>
    <cellStyle name="Total 2 2 36 3 3" xfId="59209"/>
    <cellStyle name="Total 2 2 36 3 4" xfId="59210"/>
    <cellStyle name="Total 2 2 36 4" xfId="59211"/>
    <cellStyle name="Total 2 2 36 4 2" xfId="59212"/>
    <cellStyle name="Total 2 2 36 4 2 2" xfId="59213"/>
    <cellStyle name="Total 2 2 36 4 2 3" xfId="59214"/>
    <cellStyle name="Total 2 2 36 4 3" xfId="59215"/>
    <cellStyle name="Total 2 2 36 4 4" xfId="59216"/>
    <cellStyle name="Total 2 2 36 5" xfId="59217"/>
    <cellStyle name="Total 2 2 36 5 2" xfId="59218"/>
    <cellStyle name="Total 2 2 36 5 2 2" xfId="59219"/>
    <cellStyle name="Total 2 2 36 5 2 3" xfId="59220"/>
    <cellStyle name="Total 2 2 36 5 3" xfId="59221"/>
    <cellStyle name="Total 2 2 36 5 4" xfId="59222"/>
    <cellStyle name="Total 2 2 36 6" xfId="59223"/>
    <cellStyle name="Total 2 2 36 6 2" xfId="59224"/>
    <cellStyle name="Total 2 2 36 6 2 2" xfId="59225"/>
    <cellStyle name="Total 2 2 36 6 2 3" xfId="59226"/>
    <cellStyle name="Total 2 2 36 6 3" xfId="59227"/>
    <cellStyle name="Total 2 2 36 6 4" xfId="59228"/>
    <cellStyle name="Total 2 2 36 7" xfId="59229"/>
    <cellStyle name="Total 2 2 36 7 2" xfId="59230"/>
    <cellStyle name="Total 2 2 36 7 2 2" xfId="59231"/>
    <cellStyle name="Total 2 2 36 7 2 3" xfId="59232"/>
    <cellStyle name="Total 2 2 36 7 3" xfId="59233"/>
    <cellStyle name="Total 2 2 36 7 4" xfId="59234"/>
    <cellStyle name="Total 2 2 36 8" xfId="59235"/>
    <cellStyle name="Total 2 2 36 8 2" xfId="59236"/>
    <cellStyle name="Total 2 2 36 8 3" xfId="59237"/>
    <cellStyle name="Total 2 2 36 9" xfId="59238"/>
    <cellStyle name="Total 2 2 37" xfId="59239"/>
    <cellStyle name="Total 2 2 37 10" xfId="59240"/>
    <cellStyle name="Total 2 2 37 2" xfId="59241"/>
    <cellStyle name="Total 2 2 37 2 2" xfId="59242"/>
    <cellStyle name="Total 2 2 37 2 2 2" xfId="59243"/>
    <cellStyle name="Total 2 2 37 2 2 3" xfId="59244"/>
    <cellStyle name="Total 2 2 37 2 3" xfId="59245"/>
    <cellStyle name="Total 2 2 37 2 4" xfId="59246"/>
    <cellStyle name="Total 2 2 37 3" xfId="59247"/>
    <cellStyle name="Total 2 2 37 3 2" xfId="59248"/>
    <cellStyle name="Total 2 2 37 3 2 2" xfId="59249"/>
    <cellStyle name="Total 2 2 37 3 2 3" xfId="59250"/>
    <cellStyle name="Total 2 2 37 3 3" xfId="59251"/>
    <cellStyle name="Total 2 2 37 3 4" xfId="59252"/>
    <cellStyle name="Total 2 2 37 4" xfId="59253"/>
    <cellStyle name="Total 2 2 37 4 2" xfId="59254"/>
    <cellStyle name="Total 2 2 37 4 2 2" xfId="59255"/>
    <cellStyle name="Total 2 2 37 4 2 3" xfId="59256"/>
    <cellStyle name="Total 2 2 37 4 3" xfId="59257"/>
    <cellStyle name="Total 2 2 37 4 4" xfId="59258"/>
    <cellStyle name="Total 2 2 37 5" xfId="59259"/>
    <cellStyle name="Total 2 2 37 5 2" xfId="59260"/>
    <cellStyle name="Total 2 2 37 5 2 2" xfId="59261"/>
    <cellStyle name="Total 2 2 37 5 2 3" xfId="59262"/>
    <cellStyle name="Total 2 2 37 5 3" xfId="59263"/>
    <cellStyle name="Total 2 2 37 5 4" xfId="59264"/>
    <cellStyle name="Total 2 2 37 6" xfId="59265"/>
    <cellStyle name="Total 2 2 37 6 2" xfId="59266"/>
    <cellStyle name="Total 2 2 37 6 2 2" xfId="59267"/>
    <cellStyle name="Total 2 2 37 6 2 3" xfId="59268"/>
    <cellStyle name="Total 2 2 37 6 3" xfId="59269"/>
    <cellStyle name="Total 2 2 37 6 4" xfId="59270"/>
    <cellStyle name="Total 2 2 37 7" xfId="59271"/>
    <cellStyle name="Total 2 2 37 7 2" xfId="59272"/>
    <cellStyle name="Total 2 2 37 7 2 2" xfId="59273"/>
    <cellStyle name="Total 2 2 37 7 2 3" xfId="59274"/>
    <cellStyle name="Total 2 2 37 7 3" xfId="59275"/>
    <cellStyle name="Total 2 2 37 7 4" xfId="59276"/>
    <cellStyle name="Total 2 2 37 8" xfId="59277"/>
    <cellStyle name="Total 2 2 37 8 2" xfId="59278"/>
    <cellStyle name="Total 2 2 37 8 3" xfId="59279"/>
    <cellStyle name="Total 2 2 37 9" xfId="59280"/>
    <cellStyle name="Total 2 2 38" xfId="59281"/>
    <cellStyle name="Total 2 2 38 10" xfId="59282"/>
    <cellStyle name="Total 2 2 38 2" xfId="59283"/>
    <cellStyle name="Total 2 2 38 2 2" xfId="59284"/>
    <cellStyle name="Total 2 2 38 2 2 2" xfId="59285"/>
    <cellStyle name="Total 2 2 38 2 2 3" xfId="59286"/>
    <cellStyle name="Total 2 2 38 2 3" xfId="59287"/>
    <cellStyle name="Total 2 2 38 2 4" xfId="59288"/>
    <cellStyle name="Total 2 2 38 3" xfId="59289"/>
    <cellStyle name="Total 2 2 38 3 2" xfId="59290"/>
    <cellStyle name="Total 2 2 38 3 2 2" xfId="59291"/>
    <cellStyle name="Total 2 2 38 3 2 3" xfId="59292"/>
    <cellStyle name="Total 2 2 38 3 3" xfId="59293"/>
    <cellStyle name="Total 2 2 38 3 4" xfId="59294"/>
    <cellStyle name="Total 2 2 38 4" xfId="59295"/>
    <cellStyle name="Total 2 2 38 4 2" xfId="59296"/>
    <cellStyle name="Total 2 2 38 4 2 2" xfId="59297"/>
    <cellStyle name="Total 2 2 38 4 2 3" xfId="59298"/>
    <cellStyle name="Total 2 2 38 4 3" xfId="59299"/>
    <cellStyle name="Total 2 2 38 4 4" xfId="59300"/>
    <cellStyle name="Total 2 2 38 5" xfId="59301"/>
    <cellStyle name="Total 2 2 38 5 2" xfId="59302"/>
    <cellStyle name="Total 2 2 38 5 2 2" xfId="59303"/>
    <cellStyle name="Total 2 2 38 5 2 3" xfId="59304"/>
    <cellStyle name="Total 2 2 38 5 3" xfId="59305"/>
    <cellStyle name="Total 2 2 38 5 4" xfId="59306"/>
    <cellStyle name="Total 2 2 38 6" xfId="59307"/>
    <cellStyle name="Total 2 2 38 6 2" xfId="59308"/>
    <cellStyle name="Total 2 2 38 6 2 2" xfId="59309"/>
    <cellStyle name="Total 2 2 38 6 2 3" xfId="59310"/>
    <cellStyle name="Total 2 2 38 6 3" xfId="59311"/>
    <cellStyle name="Total 2 2 38 6 4" xfId="59312"/>
    <cellStyle name="Total 2 2 38 7" xfId="59313"/>
    <cellStyle name="Total 2 2 38 7 2" xfId="59314"/>
    <cellStyle name="Total 2 2 38 7 2 2" xfId="59315"/>
    <cellStyle name="Total 2 2 38 7 2 3" xfId="59316"/>
    <cellStyle name="Total 2 2 38 7 3" xfId="59317"/>
    <cellStyle name="Total 2 2 38 7 4" xfId="59318"/>
    <cellStyle name="Total 2 2 38 8" xfId="59319"/>
    <cellStyle name="Total 2 2 38 8 2" xfId="59320"/>
    <cellStyle name="Total 2 2 38 8 3" xfId="59321"/>
    <cellStyle name="Total 2 2 38 9" xfId="59322"/>
    <cellStyle name="Total 2 2 39" xfId="59323"/>
    <cellStyle name="Total 2 2 39 10" xfId="59324"/>
    <cellStyle name="Total 2 2 39 2" xfId="59325"/>
    <cellStyle name="Total 2 2 39 2 2" xfId="59326"/>
    <cellStyle name="Total 2 2 39 2 2 2" xfId="59327"/>
    <cellStyle name="Total 2 2 39 2 2 3" xfId="59328"/>
    <cellStyle name="Total 2 2 39 2 3" xfId="59329"/>
    <cellStyle name="Total 2 2 39 2 4" xfId="59330"/>
    <cellStyle name="Total 2 2 39 3" xfId="59331"/>
    <cellStyle name="Total 2 2 39 3 2" xfId="59332"/>
    <cellStyle name="Total 2 2 39 3 2 2" xfId="59333"/>
    <cellStyle name="Total 2 2 39 3 2 3" xfId="59334"/>
    <cellStyle name="Total 2 2 39 3 3" xfId="59335"/>
    <cellStyle name="Total 2 2 39 3 4" xfId="59336"/>
    <cellStyle name="Total 2 2 39 4" xfId="59337"/>
    <cellStyle name="Total 2 2 39 4 2" xfId="59338"/>
    <cellStyle name="Total 2 2 39 4 2 2" xfId="59339"/>
    <cellStyle name="Total 2 2 39 4 2 3" xfId="59340"/>
    <cellStyle name="Total 2 2 39 4 3" xfId="59341"/>
    <cellStyle name="Total 2 2 39 4 4" xfId="59342"/>
    <cellStyle name="Total 2 2 39 5" xfId="59343"/>
    <cellStyle name="Total 2 2 39 5 2" xfId="59344"/>
    <cellStyle name="Total 2 2 39 5 2 2" xfId="59345"/>
    <cellStyle name="Total 2 2 39 5 2 3" xfId="59346"/>
    <cellStyle name="Total 2 2 39 5 3" xfId="59347"/>
    <cellStyle name="Total 2 2 39 5 4" xfId="59348"/>
    <cellStyle name="Total 2 2 39 6" xfId="59349"/>
    <cellStyle name="Total 2 2 39 6 2" xfId="59350"/>
    <cellStyle name="Total 2 2 39 6 2 2" xfId="59351"/>
    <cellStyle name="Total 2 2 39 6 2 3" xfId="59352"/>
    <cellStyle name="Total 2 2 39 6 3" xfId="59353"/>
    <cellStyle name="Total 2 2 39 6 4" xfId="59354"/>
    <cellStyle name="Total 2 2 39 7" xfId="59355"/>
    <cellStyle name="Total 2 2 39 7 2" xfId="59356"/>
    <cellStyle name="Total 2 2 39 7 2 2" xfId="59357"/>
    <cellStyle name="Total 2 2 39 7 2 3" xfId="59358"/>
    <cellStyle name="Total 2 2 39 7 3" xfId="59359"/>
    <cellStyle name="Total 2 2 39 7 4" xfId="59360"/>
    <cellStyle name="Total 2 2 39 8" xfId="59361"/>
    <cellStyle name="Total 2 2 39 8 2" xfId="59362"/>
    <cellStyle name="Total 2 2 39 8 3" xfId="59363"/>
    <cellStyle name="Total 2 2 39 9" xfId="59364"/>
    <cellStyle name="Total 2 2 4" xfId="636"/>
    <cellStyle name="Total 2 2 4 10" xfId="59365"/>
    <cellStyle name="Total 2 2 4 11" xfId="59366"/>
    <cellStyle name="Total 2 2 4 2" xfId="637"/>
    <cellStyle name="Total 2 2 4 2 2" xfId="638"/>
    <cellStyle name="Total 2 2 4 2 2 2" xfId="12171"/>
    <cellStyle name="Total 2 2 4 2 2 2 2" xfId="12172"/>
    <cellStyle name="Total 2 2 4 2 2 2 2 2" xfId="12173"/>
    <cellStyle name="Total 2 2 4 2 2 2 2 2 2" xfId="12174"/>
    <cellStyle name="Total 2 2 4 2 2 2 2 2 2 2" xfId="12175"/>
    <cellStyle name="Total 2 2 4 2 2 2 2 2 3" xfId="12176"/>
    <cellStyle name="Total 2 2 4 2 2 2 2 3" xfId="12177"/>
    <cellStyle name="Total 2 2 4 2 2 2 2 3 2" xfId="12178"/>
    <cellStyle name="Total 2 2 4 2 2 2 2 3 2 2" xfId="12179"/>
    <cellStyle name="Total 2 2 4 2 2 2 2 3 3" xfId="12180"/>
    <cellStyle name="Total 2 2 4 2 2 2 2 4" xfId="12181"/>
    <cellStyle name="Total 2 2 4 2 2 2 2 4 2" xfId="12182"/>
    <cellStyle name="Total 2 2 4 2 2 2 2 5" xfId="12183"/>
    <cellStyle name="Total 2 2 4 2 2 2 3" xfId="12184"/>
    <cellStyle name="Total 2 2 4 2 2 2 3 2" xfId="12185"/>
    <cellStyle name="Total 2 2 4 2 2 2 3 2 2" xfId="12186"/>
    <cellStyle name="Total 2 2 4 2 2 2 3 3" xfId="12187"/>
    <cellStyle name="Total 2 2 4 2 2 2 4" xfId="12188"/>
    <cellStyle name="Total 2 2 4 2 2 2 4 2" xfId="12189"/>
    <cellStyle name="Total 2 2 4 2 2 2 4 2 2" xfId="12190"/>
    <cellStyle name="Total 2 2 4 2 2 2 4 3" xfId="12191"/>
    <cellStyle name="Total 2 2 4 2 2 2 5" xfId="12192"/>
    <cellStyle name="Total 2 2 4 2 2 2 5 2" xfId="12193"/>
    <cellStyle name="Total 2 2 4 2 2 2 6" xfId="12194"/>
    <cellStyle name="Total 2 2 4 2 2 3" xfId="59367"/>
    <cellStyle name="Total 2 2 4 2 2 4" xfId="59368"/>
    <cellStyle name="Total 2 2 4 2 2 5" xfId="59369"/>
    <cellStyle name="Total 2 2 4 2 2 6" xfId="59370"/>
    <cellStyle name="Total 2 2 4 2 2 7" xfId="59371"/>
    <cellStyle name="Total 2 2 4 2 3" xfId="12195"/>
    <cellStyle name="Total 2 2 4 2 3 2" xfId="12196"/>
    <cellStyle name="Total 2 2 4 2 3 2 2" xfId="12197"/>
    <cellStyle name="Total 2 2 4 2 3 2 2 2" xfId="12198"/>
    <cellStyle name="Total 2 2 4 2 3 2 2 2 2" xfId="12199"/>
    <cellStyle name="Total 2 2 4 2 3 2 2 3" xfId="12200"/>
    <cellStyle name="Total 2 2 4 2 3 2 3" xfId="12201"/>
    <cellStyle name="Total 2 2 4 2 3 2 3 2" xfId="12202"/>
    <cellStyle name="Total 2 2 4 2 3 2 3 2 2" xfId="12203"/>
    <cellStyle name="Total 2 2 4 2 3 2 3 3" xfId="12204"/>
    <cellStyle name="Total 2 2 4 2 3 2 4" xfId="12205"/>
    <cellStyle name="Total 2 2 4 2 3 2 4 2" xfId="12206"/>
    <cellStyle name="Total 2 2 4 2 3 2 5" xfId="12207"/>
    <cellStyle name="Total 2 2 4 2 3 3" xfId="12208"/>
    <cellStyle name="Total 2 2 4 2 3 3 2" xfId="12209"/>
    <cellStyle name="Total 2 2 4 2 3 3 2 2" xfId="12210"/>
    <cellStyle name="Total 2 2 4 2 3 3 3" xfId="12211"/>
    <cellStyle name="Total 2 2 4 2 3 4" xfId="12212"/>
    <cellStyle name="Total 2 2 4 2 3 4 2" xfId="12213"/>
    <cellStyle name="Total 2 2 4 2 3 4 2 2" xfId="12214"/>
    <cellStyle name="Total 2 2 4 2 3 4 3" xfId="12215"/>
    <cellStyle name="Total 2 2 4 2 3 5" xfId="12216"/>
    <cellStyle name="Total 2 2 4 2 3 5 2" xfId="12217"/>
    <cellStyle name="Total 2 2 4 2 3 6" xfId="12218"/>
    <cellStyle name="Total 2 2 4 2 4" xfId="59372"/>
    <cellStyle name="Total 2 2 4 2 5" xfId="59373"/>
    <cellStyle name="Total 2 2 4 2 6" xfId="59374"/>
    <cellStyle name="Total 2 2 4 2 7" xfId="59375"/>
    <cellStyle name="Total 2 2 4 3" xfId="639"/>
    <cellStyle name="Total 2 2 4 3 2" xfId="12219"/>
    <cellStyle name="Total 2 2 4 3 2 2" xfId="12220"/>
    <cellStyle name="Total 2 2 4 3 2 2 2" xfId="12221"/>
    <cellStyle name="Total 2 2 4 3 2 2 2 2" xfId="12222"/>
    <cellStyle name="Total 2 2 4 3 2 2 2 2 2" xfId="12223"/>
    <cellStyle name="Total 2 2 4 3 2 2 2 3" xfId="12224"/>
    <cellStyle name="Total 2 2 4 3 2 2 3" xfId="12225"/>
    <cellStyle name="Total 2 2 4 3 2 2 3 2" xfId="12226"/>
    <cellStyle name="Total 2 2 4 3 2 2 3 2 2" xfId="12227"/>
    <cellStyle name="Total 2 2 4 3 2 2 3 3" xfId="12228"/>
    <cellStyle name="Total 2 2 4 3 2 2 4" xfId="12229"/>
    <cellStyle name="Total 2 2 4 3 2 2 4 2" xfId="12230"/>
    <cellStyle name="Total 2 2 4 3 2 2 5" xfId="12231"/>
    <cellStyle name="Total 2 2 4 3 2 3" xfId="12232"/>
    <cellStyle name="Total 2 2 4 3 2 3 2" xfId="12233"/>
    <cellStyle name="Total 2 2 4 3 2 3 2 2" xfId="12234"/>
    <cellStyle name="Total 2 2 4 3 2 3 3" xfId="12235"/>
    <cellStyle name="Total 2 2 4 3 2 4" xfId="12236"/>
    <cellStyle name="Total 2 2 4 3 2 4 2" xfId="12237"/>
    <cellStyle name="Total 2 2 4 3 2 4 2 2" xfId="12238"/>
    <cellStyle name="Total 2 2 4 3 2 4 3" xfId="12239"/>
    <cellStyle name="Total 2 2 4 3 2 5" xfId="12240"/>
    <cellStyle name="Total 2 2 4 3 2 5 2" xfId="12241"/>
    <cellStyle name="Total 2 2 4 3 2 6" xfId="12242"/>
    <cellStyle name="Total 2 2 4 3 3" xfId="59376"/>
    <cellStyle name="Total 2 2 4 3 4" xfId="59377"/>
    <cellStyle name="Total 2 2 4 3 5" xfId="59378"/>
    <cellStyle name="Total 2 2 4 3 6" xfId="59379"/>
    <cellStyle name="Total 2 2 4 3 7" xfId="59380"/>
    <cellStyle name="Total 2 2 4 3 8" xfId="59381"/>
    <cellStyle name="Total 2 2 4 4" xfId="12243"/>
    <cellStyle name="Total 2 2 4 4 2" xfId="12244"/>
    <cellStyle name="Total 2 2 4 4 2 2" xfId="12245"/>
    <cellStyle name="Total 2 2 4 4 2 2 2" xfId="12246"/>
    <cellStyle name="Total 2 2 4 4 2 2 2 2" xfId="12247"/>
    <cellStyle name="Total 2 2 4 4 2 2 3" xfId="12248"/>
    <cellStyle name="Total 2 2 4 4 2 3" xfId="12249"/>
    <cellStyle name="Total 2 2 4 4 2 3 2" xfId="12250"/>
    <cellStyle name="Total 2 2 4 4 2 3 2 2" xfId="12251"/>
    <cellStyle name="Total 2 2 4 4 2 3 3" xfId="12252"/>
    <cellStyle name="Total 2 2 4 4 2 4" xfId="12253"/>
    <cellStyle name="Total 2 2 4 4 2 4 2" xfId="12254"/>
    <cellStyle name="Total 2 2 4 4 2 5" xfId="12255"/>
    <cellStyle name="Total 2 2 4 4 3" xfId="12256"/>
    <cellStyle name="Total 2 2 4 4 3 2" xfId="12257"/>
    <cellStyle name="Total 2 2 4 4 3 2 2" xfId="12258"/>
    <cellStyle name="Total 2 2 4 4 3 3" xfId="12259"/>
    <cellStyle name="Total 2 2 4 4 4" xfId="12260"/>
    <cellStyle name="Total 2 2 4 4 4 2" xfId="12261"/>
    <cellStyle name="Total 2 2 4 4 4 2 2" xfId="12262"/>
    <cellStyle name="Total 2 2 4 4 4 3" xfId="12263"/>
    <cellStyle name="Total 2 2 4 4 5" xfId="12264"/>
    <cellStyle name="Total 2 2 4 4 5 2" xfId="12265"/>
    <cellStyle name="Total 2 2 4 4 6" xfId="12266"/>
    <cellStyle name="Total 2 2 4 5" xfId="59382"/>
    <cellStyle name="Total 2 2 4 5 2" xfId="59383"/>
    <cellStyle name="Total 2 2 4 5 2 2" xfId="59384"/>
    <cellStyle name="Total 2 2 4 5 2 3" xfId="59385"/>
    <cellStyle name="Total 2 2 4 5 3" xfId="59386"/>
    <cellStyle name="Total 2 2 4 5 4" xfId="59387"/>
    <cellStyle name="Total 2 2 4 6" xfId="59388"/>
    <cellStyle name="Total 2 2 4 6 2" xfId="59389"/>
    <cellStyle name="Total 2 2 4 6 2 2" xfId="59390"/>
    <cellStyle name="Total 2 2 4 6 2 3" xfId="59391"/>
    <cellStyle name="Total 2 2 4 6 3" xfId="59392"/>
    <cellStyle name="Total 2 2 4 6 4" xfId="59393"/>
    <cellStyle name="Total 2 2 4 7" xfId="59394"/>
    <cellStyle name="Total 2 2 4 7 2" xfId="59395"/>
    <cellStyle name="Total 2 2 4 7 2 2" xfId="59396"/>
    <cellStyle name="Total 2 2 4 7 2 3" xfId="59397"/>
    <cellStyle name="Total 2 2 4 7 3" xfId="59398"/>
    <cellStyle name="Total 2 2 4 7 4" xfId="59399"/>
    <cellStyle name="Total 2 2 4 8" xfId="59400"/>
    <cellStyle name="Total 2 2 4 8 2" xfId="59401"/>
    <cellStyle name="Total 2 2 4 8 3" xfId="59402"/>
    <cellStyle name="Total 2 2 4 9" xfId="59403"/>
    <cellStyle name="Total 2 2 40" xfId="59404"/>
    <cellStyle name="Total 2 2 40 2" xfId="59405"/>
    <cellStyle name="Total 2 2 40 2 2" xfId="59406"/>
    <cellStyle name="Total 2 2 40 2 3" xfId="59407"/>
    <cellStyle name="Total 2 2 40 3" xfId="59408"/>
    <cellStyle name="Total 2 2 40 4" xfId="59409"/>
    <cellStyle name="Total 2 2 41" xfId="59410"/>
    <cellStyle name="Total 2 2 41 2" xfId="59411"/>
    <cellStyle name="Total 2 2 41 2 2" xfId="59412"/>
    <cellStyle name="Total 2 2 41 2 3" xfId="59413"/>
    <cellStyle name="Total 2 2 41 3" xfId="59414"/>
    <cellStyle name="Total 2 2 41 4" xfId="59415"/>
    <cellStyle name="Total 2 2 42" xfId="59416"/>
    <cellStyle name="Total 2 2 42 2" xfId="59417"/>
    <cellStyle name="Total 2 2 42 2 2" xfId="59418"/>
    <cellStyle name="Total 2 2 42 2 3" xfId="59419"/>
    <cellStyle name="Total 2 2 42 3" xfId="59420"/>
    <cellStyle name="Total 2 2 42 4" xfId="59421"/>
    <cellStyle name="Total 2 2 43" xfId="59422"/>
    <cellStyle name="Total 2 2 43 2" xfId="59423"/>
    <cellStyle name="Total 2 2 43 2 2" xfId="59424"/>
    <cellStyle name="Total 2 2 43 2 3" xfId="59425"/>
    <cellStyle name="Total 2 2 43 3" xfId="59426"/>
    <cellStyle name="Total 2 2 43 4" xfId="59427"/>
    <cellStyle name="Total 2 2 44" xfId="59428"/>
    <cellStyle name="Total 2 2 45" xfId="59429"/>
    <cellStyle name="Total 2 2 46" xfId="59430"/>
    <cellStyle name="Total 2 2 47" xfId="59431"/>
    <cellStyle name="Total 2 2 5" xfId="640"/>
    <cellStyle name="Total 2 2 5 10" xfId="59432"/>
    <cellStyle name="Total 2 2 5 11" xfId="59433"/>
    <cellStyle name="Total 2 2 5 12" xfId="59434"/>
    <cellStyle name="Total 2 2 5 13" xfId="59435"/>
    <cellStyle name="Total 2 2 5 14" xfId="59436"/>
    <cellStyle name="Total 2 2 5 2" xfId="641"/>
    <cellStyle name="Total 2 2 5 2 2" xfId="12267"/>
    <cellStyle name="Total 2 2 5 2 2 2" xfId="12268"/>
    <cellStyle name="Total 2 2 5 2 2 2 2" xfId="12269"/>
    <cellStyle name="Total 2 2 5 2 2 2 2 2" xfId="12270"/>
    <cellStyle name="Total 2 2 5 2 2 2 2 2 2" xfId="12271"/>
    <cellStyle name="Total 2 2 5 2 2 2 2 3" xfId="12272"/>
    <cellStyle name="Total 2 2 5 2 2 2 3" xfId="12273"/>
    <cellStyle name="Total 2 2 5 2 2 2 3 2" xfId="12274"/>
    <cellStyle name="Total 2 2 5 2 2 2 3 2 2" xfId="12275"/>
    <cellStyle name="Total 2 2 5 2 2 2 3 3" xfId="12276"/>
    <cellStyle name="Total 2 2 5 2 2 2 4" xfId="12277"/>
    <cellStyle name="Total 2 2 5 2 2 2 4 2" xfId="12278"/>
    <cellStyle name="Total 2 2 5 2 2 2 5" xfId="12279"/>
    <cellStyle name="Total 2 2 5 2 2 3" xfId="12280"/>
    <cellStyle name="Total 2 2 5 2 2 3 2" xfId="12281"/>
    <cellStyle name="Total 2 2 5 2 2 3 2 2" xfId="12282"/>
    <cellStyle name="Total 2 2 5 2 2 3 3" xfId="12283"/>
    <cellStyle name="Total 2 2 5 2 2 4" xfId="12284"/>
    <cellStyle name="Total 2 2 5 2 2 4 2" xfId="12285"/>
    <cellStyle name="Total 2 2 5 2 2 4 2 2" xfId="12286"/>
    <cellStyle name="Total 2 2 5 2 2 4 3" xfId="12287"/>
    <cellStyle name="Total 2 2 5 2 2 5" xfId="12288"/>
    <cellStyle name="Total 2 2 5 2 2 5 2" xfId="12289"/>
    <cellStyle name="Total 2 2 5 2 2 6" xfId="12290"/>
    <cellStyle name="Total 2 2 5 2 3" xfId="59437"/>
    <cellStyle name="Total 2 2 5 2 4" xfId="59438"/>
    <cellStyle name="Total 2 2 5 2 5" xfId="59439"/>
    <cellStyle name="Total 2 2 5 2 6" xfId="59440"/>
    <cellStyle name="Total 2 2 5 2 7" xfId="59441"/>
    <cellStyle name="Total 2 2 5 2 8" xfId="59442"/>
    <cellStyle name="Total 2 2 5 3" xfId="12291"/>
    <cellStyle name="Total 2 2 5 3 2" xfId="12292"/>
    <cellStyle name="Total 2 2 5 3 2 2" xfId="12293"/>
    <cellStyle name="Total 2 2 5 3 2 2 2" xfId="12294"/>
    <cellStyle name="Total 2 2 5 3 2 2 2 2" xfId="12295"/>
    <cellStyle name="Total 2 2 5 3 2 2 3" xfId="12296"/>
    <cellStyle name="Total 2 2 5 3 2 3" xfId="12297"/>
    <cellStyle name="Total 2 2 5 3 2 3 2" xfId="12298"/>
    <cellStyle name="Total 2 2 5 3 2 3 2 2" xfId="12299"/>
    <cellStyle name="Total 2 2 5 3 2 3 3" xfId="12300"/>
    <cellStyle name="Total 2 2 5 3 2 4" xfId="12301"/>
    <cellStyle name="Total 2 2 5 3 2 4 2" xfId="12302"/>
    <cellStyle name="Total 2 2 5 3 2 5" xfId="12303"/>
    <cellStyle name="Total 2 2 5 3 3" xfId="12304"/>
    <cellStyle name="Total 2 2 5 3 3 2" xfId="12305"/>
    <cellStyle name="Total 2 2 5 3 3 2 2" xfId="12306"/>
    <cellStyle name="Total 2 2 5 3 3 3" xfId="12307"/>
    <cellStyle name="Total 2 2 5 3 4" xfId="12308"/>
    <cellStyle name="Total 2 2 5 3 4 2" xfId="12309"/>
    <cellStyle name="Total 2 2 5 3 4 2 2" xfId="12310"/>
    <cellStyle name="Total 2 2 5 3 4 3" xfId="12311"/>
    <cellStyle name="Total 2 2 5 3 5" xfId="12312"/>
    <cellStyle name="Total 2 2 5 3 5 2" xfId="12313"/>
    <cellStyle name="Total 2 2 5 3 6" xfId="12314"/>
    <cellStyle name="Total 2 2 5 4" xfId="59443"/>
    <cellStyle name="Total 2 2 5 4 2" xfId="59444"/>
    <cellStyle name="Total 2 2 5 4 2 2" xfId="59445"/>
    <cellStyle name="Total 2 2 5 4 2 3" xfId="59446"/>
    <cellStyle name="Total 2 2 5 4 3" xfId="59447"/>
    <cellStyle name="Total 2 2 5 4 4" xfId="59448"/>
    <cellStyle name="Total 2 2 5 5" xfId="59449"/>
    <cellStyle name="Total 2 2 5 5 2" xfId="59450"/>
    <cellStyle name="Total 2 2 5 5 2 2" xfId="59451"/>
    <cellStyle name="Total 2 2 5 5 2 3" xfId="59452"/>
    <cellStyle name="Total 2 2 5 5 3" xfId="59453"/>
    <cellStyle name="Total 2 2 5 5 4" xfId="59454"/>
    <cellStyle name="Total 2 2 5 6" xfId="59455"/>
    <cellStyle name="Total 2 2 5 6 2" xfId="59456"/>
    <cellStyle name="Total 2 2 5 6 2 2" xfId="59457"/>
    <cellStyle name="Total 2 2 5 6 2 3" xfId="59458"/>
    <cellStyle name="Total 2 2 5 6 3" xfId="59459"/>
    <cellStyle name="Total 2 2 5 6 4" xfId="59460"/>
    <cellStyle name="Total 2 2 5 7" xfId="59461"/>
    <cellStyle name="Total 2 2 5 7 2" xfId="59462"/>
    <cellStyle name="Total 2 2 5 7 2 2" xfId="59463"/>
    <cellStyle name="Total 2 2 5 7 2 3" xfId="59464"/>
    <cellStyle name="Total 2 2 5 7 3" xfId="59465"/>
    <cellStyle name="Total 2 2 5 7 4" xfId="59466"/>
    <cellStyle name="Total 2 2 5 8" xfId="59467"/>
    <cellStyle name="Total 2 2 5 8 2" xfId="59468"/>
    <cellStyle name="Total 2 2 5 8 2 2" xfId="59469"/>
    <cellStyle name="Total 2 2 5 8 2 3" xfId="59470"/>
    <cellStyle name="Total 2 2 5 8 3" xfId="59471"/>
    <cellStyle name="Total 2 2 5 8 4" xfId="59472"/>
    <cellStyle name="Total 2 2 5 9" xfId="59473"/>
    <cellStyle name="Total 2 2 5 9 2" xfId="59474"/>
    <cellStyle name="Total 2 2 5 9 3" xfId="59475"/>
    <cellStyle name="Total 2 2 6" xfId="642"/>
    <cellStyle name="Total 2 2 6 10" xfId="59476"/>
    <cellStyle name="Total 2 2 6 11" xfId="59477"/>
    <cellStyle name="Total 2 2 6 12" xfId="59478"/>
    <cellStyle name="Total 2 2 6 13" xfId="59479"/>
    <cellStyle name="Total 2 2 6 14" xfId="59480"/>
    <cellStyle name="Total 2 2 6 2" xfId="643"/>
    <cellStyle name="Total 2 2 6 2 2" xfId="12315"/>
    <cellStyle name="Total 2 2 6 2 2 2" xfId="12316"/>
    <cellStyle name="Total 2 2 6 2 2 2 2" xfId="12317"/>
    <cellStyle name="Total 2 2 6 2 2 2 2 2" xfId="12318"/>
    <cellStyle name="Total 2 2 6 2 2 2 2 2 2" xfId="12319"/>
    <cellStyle name="Total 2 2 6 2 2 2 2 3" xfId="12320"/>
    <cellStyle name="Total 2 2 6 2 2 2 3" xfId="12321"/>
    <cellStyle name="Total 2 2 6 2 2 2 3 2" xfId="12322"/>
    <cellStyle name="Total 2 2 6 2 2 2 3 2 2" xfId="12323"/>
    <cellStyle name="Total 2 2 6 2 2 2 3 3" xfId="12324"/>
    <cellStyle name="Total 2 2 6 2 2 2 4" xfId="12325"/>
    <cellStyle name="Total 2 2 6 2 2 2 4 2" xfId="12326"/>
    <cellStyle name="Total 2 2 6 2 2 2 5" xfId="12327"/>
    <cellStyle name="Total 2 2 6 2 2 3" xfId="12328"/>
    <cellStyle name="Total 2 2 6 2 2 3 2" xfId="12329"/>
    <cellStyle name="Total 2 2 6 2 2 3 2 2" xfId="12330"/>
    <cellStyle name="Total 2 2 6 2 2 3 3" xfId="12331"/>
    <cellStyle name="Total 2 2 6 2 2 4" xfId="12332"/>
    <cellStyle name="Total 2 2 6 2 2 4 2" xfId="12333"/>
    <cellStyle name="Total 2 2 6 2 2 4 2 2" xfId="12334"/>
    <cellStyle name="Total 2 2 6 2 2 4 3" xfId="12335"/>
    <cellStyle name="Total 2 2 6 2 2 5" xfId="12336"/>
    <cellStyle name="Total 2 2 6 2 2 5 2" xfId="12337"/>
    <cellStyle name="Total 2 2 6 2 2 6" xfId="12338"/>
    <cellStyle name="Total 2 2 6 2 3" xfId="59481"/>
    <cellStyle name="Total 2 2 6 2 4" xfId="59482"/>
    <cellStyle name="Total 2 2 6 2 5" xfId="59483"/>
    <cellStyle name="Total 2 2 6 2 6" xfId="59484"/>
    <cellStyle name="Total 2 2 6 2 7" xfId="59485"/>
    <cellStyle name="Total 2 2 6 2 8" xfId="59486"/>
    <cellStyle name="Total 2 2 6 3" xfId="12339"/>
    <cellStyle name="Total 2 2 6 3 2" xfId="12340"/>
    <cellStyle name="Total 2 2 6 3 2 2" xfId="12341"/>
    <cellStyle name="Total 2 2 6 3 2 2 2" xfId="12342"/>
    <cellStyle name="Total 2 2 6 3 2 2 2 2" xfId="12343"/>
    <cellStyle name="Total 2 2 6 3 2 2 3" xfId="12344"/>
    <cellStyle name="Total 2 2 6 3 2 3" xfId="12345"/>
    <cellStyle name="Total 2 2 6 3 2 3 2" xfId="12346"/>
    <cellStyle name="Total 2 2 6 3 2 3 2 2" xfId="12347"/>
    <cellStyle name="Total 2 2 6 3 2 3 3" xfId="12348"/>
    <cellStyle name="Total 2 2 6 3 2 4" xfId="12349"/>
    <cellStyle name="Total 2 2 6 3 2 4 2" xfId="12350"/>
    <cellStyle name="Total 2 2 6 3 2 5" xfId="12351"/>
    <cellStyle name="Total 2 2 6 3 3" xfId="12352"/>
    <cellStyle name="Total 2 2 6 3 3 2" xfId="12353"/>
    <cellStyle name="Total 2 2 6 3 3 2 2" xfId="12354"/>
    <cellStyle name="Total 2 2 6 3 3 3" xfId="12355"/>
    <cellStyle name="Total 2 2 6 3 4" xfId="12356"/>
    <cellStyle name="Total 2 2 6 3 4 2" xfId="12357"/>
    <cellStyle name="Total 2 2 6 3 4 2 2" xfId="12358"/>
    <cellStyle name="Total 2 2 6 3 4 3" xfId="12359"/>
    <cellStyle name="Total 2 2 6 3 5" xfId="12360"/>
    <cellStyle name="Total 2 2 6 3 5 2" xfId="12361"/>
    <cellStyle name="Total 2 2 6 3 6" xfId="12362"/>
    <cellStyle name="Total 2 2 6 4" xfId="59487"/>
    <cellStyle name="Total 2 2 6 4 2" xfId="59488"/>
    <cellStyle name="Total 2 2 6 4 2 2" xfId="59489"/>
    <cellStyle name="Total 2 2 6 4 2 3" xfId="59490"/>
    <cellStyle name="Total 2 2 6 4 3" xfId="59491"/>
    <cellStyle name="Total 2 2 6 4 4" xfId="59492"/>
    <cellStyle name="Total 2 2 6 5" xfId="59493"/>
    <cellStyle name="Total 2 2 6 5 2" xfId="59494"/>
    <cellStyle name="Total 2 2 6 5 2 2" xfId="59495"/>
    <cellStyle name="Total 2 2 6 5 2 3" xfId="59496"/>
    <cellStyle name="Total 2 2 6 5 3" xfId="59497"/>
    <cellStyle name="Total 2 2 6 5 4" xfId="59498"/>
    <cellStyle name="Total 2 2 6 6" xfId="59499"/>
    <cellStyle name="Total 2 2 6 6 2" xfId="59500"/>
    <cellStyle name="Total 2 2 6 6 2 2" xfId="59501"/>
    <cellStyle name="Total 2 2 6 6 2 3" xfId="59502"/>
    <cellStyle name="Total 2 2 6 6 3" xfId="59503"/>
    <cellStyle name="Total 2 2 6 6 4" xfId="59504"/>
    <cellStyle name="Total 2 2 6 7" xfId="59505"/>
    <cellStyle name="Total 2 2 6 7 2" xfId="59506"/>
    <cellStyle name="Total 2 2 6 7 2 2" xfId="59507"/>
    <cellStyle name="Total 2 2 6 7 2 3" xfId="59508"/>
    <cellStyle name="Total 2 2 6 7 3" xfId="59509"/>
    <cellStyle name="Total 2 2 6 7 4" xfId="59510"/>
    <cellStyle name="Total 2 2 6 8" xfId="59511"/>
    <cellStyle name="Total 2 2 6 8 2" xfId="59512"/>
    <cellStyle name="Total 2 2 6 8 2 2" xfId="59513"/>
    <cellStyle name="Total 2 2 6 8 2 3" xfId="59514"/>
    <cellStyle name="Total 2 2 6 8 3" xfId="59515"/>
    <cellStyle name="Total 2 2 6 8 4" xfId="59516"/>
    <cellStyle name="Total 2 2 6 9" xfId="59517"/>
    <cellStyle name="Total 2 2 6 9 2" xfId="59518"/>
    <cellStyle name="Total 2 2 6 9 3" xfId="59519"/>
    <cellStyle name="Total 2 2 7" xfId="644"/>
    <cellStyle name="Total 2 2 7 10" xfId="59520"/>
    <cellStyle name="Total 2 2 7 11" xfId="59521"/>
    <cellStyle name="Total 2 2 7 12" xfId="59522"/>
    <cellStyle name="Total 2 2 7 13" xfId="59523"/>
    <cellStyle name="Total 2 2 7 14" xfId="59524"/>
    <cellStyle name="Total 2 2 7 2" xfId="645"/>
    <cellStyle name="Total 2 2 7 2 2" xfId="12363"/>
    <cellStyle name="Total 2 2 7 2 2 2" xfId="12364"/>
    <cellStyle name="Total 2 2 7 2 2 2 2" xfId="12365"/>
    <cellStyle name="Total 2 2 7 2 2 2 2 2" xfId="12366"/>
    <cellStyle name="Total 2 2 7 2 2 2 2 2 2" xfId="12367"/>
    <cellStyle name="Total 2 2 7 2 2 2 2 3" xfId="12368"/>
    <cellStyle name="Total 2 2 7 2 2 2 3" xfId="12369"/>
    <cellStyle name="Total 2 2 7 2 2 2 3 2" xfId="12370"/>
    <cellStyle name="Total 2 2 7 2 2 2 3 2 2" xfId="12371"/>
    <cellStyle name="Total 2 2 7 2 2 2 3 3" xfId="12372"/>
    <cellStyle name="Total 2 2 7 2 2 2 4" xfId="12373"/>
    <cellStyle name="Total 2 2 7 2 2 2 4 2" xfId="12374"/>
    <cellStyle name="Total 2 2 7 2 2 2 5" xfId="12375"/>
    <cellStyle name="Total 2 2 7 2 2 3" xfId="12376"/>
    <cellStyle name="Total 2 2 7 2 2 3 2" xfId="12377"/>
    <cellStyle name="Total 2 2 7 2 2 3 2 2" xfId="12378"/>
    <cellStyle name="Total 2 2 7 2 2 3 3" xfId="12379"/>
    <cellStyle name="Total 2 2 7 2 2 4" xfId="12380"/>
    <cellStyle name="Total 2 2 7 2 2 4 2" xfId="12381"/>
    <cellStyle name="Total 2 2 7 2 2 4 2 2" xfId="12382"/>
    <cellStyle name="Total 2 2 7 2 2 4 3" xfId="12383"/>
    <cellStyle name="Total 2 2 7 2 2 5" xfId="12384"/>
    <cellStyle name="Total 2 2 7 2 2 5 2" xfId="12385"/>
    <cellStyle name="Total 2 2 7 2 2 6" xfId="12386"/>
    <cellStyle name="Total 2 2 7 2 3" xfId="59525"/>
    <cellStyle name="Total 2 2 7 2 4" xfId="59526"/>
    <cellStyle name="Total 2 2 7 2 5" xfId="59527"/>
    <cellStyle name="Total 2 2 7 2 6" xfId="59528"/>
    <cellStyle name="Total 2 2 7 2 7" xfId="59529"/>
    <cellStyle name="Total 2 2 7 2 8" xfId="59530"/>
    <cellStyle name="Total 2 2 7 3" xfId="12387"/>
    <cellStyle name="Total 2 2 7 3 2" xfId="12388"/>
    <cellStyle name="Total 2 2 7 3 2 2" xfId="12389"/>
    <cellStyle name="Total 2 2 7 3 2 2 2" xfId="12390"/>
    <cellStyle name="Total 2 2 7 3 2 2 2 2" xfId="12391"/>
    <cellStyle name="Total 2 2 7 3 2 2 3" xfId="12392"/>
    <cellStyle name="Total 2 2 7 3 2 3" xfId="12393"/>
    <cellStyle name="Total 2 2 7 3 2 3 2" xfId="12394"/>
    <cellStyle name="Total 2 2 7 3 2 3 2 2" xfId="12395"/>
    <cellStyle name="Total 2 2 7 3 2 3 3" xfId="12396"/>
    <cellStyle name="Total 2 2 7 3 2 4" xfId="12397"/>
    <cellStyle name="Total 2 2 7 3 2 4 2" xfId="12398"/>
    <cellStyle name="Total 2 2 7 3 2 5" xfId="12399"/>
    <cellStyle name="Total 2 2 7 3 3" xfId="12400"/>
    <cellStyle name="Total 2 2 7 3 3 2" xfId="12401"/>
    <cellStyle name="Total 2 2 7 3 3 2 2" xfId="12402"/>
    <cellStyle name="Total 2 2 7 3 3 3" xfId="12403"/>
    <cellStyle name="Total 2 2 7 3 4" xfId="12404"/>
    <cellStyle name="Total 2 2 7 3 4 2" xfId="12405"/>
    <cellStyle name="Total 2 2 7 3 4 2 2" xfId="12406"/>
    <cellStyle name="Total 2 2 7 3 4 3" xfId="12407"/>
    <cellStyle name="Total 2 2 7 3 5" xfId="12408"/>
    <cellStyle name="Total 2 2 7 3 5 2" xfId="12409"/>
    <cellStyle name="Total 2 2 7 3 6" xfId="12410"/>
    <cellStyle name="Total 2 2 7 4" xfId="59531"/>
    <cellStyle name="Total 2 2 7 4 2" xfId="59532"/>
    <cellStyle name="Total 2 2 7 4 2 2" xfId="59533"/>
    <cellStyle name="Total 2 2 7 4 2 3" xfId="59534"/>
    <cellStyle name="Total 2 2 7 4 3" xfId="59535"/>
    <cellStyle name="Total 2 2 7 4 4" xfId="59536"/>
    <cellStyle name="Total 2 2 7 5" xfId="59537"/>
    <cellStyle name="Total 2 2 7 5 2" xfId="59538"/>
    <cellStyle name="Total 2 2 7 5 2 2" xfId="59539"/>
    <cellStyle name="Total 2 2 7 5 2 3" xfId="59540"/>
    <cellStyle name="Total 2 2 7 5 3" xfId="59541"/>
    <cellStyle name="Total 2 2 7 5 4" xfId="59542"/>
    <cellStyle name="Total 2 2 7 6" xfId="59543"/>
    <cellStyle name="Total 2 2 7 6 2" xfId="59544"/>
    <cellStyle name="Total 2 2 7 6 2 2" xfId="59545"/>
    <cellStyle name="Total 2 2 7 6 2 3" xfId="59546"/>
    <cellStyle name="Total 2 2 7 6 3" xfId="59547"/>
    <cellStyle name="Total 2 2 7 6 4" xfId="59548"/>
    <cellStyle name="Total 2 2 7 7" xfId="59549"/>
    <cellStyle name="Total 2 2 7 7 2" xfId="59550"/>
    <cellStyle name="Total 2 2 7 7 2 2" xfId="59551"/>
    <cellStyle name="Total 2 2 7 7 2 3" xfId="59552"/>
    <cellStyle name="Total 2 2 7 7 3" xfId="59553"/>
    <cellStyle name="Total 2 2 7 7 4" xfId="59554"/>
    <cellStyle name="Total 2 2 7 8" xfId="59555"/>
    <cellStyle name="Total 2 2 7 8 2" xfId="59556"/>
    <cellStyle name="Total 2 2 7 8 2 2" xfId="59557"/>
    <cellStyle name="Total 2 2 7 8 2 3" xfId="59558"/>
    <cellStyle name="Total 2 2 7 8 3" xfId="59559"/>
    <cellStyle name="Total 2 2 7 8 4" xfId="59560"/>
    <cellStyle name="Total 2 2 7 9" xfId="59561"/>
    <cellStyle name="Total 2 2 7 9 2" xfId="59562"/>
    <cellStyle name="Total 2 2 7 9 3" xfId="59563"/>
    <cellStyle name="Total 2 2 8" xfId="646"/>
    <cellStyle name="Total 2 2 8 10" xfId="59564"/>
    <cellStyle name="Total 2 2 8 11" xfId="59565"/>
    <cellStyle name="Total 2 2 8 12" xfId="59566"/>
    <cellStyle name="Total 2 2 8 13" xfId="59567"/>
    <cellStyle name="Total 2 2 8 14" xfId="59568"/>
    <cellStyle name="Total 2 2 8 2" xfId="647"/>
    <cellStyle name="Total 2 2 8 2 2" xfId="12411"/>
    <cellStyle name="Total 2 2 8 2 2 2" xfId="12412"/>
    <cellStyle name="Total 2 2 8 2 2 2 2" xfId="12413"/>
    <cellStyle name="Total 2 2 8 2 2 2 2 2" xfId="12414"/>
    <cellStyle name="Total 2 2 8 2 2 2 2 2 2" xfId="12415"/>
    <cellStyle name="Total 2 2 8 2 2 2 2 3" xfId="12416"/>
    <cellStyle name="Total 2 2 8 2 2 2 3" xfId="12417"/>
    <cellStyle name="Total 2 2 8 2 2 2 3 2" xfId="12418"/>
    <cellStyle name="Total 2 2 8 2 2 2 3 2 2" xfId="12419"/>
    <cellStyle name="Total 2 2 8 2 2 2 3 3" xfId="12420"/>
    <cellStyle name="Total 2 2 8 2 2 2 4" xfId="12421"/>
    <cellStyle name="Total 2 2 8 2 2 2 4 2" xfId="12422"/>
    <cellStyle name="Total 2 2 8 2 2 2 5" xfId="12423"/>
    <cellStyle name="Total 2 2 8 2 2 3" xfId="12424"/>
    <cellStyle name="Total 2 2 8 2 2 3 2" xfId="12425"/>
    <cellStyle name="Total 2 2 8 2 2 3 2 2" xfId="12426"/>
    <cellStyle name="Total 2 2 8 2 2 3 3" xfId="12427"/>
    <cellStyle name="Total 2 2 8 2 2 4" xfId="12428"/>
    <cellStyle name="Total 2 2 8 2 2 4 2" xfId="12429"/>
    <cellStyle name="Total 2 2 8 2 2 4 2 2" xfId="12430"/>
    <cellStyle name="Total 2 2 8 2 2 4 3" xfId="12431"/>
    <cellStyle name="Total 2 2 8 2 2 5" xfId="12432"/>
    <cellStyle name="Total 2 2 8 2 2 5 2" xfId="12433"/>
    <cellStyle name="Total 2 2 8 2 2 6" xfId="12434"/>
    <cellStyle name="Total 2 2 8 2 3" xfId="59569"/>
    <cellStyle name="Total 2 2 8 2 4" xfId="59570"/>
    <cellStyle name="Total 2 2 8 2 5" xfId="59571"/>
    <cellStyle name="Total 2 2 8 2 6" xfId="59572"/>
    <cellStyle name="Total 2 2 8 2 7" xfId="59573"/>
    <cellStyle name="Total 2 2 8 2 8" xfId="59574"/>
    <cellStyle name="Total 2 2 8 3" xfId="12435"/>
    <cellStyle name="Total 2 2 8 3 2" xfId="12436"/>
    <cellStyle name="Total 2 2 8 3 2 2" xfId="12437"/>
    <cellStyle name="Total 2 2 8 3 2 2 2" xfId="12438"/>
    <cellStyle name="Total 2 2 8 3 2 2 2 2" xfId="12439"/>
    <cellStyle name="Total 2 2 8 3 2 2 3" xfId="12440"/>
    <cellStyle name="Total 2 2 8 3 2 3" xfId="12441"/>
    <cellStyle name="Total 2 2 8 3 2 3 2" xfId="12442"/>
    <cellStyle name="Total 2 2 8 3 2 3 2 2" xfId="12443"/>
    <cellStyle name="Total 2 2 8 3 2 3 3" xfId="12444"/>
    <cellStyle name="Total 2 2 8 3 2 4" xfId="12445"/>
    <cellStyle name="Total 2 2 8 3 2 4 2" xfId="12446"/>
    <cellStyle name="Total 2 2 8 3 2 5" xfId="12447"/>
    <cellStyle name="Total 2 2 8 3 3" xfId="12448"/>
    <cellStyle name="Total 2 2 8 3 3 2" xfId="12449"/>
    <cellStyle name="Total 2 2 8 3 3 2 2" xfId="12450"/>
    <cellStyle name="Total 2 2 8 3 3 3" xfId="12451"/>
    <cellStyle name="Total 2 2 8 3 4" xfId="12452"/>
    <cellStyle name="Total 2 2 8 3 4 2" xfId="12453"/>
    <cellStyle name="Total 2 2 8 3 4 2 2" xfId="12454"/>
    <cellStyle name="Total 2 2 8 3 4 3" xfId="12455"/>
    <cellStyle name="Total 2 2 8 3 5" xfId="12456"/>
    <cellStyle name="Total 2 2 8 3 5 2" xfId="12457"/>
    <cellStyle name="Total 2 2 8 3 6" xfId="12458"/>
    <cellStyle name="Total 2 2 8 4" xfId="59575"/>
    <cellStyle name="Total 2 2 8 4 2" xfId="59576"/>
    <cellStyle name="Total 2 2 8 4 2 2" xfId="59577"/>
    <cellStyle name="Total 2 2 8 4 2 3" xfId="59578"/>
    <cellStyle name="Total 2 2 8 4 3" xfId="59579"/>
    <cellStyle name="Total 2 2 8 4 4" xfId="59580"/>
    <cellStyle name="Total 2 2 8 5" xfId="59581"/>
    <cellStyle name="Total 2 2 8 5 2" xfId="59582"/>
    <cellStyle name="Total 2 2 8 5 2 2" xfId="59583"/>
    <cellStyle name="Total 2 2 8 5 2 3" xfId="59584"/>
    <cellStyle name="Total 2 2 8 5 3" xfId="59585"/>
    <cellStyle name="Total 2 2 8 5 4" xfId="59586"/>
    <cellStyle name="Total 2 2 8 6" xfId="59587"/>
    <cellStyle name="Total 2 2 8 6 2" xfId="59588"/>
    <cellStyle name="Total 2 2 8 6 2 2" xfId="59589"/>
    <cellStyle name="Total 2 2 8 6 2 3" xfId="59590"/>
    <cellStyle name="Total 2 2 8 6 3" xfId="59591"/>
    <cellStyle name="Total 2 2 8 6 4" xfId="59592"/>
    <cellStyle name="Total 2 2 8 7" xfId="59593"/>
    <cellStyle name="Total 2 2 8 7 2" xfId="59594"/>
    <cellStyle name="Total 2 2 8 7 2 2" xfId="59595"/>
    <cellStyle name="Total 2 2 8 7 2 3" xfId="59596"/>
    <cellStyle name="Total 2 2 8 7 3" xfId="59597"/>
    <cellStyle name="Total 2 2 8 7 4" xfId="59598"/>
    <cellStyle name="Total 2 2 8 8" xfId="59599"/>
    <cellStyle name="Total 2 2 8 8 2" xfId="59600"/>
    <cellStyle name="Total 2 2 8 8 2 2" xfId="59601"/>
    <cellStyle name="Total 2 2 8 8 2 3" xfId="59602"/>
    <cellStyle name="Total 2 2 8 8 3" xfId="59603"/>
    <cellStyle name="Total 2 2 8 8 4" xfId="59604"/>
    <cellStyle name="Total 2 2 8 9" xfId="59605"/>
    <cellStyle name="Total 2 2 8 9 2" xfId="59606"/>
    <cellStyle name="Total 2 2 8 9 3" xfId="59607"/>
    <cellStyle name="Total 2 2 9" xfId="12459"/>
    <cellStyle name="Total 2 2 9 10" xfId="59608"/>
    <cellStyle name="Total 2 2 9 2" xfId="12460"/>
    <cellStyle name="Total 2 2 9 2 2" xfId="12461"/>
    <cellStyle name="Total 2 2 9 2 2 2" xfId="12462"/>
    <cellStyle name="Total 2 2 9 2 2 2 2" xfId="12463"/>
    <cellStyle name="Total 2 2 9 2 2 3" xfId="12464"/>
    <cellStyle name="Total 2 2 9 2 3" xfId="12465"/>
    <cellStyle name="Total 2 2 9 2 3 2" xfId="12466"/>
    <cellStyle name="Total 2 2 9 2 3 2 2" xfId="12467"/>
    <cellStyle name="Total 2 2 9 2 3 3" xfId="12468"/>
    <cellStyle name="Total 2 2 9 2 4" xfId="12469"/>
    <cellStyle name="Total 2 2 9 2 4 2" xfId="12470"/>
    <cellStyle name="Total 2 2 9 2 5" xfId="12471"/>
    <cellStyle name="Total 2 2 9 3" xfId="12472"/>
    <cellStyle name="Total 2 2 9 3 2" xfId="12473"/>
    <cellStyle name="Total 2 2 9 3 2 2" xfId="12474"/>
    <cellStyle name="Total 2 2 9 3 2 3" xfId="59609"/>
    <cellStyle name="Total 2 2 9 3 3" xfId="12475"/>
    <cellStyle name="Total 2 2 9 3 4" xfId="59610"/>
    <cellStyle name="Total 2 2 9 4" xfId="12476"/>
    <cellStyle name="Total 2 2 9 4 2" xfId="12477"/>
    <cellStyle name="Total 2 2 9 4 2 2" xfId="12478"/>
    <cellStyle name="Total 2 2 9 4 2 3" xfId="59611"/>
    <cellStyle name="Total 2 2 9 4 3" xfId="12479"/>
    <cellStyle name="Total 2 2 9 4 4" xfId="59612"/>
    <cellStyle name="Total 2 2 9 5" xfId="12480"/>
    <cellStyle name="Total 2 2 9 5 2" xfId="12481"/>
    <cellStyle name="Total 2 2 9 5 2 2" xfId="59613"/>
    <cellStyle name="Total 2 2 9 5 2 3" xfId="59614"/>
    <cellStyle name="Total 2 2 9 5 3" xfId="59615"/>
    <cellStyle name="Total 2 2 9 5 4" xfId="59616"/>
    <cellStyle name="Total 2 2 9 6" xfId="12482"/>
    <cellStyle name="Total 2 2 9 6 2" xfId="59617"/>
    <cellStyle name="Total 2 2 9 6 2 2" xfId="59618"/>
    <cellStyle name="Total 2 2 9 6 2 3" xfId="59619"/>
    <cellStyle name="Total 2 2 9 6 3" xfId="59620"/>
    <cellStyle name="Total 2 2 9 6 4" xfId="59621"/>
    <cellStyle name="Total 2 2 9 7" xfId="59622"/>
    <cellStyle name="Total 2 2 9 7 2" xfId="59623"/>
    <cellStyle name="Total 2 2 9 7 2 2" xfId="59624"/>
    <cellStyle name="Total 2 2 9 7 2 3" xfId="59625"/>
    <cellStyle name="Total 2 2 9 7 3" xfId="59626"/>
    <cellStyle name="Total 2 2 9 7 4" xfId="59627"/>
    <cellStyle name="Total 2 2 9 8" xfId="59628"/>
    <cellStyle name="Total 2 2 9 8 2" xfId="59629"/>
    <cellStyle name="Total 2 2 9 8 2 2" xfId="59630"/>
    <cellStyle name="Total 2 2 9 8 2 3" xfId="59631"/>
    <cellStyle name="Total 2 2 9 8 3" xfId="59632"/>
    <cellStyle name="Total 2 2 9 8 4" xfId="59633"/>
    <cellStyle name="Total 2 2 9 9" xfId="59634"/>
    <cellStyle name="Total 2 2 9 9 2" xfId="59635"/>
    <cellStyle name="Total 2 2 9 9 3" xfId="59636"/>
    <cellStyle name="Total 2 20" xfId="59637"/>
    <cellStyle name="Total 2 20 10" xfId="59638"/>
    <cellStyle name="Total 2 20 2" xfId="59639"/>
    <cellStyle name="Total 2 20 2 2" xfId="59640"/>
    <cellStyle name="Total 2 20 2 2 2" xfId="59641"/>
    <cellStyle name="Total 2 20 2 2 3" xfId="59642"/>
    <cellStyle name="Total 2 20 2 3" xfId="59643"/>
    <cellStyle name="Total 2 20 2 4" xfId="59644"/>
    <cellStyle name="Total 2 20 3" xfId="59645"/>
    <cellStyle name="Total 2 20 3 2" xfId="59646"/>
    <cellStyle name="Total 2 20 3 2 2" xfId="59647"/>
    <cellStyle name="Total 2 20 3 2 3" xfId="59648"/>
    <cellStyle name="Total 2 20 3 3" xfId="59649"/>
    <cellStyle name="Total 2 20 3 4" xfId="59650"/>
    <cellStyle name="Total 2 20 4" xfId="59651"/>
    <cellStyle name="Total 2 20 4 2" xfId="59652"/>
    <cellStyle name="Total 2 20 4 2 2" xfId="59653"/>
    <cellStyle name="Total 2 20 4 2 3" xfId="59654"/>
    <cellStyle name="Total 2 20 4 3" xfId="59655"/>
    <cellStyle name="Total 2 20 4 4" xfId="59656"/>
    <cellStyle name="Total 2 20 5" xfId="59657"/>
    <cellStyle name="Total 2 20 5 2" xfId="59658"/>
    <cellStyle name="Total 2 20 5 2 2" xfId="59659"/>
    <cellStyle name="Total 2 20 5 2 3" xfId="59660"/>
    <cellStyle name="Total 2 20 5 3" xfId="59661"/>
    <cellStyle name="Total 2 20 5 4" xfId="59662"/>
    <cellStyle name="Total 2 20 6" xfId="59663"/>
    <cellStyle name="Total 2 20 6 2" xfId="59664"/>
    <cellStyle name="Total 2 20 6 2 2" xfId="59665"/>
    <cellStyle name="Total 2 20 6 2 3" xfId="59666"/>
    <cellStyle name="Total 2 20 6 3" xfId="59667"/>
    <cellStyle name="Total 2 20 6 4" xfId="59668"/>
    <cellStyle name="Total 2 20 7" xfId="59669"/>
    <cellStyle name="Total 2 20 7 2" xfId="59670"/>
    <cellStyle name="Total 2 20 7 2 2" xfId="59671"/>
    <cellStyle name="Total 2 20 7 2 3" xfId="59672"/>
    <cellStyle name="Total 2 20 7 3" xfId="59673"/>
    <cellStyle name="Total 2 20 7 4" xfId="59674"/>
    <cellStyle name="Total 2 20 8" xfId="59675"/>
    <cellStyle name="Total 2 20 8 2" xfId="59676"/>
    <cellStyle name="Total 2 20 8 3" xfId="59677"/>
    <cellStyle name="Total 2 20 9" xfId="59678"/>
    <cellStyle name="Total 2 21" xfId="59679"/>
    <cellStyle name="Total 2 21 10" xfId="59680"/>
    <cellStyle name="Total 2 21 2" xfId="59681"/>
    <cellStyle name="Total 2 21 2 2" xfId="59682"/>
    <cellStyle name="Total 2 21 2 2 2" xfId="59683"/>
    <cellStyle name="Total 2 21 2 2 3" xfId="59684"/>
    <cellStyle name="Total 2 21 2 3" xfId="59685"/>
    <cellStyle name="Total 2 21 2 4" xfId="59686"/>
    <cellStyle name="Total 2 21 3" xfId="59687"/>
    <cellStyle name="Total 2 21 3 2" xfId="59688"/>
    <cellStyle name="Total 2 21 3 2 2" xfId="59689"/>
    <cellStyle name="Total 2 21 3 2 3" xfId="59690"/>
    <cellStyle name="Total 2 21 3 3" xfId="59691"/>
    <cellStyle name="Total 2 21 3 4" xfId="59692"/>
    <cellStyle name="Total 2 21 4" xfId="59693"/>
    <cellStyle name="Total 2 21 4 2" xfId="59694"/>
    <cellStyle name="Total 2 21 4 2 2" xfId="59695"/>
    <cellStyle name="Total 2 21 4 2 3" xfId="59696"/>
    <cellStyle name="Total 2 21 4 3" xfId="59697"/>
    <cellStyle name="Total 2 21 4 4" xfId="59698"/>
    <cellStyle name="Total 2 21 5" xfId="59699"/>
    <cellStyle name="Total 2 21 5 2" xfId="59700"/>
    <cellStyle name="Total 2 21 5 2 2" xfId="59701"/>
    <cellStyle name="Total 2 21 5 2 3" xfId="59702"/>
    <cellStyle name="Total 2 21 5 3" xfId="59703"/>
    <cellStyle name="Total 2 21 5 4" xfId="59704"/>
    <cellStyle name="Total 2 21 6" xfId="59705"/>
    <cellStyle name="Total 2 21 6 2" xfId="59706"/>
    <cellStyle name="Total 2 21 6 2 2" xfId="59707"/>
    <cellStyle name="Total 2 21 6 2 3" xfId="59708"/>
    <cellStyle name="Total 2 21 6 3" xfId="59709"/>
    <cellStyle name="Total 2 21 6 4" xfId="59710"/>
    <cellStyle name="Total 2 21 7" xfId="59711"/>
    <cellStyle name="Total 2 21 7 2" xfId="59712"/>
    <cellStyle name="Total 2 21 7 2 2" xfId="59713"/>
    <cellStyle name="Total 2 21 7 2 3" xfId="59714"/>
    <cellStyle name="Total 2 21 7 3" xfId="59715"/>
    <cellStyle name="Total 2 21 7 4" xfId="59716"/>
    <cellStyle name="Total 2 21 8" xfId="59717"/>
    <cellStyle name="Total 2 21 8 2" xfId="59718"/>
    <cellStyle name="Total 2 21 8 3" xfId="59719"/>
    <cellStyle name="Total 2 21 9" xfId="59720"/>
    <cellStyle name="Total 2 22" xfId="59721"/>
    <cellStyle name="Total 2 22 10" xfId="59722"/>
    <cellStyle name="Total 2 22 2" xfId="59723"/>
    <cellStyle name="Total 2 22 2 2" xfId="59724"/>
    <cellStyle name="Total 2 22 2 2 2" xfId="59725"/>
    <cellStyle name="Total 2 22 2 2 3" xfId="59726"/>
    <cellStyle name="Total 2 22 2 3" xfId="59727"/>
    <cellStyle name="Total 2 22 2 4" xfId="59728"/>
    <cellStyle name="Total 2 22 3" xfId="59729"/>
    <cellStyle name="Total 2 22 3 2" xfId="59730"/>
    <cellStyle name="Total 2 22 3 2 2" xfId="59731"/>
    <cellStyle name="Total 2 22 3 2 3" xfId="59732"/>
    <cellStyle name="Total 2 22 3 3" xfId="59733"/>
    <cellStyle name="Total 2 22 3 4" xfId="59734"/>
    <cellStyle name="Total 2 22 4" xfId="59735"/>
    <cellStyle name="Total 2 22 4 2" xfId="59736"/>
    <cellStyle name="Total 2 22 4 2 2" xfId="59737"/>
    <cellStyle name="Total 2 22 4 2 3" xfId="59738"/>
    <cellStyle name="Total 2 22 4 3" xfId="59739"/>
    <cellStyle name="Total 2 22 4 4" xfId="59740"/>
    <cellStyle name="Total 2 22 5" xfId="59741"/>
    <cellStyle name="Total 2 22 5 2" xfId="59742"/>
    <cellStyle name="Total 2 22 5 2 2" xfId="59743"/>
    <cellStyle name="Total 2 22 5 2 3" xfId="59744"/>
    <cellStyle name="Total 2 22 5 3" xfId="59745"/>
    <cellStyle name="Total 2 22 5 4" xfId="59746"/>
    <cellStyle name="Total 2 22 6" xfId="59747"/>
    <cellStyle name="Total 2 22 6 2" xfId="59748"/>
    <cellStyle name="Total 2 22 6 2 2" xfId="59749"/>
    <cellStyle name="Total 2 22 6 2 3" xfId="59750"/>
    <cellStyle name="Total 2 22 6 3" xfId="59751"/>
    <cellStyle name="Total 2 22 6 4" xfId="59752"/>
    <cellStyle name="Total 2 22 7" xfId="59753"/>
    <cellStyle name="Total 2 22 7 2" xfId="59754"/>
    <cellStyle name="Total 2 22 7 2 2" xfId="59755"/>
    <cellStyle name="Total 2 22 7 2 3" xfId="59756"/>
    <cellStyle name="Total 2 22 7 3" xfId="59757"/>
    <cellStyle name="Total 2 22 7 4" xfId="59758"/>
    <cellStyle name="Total 2 22 8" xfId="59759"/>
    <cellStyle name="Total 2 22 8 2" xfId="59760"/>
    <cellStyle name="Total 2 22 8 3" xfId="59761"/>
    <cellStyle name="Total 2 22 9" xfId="59762"/>
    <cellStyle name="Total 2 23" xfId="59763"/>
    <cellStyle name="Total 2 23 10" xfId="59764"/>
    <cellStyle name="Total 2 23 2" xfId="59765"/>
    <cellStyle name="Total 2 23 2 2" xfId="59766"/>
    <cellStyle name="Total 2 23 2 2 2" xfId="59767"/>
    <cellStyle name="Total 2 23 2 2 3" xfId="59768"/>
    <cellStyle name="Total 2 23 2 3" xfId="59769"/>
    <cellStyle name="Total 2 23 2 4" xfId="59770"/>
    <cellStyle name="Total 2 23 3" xfId="59771"/>
    <cellStyle name="Total 2 23 3 2" xfId="59772"/>
    <cellStyle name="Total 2 23 3 2 2" xfId="59773"/>
    <cellStyle name="Total 2 23 3 2 3" xfId="59774"/>
    <cellStyle name="Total 2 23 3 3" xfId="59775"/>
    <cellStyle name="Total 2 23 3 4" xfId="59776"/>
    <cellStyle name="Total 2 23 4" xfId="59777"/>
    <cellStyle name="Total 2 23 4 2" xfId="59778"/>
    <cellStyle name="Total 2 23 4 2 2" xfId="59779"/>
    <cellStyle name="Total 2 23 4 2 3" xfId="59780"/>
    <cellStyle name="Total 2 23 4 3" xfId="59781"/>
    <cellStyle name="Total 2 23 4 4" xfId="59782"/>
    <cellStyle name="Total 2 23 5" xfId="59783"/>
    <cellStyle name="Total 2 23 5 2" xfId="59784"/>
    <cellStyle name="Total 2 23 5 2 2" xfId="59785"/>
    <cellStyle name="Total 2 23 5 2 3" xfId="59786"/>
    <cellStyle name="Total 2 23 5 3" xfId="59787"/>
    <cellStyle name="Total 2 23 5 4" xfId="59788"/>
    <cellStyle name="Total 2 23 6" xfId="59789"/>
    <cellStyle name="Total 2 23 6 2" xfId="59790"/>
    <cellStyle name="Total 2 23 6 2 2" xfId="59791"/>
    <cellStyle name="Total 2 23 6 2 3" xfId="59792"/>
    <cellStyle name="Total 2 23 6 3" xfId="59793"/>
    <cellStyle name="Total 2 23 6 4" xfId="59794"/>
    <cellStyle name="Total 2 23 7" xfId="59795"/>
    <cellStyle name="Total 2 23 7 2" xfId="59796"/>
    <cellStyle name="Total 2 23 7 2 2" xfId="59797"/>
    <cellStyle name="Total 2 23 7 2 3" xfId="59798"/>
    <cellStyle name="Total 2 23 7 3" xfId="59799"/>
    <cellStyle name="Total 2 23 7 4" xfId="59800"/>
    <cellStyle name="Total 2 23 8" xfId="59801"/>
    <cellStyle name="Total 2 23 8 2" xfId="59802"/>
    <cellStyle name="Total 2 23 8 3" xfId="59803"/>
    <cellStyle name="Total 2 23 9" xfId="59804"/>
    <cellStyle name="Total 2 24" xfId="59805"/>
    <cellStyle name="Total 2 24 2" xfId="59806"/>
    <cellStyle name="Total 2 24 2 2" xfId="59807"/>
    <cellStyle name="Total 2 24 2 3" xfId="59808"/>
    <cellStyle name="Total 2 24 3" xfId="59809"/>
    <cellStyle name="Total 2 24 4" xfId="59810"/>
    <cellStyle name="Total 2 25" xfId="59811"/>
    <cellStyle name="Total 2 25 2" xfId="59812"/>
    <cellStyle name="Total 2 25 2 2" xfId="59813"/>
    <cellStyle name="Total 2 25 2 3" xfId="59814"/>
    <cellStyle name="Total 2 25 3" xfId="59815"/>
    <cellStyle name="Total 2 25 4" xfId="59816"/>
    <cellStyle name="Total 2 26" xfId="59817"/>
    <cellStyle name="Total 2 26 2" xfId="59818"/>
    <cellStyle name="Total 2 26 2 2" xfId="59819"/>
    <cellStyle name="Total 2 26 2 3" xfId="59820"/>
    <cellStyle name="Total 2 26 3" xfId="59821"/>
    <cellStyle name="Total 2 26 4" xfId="59822"/>
    <cellStyle name="Total 2 27" xfId="59823"/>
    <cellStyle name="Total 2 27 2" xfId="59824"/>
    <cellStyle name="Total 2 27 2 2" xfId="59825"/>
    <cellStyle name="Total 2 27 2 3" xfId="59826"/>
    <cellStyle name="Total 2 27 3" xfId="59827"/>
    <cellStyle name="Total 2 27 4" xfId="59828"/>
    <cellStyle name="Total 2 28" xfId="59829"/>
    <cellStyle name="Total 2 29" xfId="59830"/>
    <cellStyle name="Total 2 3" xfId="648"/>
    <cellStyle name="Total 2 3 10" xfId="59831"/>
    <cellStyle name="Total 2 3 10 2" xfId="59832"/>
    <cellStyle name="Total 2 3 10 3" xfId="59833"/>
    <cellStyle name="Total 2 3 11" xfId="59834"/>
    <cellStyle name="Total 2 3 12" xfId="59835"/>
    <cellStyle name="Total 2 3 13" xfId="59836"/>
    <cellStyle name="Total 2 3 14" xfId="59837"/>
    <cellStyle name="Total 2 3 15" xfId="59838"/>
    <cellStyle name="Total 2 3 2" xfId="649"/>
    <cellStyle name="Total 2 3 2 2" xfId="650"/>
    <cellStyle name="Total 2 3 2 2 2" xfId="651"/>
    <cellStyle name="Total 2 3 2 2 2 2" xfId="12483"/>
    <cellStyle name="Total 2 3 2 2 2 2 2" xfId="12484"/>
    <cellStyle name="Total 2 3 2 2 2 2 2 2" xfId="12485"/>
    <cellStyle name="Total 2 3 2 2 2 2 2 2 2" xfId="12486"/>
    <cellStyle name="Total 2 3 2 2 2 2 2 2 2 2" xfId="12487"/>
    <cellStyle name="Total 2 3 2 2 2 2 2 2 3" xfId="12488"/>
    <cellStyle name="Total 2 3 2 2 2 2 2 3" xfId="12489"/>
    <cellStyle name="Total 2 3 2 2 2 2 2 3 2" xfId="12490"/>
    <cellStyle name="Total 2 3 2 2 2 2 2 3 2 2" xfId="12491"/>
    <cellStyle name="Total 2 3 2 2 2 2 2 3 3" xfId="12492"/>
    <cellStyle name="Total 2 3 2 2 2 2 2 4" xfId="12493"/>
    <cellStyle name="Total 2 3 2 2 2 2 2 4 2" xfId="12494"/>
    <cellStyle name="Total 2 3 2 2 2 2 2 5" xfId="12495"/>
    <cellStyle name="Total 2 3 2 2 2 2 3" xfId="12496"/>
    <cellStyle name="Total 2 3 2 2 2 2 3 2" xfId="12497"/>
    <cellStyle name="Total 2 3 2 2 2 2 3 2 2" xfId="12498"/>
    <cellStyle name="Total 2 3 2 2 2 2 3 3" xfId="12499"/>
    <cellStyle name="Total 2 3 2 2 2 2 4" xfId="12500"/>
    <cellStyle name="Total 2 3 2 2 2 2 4 2" xfId="12501"/>
    <cellStyle name="Total 2 3 2 2 2 2 4 2 2" xfId="12502"/>
    <cellStyle name="Total 2 3 2 2 2 2 4 3" xfId="12503"/>
    <cellStyle name="Total 2 3 2 2 2 2 5" xfId="12504"/>
    <cellStyle name="Total 2 3 2 2 2 2 5 2" xfId="12505"/>
    <cellStyle name="Total 2 3 2 2 2 2 6" xfId="12506"/>
    <cellStyle name="Total 2 3 2 2 2 3" xfId="59839"/>
    <cellStyle name="Total 2 3 2 2 2 4" xfId="59840"/>
    <cellStyle name="Total 2 3 2 2 2 5" xfId="59841"/>
    <cellStyle name="Total 2 3 2 2 2 6" xfId="59842"/>
    <cellStyle name="Total 2 3 2 2 3" xfId="12507"/>
    <cellStyle name="Total 2 3 2 2 3 2" xfId="12508"/>
    <cellStyle name="Total 2 3 2 2 3 2 2" xfId="12509"/>
    <cellStyle name="Total 2 3 2 2 3 2 2 2" xfId="12510"/>
    <cellStyle name="Total 2 3 2 2 3 2 2 2 2" xfId="12511"/>
    <cellStyle name="Total 2 3 2 2 3 2 2 3" xfId="12512"/>
    <cellStyle name="Total 2 3 2 2 3 2 3" xfId="12513"/>
    <cellStyle name="Total 2 3 2 2 3 2 3 2" xfId="12514"/>
    <cellStyle name="Total 2 3 2 2 3 2 3 2 2" xfId="12515"/>
    <cellStyle name="Total 2 3 2 2 3 2 3 3" xfId="12516"/>
    <cellStyle name="Total 2 3 2 2 3 2 4" xfId="12517"/>
    <cellStyle name="Total 2 3 2 2 3 2 4 2" xfId="12518"/>
    <cellStyle name="Total 2 3 2 2 3 2 5" xfId="12519"/>
    <cellStyle name="Total 2 3 2 2 3 3" xfId="12520"/>
    <cellStyle name="Total 2 3 2 2 3 3 2" xfId="12521"/>
    <cellStyle name="Total 2 3 2 2 3 3 2 2" xfId="12522"/>
    <cellStyle name="Total 2 3 2 2 3 3 3" xfId="12523"/>
    <cellStyle name="Total 2 3 2 2 3 4" xfId="12524"/>
    <cellStyle name="Total 2 3 2 2 3 4 2" xfId="12525"/>
    <cellStyle name="Total 2 3 2 2 3 4 2 2" xfId="12526"/>
    <cellStyle name="Total 2 3 2 2 3 4 3" xfId="12527"/>
    <cellStyle name="Total 2 3 2 2 3 5" xfId="12528"/>
    <cellStyle name="Total 2 3 2 2 3 5 2" xfId="12529"/>
    <cellStyle name="Total 2 3 2 2 3 6" xfId="12530"/>
    <cellStyle name="Total 2 3 2 2 4" xfId="59843"/>
    <cellStyle name="Total 2 3 2 2 5" xfId="59844"/>
    <cellStyle name="Total 2 3 2 2 6" xfId="59845"/>
    <cellStyle name="Total 2 3 2 2 7" xfId="59846"/>
    <cellStyle name="Total 2 3 2 2 8" xfId="59847"/>
    <cellStyle name="Total 2 3 2 3" xfId="652"/>
    <cellStyle name="Total 2 3 2 3 2" xfId="12531"/>
    <cellStyle name="Total 2 3 2 3 2 2" xfId="12532"/>
    <cellStyle name="Total 2 3 2 3 2 2 2" xfId="12533"/>
    <cellStyle name="Total 2 3 2 3 2 2 2 2" xfId="12534"/>
    <cellStyle name="Total 2 3 2 3 2 2 2 2 2" xfId="12535"/>
    <cellStyle name="Total 2 3 2 3 2 2 2 3" xfId="12536"/>
    <cellStyle name="Total 2 3 2 3 2 2 3" xfId="12537"/>
    <cellStyle name="Total 2 3 2 3 2 2 3 2" xfId="12538"/>
    <cellStyle name="Total 2 3 2 3 2 2 3 2 2" xfId="12539"/>
    <cellStyle name="Total 2 3 2 3 2 2 3 3" xfId="12540"/>
    <cellStyle name="Total 2 3 2 3 2 2 4" xfId="12541"/>
    <cellStyle name="Total 2 3 2 3 2 2 4 2" xfId="12542"/>
    <cellStyle name="Total 2 3 2 3 2 2 5" xfId="12543"/>
    <cellStyle name="Total 2 3 2 3 2 3" xfId="12544"/>
    <cellStyle name="Total 2 3 2 3 2 3 2" xfId="12545"/>
    <cellStyle name="Total 2 3 2 3 2 3 2 2" xfId="12546"/>
    <cellStyle name="Total 2 3 2 3 2 3 3" xfId="12547"/>
    <cellStyle name="Total 2 3 2 3 2 4" xfId="12548"/>
    <cellStyle name="Total 2 3 2 3 2 4 2" xfId="12549"/>
    <cellStyle name="Total 2 3 2 3 2 4 2 2" xfId="12550"/>
    <cellStyle name="Total 2 3 2 3 2 4 3" xfId="12551"/>
    <cellStyle name="Total 2 3 2 3 2 5" xfId="12552"/>
    <cellStyle name="Total 2 3 2 3 2 5 2" xfId="12553"/>
    <cellStyle name="Total 2 3 2 3 2 6" xfId="12554"/>
    <cellStyle name="Total 2 3 2 3 3" xfId="59848"/>
    <cellStyle name="Total 2 3 2 3 4" xfId="59849"/>
    <cellStyle name="Total 2 3 2 3 5" xfId="59850"/>
    <cellStyle name="Total 2 3 2 3 6" xfId="59851"/>
    <cellStyle name="Total 2 3 2 4" xfId="12555"/>
    <cellStyle name="Total 2 3 2 4 2" xfId="12556"/>
    <cellStyle name="Total 2 3 2 4 2 2" xfId="12557"/>
    <cellStyle name="Total 2 3 2 4 2 2 2" xfId="12558"/>
    <cellStyle name="Total 2 3 2 4 2 2 2 2" xfId="12559"/>
    <cellStyle name="Total 2 3 2 4 2 2 3" xfId="12560"/>
    <cellStyle name="Total 2 3 2 4 2 3" xfId="12561"/>
    <cellStyle name="Total 2 3 2 4 2 3 2" xfId="12562"/>
    <cellStyle name="Total 2 3 2 4 2 3 2 2" xfId="12563"/>
    <cellStyle name="Total 2 3 2 4 2 3 3" xfId="12564"/>
    <cellStyle name="Total 2 3 2 4 2 4" xfId="12565"/>
    <cellStyle name="Total 2 3 2 4 2 4 2" xfId="12566"/>
    <cellStyle name="Total 2 3 2 4 2 5" xfId="12567"/>
    <cellStyle name="Total 2 3 2 4 3" xfId="12568"/>
    <cellStyle name="Total 2 3 2 4 3 2" xfId="12569"/>
    <cellStyle name="Total 2 3 2 4 3 2 2" xfId="12570"/>
    <cellStyle name="Total 2 3 2 4 3 3" xfId="12571"/>
    <cellStyle name="Total 2 3 2 4 4" xfId="12572"/>
    <cellStyle name="Total 2 3 2 4 4 2" xfId="12573"/>
    <cellStyle name="Total 2 3 2 4 4 2 2" xfId="12574"/>
    <cellStyle name="Total 2 3 2 4 4 3" xfId="12575"/>
    <cellStyle name="Total 2 3 2 4 5" xfId="12576"/>
    <cellStyle name="Total 2 3 2 4 5 2" xfId="12577"/>
    <cellStyle name="Total 2 3 2 4 6" xfId="12578"/>
    <cellStyle name="Total 2 3 2 5" xfId="59852"/>
    <cellStyle name="Total 2 3 2 6" xfId="59853"/>
    <cellStyle name="Total 2 3 2 7" xfId="59854"/>
    <cellStyle name="Total 2 3 2 8" xfId="59855"/>
    <cellStyle name="Total 2 3 3" xfId="653"/>
    <cellStyle name="Total 2 3 3 2" xfId="654"/>
    <cellStyle name="Total 2 3 3 2 2" xfId="12579"/>
    <cellStyle name="Total 2 3 3 2 2 2" xfId="12580"/>
    <cellStyle name="Total 2 3 3 2 2 2 2" xfId="12581"/>
    <cellStyle name="Total 2 3 3 2 2 2 2 2" xfId="12582"/>
    <cellStyle name="Total 2 3 3 2 2 2 2 2 2" xfId="12583"/>
    <cellStyle name="Total 2 3 3 2 2 2 2 3" xfId="12584"/>
    <cellStyle name="Total 2 3 3 2 2 2 3" xfId="12585"/>
    <cellStyle name="Total 2 3 3 2 2 2 3 2" xfId="12586"/>
    <cellStyle name="Total 2 3 3 2 2 2 3 2 2" xfId="12587"/>
    <cellStyle name="Total 2 3 3 2 2 2 3 3" xfId="12588"/>
    <cellStyle name="Total 2 3 3 2 2 2 4" xfId="12589"/>
    <cellStyle name="Total 2 3 3 2 2 2 4 2" xfId="12590"/>
    <cellStyle name="Total 2 3 3 2 2 2 5" xfId="12591"/>
    <cellStyle name="Total 2 3 3 2 2 3" xfId="12592"/>
    <cellStyle name="Total 2 3 3 2 2 3 2" xfId="12593"/>
    <cellStyle name="Total 2 3 3 2 2 3 2 2" xfId="12594"/>
    <cellStyle name="Total 2 3 3 2 2 3 3" xfId="12595"/>
    <cellStyle name="Total 2 3 3 2 2 4" xfId="12596"/>
    <cellStyle name="Total 2 3 3 2 2 4 2" xfId="12597"/>
    <cellStyle name="Total 2 3 3 2 2 4 2 2" xfId="12598"/>
    <cellStyle name="Total 2 3 3 2 2 4 3" xfId="12599"/>
    <cellStyle name="Total 2 3 3 2 2 5" xfId="12600"/>
    <cellStyle name="Total 2 3 3 2 2 5 2" xfId="12601"/>
    <cellStyle name="Total 2 3 3 2 2 6" xfId="12602"/>
    <cellStyle name="Total 2 3 3 2 3" xfId="59856"/>
    <cellStyle name="Total 2 3 3 2 4" xfId="59857"/>
    <cellStyle name="Total 2 3 3 2 5" xfId="59858"/>
    <cellStyle name="Total 2 3 3 2 6" xfId="59859"/>
    <cellStyle name="Total 2 3 3 2 7" xfId="59860"/>
    <cellStyle name="Total 2 3 3 3" xfId="12603"/>
    <cellStyle name="Total 2 3 3 3 2" xfId="12604"/>
    <cellStyle name="Total 2 3 3 3 2 2" xfId="12605"/>
    <cellStyle name="Total 2 3 3 3 2 2 2" xfId="12606"/>
    <cellStyle name="Total 2 3 3 3 2 2 2 2" xfId="12607"/>
    <cellStyle name="Total 2 3 3 3 2 2 3" xfId="12608"/>
    <cellStyle name="Total 2 3 3 3 2 3" xfId="12609"/>
    <cellStyle name="Total 2 3 3 3 2 3 2" xfId="12610"/>
    <cellStyle name="Total 2 3 3 3 2 3 2 2" xfId="12611"/>
    <cellStyle name="Total 2 3 3 3 2 3 3" xfId="12612"/>
    <cellStyle name="Total 2 3 3 3 2 4" xfId="12613"/>
    <cellStyle name="Total 2 3 3 3 2 4 2" xfId="12614"/>
    <cellStyle name="Total 2 3 3 3 2 5" xfId="12615"/>
    <cellStyle name="Total 2 3 3 3 3" xfId="12616"/>
    <cellStyle name="Total 2 3 3 3 3 2" xfId="12617"/>
    <cellStyle name="Total 2 3 3 3 3 2 2" xfId="12618"/>
    <cellStyle name="Total 2 3 3 3 3 3" xfId="12619"/>
    <cellStyle name="Total 2 3 3 3 4" xfId="12620"/>
    <cellStyle name="Total 2 3 3 3 4 2" xfId="12621"/>
    <cellStyle name="Total 2 3 3 3 4 2 2" xfId="12622"/>
    <cellStyle name="Total 2 3 3 3 4 3" xfId="12623"/>
    <cellStyle name="Total 2 3 3 3 5" xfId="12624"/>
    <cellStyle name="Total 2 3 3 3 5 2" xfId="12625"/>
    <cellStyle name="Total 2 3 3 3 6" xfId="12626"/>
    <cellStyle name="Total 2 3 3 4" xfId="59861"/>
    <cellStyle name="Total 2 3 3 5" xfId="59862"/>
    <cellStyle name="Total 2 3 3 6" xfId="59863"/>
    <cellStyle name="Total 2 3 3 7" xfId="59864"/>
    <cellStyle name="Total 2 3 3 8" xfId="59865"/>
    <cellStyle name="Total 2 3 4" xfId="655"/>
    <cellStyle name="Total 2 3 4 2" xfId="656"/>
    <cellStyle name="Total 2 3 4 2 2" xfId="12627"/>
    <cellStyle name="Total 2 3 4 2 2 2" xfId="12628"/>
    <cellStyle name="Total 2 3 4 2 2 2 2" xfId="12629"/>
    <cellStyle name="Total 2 3 4 2 2 2 2 2" xfId="12630"/>
    <cellStyle name="Total 2 3 4 2 2 2 2 2 2" xfId="12631"/>
    <cellStyle name="Total 2 3 4 2 2 2 2 3" xfId="12632"/>
    <cellStyle name="Total 2 3 4 2 2 2 3" xfId="12633"/>
    <cellStyle name="Total 2 3 4 2 2 2 3 2" xfId="12634"/>
    <cellStyle name="Total 2 3 4 2 2 2 3 2 2" xfId="12635"/>
    <cellStyle name="Total 2 3 4 2 2 2 3 3" xfId="12636"/>
    <cellStyle name="Total 2 3 4 2 2 2 4" xfId="12637"/>
    <cellStyle name="Total 2 3 4 2 2 2 4 2" xfId="12638"/>
    <cellStyle name="Total 2 3 4 2 2 2 5" xfId="12639"/>
    <cellStyle name="Total 2 3 4 2 2 3" xfId="12640"/>
    <cellStyle name="Total 2 3 4 2 2 3 2" xfId="12641"/>
    <cellStyle name="Total 2 3 4 2 2 3 2 2" xfId="12642"/>
    <cellStyle name="Total 2 3 4 2 2 3 3" xfId="12643"/>
    <cellStyle name="Total 2 3 4 2 2 4" xfId="12644"/>
    <cellStyle name="Total 2 3 4 2 2 4 2" xfId="12645"/>
    <cellStyle name="Total 2 3 4 2 2 4 2 2" xfId="12646"/>
    <cellStyle name="Total 2 3 4 2 2 4 3" xfId="12647"/>
    <cellStyle name="Total 2 3 4 2 2 5" xfId="12648"/>
    <cellStyle name="Total 2 3 4 2 2 5 2" xfId="12649"/>
    <cellStyle name="Total 2 3 4 2 2 6" xfId="12650"/>
    <cellStyle name="Total 2 3 4 2 3" xfId="59866"/>
    <cellStyle name="Total 2 3 4 2 4" xfId="59867"/>
    <cellStyle name="Total 2 3 4 2 5" xfId="59868"/>
    <cellStyle name="Total 2 3 4 2 6" xfId="59869"/>
    <cellStyle name="Total 2 3 4 2 7" xfId="59870"/>
    <cellStyle name="Total 2 3 4 3" xfId="12651"/>
    <cellStyle name="Total 2 3 4 3 2" xfId="12652"/>
    <cellStyle name="Total 2 3 4 3 2 2" xfId="12653"/>
    <cellStyle name="Total 2 3 4 3 2 2 2" xfId="12654"/>
    <cellStyle name="Total 2 3 4 3 2 2 2 2" xfId="12655"/>
    <cellStyle name="Total 2 3 4 3 2 2 3" xfId="12656"/>
    <cellStyle name="Total 2 3 4 3 2 3" xfId="12657"/>
    <cellStyle name="Total 2 3 4 3 2 3 2" xfId="12658"/>
    <cellStyle name="Total 2 3 4 3 2 3 2 2" xfId="12659"/>
    <cellStyle name="Total 2 3 4 3 2 3 3" xfId="12660"/>
    <cellStyle name="Total 2 3 4 3 2 4" xfId="12661"/>
    <cellStyle name="Total 2 3 4 3 2 4 2" xfId="12662"/>
    <cellStyle name="Total 2 3 4 3 2 5" xfId="12663"/>
    <cellStyle name="Total 2 3 4 3 3" xfId="12664"/>
    <cellStyle name="Total 2 3 4 3 3 2" xfId="12665"/>
    <cellStyle name="Total 2 3 4 3 3 2 2" xfId="12666"/>
    <cellStyle name="Total 2 3 4 3 3 3" xfId="12667"/>
    <cellStyle name="Total 2 3 4 3 4" xfId="12668"/>
    <cellStyle name="Total 2 3 4 3 4 2" xfId="12669"/>
    <cellStyle name="Total 2 3 4 3 4 2 2" xfId="12670"/>
    <cellStyle name="Total 2 3 4 3 4 3" xfId="12671"/>
    <cellStyle name="Total 2 3 4 3 5" xfId="12672"/>
    <cellStyle name="Total 2 3 4 3 5 2" xfId="12673"/>
    <cellStyle name="Total 2 3 4 3 6" xfId="12674"/>
    <cellStyle name="Total 2 3 4 4" xfId="59871"/>
    <cellStyle name="Total 2 3 4 5" xfId="59872"/>
    <cellStyle name="Total 2 3 4 6" xfId="59873"/>
    <cellStyle name="Total 2 3 4 7" xfId="59874"/>
    <cellStyle name="Total 2 3 4 8" xfId="59875"/>
    <cellStyle name="Total 2 3 5" xfId="657"/>
    <cellStyle name="Total 2 3 5 2" xfId="658"/>
    <cellStyle name="Total 2 3 5 2 2" xfId="12675"/>
    <cellStyle name="Total 2 3 5 2 2 2" xfId="12676"/>
    <cellStyle name="Total 2 3 5 2 2 2 2" xfId="12677"/>
    <cellStyle name="Total 2 3 5 2 2 2 2 2" xfId="12678"/>
    <cellStyle name="Total 2 3 5 2 2 2 2 2 2" xfId="12679"/>
    <cellStyle name="Total 2 3 5 2 2 2 2 3" xfId="12680"/>
    <cellStyle name="Total 2 3 5 2 2 2 3" xfId="12681"/>
    <cellStyle name="Total 2 3 5 2 2 2 3 2" xfId="12682"/>
    <cellStyle name="Total 2 3 5 2 2 2 3 2 2" xfId="12683"/>
    <cellStyle name="Total 2 3 5 2 2 2 3 3" xfId="12684"/>
    <cellStyle name="Total 2 3 5 2 2 2 4" xfId="12685"/>
    <cellStyle name="Total 2 3 5 2 2 2 4 2" xfId="12686"/>
    <cellStyle name="Total 2 3 5 2 2 2 5" xfId="12687"/>
    <cellStyle name="Total 2 3 5 2 2 3" xfId="12688"/>
    <cellStyle name="Total 2 3 5 2 2 3 2" xfId="12689"/>
    <cellStyle name="Total 2 3 5 2 2 3 2 2" xfId="12690"/>
    <cellStyle name="Total 2 3 5 2 2 3 3" xfId="12691"/>
    <cellStyle name="Total 2 3 5 2 2 4" xfId="12692"/>
    <cellStyle name="Total 2 3 5 2 2 4 2" xfId="12693"/>
    <cellStyle name="Total 2 3 5 2 2 4 2 2" xfId="12694"/>
    <cellStyle name="Total 2 3 5 2 2 4 3" xfId="12695"/>
    <cellStyle name="Total 2 3 5 2 2 5" xfId="12696"/>
    <cellStyle name="Total 2 3 5 2 2 5 2" xfId="12697"/>
    <cellStyle name="Total 2 3 5 2 2 6" xfId="12698"/>
    <cellStyle name="Total 2 3 5 2 3" xfId="59876"/>
    <cellStyle name="Total 2 3 5 2 4" xfId="59877"/>
    <cellStyle name="Total 2 3 5 2 5" xfId="59878"/>
    <cellStyle name="Total 2 3 5 2 6" xfId="59879"/>
    <cellStyle name="Total 2 3 5 2 7" xfId="59880"/>
    <cellStyle name="Total 2 3 5 3" xfId="12699"/>
    <cellStyle name="Total 2 3 5 3 2" xfId="12700"/>
    <cellStyle name="Total 2 3 5 3 2 2" xfId="12701"/>
    <cellStyle name="Total 2 3 5 3 2 2 2" xfId="12702"/>
    <cellStyle name="Total 2 3 5 3 2 2 2 2" xfId="12703"/>
    <cellStyle name="Total 2 3 5 3 2 2 3" xfId="12704"/>
    <cellStyle name="Total 2 3 5 3 2 3" xfId="12705"/>
    <cellStyle name="Total 2 3 5 3 2 3 2" xfId="12706"/>
    <cellStyle name="Total 2 3 5 3 2 3 2 2" xfId="12707"/>
    <cellStyle name="Total 2 3 5 3 2 3 3" xfId="12708"/>
    <cellStyle name="Total 2 3 5 3 2 4" xfId="12709"/>
    <cellStyle name="Total 2 3 5 3 2 4 2" xfId="12710"/>
    <cellStyle name="Total 2 3 5 3 2 5" xfId="12711"/>
    <cellStyle name="Total 2 3 5 3 3" xfId="12712"/>
    <cellStyle name="Total 2 3 5 3 3 2" xfId="12713"/>
    <cellStyle name="Total 2 3 5 3 3 2 2" xfId="12714"/>
    <cellStyle name="Total 2 3 5 3 3 3" xfId="12715"/>
    <cellStyle name="Total 2 3 5 3 4" xfId="12716"/>
    <cellStyle name="Total 2 3 5 3 4 2" xfId="12717"/>
    <cellStyle name="Total 2 3 5 3 4 2 2" xfId="12718"/>
    <cellStyle name="Total 2 3 5 3 4 3" xfId="12719"/>
    <cellStyle name="Total 2 3 5 3 5" xfId="12720"/>
    <cellStyle name="Total 2 3 5 3 5 2" xfId="12721"/>
    <cellStyle name="Total 2 3 5 3 6" xfId="12722"/>
    <cellStyle name="Total 2 3 5 4" xfId="59881"/>
    <cellStyle name="Total 2 3 5 5" xfId="59882"/>
    <cellStyle name="Total 2 3 5 6" xfId="59883"/>
    <cellStyle name="Total 2 3 5 7" xfId="59884"/>
    <cellStyle name="Total 2 3 5 8" xfId="59885"/>
    <cellStyle name="Total 2 3 6" xfId="659"/>
    <cellStyle name="Total 2 3 6 2" xfId="660"/>
    <cellStyle name="Total 2 3 6 2 2" xfId="12723"/>
    <cellStyle name="Total 2 3 6 2 2 2" xfId="12724"/>
    <cellStyle name="Total 2 3 6 2 2 2 2" xfId="12725"/>
    <cellStyle name="Total 2 3 6 2 2 2 2 2" xfId="12726"/>
    <cellStyle name="Total 2 3 6 2 2 2 2 2 2" xfId="12727"/>
    <cellStyle name="Total 2 3 6 2 2 2 2 3" xfId="12728"/>
    <cellStyle name="Total 2 3 6 2 2 2 3" xfId="12729"/>
    <cellStyle name="Total 2 3 6 2 2 2 3 2" xfId="12730"/>
    <cellStyle name="Total 2 3 6 2 2 2 3 2 2" xfId="12731"/>
    <cellStyle name="Total 2 3 6 2 2 2 3 3" xfId="12732"/>
    <cellStyle name="Total 2 3 6 2 2 2 4" xfId="12733"/>
    <cellStyle name="Total 2 3 6 2 2 2 4 2" xfId="12734"/>
    <cellStyle name="Total 2 3 6 2 2 2 5" xfId="12735"/>
    <cellStyle name="Total 2 3 6 2 2 3" xfId="12736"/>
    <cellStyle name="Total 2 3 6 2 2 3 2" xfId="12737"/>
    <cellStyle name="Total 2 3 6 2 2 3 2 2" xfId="12738"/>
    <cellStyle name="Total 2 3 6 2 2 3 3" xfId="12739"/>
    <cellStyle name="Total 2 3 6 2 2 4" xfId="12740"/>
    <cellStyle name="Total 2 3 6 2 2 4 2" xfId="12741"/>
    <cellStyle name="Total 2 3 6 2 2 4 2 2" xfId="12742"/>
    <cellStyle name="Total 2 3 6 2 2 4 3" xfId="12743"/>
    <cellStyle name="Total 2 3 6 2 2 5" xfId="12744"/>
    <cellStyle name="Total 2 3 6 2 2 5 2" xfId="12745"/>
    <cellStyle name="Total 2 3 6 2 2 6" xfId="12746"/>
    <cellStyle name="Total 2 3 6 2 3" xfId="59886"/>
    <cellStyle name="Total 2 3 6 2 4" xfId="59887"/>
    <cellStyle name="Total 2 3 6 2 5" xfId="59888"/>
    <cellStyle name="Total 2 3 6 2 6" xfId="59889"/>
    <cellStyle name="Total 2 3 6 2 7" xfId="59890"/>
    <cellStyle name="Total 2 3 6 3" xfId="12747"/>
    <cellStyle name="Total 2 3 6 3 2" xfId="12748"/>
    <cellStyle name="Total 2 3 6 3 2 2" xfId="12749"/>
    <cellStyle name="Total 2 3 6 3 2 2 2" xfId="12750"/>
    <cellStyle name="Total 2 3 6 3 2 2 2 2" xfId="12751"/>
    <cellStyle name="Total 2 3 6 3 2 2 3" xfId="12752"/>
    <cellStyle name="Total 2 3 6 3 2 3" xfId="12753"/>
    <cellStyle name="Total 2 3 6 3 2 3 2" xfId="12754"/>
    <cellStyle name="Total 2 3 6 3 2 3 2 2" xfId="12755"/>
    <cellStyle name="Total 2 3 6 3 2 3 3" xfId="12756"/>
    <cellStyle name="Total 2 3 6 3 2 4" xfId="12757"/>
    <cellStyle name="Total 2 3 6 3 2 4 2" xfId="12758"/>
    <cellStyle name="Total 2 3 6 3 2 5" xfId="12759"/>
    <cellStyle name="Total 2 3 6 3 3" xfId="12760"/>
    <cellStyle name="Total 2 3 6 3 3 2" xfId="12761"/>
    <cellStyle name="Total 2 3 6 3 3 2 2" xfId="12762"/>
    <cellStyle name="Total 2 3 6 3 3 3" xfId="12763"/>
    <cellStyle name="Total 2 3 6 3 4" xfId="12764"/>
    <cellStyle name="Total 2 3 6 3 4 2" xfId="12765"/>
    <cellStyle name="Total 2 3 6 3 4 2 2" xfId="12766"/>
    <cellStyle name="Total 2 3 6 3 4 3" xfId="12767"/>
    <cellStyle name="Total 2 3 6 3 5" xfId="12768"/>
    <cellStyle name="Total 2 3 6 3 5 2" xfId="12769"/>
    <cellStyle name="Total 2 3 6 3 6" xfId="12770"/>
    <cellStyle name="Total 2 3 6 4" xfId="59891"/>
    <cellStyle name="Total 2 3 6 5" xfId="59892"/>
    <cellStyle name="Total 2 3 6 6" xfId="59893"/>
    <cellStyle name="Total 2 3 6 7" xfId="59894"/>
    <cellStyle name="Total 2 3 6 8" xfId="59895"/>
    <cellStyle name="Total 2 3 7" xfId="12771"/>
    <cellStyle name="Total 2 3 7 2" xfId="12772"/>
    <cellStyle name="Total 2 3 7 2 2" xfId="12773"/>
    <cellStyle name="Total 2 3 7 2 2 2" xfId="12774"/>
    <cellStyle name="Total 2 3 7 2 2 2 2" xfId="12775"/>
    <cellStyle name="Total 2 3 7 2 2 3" xfId="12776"/>
    <cellStyle name="Total 2 3 7 2 3" xfId="12777"/>
    <cellStyle name="Total 2 3 7 2 3 2" xfId="12778"/>
    <cellStyle name="Total 2 3 7 2 3 2 2" xfId="12779"/>
    <cellStyle name="Total 2 3 7 2 3 3" xfId="12780"/>
    <cellStyle name="Total 2 3 7 2 4" xfId="12781"/>
    <cellStyle name="Total 2 3 7 2 4 2" xfId="12782"/>
    <cellStyle name="Total 2 3 7 2 5" xfId="12783"/>
    <cellStyle name="Total 2 3 7 3" xfId="12784"/>
    <cellStyle name="Total 2 3 7 3 2" xfId="12785"/>
    <cellStyle name="Total 2 3 7 3 2 2" xfId="12786"/>
    <cellStyle name="Total 2 3 7 3 3" xfId="12787"/>
    <cellStyle name="Total 2 3 7 4" xfId="12788"/>
    <cellStyle name="Total 2 3 7 4 2" xfId="12789"/>
    <cellStyle name="Total 2 3 7 4 2 2" xfId="12790"/>
    <cellStyle name="Total 2 3 7 4 3" xfId="12791"/>
    <cellStyle name="Total 2 3 7 5" xfId="12792"/>
    <cellStyle name="Total 2 3 7 5 2" xfId="12793"/>
    <cellStyle name="Total 2 3 7 6" xfId="12794"/>
    <cellStyle name="Total 2 3 8" xfId="14482"/>
    <cellStyle name="Total 2 3 8 2" xfId="59896"/>
    <cellStyle name="Total 2 3 8 2 2" xfId="59897"/>
    <cellStyle name="Total 2 3 8 2 3" xfId="59898"/>
    <cellStyle name="Total 2 3 8 3" xfId="59899"/>
    <cellStyle name="Total 2 3 8 4" xfId="59900"/>
    <cellStyle name="Total 2 3 9" xfId="59901"/>
    <cellStyle name="Total 2 3 9 2" xfId="59902"/>
    <cellStyle name="Total 2 3 9 2 2" xfId="59903"/>
    <cellStyle name="Total 2 3 9 2 3" xfId="59904"/>
    <cellStyle name="Total 2 3 9 3" xfId="59905"/>
    <cellStyle name="Total 2 3 9 4" xfId="59906"/>
    <cellStyle name="Total 2 30" xfId="59907"/>
    <cellStyle name="Total 2 31" xfId="59908"/>
    <cellStyle name="Total 2 4" xfId="661"/>
    <cellStyle name="Total 2 4 10" xfId="59909"/>
    <cellStyle name="Total 2 4 10 2" xfId="59910"/>
    <cellStyle name="Total 2 4 10 3" xfId="59911"/>
    <cellStyle name="Total 2 4 11" xfId="59912"/>
    <cellStyle name="Total 2 4 12" xfId="59913"/>
    <cellStyle name="Total 2 4 13" xfId="59914"/>
    <cellStyle name="Total 2 4 14" xfId="59915"/>
    <cellStyle name="Total 2 4 15" xfId="59916"/>
    <cellStyle name="Total 2 4 2" xfId="662"/>
    <cellStyle name="Total 2 4 2 2" xfId="663"/>
    <cellStyle name="Total 2 4 2 2 2" xfId="664"/>
    <cellStyle name="Total 2 4 2 2 2 2" xfId="12795"/>
    <cellStyle name="Total 2 4 2 2 2 2 2" xfId="12796"/>
    <cellStyle name="Total 2 4 2 2 2 2 2 2" xfId="12797"/>
    <cellStyle name="Total 2 4 2 2 2 2 2 2 2" xfId="12798"/>
    <cellStyle name="Total 2 4 2 2 2 2 2 2 2 2" xfId="12799"/>
    <cellStyle name="Total 2 4 2 2 2 2 2 2 3" xfId="12800"/>
    <cellStyle name="Total 2 4 2 2 2 2 2 3" xfId="12801"/>
    <cellStyle name="Total 2 4 2 2 2 2 2 3 2" xfId="12802"/>
    <cellStyle name="Total 2 4 2 2 2 2 2 3 2 2" xfId="12803"/>
    <cellStyle name="Total 2 4 2 2 2 2 2 3 3" xfId="12804"/>
    <cellStyle name="Total 2 4 2 2 2 2 2 4" xfId="12805"/>
    <cellStyle name="Total 2 4 2 2 2 2 2 4 2" xfId="12806"/>
    <cellStyle name="Total 2 4 2 2 2 2 2 5" xfId="12807"/>
    <cellStyle name="Total 2 4 2 2 2 2 3" xfId="12808"/>
    <cellStyle name="Total 2 4 2 2 2 2 3 2" xfId="12809"/>
    <cellStyle name="Total 2 4 2 2 2 2 3 2 2" xfId="12810"/>
    <cellStyle name="Total 2 4 2 2 2 2 3 3" xfId="12811"/>
    <cellStyle name="Total 2 4 2 2 2 2 4" xfId="12812"/>
    <cellStyle name="Total 2 4 2 2 2 2 4 2" xfId="12813"/>
    <cellStyle name="Total 2 4 2 2 2 2 4 2 2" xfId="12814"/>
    <cellStyle name="Total 2 4 2 2 2 2 4 3" xfId="12815"/>
    <cellStyle name="Total 2 4 2 2 2 2 5" xfId="12816"/>
    <cellStyle name="Total 2 4 2 2 2 2 5 2" xfId="12817"/>
    <cellStyle name="Total 2 4 2 2 2 2 6" xfId="12818"/>
    <cellStyle name="Total 2 4 2 2 2 3" xfId="59917"/>
    <cellStyle name="Total 2 4 2 2 2 4" xfId="59918"/>
    <cellStyle name="Total 2 4 2 2 2 5" xfId="59919"/>
    <cellStyle name="Total 2 4 2 2 2 6" xfId="59920"/>
    <cellStyle name="Total 2 4 2 2 3" xfId="12819"/>
    <cellStyle name="Total 2 4 2 2 3 2" xfId="12820"/>
    <cellStyle name="Total 2 4 2 2 3 2 2" xfId="12821"/>
    <cellStyle name="Total 2 4 2 2 3 2 2 2" xfId="12822"/>
    <cellStyle name="Total 2 4 2 2 3 2 2 2 2" xfId="12823"/>
    <cellStyle name="Total 2 4 2 2 3 2 2 3" xfId="12824"/>
    <cellStyle name="Total 2 4 2 2 3 2 3" xfId="12825"/>
    <cellStyle name="Total 2 4 2 2 3 2 3 2" xfId="12826"/>
    <cellStyle name="Total 2 4 2 2 3 2 3 2 2" xfId="12827"/>
    <cellStyle name="Total 2 4 2 2 3 2 3 3" xfId="12828"/>
    <cellStyle name="Total 2 4 2 2 3 2 4" xfId="12829"/>
    <cellStyle name="Total 2 4 2 2 3 2 4 2" xfId="12830"/>
    <cellStyle name="Total 2 4 2 2 3 2 5" xfId="12831"/>
    <cellStyle name="Total 2 4 2 2 3 3" xfId="12832"/>
    <cellStyle name="Total 2 4 2 2 3 3 2" xfId="12833"/>
    <cellStyle name="Total 2 4 2 2 3 3 2 2" xfId="12834"/>
    <cellStyle name="Total 2 4 2 2 3 3 3" xfId="12835"/>
    <cellStyle name="Total 2 4 2 2 3 4" xfId="12836"/>
    <cellStyle name="Total 2 4 2 2 3 4 2" xfId="12837"/>
    <cellStyle name="Total 2 4 2 2 3 4 2 2" xfId="12838"/>
    <cellStyle name="Total 2 4 2 2 3 4 3" xfId="12839"/>
    <cellStyle name="Total 2 4 2 2 3 5" xfId="12840"/>
    <cellStyle name="Total 2 4 2 2 3 5 2" xfId="12841"/>
    <cellStyle name="Total 2 4 2 2 3 6" xfId="12842"/>
    <cellStyle name="Total 2 4 2 2 4" xfId="59921"/>
    <cellStyle name="Total 2 4 2 2 5" xfId="59922"/>
    <cellStyle name="Total 2 4 2 2 6" xfId="59923"/>
    <cellStyle name="Total 2 4 2 2 7" xfId="59924"/>
    <cellStyle name="Total 2 4 2 2 8" xfId="59925"/>
    <cellStyle name="Total 2 4 2 3" xfId="665"/>
    <cellStyle name="Total 2 4 2 3 2" xfId="12843"/>
    <cellStyle name="Total 2 4 2 3 2 2" xfId="12844"/>
    <cellStyle name="Total 2 4 2 3 2 2 2" xfId="12845"/>
    <cellStyle name="Total 2 4 2 3 2 2 2 2" xfId="12846"/>
    <cellStyle name="Total 2 4 2 3 2 2 2 2 2" xfId="12847"/>
    <cellStyle name="Total 2 4 2 3 2 2 2 3" xfId="12848"/>
    <cellStyle name="Total 2 4 2 3 2 2 3" xfId="12849"/>
    <cellStyle name="Total 2 4 2 3 2 2 3 2" xfId="12850"/>
    <cellStyle name="Total 2 4 2 3 2 2 3 2 2" xfId="12851"/>
    <cellStyle name="Total 2 4 2 3 2 2 3 3" xfId="12852"/>
    <cellStyle name="Total 2 4 2 3 2 2 4" xfId="12853"/>
    <cellStyle name="Total 2 4 2 3 2 2 4 2" xfId="12854"/>
    <cellStyle name="Total 2 4 2 3 2 2 5" xfId="12855"/>
    <cellStyle name="Total 2 4 2 3 2 3" xfId="12856"/>
    <cellStyle name="Total 2 4 2 3 2 3 2" xfId="12857"/>
    <cellStyle name="Total 2 4 2 3 2 3 2 2" xfId="12858"/>
    <cellStyle name="Total 2 4 2 3 2 3 3" xfId="12859"/>
    <cellStyle name="Total 2 4 2 3 2 4" xfId="12860"/>
    <cellStyle name="Total 2 4 2 3 2 4 2" xfId="12861"/>
    <cellStyle name="Total 2 4 2 3 2 4 2 2" xfId="12862"/>
    <cellStyle name="Total 2 4 2 3 2 4 3" xfId="12863"/>
    <cellStyle name="Total 2 4 2 3 2 5" xfId="12864"/>
    <cellStyle name="Total 2 4 2 3 2 5 2" xfId="12865"/>
    <cellStyle name="Total 2 4 2 3 2 6" xfId="12866"/>
    <cellStyle name="Total 2 4 2 3 3" xfId="59926"/>
    <cellStyle name="Total 2 4 2 3 4" xfId="59927"/>
    <cellStyle name="Total 2 4 2 3 5" xfId="59928"/>
    <cellStyle name="Total 2 4 2 3 6" xfId="59929"/>
    <cellStyle name="Total 2 4 2 4" xfId="12867"/>
    <cellStyle name="Total 2 4 2 4 2" xfId="12868"/>
    <cellStyle name="Total 2 4 2 4 2 2" xfId="12869"/>
    <cellStyle name="Total 2 4 2 4 2 2 2" xfId="12870"/>
    <cellStyle name="Total 2 4 2 4 2 2 2 2" xfId="12871"/>
    <cellStyle name="Total 2 4 2 4 2 2 3" xfId="12872"/>
    <cellStyle name="Total 2 4 2 4 2 3" xfId="12873"/>
    <cellStyle name="Total 2 4 2 4 2 3 2" xfId="12874"/>
    <cellStyle name="Total 2 4 2 4 2 3 2 2" xfId="12875"/>
    <cellStyle name="Total 2 4 2 4 2 3 3" xfId="12876"/>
    <cellStyle name="Total 2 4 2 4 2 4" xfId="12877"/>
    <cellStyle name="Total 2 4 2 4 2 4 2" xfId="12878"/>
    <cellStyle name="Total 2 4 2 4 2 5" xfId="12879"/>
    <cellStyle name="Total 2 4 2 4 3" xfId="12880"/>
    <cellStyle name="Total 2 4 2 4 3 2" xfId="12881"/>
    <cellStyle name="Total 2 4 2 4 3 2 2" xfId="12882"/>
    <cellStyle name="Total 2 4 2 4 3 3" xfId="12883"/>
    <cellStyle name="Total 2 4 2 4 4" xfId="12884"/>
    <cellStyle name="Total 2 4 2 4 4 2" xfId="12885"/>
    <cellStyle name="Total 2 4 2 4 4 2 2" xfId="12886"/>
    <cellStyle name="Total 2 4 2 4 4 3" xfId="12887"/>
    <cellStyle name="Total 2 4 2 4 5" xfId="12888"/>
    <cellStyle name="Total 2 4 2 4 5 2" xfId="12889"/>
    <cellStyle name="Total 2 4 2 4 6" xfId="12890"/>
    <cellStyle name="Total 2 4 2 5" xfId="59930"/>
    <cellStyle name="Total 2 4 2 6" xfId="59931"/>
    <cellStyle name="Total 2 4 2 7" xfId="59932"/>
    <cellStyle name="Total 2 4 2 8" xfId="59933"/>
    <cellStyle name="Total 2 4 3" xfId="666"/>
    <cellStyle name="Total 2 4 3 2" xfId="667"/>
    <cellStyle name="Total 2 4 3 2 2" xfId="12891"/>
    <cellStyle name="Total 2 4 3 2 2 2" xfId="12892"/>
    <cellStyle name="Total 2 4 3 2 2 2 2" xfId="12893"/>
    <cellStyle name="Total 2 4 3 2 2 2 2 2" xfId="12894"/>
    <cellStyle name="Total 2 4 3 2 2 2 2 2 2" xfId="12895"/>
    <cellStyle name="Total 2 4 3 2 2 2 2 3" xfId="12896"/>
    <cellStyle name="Total 2 4 3 2 2 2 3" xfId="12897"/>
    <cellStyle name="Total 2 4 3 2 2 2 3 2" xfId="12898"/>
    <cellStyle name="Total 2 4 3 2 2 2 3 2 2" xfId="12899"/>
    <cellStyle name="Total 2 4 3 2 2 2 3 3" xfId="12900"/>
    <cellStyle name="Total 2 4 3 2 2 2 4" xfId="12901"/>
    <cellStyle name="Total 2 4 3 2 2 2 4 2" xfId="12902"/>
    <cellStyle name="Total 2 4 3 2 2 2 5" xfId="12903"/>
    <cellStyle name="Total 2 4 3 2 2 3" xfId="12904"/>
    <cellStyle name="Total 2 4 3 2 2 3 2" xfId="12905"/>
    <cellStyle name="Total 2 4 3 2 2 3 2 2" xfId="12906"/>
    <cellStyle name="Total 2 4 3 2 2 3 3" xfId="12907"/>
    <cellStyle name="Total 2 4 3 2 2 4" xfId="12908"/>
    <cellStyle name="Total 2 4 3 2 2 4 2" xfId="12909"/>
    <cellStyle name="Total 2 4 3 2 2 4 2 2" xfId="12910"/>
    <cellStyle name="Total 2 4 3 2 2 4 3" xfId="12911"/>
    <cellStyle name="Total 2 4 3 2 2 5" xfId="12912"/>
    <cellStyle name="Total 2 4 3 2 2 5 2" xfId="12913"/>
    <cellStyle name="Total 2 4 3 2 2 6" xfId="12914"/>
    <cellStyle name="Total 2 4 3 2 3" xfId="59934"/>
    <cellStyle name="Total 2 4 3 2 4" xfId="59935"/>
    <cellStyle name="Total 2 4 3 2 5" xfId="59936"/>
    <cellStyle name="Total 2 4 3 2 6" xfId="59937"/>
    <cellStyle name="Total 2 4 3 2 7" xfId="59938"/>
    <cellStyle name="Total 2 4 3 3" xfId="12915"/>
    <cellStyle name="Total 2 4 3 3 2" xfId="12916"/>
    <cellStyle name="Total 2 4 3 3 2 2" xfId="12917"/>
    <cellStyle name="Total 2 4 3 3 2 2 2" xfId="12918"/>
    <cellStyle name="Total 2 4 3 3 2 2 2 2" xfId="12919"/>
    <cellStyle name="Total 2 4 3 3 2 2 3" xfId="12920"/>
    <cellStyle name="Total 2 4 3 3 2 3" xfId="12921"/>
    <cellStyle name="Total 2 4 3 3 2 3 2" xfId="12922"/>
    <cellStyle name="Total 2 4 3 3 2 3 2 2" xfId="12923"/>
    <cellStyle name="Total 2 4 3 3 2 3 3" xfId="12924"/>
    <cellStyle name="Total 2 4 3 3 2 4" xfId="12925"/>
    <cellStyle name="Total 2 4 3 3 2 4 2" xfId="12926"/>
    <cellStyle name="Total 2 4 3 3 2 5" xfId="12927"/>
    <cellStyle name="Total 2 4 3 3 3" xfId="12928"/>
    <cellStyle name="Total 2 4 3 3 3 2" xfId="12929"/>
    <cellStyle name="Total 2 4 3 3 3 2 2" xfId="12930"/>
    <cellStyle name="Total 2 4 3 3 3 3" xfId="12931"/>
    <cellStyle name="Total 2 4 3 3 4" xfId="12932"/>
    <cellStyle name="Total 2 4 3 3 4 2" xfId="12933"/>
    <cellStyle name="Total 2 4 3 3 4 2 2" xfId="12934"/>
    <cellStyle name="Total 2 4 3 3 4 3" xfId="12935"/>
    <cellStyle name="Total 2 4 3 3 5" xfId="12936"/>
    <cellStyle name="Total 2 4 3 3 5 2" xfId="12937"/>
    <cellStyle name="Total 2 4 3 3 6" xfId="12938"/>
    <cellStyle name="Total 2 4 3 4" xfId="59939"/>
    <cellStyle name="Total 2 4 3 5" xfId="59940"/>
    <cellStyle name="Total 2 4 3 6" xfId="59941"/>
    <cellStyle name="Total 2 4 3 7" xfId="59942"/>
    <cellStyle name="Total 2 4 3 8" xfId="59943"/>
    <cellStyle name="Total 2 4 4" xfId="668"/>
    <cellStyle name="Total 2 4 4 2" xfId="669"/>
    <cellStyle name="Total 2 4 4 2 2" xfId="12939"/>
    <cellStyle name="Total 2 4 4 2 2 2" xfId="12940"/>
    <cellStyle name="Total 2 4 4 2 2 2 2" xfId="12941"/>
    <cellStyle name="Total 2 4 4 2 2 2 2 2" xfId="12942"/>
    <cellStyle name="Total 2 4 4 2 2 2 2 2 2" xfId="12943"/>
    <cellStyle name="Total 2 4 4 2 2 2 2 3" xfId="12944"/>
    <cellStyle name="Total 2 4 4 2 2 2 3" xfId="12945"/>
    <cellStyle name="Total 2 4 4 2 2 2 3 2" xfId="12946"/>
    <cellStyle name="Total 2 4 4 2 2 2 3 2 2" xfId="12947"/>
    <cellStyle name="Total 2 4 4 2 2 2 3 3" xfId="12948"/>
    <cellStyle name="Total 2 4 4 2 2 2 4" xfId="12949"/>
    <cellStyle name="Total 2 4 4 2 2 2 4 2" xfId="12950"/>
    <cellStyle name="Total 2 4 4 2 2 2 5" xfId="12951"/>
    <cellStyle name="Total 2 4 4 2 2 3" xfId="12952"/>
    <cellStyle name="Total 2 4 4 2 2 3 2" xfId="12953"/>
    <cellStyle name="Total 2 4 4 2 2 3 2 2" xfId="12954"/>
    <cellStyle name="Total 2 4 4 2 2 3 3" xfId="12955"/>
    <cellStyle name="Total 2 4 4 2 2 4" xfId="12956"/>
    <cellStyle name="Total 2 4 4 2 2 4 2" xfId="12957"/>
    <cellStyle name="Total 2 4 4 2 2 4 2 2" xfId="12958"/>
    <cellStyle name="Total 2 4 4 2 2 4 3" xfId="12959"/>
    <cellStyle name="Total 2 4 4 2 2 5" xfId="12960"/>
    <cellStyle name="Total 2 4 4 2 2 5 2" xfId="12961"/>
    <cellStyle name="Total 2 4 4 2 2 6" xfId="12962"/>
    <cellStyle name="Total 2 4 4 2 3" xfId="59944"/>
    <cellStyle name="Total 2 4 4 2 4" xfId="59945"/>
    <cellStyle name="Total 2 4 4 2 5" xfId="59946"/>
    <cellStyle name="Total 2 4 4 2 6" xfId="59947"/>
    <cellStyle name="Total 2 4 4 2 7" xfId="59948"/>
    <cellStyle name="Total 2 4 4 3" xfId="12963"/>
    <cellStyle name="Total 2 4 4 3 2" xfId="12964"/>
    <cellStyle name="Total 2 4 4 3 2 2" xfId="12965"/>
    <cellStyle name="Total 2 4 4 3 2 2 2" xfId="12966"/>
    <cellStyle name="Total 2 4 4 3 2 2 2 2" xfId="12967"/>
    <cellStyle name="Total 2 4 4 3 2 2 3" xfId="12968"/>
    <cellStyle name="Total 2 4 4 3 2 3" xfId="12969"/>
    <cellStyle name="Total 2 4 4 3 2 3 2" xfId="12970"/>
    <cellStyle name="Total 2 4 4 3 2 3 2 2" xfId="12971"/>
    <cellStyle name="Total 2 4 4 3 2 3 3" xfId="12972"/>
    <cellStyle name="Total 2 4 4 3 2 4" xfId="12973"/>
    <cellStyle name="Total 2 4 4 3 2 4 2" xfId="12974"/>
    <cellStyle name="Total 2 4 4 3 2 5" xfId="12975"/>
    <cellStyle name="Total 2 4 4 3 3" xfId="12976"/>
    <cellStyle name="Total 2 4 4 3 3 2" xfId="12977"/>
    <cellStyle name="Total 2 4 4 3 3 2 2" xfId="12978"/>
    <cellStyle name="Total 2 4 4 3 3 3" xfId="12979"/>
    <cellStyle name="Total 2 4 4 3 4" xfId="12980"/>
    <cellStyle name="Total 2 4 4 3 4 2" xfId="12981"/>
    <cellStyle name="Total 2 4 4 3 4 2 2" xfId="12982"/>
    <cellStyle name="Total 2 4 4 3 4 3" xfId="12983"/>
    <cellStyle name="Total 2 4 4 3 5" xfId="12984"/>
    <cellStyle name="Total 2 4 4 3 5 2" xfId="12985"/>
    <cellStyle name="Total 2 4 4 3 6" xfId="12986"/>
    <cellStyle name="Total 2 4 4 4" xfId="59949"/>
    <cellStyle name="Total 2 4 4 5" xfId="59950"/>
    <cellStyle name="Total 2 4 4 6" xfId="59951"/>
    <cellStyle name="Total 2 4 4 7" xfId="59952"/>
    <cellStyle name="Total 2 4 4 8" xfId="59953"/>
    <cellStyle name="Total 2 4 5" xfId="670"/>
    <cellStyle name="Total 2 4 5 2" xfId="671"/>
    <cellStyle name="Total 2 4 5 2 2" xfId="12987"/>
    <cellStyle name="Total 2 4 5 2 2 2" xfId="12988"/>
    <cellStyle name="Total 2 4 5 2 2 2 2" xfId="12989"/>
    <cellStyle name="Total 2 4 5 2 2 2 2 2" xfId="12990"/>
    <cellStyle name="Total 2 4 5 2 2 2 2 2 2" xfId="12991"/>
    <cellStyle name="Total 2 4 5 2 2 2 2 3" xfId="12992"/>
    <cellStyle name="Total 2 4 5 2 2 2 3" xfId="12993"/>
    <cellStyle name="Total 2 4 5 2 2 2 3 2" xfId="12994"/>
    <cellStyle name="Total 2 4 5 2 2 2 3 2 2" xfId="12995"/>
    <cellStyle name="Total 2 4 5 2 2 2 3 3" xfId="12996"/>
    <cellStyle name="Total 2 4 5 2 2 2 4" xfId="12997"/>
    <cellStyle name="Total 2 4 5 2 2 2 4 2" xfId="12998"/>
    <cellStyle name="Total 2 4 5 2 2 2 5" xfId="12999"/>
    <cellStyle name="Total 2 4 5 2 2 3" xfId="13000"/>
    <cellStyle name="Total 2 4 5 2 2 3 2" xfId="13001"/>
    <cellStyle name="Total 2 4 5 2 2 3 2 2" xfId="13002"/>
    <cellStyle name="Total 2 4 5 2 2 3 3" xfId="13003"/>
    <cellStyle name="Total 2 4 5 2 2 4" xfId="13004"/>
    <cellStyle name="Total 2 4 5 2 2 4 2" xfId="13005"/>
    <cellStyle name="Total 2 4 5 2 2 4 2 2" xfId="13006"/>
    <cellStyle name="Total 2 4 5 2 2 4 3" xfId="13007"/>
    <cellStyle name="Total 2 4 5 2 2 5" xfId="13008"/>
    <cellStyle name="Total 2 4 5 2 2 5 2" xfId="13009"/>
    <cellStyle name="Total 2 4 5 2 2 6" xfId="13010"/>
    <cellStyle name="Total 2 4 5 2 3" xfId="59954"/>
    <cellStyle name="Total 2 4 5 2 4" xfId="59955"/>
    <cellStyle name="Total 2 4 5 2 5" xfId="59956"/>
    <cellStyle name="Total 2 4 5 2 6" xfId="59957"/>
    <cellStyle name="Total 2 4 5 2 7" xfId="59958"/>
    <cellStyle name="Total 2 4 5 3" xfId="13011"/>
    <cellStyle name="Total 2 4 5 3 2" xfId="13012"/>
    <cellStyle name="Total 2 4 5 3 2 2" xfId="13013"/>
    <cellStyle name="Total 2 4 5 3 2 2 2" xfId="13014"/>
    <cellStyle name="Total 2 4 5 3 2 2 2 2" xfId="13015"/>
    <cellStyle name="Total 2 4 5 3 2 2 3" xfId="13016"/>
    <cellStyle name="Total 2 4 5 3 2 3" xfId="13017"/>
    <cellStyle name="Total 2 4 5 3 2 3 2" xfId="13018"/>
    <cellStyle name="Total 2 4 5 3 2 3 2 2" xfId="13019"/>
    <cellStyle name="Total 2 4 5 3 2 3 3" xfId="13020"/>
    <cellStyle name="Total 2 4 5 3 2 4" xfId="13021"/>
    <cellStyle name="Total 2 4 5 3 2 4 2" xfId="13022"/>
    <cellStyle name="Total 2 4 5 3 2 5" xfId="13023"/>
    <cellStyle name="Total 2 4 5 3 3" xfId="13024"/>
    <cellStyle name="Total 2 4 5 3 3 2" xfId="13025"/>
    <cellStyle name="Total 2 4 5 3 3 2 2" xfId="13026"/>
    <cellStyle name="Total 2 4 5 3 3 3" xfId="13027"/>
    <cellStyle name="Total 2 4 5 3 4" xfId="13028"/>
    <cellStyle name="Total 2 4 5 3 4 2" xfId="13029"/>
    <cellStyle name="Total 2 4 5 3 4 2 2" xfId="13030"/>
    <cellStyle name="Total 2 4 5 3 4 3" xfId="13031"/>
    <cellStyle name="Total 2 4 5 3 5" xfId="13032"/>
    <cellStyle name="Total 2 4 5 3 5 2" xfId="13033"/>
    <cellStyle name="Total 2 4 5 3 6" xfId="13034"/>
    <cellStyle name="Total 2 4 5 4" xfId="59959"/>
    <cellStyle name="Total 2 4 5 5" xfId="59960"/>
    <cellStyle name="Total 2 4 5 6" xfId="59961"/>
    <cellStyle name="Total 2 4 5 7" xfId="59962"/>
    <cellStyle name="Total 2 4 5 8" xfId="59963"/>
    <cellStyle name="Total 2 4 6" xfId="672"/>
    <cellStyle name="Total 2 4 6 2" xfId="673"/>
    <cellStyle name="Total 2 4 6 2 2" xfId="13035"/>
    <cellStyle name="Total 2 4 6 2 2 2" xfId="13036"/>
    <cellStyle name="Total 2 4 6 2 2 2 2" xfId="13037"/>
    <cellStyle name="Total 2 4 6 2 2 2 2 2" xfId="13038"/>
    <cellStyle name="Total 2 4 6 2 2 2 2 2 2" xfId="13039"/>
    <cellStyle name="Total 2 4 6 2 2 2 2 3" xfId="13040"/>
    <cellStyle name="Total 2 4 6 2 2 2 3" xfId="13041"/>
    <cellStyle name="Total 2 4 6 2 2 2 3 2" xfId="13042"/>
    <cellStyle name="Total 2 4 6 2 2 2 3 2 2" xfId="13043"/>
    <cellStyle name="Total 2 4 6 2 2 2 3 3" xfId="13044"/>
    <cellStyle name="Total 2 4 6 2 2 2 4" xfId="13045"/>
    <cellStyle name="Total 2 4 6 2 2 2 4 2" xfId="13046"/>
    <cellStyle name="Total 2 4 6 2 2 2 5" xfId="13047"/>
    <cellStyle name="Total 2 4 6 2 2 3" xfId="13048"/>
    <cellStyle name="Total 2 4 6 2 2 3 2" xfId="13049"/>
    <cellStyle name="Total 2 4 6 2 2 3 2 2" xfId="13050"/>
    <cellStyle name="Total 2 4 6 2 2 3 3" xfId="13051"/>
    <cellStyle name="Total 2 4 6 2 2 4" xfId="13052"/>
    <cellStyle name="Total 2 4 6 2 2 4 2" xfId="13053"/>
    <cellStyle name="Total 2 4 6 2 2 4 2 2" xfId="13054"/>
    <cellStyle name="Total 2 4 6 2 2 4 3" xfId="13055"/>
    <cellStyle name="Total 2 4 6 2 2 5" xfId="13056"/>
    <cellStyle name="Total 2 4 6 2 2 5 2" xfId="13057"/>
    <cellStyle name="Total 2 4 6 2 2 6" xfId="13058"/>
    <cellStyle name="Total 2 4 6 2 3" xfId="59964"/>
    <cellStyle name="Total 2 4 6 2 4" xfId="59965"/>
    <cellStyle name="Total 2 4 6 2 5" xfId="59966"/>
    <cellStyle name="Total 2 4 6 2 6" xfId="59967"/>
    <cellStyle name="Total 2 4 6 2 7" xfId="59968"/>
    <cellStyle name="Total 2 4 6 3" xfId="13059"/>
    <cellStyle name="Total 2 4 6 3 2" xfId="13060"/>
    <cellStyle name="Total 2 4 6 3 2 2" xfId="13061"/>
    <cellStyle name="Total 2 4 6 3 2 2 2" xfId="13062"/>
    <cellStyle name="Total 2 4 6 3 2 2 2 2" xfId="13063"/>
    <cellStyle name="Total 2 4 6 3 2 2 3" xfId="13064"/>
    <cellStyle name="Total 2 4 6 3 2 3" xfId="13065"/>
    <cellStyle name="Total 2 4 6 3 2 3 2" xfId="13066"/>
    <cellStyle name="Total 2 4 6 3 2 3 2 2" xfId="13067"/>
    <cellStyle name="Total 2 4 6 3 2 3 3" xfId="13068"/>
    <cellStyle name="Total 2 4 6 3 2 4" xfId="13069"/>
    <cellStyle name="Total 2 4 6 3 2 4 2" xfId="13070"/>
    <cellStyle name="Total 2 4 6 3 2 5" xfId="13071"/>
    <cellStyle name="Total 2 4 6 3 3" xfId="13072"/>
    <cellStyle name="Total 2 4 6 3 3 2" xfId="13073"/>
    <cellStyle name="Total 2 4 6 3 3 2 2" xfId="13074"/>
    <cellStyle name="Total 2 4 6 3 3 3" xfId="13075"/>
    <cellStyle name="Total 2 4 6 3 4" xfId="13076"/>
    <cellStyle name="Total 2 4 6 3 4 2" xfId="13077"/>
    <cellStyle name="Total 2 4 6 3 4 2 2" xfId="13078"/>
    <cellStyle name="Total 2 4 6 3 4 3" xfId="13079"/>
    <cellStyle name="Total 2 4 6 3 5" xfId="13080"/>
    <cellStyle name="Total 2 4 6 3 5 2" xfId="13081"/>
    <cellStyle name="Total 2 4 6 3 6" xfId="13082"/>
    <cellStyle name="Total 2 4 6 4" xfId="59969"/>
    <cellStyle name="Total 2 4 6 5" xfId="59970"/>
    <cellStyle name="Total 2 4 6 6" xfId="59971"/>
    <cellStyle name="Total 2 4 6 7" xfId="59972"/>
    <cellStyle name="Total 2 4 6 8" xfId="59973"/>
    <cellStyle name="Total 2 4 7" xfId="13083"/>
    <cellStyle name="Total 2 4 7 2" xfId="13084"/>
    <cellStyle name="Total 2 4 7 2 2" xfId="13085"/>
    <cellStyle name="Total 2 4 7 2 2 2" xfId="13086"/>
    <cellStyle name="Total 2 4 7 2 2 2 2" xfId="13087"/>
    <cellStyle name="Total 2 4 7 2 2 3" xfId="13088"/>
    <cellStyle name="Total 2 4 7 2 3" xfId="13089"/>
    <cellStyle name="Total 2 4 7 2 3 2" xfId="13090"/>
    <cellStyle name="Total 2 4 7 2 3 2 2" xfId="13091"/>
    <cellStyle name="Total 2 4 7 2 3 3" xfId="13092"/>
    <cellStyle name="Total 2 4 7 2 4" xfId="13093"/>
    <cellStyle name="Total 2 4 7 2 4 2" xfId="13094"/>
    <cellStyle name="Total 2 4 7 2 5" xfId="13095"/>
    <cellStyle name="Total 2 4 7 3" xfId="13096"/>
    <cellStyle name="Total 2 4 7 3 2" xfId="13097"/>
    <cellStyle name="Total 2 4 7 3 2 2" xfId="13098"/>
    <cellStyle name="Total 2 4 7 3 3" xfId="13099"/>
    <cellStyle name="Total 2 4 7 4" xfId="13100"/>
    <cellStyle name="Total 2 4 7 4 2" xfId="13101"/>
    <cellStyle name="Total 2 4 7 4 2 2" xfId="13102"/>
    <cellStyle name="Total 2 4 7 4 3" xfId="13103"/>
    <cellStyle name="Total 2 4 7 5" xfId="13104"/>
    <cellStyle name="Total 2 4 7 5 2" xfId="13105"/>
    <cellStyle name="Total 2 4 7 6" xfId="13106"/>
    <cellStyle name="Total 2 4 8" xfId="59974"/>
    <cellStyle name="Total 2 4 8 2" xfId="59975"/>
    <cellStyle name="Total 2 4 8 2 2" xfId="59976"/>
    <cellStyle name="Total 2 4 8 2 3" xfId="59977"/>
    <cellStyle name="Total 2 4 8 3" xfId="59978"/>
    <cellStyle name="Total 2 4 8 4" xfId="59979"/>
    <cellStyle name="Total 2 4 9" xfId="59980"/>
    <cellStyle name="Total 2 4 9 2" xfId="59981"/>
    <cellStyle name="Total 2 4 9 2 2" xfId="59982"/>
    <cellStyle name="Total 2 4 9 2 3" xfId="59983"/>
    <cellStyle name="Total 2 4 9 3" xfId="59984"/>
    <cellStyle name="Total 2 4 9 4" xfId="59985"/>
    <cellStyle name="Total 2 5" xfId="674"/>
    <cellStyle name="Total 2 5 10" xfId="59986"/>
    <cellStyle name="Total 2 5 11" xfId="59987"/>
    <cellStyle name="Total 2 5 2" xfId="675"/>
    <cellStyle name="Total 2 5 2 2" xfId="676"/>
    <cellStyle name="Total 2 5 2 2 2" xfId="13107"/>
    <cellStyle name="Total 2 5 2 2 2 2" xfId="13108"/>
    <cellStyle name="Total 2 5 2 2 2 2 2" xfId="13109"/>
    <cellStyle name="Total 2 5 2 2 2 2 2 2" xfId="13110"/>
    <cellStyle name="Total 2 5 2 2 2 2 2 2 2" xfId="13111"/>
    <cellStyle name="Total 2 5 2 2 2 2 2 3" xfId="13112"/>
    <cellStyle name="Total 2 5 2 2 2 2 3" xfId="13113"/>
    <cellStyle name="Total 2 5 2 2 2 2 3 2" xfId="13114"/>
    <cellStyle name="Total 2 5 2 2 2 2 3 2 2" xfId="13115"/>
    <cellStyle name="Total 2 5 2 2 2 2 3 3" xfId="13116"/>
    <cellStyle name="Total 2 5 2 2 2 2 4" xfId="13117"/>
    <cellStyle name="Total 2 5 2 2 2 2 4 2" xfId="13118"/>
    <cellStyle name="Total 2 5 2 2 2 2 5" xfId="13119"/>
    <cellStyle name="Total 2 5 2 2 2 3" xfId="13120"/>
    <cellStyle name="Total 2 5 2 2 2 3 2" xfId="13121"/>
    <cellStyle name="Total 2 5 2 2 2 3 2 2" xfId="13122"/>
    <cellStyle name="Total 2 5 2 2 2 3 3" xfId="13123"/>
    <cellStyle name="Total 2 5 2 2 2 4" xfId="13124"/>
    <cellStyle name="Total 2 5 2 2 2 4 2" xfId="13125"/>
    <cellStyle name="Total 2 5 2 2 2 4 2 2" xfId="13126"/>
    <cellStyle name="Total 2 5 2 2 2 4 3" xfId="13127"/>
    <cellStyle name="Total 2 5 2 2 2 5" xfId="13128"/>
    <cellStyle name="Total 2 5 2 2 2 5 2" xfId="13129"/>
    <cellStyle name="Total 2 5 2 2 2 6" xfId="13130"/>
    <cellStyle name="Total 2 5 2 2 3" xfId="59988"/>
    <cellStyle name="Total 2 5 2 2 4" xfId="59989"/>
    <cellStyle name="Total 2 5 2 2 5" xfId="59990"/>
    <cellStyle name="Total 2 5 2 2 6" xfId="59991"/>
    <cellStyle name="Total 2 5 2 2 7" xfId="59992"/>
    <cellStyle name="Total 2 5 2 3" xfId="13131"/>
    <cellStyle name="Total 2 5 2 3 2" xfId="13132"/>
    <cellStyle name="Total 2 5 2 3 2 2" xfId="13133"/>
    <cellStyle name="Total 2 5 2 3 2 2 2" xfId="13134"/>
    <cellStyle name="Total 2 5 2 3 2 2 2 2" xfId="13135"/>
    <cellStyle name="Total 2 5 2 3 2 2 3" xfId="13136"/>
    <cellStyle name="Total 2 5 2 3 2 3" xfId="13137"/>
    <cellStyle name="Total 2 5 2 3 2 3 2" xfId="13138"/>
    <cellStyle name="Total 2 5 2 3 2 3 2 2" xfId="13139"/>
    <cellStyle name="Total 2 5 2 3 2 3 3" xfId="13140"/>
    <cellStyle name="Total 2 5 2 3 2 4" xfId="13141"/>
    <cellStyle name="Total 2 5 2 3 2 4 2" xfId="13142"/>
    <cellStyle name="Total 2 5 2 3 2 5" xfId="13143"/>
    <cellStyle name="Total 2 5 2 3 3" xfId="13144"/>
    <cellStyle name="Total 2 5 2 3 3 2" xfId="13145"/>
    <cellStyle name="Total 2 5 2 3 3 2 2" xfId="13146"/>
    <cellStyle name="Total 2 5 2 3 3 3" xfId="13147"/>
    <cellStyle name="Total 2 5 2 3 4" xfId="13148"/>
    <cellStyle name="Total 2 5 2 3 4 2" xfId="13149"/>
    <cellStyle name="Total 2 5 2 3 4 2 2" xfId="13150"/>
    <cellStyle name="Total 2 5 2 3 4 3" xfId="13151"/>
    <cellStyle name="Total 2 5 2 3 5" xfId="13152"/>
    <cellStyle name="Total 2 5 2 3 5 2" xfId="13153"/>
    <cellStyle name="Total 2 5 2 3 6" xfId="13154"/>
    <cellStyle name="Total 2 5 2 4" xfId="59993"/>
    <cellStyle name="Total 2 5 2 5" xfId="59994"/>
    <cellStyle name="Total 2 5 2 6" xfId="59995"/>
    <cellStyle name="Total 2 5 2 7" xfId="59996"/>
    <cellStyle name="Total 2 5 3" xfId="677"/>
    <cellStyle name="Total 2 5 3 2" xfId="13155"/>
    <cellStyle name="Total 2 5 3 2 2" xfId="13156"/>
    <cellStyle name="Total 2 5 3 2 2 2" xfId="13157"/>
    <cellStyle name="Total 2 5 3 2 2 2 2" xfId="13158"/>
    <cellStyle name="Total 2 5 3 2 2 2 2 2" xfId="13159"/>
    <cellStyle name="Total 2 5 3 2 2 2 3" xfId="13160"/>
    <cellStyle name="Total 2 5 3 2 2 3" xfId="13161"/>
    <cellStyle name="Total 2 5 3 2 2 3 2" xfId="13162"/>
    <cellStyle name="Total 2 5 3 2 2 3 2 2" xfId="13163"/>
    <cellStyle name="Total 2 5 3 2 2 3 3" xfId="13164"/>
    <cellStyle name="Total 2 5 3 2 2 4" xfId="13165"/>
    <cellStyle name="Total 2 5 3 2 2 4 2" xfId="13166"/>
    <cellStyle name="Total 2 5 3 2 2 5" xfId="13167"/>
    <cellStyle name="Total 2 5 3 2 3" xfId="13168"/>
    <cellStyle name="Total 2 5 3 2 3 2" xfId="13169"/>
    <cellStyle name="Total 2 5 3 2 3 2 2" xfId="13170"/>
    <cellStyle name="Total 2 5 3 2 3 3" xfId="13171"/>
    <cellStyle name="Total 2 5 3 2 4" xfId="13172"/>
    <cellStyle name="Total 2 5 3 2 4 2" xfId="13173"/>
    <cellStyle name="Total 2 5 3 2 4 2 2" xfId="13174"/>
    <cellStyle name="Total 2 5 3 2 4 3" xfId="13175"/>
    <cellStyle name="Total 2 5 3 2 5" xfId="13176"/>
    <cellStyle name="Total 2 5 3 2 5 2" xfId="13177"/>
    <cellStyle name="Total 2 5 3 2 6" xfId="13178"/>
    <cellStyle name="Total 2 5 3 3" xfId="59997"/>
    <cellStyle name="Total 2 5 3 4" xfId="59998"/>
    <cellStyle name="Total 2 5 3 5" xfId="59999"/>
    <cellStyle name="Total 2 5 3 6" xfId="60000"/>
    <cellStyle name="Total 2 5 3 7" xfId="60001"/>
    <cellStyle name="Total 2 5 3 8" xfId="60002"/>
    <cellStyle name="Total 2 5 4" xfId="13179"/>
    <cellStyle name="Total 2 5 4 2" xfId="13180"/>
    <cellStyle name="Total 2 5 4 2 2" xfId="13181"/>
    <cellStyle name="Total 2 5 4 2 2 2" xfId="13182"/>
    <cellStyle name="Total 2 5 4 2 2 2 2" xfId="13183"/>
    <cellStyle name="Total 2 5 4 2 2 3" xfId="13184"/>
    <cellStyle name="Total 2 5 4 2 3" xfId="13185"/>
    <cellStyle name="Total 2 5 4 2 3 2" xfId="13186"/>
    <cellStyle name="Total 2 5 4 2 3 2 2" xfId="13187"/>
    <cellStyle name="Total 2 5 4 2 3 3" xfId="13188"/>
    <cellStyle name="Total 2 5 4 2 4" xfId="13189"/>
    <cellStyle name="Total 2 5 4 2 4 2" xfId="13190"/>
    <cellStyle name="Total 2 5 4 2 5" xfId="13191"/>
    <cellStyle name="Total 2 5 4 3" xfId="13192"/>
    <cellStyle name="Total 2 5 4 3 2" xfId="13193"/>
    <cellStyle name="Total 2 5 4 3 2 2" xfId="13194"/>
    <cellStyle name="Total 2 5 4 3 3" xfId="13195"/>
    <cellStyle name="Total 2 5 4 4" xfId="13196"/>
    <cellStyle name="Total 2 5 4 4 2" xfId="13197"/>
    <cellStyle name="Total 2 5 4 4 2 2" xfId="13198"/>
    <cellStyle name="Total 2 5 4 4 3" xfId="13199"/>
    <cellStyle name="Total 2 5 4 5" xfId="13200"/>
    <cellStyle name="Total 2 5 4 5 2" xfId="13201"/>
    <cellStyle name="Total 2 5 4 6" xfId="13202"/>
    <cellStyle name="Total 2 5 5" xfId="60003"/>
    <cellStyle name="Total 2 5 5 2" xfId="60004"/>
    <cellStyle name="Total 2 5 5 2 2" xfId="60005"/>
    <cellStyle name="Total 2 5 5 2 3" xfId="60006"/>
    <cellStyle name="Total 2 5 5 3" xfId="60007"/>
    <cellStyle name="Total 2 5 5 4" xfId="60008"/>
    <cellStyle name="Total 2 5 6" xfId="60009"/>
    <cellStyle name="Total 2 5 6 2" xfId="60010"/>
    <cellStyle name="Total 2 5 6 2 2" xfId="60011"/>
    <cellStyle name="Total 2 5 6 2 3" xfId="60012"/>
    <cellStyle name="Total 2 5 6 3" xfId="60013"/>
    <cellStyle name="Total 2 5 6 4" xfId="60014"/>
    <cellStyle name="Total 2 5 7" xfId="60015"/>
    <cellStyle name="Total 2 5 7 2" xfId="60016"/>
    <cellStyle name="Total 2 5 7 2 2" xfId="60017"/>
    <cellStyle name="Total 2 5 7 2 3" xfId="60018"/>
    <cellStyle name="Total 2 5 7 3" xfId="60019"/>
    <cellStyle name="Total 2 5 7 4" xfId="60020"/>
    <cellStyle name="Total 2 5 8" xfId="60021"/>
    <cellStyle name="Total 2 5 8 2" xfId="60022"/>
    <cellStyle name="Total 2 5 8 3" xfId="60023"/>
    <cellStyle name="Total 2 5 9" xfId="60024"/>
    <cellStyle name="Total 2 6" xfId="678"/>
    <cellStyle name="Total 2 6 10" xfId="60025"/>
    <cellStyle name="Total 2 6 11" xfId="60026"/>
    <cellStyle name="Total 2 6 12" xfId="60027"/>
    <cellStyle name="Total 2 6 13" xfId="60028"/>
    <cellStyle name="Total 2 6 14" xfId="60029"/>
    <cellStyle name="Total 2 6 2" xfId="679"/>
    <cellStyle name="Total 2 6 2 2" xfId="13203"/>
    <cellStyle name="Total 2 6 2 2 2" xfId="13204"/>
    <cellStyle name="Total 2 6 2 2 2 2" xfId="13205"/>
    <cellStyle name="Total 2 6 2 2 2 2 2" xfId="13206"/>
    <cellStyle name="Total 2 6 2 2 2 2 2 2" xfId="13207"/>
    <cellStyle name="Total 2 6 2 2 2 2 3" xfId="13208"/>
    <cellStyle name="Total 2 6 2 2 2 3" xfId="13209"/>
    <cellStyle name="Total 2 6 2 2 2 3 2" xfId="13210"/>
    <cellStyle name="Total 2 6 2 2 2 3 2 2" xfId="13211"/>
    <cellStyle name="Total 2 6 2 2 2 3 3" xfId="13212"/>
    <cellStyle name="Total 2 6 2 2 2 4" xfId="13213"/>
    <cellStyle name="Total 2 6 2 2 2 4 2" xfId="13214"/>
    <cellStyle name="Total 2 6 2 2 2 5" xfId="13215"/>
    <cellStyle name="Total 2 6 2 2 3" xfId="13216"/>
    <cellStyle name="Total 2 6 2 2 3 2" xfId="13217"/>
    <cellStyle name="Total 2 6 2 2 3 2 2" xfId="13218"/>
    <cellStyle name="Total 2 6 2 2 3 3" xfId="13219"/>
    <cellStyle name="Total 2 6 2 2 4" xfId="13220"/>
    <cellStyle name="Total 2 6 2 2 4 2" xfId="13221"/>
    <cellStyle name="Total 2 6 2 2 4 2 2" xfId="13222"/>
    <cellStyle name="Total 2 6 2 2 4 3" xfId="13223"/>
    <cellStyle name="Total 2 6 2 2 5" xfId="13224"/>
    <cellStyle name="Total 2 6 2 2 5 2" xfId="13225"/>
    <cellStyle name="Total 2 6 2 2 6" xfId="13226"/>
    <cellStyle name="Total 2 6 2 3" xfId="60030"/>
    <cellStyle name="Total 2 6 2 4" xfId="60031"/>
    <cellStyle name="Total 2 6 2 5" xfId="60032"/>
    <cellStyle name="Total 2 6 2 6" xfId="60033"/>
    <cellStyle name="Total 2 6 2 7" xfId="60034"/>
    <cellStyle name="Total 2 6 2 8" xfId="60035"/>
    <cellStyle name="Total 2 6 3" xfId="13227"/>
    <cellStyle name="Total 2 6 3 2" xfId="13228"/>
    <cellStyle name="Total 2 6 3 2 2" xfId="13229"/>
    <cellStyle name="Total 2 6 3 2 2 2" xfId="13230"/>
    <cellStyle name="Total 2 6 3 2 2 2 2" xfId="13231"/>
    <cellStyle name="Total 2 6 3 2 2 3" xfId="13232"/>
    <cellStyle name="Total 2 6 3 2 3" xfId="13233"/>
    <cellStyle name="Total 2 6 3 2 3 2" xfId="13234"/>
    <cellStyle name="Total 2 6 3 2 3 2 2" xfId="13235"/>
    <cellStyle name="Total 2 6 3 2 3 3" xfId="13236"/>
    <cellStyle name="Total 2 6 3 2 4" xfId="13237"/>
    <cellStyle name="Total 2 6 3 2 4 2" xfId="13238"/>
    <cellStyle name="Total 2 6 3 2 5" xfId="13239"/>
    <cellStyle name="Total 2 6 3 3" xfId="13240"/>
    <cellStyle name="Total 2 6 3 3 2" xfId="13241"/>
    <cellStyle name="Total 2 6 3 3 2 2" xfId="13242"/>
    <cellStyle name="Total 2 6 3 3 3" xfId="13243"/>
    <cellStyle name="Total 2 6 3 4" xfId="13244"/>
    <cellStyle name="Total 2 6 3 4 2" xfId="13245"/>
    <cellStyle name="Total 2 6 3 4 2 2" xfId="13246"/>
    <cellStyle name="Total 2 6 3 4 3" xfId="13247"/>
    <cellStyle name="Total 2 6 3 5" xfId="13248"/>
    <cellStyle name="Total 2 6 3 5 2" xfId="13249"/>
    <cellStyle name="Total 2 6 3 6" xfId="13250"/>
    <cellStyle name="Total 2 6 4" xfId="60036"/>
    <cellStyle name="Total 2 6 4 2" xfId="60037"/>
    <cellStyle name="Total 2 6 4 2 2" xfId="60038"/>
    <cellStyle name="Total 2 6 4 2 3" xfId="60039"/>
    <cellStyle name="Total 2 6 4 3" xfId="60040"/>
    <cellStyle name="Total 2 6 4 4" xfId="60041"/>
    <cellStyle name="Total 2 6 5" xfId="60042"/>
    <cellStyle name="Total 2 6 5 2" xfId="60043"/>
    <cellStyle name="Total 2 6 5 2 2" xfId="60044"/>
    <cellStyle name="Total 2 6 5 2 3" xfId="60045"/>
    <cellStyle name="Total 2 6 5 3" xfId="60046"/>
    <cellStyle name="Total 2 6 5 4" xfId="60047"/>
    <cellStyle name="Total 2 6 6" xfId="60048"/>
    <cellStyle name="Total 2 6 6 2" xfId="60049"/>
    <cellStyle name="Total 2 6 6 2 2" xfId="60050"/>
    <cellStyle name="Total 2 6 6 2 3" xfId="60051"/>
    <cellStyle name="Total 2 6 6 3" xfId="60052"/>
    <cellStyle name="Total 2 6 6 4" xfId="60053"/>
    <cellStyle name="Total 2 6 7" xfId="60054"/>
    <cellStyle name="Total 2 6 7 2" xfId="60055"/>
    <cellStyle name="Total 2 6 7 2 2" xfId="60056"/>
    <cellStyle name="Total 2 6 7 2 3" xfId="60057"/>
    <cellStyle name="Total 2 6 7 3" xfId="60058"/>
    <cellStyle name="Total 2 6 7 4" xfId="60059"/>
    <cellStyle name="Total 2 6 8" xfId="60060"/>
    <cellStyle name="Total 2 6 8 2" xfId="60061"/>
    <cellStyle name="Total 2 6 8 2 2" xfId="60062"/>
    <cellStyle name="Total 2 6 8 2 3" xfId="60063"/>
    <cellStyle name="Total 2 6 8 3" xfId="60064"/>
    <cellStyle name="Total 2 6 8 4" xfId="60065"/>
    <cellStyle name="Total 2 6 9" xfId="60066"/>
    <cellStyle name="Total 2 6 9 2" xfId="60067"/>
    <cellStyle name="Total 2 6 9 3" xfId="60068"/>
    <cellStyle name="Total 2 7" xfId="680"/>
    <cellStyle name="Total 2 7 10" xfId="60069"/>
    <cellStyle name="Total 2 7 11" xfId="60070"/>
    <cellStyle name="Total 2 7 12" xfId="60071"/>
    <cellStyle name="Total 2 7 13" xfId="60072"/>
    <cellStyle name="Total 2 7 14" xfId="60073"/>
    <cellStyle name="Total 2 7 2" xfId="681"/>
    <cellStyle name="Total 2 7 2 2" xfId="13251"/>
    <cellStyle name="Total 2 7 2 2 2" xfId="13252"/>
    <cellStyle name="Total 2 7 2 2 2 2" xfId="13253"/>
    <cellStyle name="Total 2 7 2 2 2 2 2" xfId="13254"/>
    <cellStyle name="Total 2 7 2 2 2 2 2 2" xfId="13255"/>
    <cellStyle name="Total 2 7 2 2 2 2 3" xfId="13256"/>
    <cellStyle name="Total 2 7 2 2 2 3" xfId="13257"/>
    <cellStyle name="Total 2 7 2 2 2 3 2" xfId="13258"/>
    <cellStyle name="Total 2 7 2 2 2 3 2 2" xfId="13259"/>
    <cellStyle name="Total 2 7 2 2 2 3 3" xfId="13260"/>
    <cellStyle name="Total 2 7 2 2 2 4" xfId="13261"/>
    <cellStyle name="Total 2 7 2 2 2 4 2" xfId="13262"/>
    <cellStyle name="Total 2 7 2 2 2 5" xfId="13263"/>
    <cellStyle name="Total 2 7 2 2 3" xfId="13264"/>
    <cellStyle name="Total 2 7 2 2 3 2" xfId="13265"/>
    <cellStyle name="Total 2 7 2 2 3 2 2" xfId="13266"/>
    <cellStyle name="Total 2 7 2 2 3 3" xfId="13267"/>
    <cellStyle name="Total 2 7 2 2 4" xfId="13268"/>
    <cellStyle name="Total 2 7 2 2 4 2" xfId="13269"/>
    <cellStyle name="Total 2 7 2 2 4 2 2" xfId="13270"/>
    <cellStyle name="Total 2 7 2 2 4 3" xfId="13271"/>
    <cellStyle name="Total 2 7 2 2 5" xfId="13272"/>
    <cellStyle name="Total 2 7 2 2 5 2" xfId="13273"/>
    <cellStyle name="Total 2 7 2 2 6" xfId="13274"/>
    <cellStyle name="Total 2 7 2 3" xfId="60074"/>
    <cellStyle name="Total 2 7 2 4" xfId="60075"/>
    <cellStyle name="Total 2 7 2 5" xfId="60076"/>
    <cellStyle name="Total 2 7 2 6" xfId="60077"/>
    <cellStyle name="Total 2 7 2 7" xfId="60078"/>
    <cellStyle name="Total 2 7 2 8" xfId="60079"/>
    <cellStyle name="Total 2 7 3" xfId="13275"/>
    <cellStyle name="Total 2 7 3 2" xfId="13276"/>
    <cellStyle name="Total 2 7 3 2 2" xfId="13277"/>
    <cellStyle name="Total 2 7 3 2 2 2" xfId="13278"/>
    <cellStyle name="Total 2 7 3 2 2 2 2" xfId="13279"/>
    <cellStyle name="Total 2 7 3 2 2 3" xfId="13280"/>
    <cellStyle name="Total 2 7 3 2 3" xfId="13281"/>
    <cellStyle name="Total 2 7 3 2 3 2" xfId="13282"/>
    <cellStyle name="Total 2 7 3 2 3 2 2" xfId="13283"/>
    <cellStyle name="Total 2 7 3 2 3 3" xfId="13284"/>
    <cellStyle name="Total 2 7 3 2 4" xfId="13285"/>
    <cellStyle name="Total 2 7 3 2 4 2" xfId="13286"/>
    <cellStyle name="Total 2 7 3 2 5" xfId="13287"/>
    <cellStyle name="Total 2 7 3 3" xfId="13288"/>
    <cellStyle name="Total 2 7 3 3 2" xfId="13289"/>
    <cellStyle name="Total 2 7 3 3 2 2" xfId="13290"/>
    <cellStyle name="Total 2 7 3 3 3" xfId="13291"/>
    <cellStyle name="Total 2 7 3 4" xfId="13292"/>
    <cellStyle name="Total 2 7 3 4 2" xfId="13293"/>
    <cellStyle name="Total 2 7 3 4 2 2" xfId="13294"/>
    <cellStyle name="Total 2 7 3 4 3" xfId="13295"/>
    <cellStyle name="Total 2 7 3 5" xfId="13296"/>
    <cellStyle name="Total 2 7 3 5 2" xfId="13297"/>
    <cellStyle name="Total 2 7 3 6" xfId="13298"/>
    <cellStyle name="Total 2 7 4" xfId="60080"/>
    <cellStyle name="Total 2 7 4 2" xfId="60081"/>
    <cellStyle name="Total 2 7 4 2 2" xfId="60082"/>
    <cellStyle name="Total 2 7 4 2 3" xfId="60083"/>
    <cellStyle name="Total 2 7 4 3" xfId="60084"/>
    <cellStyle name="Total 2 7 4 4" xfId="60085"/>
    <cellStyle name="Total 2 7 5" xfId="60086"/>
    <cellStyle name="Total 2 7 5 2" xfId="60087"/>
    <cellStyle name="Total 2 7 5 2 2" xfId="60088"/>
    <cellStyle name="Total 2 7 5 2 3" xfId="60089"/>
    <cellStyle name="Total 2 7 5 3" xfId="60090"/>
    <cellStyle name="Total 2 7 5 4" xfId="60091"/>
    <cellStyle name="Total 2 7 6" xfId="60092"/>
    <cellStyle name="Total 2 7 6 2" xfId="60093"/>
    <cellStyle name="Total 2 7 6 2 2" xfId="60094"/>
    <cellStyle name="Total 2 7 6 2 3" xfId="60095"/>
    <cellStyle name="Total 2 7 6 3" xfId="60096"/>
    <cellStyle name="Total 2 7 6 4" xfId="60097"/>
    <cellStyle name="Total 2 7 7" xfId="60098"/>
    <cellStyle name="Total 2 7 7 2" xfId="60099"/>
    <cellStyle name="Total 2 7 7 2 2" xfId="60100"/>
    <cellStyle name="Total 2 7 7 2 3" xfId="60101"/>
    <cellStyle name="Total 2 7 7 3" xfId="60102"/>
    <cellStyle name="Total 2 7 7 4" xfId="60103"/>
    <cellStyle name="Total 2 7 8" xfId="60104"/>
    <cellStyle name="Total 2 7 8 2" xfId="60105"/>
    <cellStyle name="Total 2 7 8 2 2" xfId="60106"/>
    <cellStyle name="Total 2 7 8 2 3" xfId="60107"/>
    <cellStyle name="Total 2 7 8 3" xfId="60108"/>
    <cellStyle name="Total 2 7 8 4" xfId="60109"/>
    <cellStyle name="Total 2 7 9" xfId="60110"/>
    <cellStyle name="Total 2 7 9 2" xfId="60111"/>
    <cellStyle name="Total 2 7 9 3" xfId="60112"/>
    <cellStyle name="Total 2 8" xfId="682"/>
    <cellStyle name="Total 2 8 10" xfId="60113"/>
    <cellStyle name="Total 2 8 11" xfId="60114"/>
    <cellStyle name="Total 2 8 12" xfId="60115"/>
    <cellStyle name="Total 2 8 13" xfId="60116"/>
    <cellStyle name="Total 2 8 14" xfId="60117"/>
    <cellStyle name="Total 2 8 2" xfId="683"/>
    <cellStyle name="Total 2 8 2 2" xfId="13299"/>
    <cellStyle name="Total 2 8 2 2 2" xfId="13300"/>
    <cellStyle name="Total 2 8 2 2 2 2" xfId="13301"/>
    <cellStyle name="Total 2 8 2 2 2 2 2" xfId="13302"/>
    <cellStyle name="Total 2 8 2 2 2 2 2 2" xfId="13303"/>
    <cellStyle name="Total 2 8 2 2 2 2 3" xfId="13304"/>
    <cellStyle name="Total 2 8 2 2 2 3" xfId="13305"/>
    <cellStyle name="Total 2 8 2 2 2 3 2" xfId="13306"/>
    <cellStyle name="Total 2 8 2 2 2 3 2 2" xfId="13307"/>
    <cellStyle name="Total 2 8 2 2 2 3 3" xfId="13308"/>
    <cellStyle name="Total 2 8 2 2 2 4" xfId="13309"/>
    <cellStyle name="Total 2 8 2 2 2 4 2" xfId="13310"/>
    <cellStyle name="Total 2 8 2 2 2 5" xfId="13311"/>
    <cellStyle name="Total 2 8 2 2 3" xfId="13312"/>
    <cellStyle name="Total 2 8 2 2 3 2" xfId="13313"/>
    <cellStyle name="Total 2 8 2 2 3 2 2" xfId="13314"/>
    <cellStyle name="Total 2 8 2 2 3 3" xfId="13315"/>
    <cellStyle name="Total 2 8 2 2 4" xfId="13316"/>
    <cellStyle name="Total 2 8 2 2 4 2" xfId="13317"/>
    <cellStyle name="Total 2 8 2 2 4 2 2" xfId="13318"/>
    <cellStyle name="Total 2 8 2 2 4 3" xfId="13319"/>
    <cellStyle name="Total 2 8 2 2 5" xfId="13320"/>
    <cellStyle name="Total 2 8 2 2 5 2" xfId="13321"/>
    <cellStyle name="Total 2 8 2 2 6" xfId="13322"/>
    <cellStyle name="Total 2 8 2 3" xfId="60118"/>
    <cellStyle name="Total 2 8 2 4" xfId="60119"/>
    <cellStyle name="Total 2 8 2 5" xfId="60120"/>
    <cellStyle name="Total 2 8 2 6" xfId="60121"/>
    <cellStyle name="Total 2 8 2 7" xfId="60122"/>
    <cellStyle name="Total 2 8 2 8" xfId="60123"/>
    <cellStyle name="Total 2 8 3" xfId="13323"/>
    <cellStyle name="Total 2 8 3 2" xfId="13324"/>
    <cellStyle name="Total 2 8 3 2 2" xfId="13325"/>
    <cellStyle name="Total 2 8 3 2 2 2" xfId="13326"/>
    <cellStyle name="Total 2 8 3 2 2 2 2" xfId="13327"/>
    <cellStyle name="Total 2 8 3 2 2 3" xfId="13328"/>
    <cellStyle name="Total 2 8 3 2 3" xfId="13329"/>
    <cellStyle name="Total 2 8 3 2 3 2" xfId="13330"/>
    <cellStyle name="Total 2 8 3 2 3 2 2" xfId="13331"/>
    <cellStyle name="Total 2 8 3 2 3 3" xfId="13332"/>
    <cellStyle name="Total 2 8 3 2 4" xfId="13333"/>
    <cellStyle name="Total 2 8 3 2 4 2" xfId="13334"/>
    <cellStyle name="Total 2 8 3 2 5" xfId="13335"/>
    <cellStyle name="Total 2 8 3 3" xfId="13336"/>
    <cellStyle name="Total 2 8 3 3 2" xfId="13337"/>
    <cellStyle name="Total 2 8 3 3 2 2" xfId="13338"/>
    <cellStyle name="Total 2 8 3 3 3" xfId="13339"/>
    <cellStyle name="Total 2 8 3 4" xfId="13340"/>
    <cellStyle name="Total 2 8 3 4 2" xfId="13341"/>
    <cellStyle name="Total 2 8 3 4 2 2" xfId="13342"/>
    <cellStyle name="Total 2 8 3 4 3" xfId="13343"/>
    <cellStyle name="Total 2 8 3 5" xfId="13344"/>
    <cellStyle name="Total 2 8 3 5 2" xfId="13345"/>
    <cellStyle name="Total 2 8 3 6" xfId="13346"/>
    <cellStyle name="Total 2 8 4" xfId="60124"/>
    <cellStyle name="Total 2 8 4 2" xfId="60125"/>
    <cellStyle name="Total 2 8 4 2 2" xfId="60126"/>
    <cellStyle name="Total 2 8 4 2 3" xfId="60127"/>
    <cellStyle name="Total 2 8 4 3" xfId="60128"/>
    <cellStyle name="Total 2 8 4 4" xfId="60129"/>
    <cellStyle name="Total 2 8 5" xfId="60130"/>
    <cellStyle name="Total 2 8 5 2" xfId="60131"/>
    <cellStyle name="Total 2 8 5 2 2" xfId="60132"/>
    <cellStyle name="Total 2 8 5 2 3" xfId="60133"/>
    <cellStyle name="Total 2 8 5 3" xfId="60134"/>
    <cellStyle name="Total 2 8 5 4" xfId="60135"/>
    <cellStyle name="Total 2 8 6" xfId="60136"/>
    <cellStyle name="Total 2 8 6 2" xfId="60137"/>
    <cellStyle name="Total 2 8 6 2 2" xfId="60138"/>
    <cellStyle name="Total 2 8 6 2 3" xfId="60139"/>
    <cellStyle name="Total 2 8 6 3" xfId="60140"/>
    <cellStyle name="Total 2 8 6 4" xfId="60141"/>
    <cellStyle name="Total 2 8 7" xfId="60142"/>
    <cellStyle name="Total 2 8 7 2" xfId="60143"/>
    <cellStyle name="Total 2 8 7 2 2" xfId="60144"/>
    <cellStyle name="Total 2 8 7 2 3" xfId="60145"/>
    <cellStyle name="Total 2 8 7 3" xfId="60146"/>
    <cellStyle name="Total 2 8 7 4" xfId="60147"/>
    <cellStyle name="Total 2 8 8" xfId="60148"/>
    <cellStyle name="Total 2 8 8 2" xfId="60149"/>
    <cellStyle name="Total 2 8 8 2 2" xfId="60150"/>
    <cellStyle name="Total 2 8 8 2 3" xfId="60151"/>
    <cellStyle name="Total 2 8 8 3" xfId="60152"/>
    <cellStyle name="Total 2 8 8 4" xfId="60153"/>
    <cellStyle name="Total 2 8 9" xfId="60154"/>
    <cellStyle name="Total 2 8 9 2" xfId="60155"/>
    <cellStyle name="Total 2 8 9 3" xfId="60156"/>
    <cellStyle name="Total 2 9" xfId="684"/>
    <cellStyle name="Total 2 9 10" xfId="60157"/>
    <cellStyle name="Total 2 9 11" xfId="60158"/>
    <cellStyle name="Total 2 9 12" xfId="60159"/>
    <cellStyle name="Total 2 9 13" xfId="60160"/>
    <cellStyle name="Total 2 9 14" xfId="60161"/>
    <cellStyle name="Total 2 9 2" xfId="685"/>
    <cellStyle name="Total 2 9 2 2" xfId="13347"/>
    <cellStyle name="Total 2 9 2 2 2" xfId="13348"/>
    <cellStyle name="Total 2 9 2 2 2 2" xfId="13349"/>
    <cellStyle name="Total 2 9 2 2 2 2 2" xfId="13350"/>
    <cellStyle name="Total 2 9 2 2 2 2 2 2" xfId="13351"/>
    <cellStyle name="Total 2 9 2 2 2 2 3" xfId="13352"/>
    <cellStyle name="Total 2 9 2 2 2 3" xfId="13353"/>
    <cellStyle name="Total 2 9 2 2 2 3 2" xfId="13354"/>
    <cellStyle name="Total 2 9 2 2 2 3 2 2" xfId="13355"/>
    <cellStyle name="Total 2 9 2 2 2 3 3" xfId="13356"/>
    <cellStyle name="Total 2 9 2 2 2 4" xfId="13357"/>
    <cellStyle name="Total 2 9 2 2 2 4 2" xfId="13358"/>
    <cellStyle name="Total 2 9 2 2 2 5" xfId="13359"/>
    <cellStyle name="Total 2 9 2 2 3" xfId="13360"/>
    <cellStyle name="Total 2 9 2 2 3 2" xfId="13361"/>
    <cellStyle name="Total 2 9 2 2 3 2 2" xfId="13362"/>
    <cellStyle name="Total 2 9 2 2 3 3" xfId="13363"/>
    <cellStyle name="Total 2 9 2 2 4" xfId="13364"/>
    <cellStyle name="Total 2 9 2 2 4 2" xfId="13365"/>
    <cellStyle name="Total 2 9 2 2 4 2 2" xfId="13366"/>
    <cellStyle name="Total 2 9 2 2 4 3" xfId="13367"/>
    <cellStyle name="Total 2 9 2 2 5" xfId="13368"/>
    <cellStyle name="Total 2 9 2 2 5 2" xfId="13369"/>
    <cellStyle name="Total 2 9 2 2 6" xfId="13370"/>
    <cellStyle name="Total 2 9 2 3" xfId="60162"/>
    <cellStyle name="Total 2 9 2 4" xfId="60163"/>
    <cellStyle name="Total 2 9 2 5" xfId="60164"/>
    <cellStyle name="Total 2 9 2 6" xfId="60165"/>
    <cellStyle name="Total 2 9 2 7" xfId="60166"/>
    <cellStyle name="Total 2 9 2 8" xfId="60167"/>
    <cellStyle name="Total 2 9 3" xfId="13371"/>
    <cellStyle name="Total 2 9 3 2" xfId="13372"/>
    <cellStyle name="Total 2 9 3 2 2" xfId="13373"/>
    <cellStyle name="Total 2 9 3 2 2 2" xfId="13374"/>
    <cellStyle name="Total 2 9 3 2 2 2 2" xfId="13375"/>
    <cellStyle name="Total 2 9 3 2 2 3" xfId="13376"/>
    <cellStyle name="Total 2 9 3 2 3" xfId="13377"/>
    <cellStyle name="Total 2 9 3 2 3 2" xfId="13378"/>
    <cellStyle name="Total 2 9 3 2 3 2 2" xfId="13379"/>
    <cellStyle name="Total 2 9 3 2 3 3" xfId="13380"/>
    <cellStyle name="Total 2 9 3 2 4" xfId="13381"/>
    <cellStyle name="Total 2 9 3 2 4 2" xfId="13382"/>
    <cellStyle name="Total 2 9 3 2 5" xfId="13383"/>
    <cellStyle name="Total 2 9 3 3" xfId="13384"/>
    <cellStyle name="Total 2 9 3 3 2" xfId="13385"/>
    <cellStyle name="Total 2 9 3 3 2 2" xfId="13386"/>
    <cellStyle name="Total 2 9 3 3 3" xfId="13387"/>
    <cellStyle name="Total 2 9 3 4" xfId="13388"/>
    <cellStyle name="Total 2 9 3 4 2" xfId="13389"/>
    <cellStyle name="Total 2 9 3 4 2 2" xfId="13390"/>
    <cellStyle name="Total 2 9 3 4 3" xfId="13391"/>
    <cellStyle name="Total 2 9 3 5" xfId="13392"/>
    <cellStyle name="Total 2 9 3 5 2" xfId="13393"/>
    <cellStyle name="Total 2 9 3 6" xfId="13394"/>
    <cellStyle name="Total 2 9 4" xfId="60168"/>
    <cellStyle name="Total 2 9 4 2" xfId="60169"/>
    <cellStyle name="Total 2 9 4 2 2" xfId="60170"/>
    <cellStyle name="Total 2 9 4 2 3" xfId="60171"/>
    <cellStyle name="Total 2 9 4 3" xfId="60172"/>
    <cellStyle name="Total 2 9 4 4" xfId="60173"/>
    <cellStyle name="Total 2 9 5" xfId="60174"/>
    <cellStyle name="Total 2 9 5 2" xfId="60175"/>
    <cellStyle name="Total 2 9 5 2 2" xfId="60176"/>
    <cellStyle name="Total 2 9 5 2 3" xfId="60177"/>
    <cellStyle name="Total 2 9 5 3" xfId="60178"/>
    <cellStyle name="Total 2 9 5 4" xfId="60179"/>
    <cellStyle name="Total 2 9 6" xfId="60180"/>
    <cellStyle name="Total 2 9 6 2" xfId="60181"/>
    <cellStyle name="Total 2 9 6 2 2" xfId="60182"/>
    <cellStyle name="Total 2 9 6 2 3" xfId="60183"/>
    <cellStyle name="Total 2 9 6 3" xfId="60184"/>
    <cellStyle name="Total 2 9 6 4" xfId="60185"/>
    <cellStyle name="Total 2 9 7" xfId="60186"/>
    <cellStyle name="Total 2 9 7 2" xfId="60187"/>
    <cellStyle name="Total 2 9 7 2 2" xfId="60188"/>
    <cellStyle name="Total 2 9 7 2 3" xfId="60189"/>
    <cellStyle name="Total 2 9 7 3" xfId="60190"/>
    <cellStyle name="Total 2 9 7 4" xfId="60191"/>
    <cellStyle name="Total 2 9 8" xfId="60192"/>
    <cellStyle name="Total 2 9 8 2" xfId="60193"/>
    <cellStyle name="Total 2 9 8 2 2" xfId="60194"/>
    <cellStyle name="Total 2 9 8 2 3" xfId="60195"/>
    <cellStyle name="Total 2 9 8 3" xfId="60196"/>
    <cellStyle name="Total 2 9 8 4" xfId="60197"/>
    <cellStyle name="Total 2 9 9" xfId="60198"/>
    <cellStyle name="Total 2 9 9 2" xfId="60199"/>
    <cellStyle name="Total 2 9 9 3" xfId="60200"/>
    <cellStyle name="Total 3" xfId="686"/>
    <cellStyle name="Total 3 10" xfId="60201"/>
    <cellStyle name="Total 3 2" xfId="687"/>
    <cellStyle name="Total 3 2 2" xfId="688"/>
    <cellStyle name="Total 3 2 2 2" xfId="689"/>
    <cellStyle name="Total 3 2 2 2 2" xfId="13395"/>
    <cellStyle name="Total 3 2 2 2 2 2" xfId="13396"/>
    <cellStyle name="Total 3 2 2 2 2 2 2" xfId="13397"/>
    <cellStyle name="Total 3 2 2 2 2 2 2 2" xfId="13398"/>
    <cellStyle name="Total 3 2 2 2 2 2 2 2 2" xfId="13399"/>
    <cellStyle name="Total 3 2 2 2 2 2 2 3" xfId="13400"/>
    <cellStyle name="Total 3 2 2 2 2 2 3" xfId="13401"/>
    <cellStyle name="Total 3 2 2 2 2 2 3 2" xfId="13402"/>
    <cellStyle name="Total 3 2 2 2 2 2 3 2 2" xfId="13403"/>
    <cellStyle name="Total 3 2 2 2 2 2 3 3" xfId="13404"/>
    <cellStyle name="Total 3 2 2 2 2 2 4" xfId="13405"/>
    <cellStyle name="Total 3 2 2 2 2 2 4 2" xfId="13406"/>
    <cellStyle name="Total 3 2 2 2 2 2 5" xfId="13407"/>
    <cellStyle name="Total 3 2 2 2 2 3" xfId="13408"/>
    <cellStyle name="Total 3 2 2 2 2 3 2" xfId="13409"/>
    <cellStyle name="Total 3 2 2 2 2 3 2 2" xfId="13410"/>
    <cellStyle name="Total 3 2 2 2 2 3 3" xfId="13411"/>
    <cellStyle name="Total 3 2 2 2 2 4" xfId="13412"/>
    <cellStyle name="Total 3 2 2 2 2 4 2" xfId="13413"/>
    <cellStyle name="Total 3 2 2 2 2 4 2 2" xfId="13414"/>
    <cellStyle name="Total 3 2 2 2 2 4 3" xfId="13415"/>
    <cellStyle name="Total 3 2 2 2 2 5" xfId="13416"/>
    <cellStyle name="Total 3 2 2 2 2 5 2" xfId="13417"/>
    <cellStyle name="Total 3 2 2 2 2 6" xfId="13418"/>
    <cellStyle name="Total 3 2 2 2 3" xfId="60202"/>
    <cellStyle name="Total 3 2 2 2 4" xfId="60203"/>
    <cellStyle name="Total 3 2 2 2 5" xfId="60204"/>
    <cellStyle name="Total 3 2 2 2 6" xfId="60205"/>
    <cellStyle name="Total 3 2 2 3" xfId="13419"/>
    <cellStyle name="Total 3 2 2 3 2" xfId="13420"/>
    <cellStyle name="Total 3 2 2 3 2 2" xfId="13421"/>
    <cellStyle name="Total 3 2 2 3 2 2 2" xfId="13422"/>
    <cellStyle name="Total 3 2 2 3 2 2 2 2" xfId="13423"/>
    <cellStyle name="Total 3 2 2 3 2 2 3" xfId="13424"/>
    <cellStyle name="Total 3 2 2 3 2 3" xfId="13425"/>
    <cellStyle name="Total 3 2 2 3 2 3 2" xfId="13426"/>
    <cellStyle name="Total 3 2 2 3 2 3 2 2" xfId="13427"/>
    <cellStyle name="Total 3 2 2 3 2 3 3" xfId="13428"/>
    <cellStyle name="Total 3 2 2 3 2 4" xfId="13429"/>
    <cellStyle name="Total 3 2 2 3 2 4 2" xfId="13430"/>
    <cellStyle name="Total 3 2 2 3 2 5" xfId="13431"/>
    <cellStyle name="Total 3 2 2 3 3" xfId="13432"/>
    <cellStyle name="Total 3 2 2 3 3 2" xfId="13433"/>
    <cellStyle name="Total 3 2 2 3 3 2 2" xfId="13434"/>
    <cellStyle name="Total 3 2 2 3 3 3" xfId="13435"/>
    <cellStyle name="Total 3 2 2 3 4" xfId="13436"/>
    <cellStyle name="Total 3 2 2 3 4 2" xfId="13437"/>
    <cellStyle name="Total 3 2 2 3 4 2 2" xfId="13438"/>
    <cellStyle name="Total 3 2 2 3 4 3" xfId="13439"/>
    <cellStyle name="Total 3 2 2 3 5" xfId="13440"/>
    <cellStyle name="Total 3 2 2 3 5 2" xfId="13441"/>
    <cellStyle name="Total 3 2 2 3 6" xfId="13442"/>
    <cellStyle name="Total 3 2 2 4" xfId="60206"/>
    <cellStyle name="Total 3 2 2 5" xfId="60207"/>
    <cellStyle name="Total 3 2 2 6" xfId="60208"/>
    <cellStyle name="Total 3 2 2 7" xfId="60209"/>
    <cellStyle name="Total 3 2 3" xfId="690"/>
    <cellStyle name="Total 3 2 3 2" xfId="13443"/>
    <cellStyle name="Total 3 2 3 2 2" xfId="13444"/>
    <cellStyle name="Total 3 2 3 2 2 2" xfId="13445"/>
    <cellStyle name="Total 3 2 3 2 2 2 2" xfId="13446"/>
    <cellStyle name="Total 3 2 3 2 2 2 2 2" xfId="13447"/>
    <cellStyle name="Total 3 2 3 2 2 2 3" xfId="13448"/>
    <cellStyle name="Total 3 2 3 2 2 3" xfId="13449"/>
    <cellStyle name="Total 3 2 3 2 2 3 2" xfId="13450"/>
    <cellStyle name="Total 3 2 3 2 2 3 2 2" xfId="13451"/>
    <cellStyle name="Total 3 2 3 2 2 3 3" xfId="13452"/>
    <cellStyle name="Total 3 2 3 2 2 4" xfId="13453"/>
    <cellStyle name="Total 3 2 3 2 2 4 2" xfId="13454"/>
    <cellStyle name="Total 3 2 3 2 2 5" xfId="13455"/>
    <cellStyle name="Total 3 2 3 2 3" xfId="13456"/>
    <cellStyle name="Total 3 2 3 2 3 2" xfId="13457"/>
    <cellStyle name="Total 3 2 3 2 3 2 2" xfId="13458"/>
    <cellStyle name="Total 3 2 3 2 3 3" xfId="13459"/>
    <cellStyle name="Total 3 2 3 2 4" xfId="13460"/>
    <cellStyle name="Total 3 2 3 2 4 2" xfId="13461"/>
    <cellStyle name="Total 3 2 3 2 4 2 2" xfId="13462"/>
    <cellStyle name="Total 3 2 3 2 4 3" xfId="13463"/>
    <cellStyle name="Total 3 2 3 2 5" xfId="13464"/>
    <cellStyle name="Total 3 2 3 2 5 2" xfId="13465"/>
    <cellStyle name="Total 3 2 3 2 6" xfId="13466"/>
    <cellStyle name="Total 3 2 3 3" xfId="60210"/>
    <cellStyle name="Total 3 2 3 4" xfId="60211"/>
    <cellStyle name="Total 3 2 3 5" xfId="60212"/>
    <cellStyle name="Total 3 2 3 6" xfId="60213"/>
    <cellStyle name="Total 3 2 4" xfId="13467"/>
    <cellStyle name="Total 3 2 4 2" xfId="13468"/>
    <cellStyle name="Total 3 2 4 2 2" xfId="13469"/>
    <cellStyle name="Total 3 2 4 2 2 2" xfId="13470"/>
    <cellStyle name="Total 3 2 4 2 2 2 2" xfId="13471"/>
    <cellStyle name="Total 3 2 4 2 2 3" xfId="13472"/>
    <cellStyle name="Total 3 2 4 2 3" xfId="13473"/>
    <cellStyle name="Total 3 2 4 2 3 2" xfId="13474"/>
    <cellStyle name="Total 3 2 4 2 3 2 2" xfId="13475"/>
    <cellStyle name="Total 3 2 4 2 3 3" xfId="13476"/>
    <cellStyle name="Total 3 2 4 2 4" xfId="13477"/>
    <cellStyle name="Total 3 2 4 2 4 2" xfId="13478"/>
    <cellStyle name="Total 3 2 4 2 5" xfId="13479"/>
    <cellStyle name="Total 3 2 4 3" xfId="13480"/>
    <cellStyle name="Total 3 2 4 3 2" xfId="13481"/>
    <cellStyle name="Total 3 2 4 3 2 2" xfId="13482"/>
    <cellStyle name="Total 3 2 4 3 3" xfId="13483"/>
    <cellStyle name="Total 3 2 4 4" xfId="13484"/>
    <cellStyle name="Total 3 2 4 4 2" xfId="13485"/>
    <cellStyle name="Total 3 2 4 4 2 2" xfId="13486"/>
    <cellStyle name="Total 3 2 4 4 3" xfId="13487"/>
    <cellStyle name="Total 3 2 4 5" xfId="13488"/>
    <cellStyle name="Total 3 2 4 5 2" xfId="13489"/>
    <cellStyle name="Total 3 2 4 6" xfId="13490"/>
    <cellStyle name="Total 3 2 5" xfId="60214"/>
    <cellStyle name="Total 3 2 6" xfId="60215"/>
    <cellStyle name="Total 3 2 7" xfId="60216"/>
    <cellStyle name="Total 3 3" xfId="691"/>
    <cellStyle name="Total 3 3 2" xfId="692"/>
    <cellStyle name="Total 3 3 2 2" xfId="693"/>
    <cellStyle name="Total 3 3 2 2 2" xfId="13491"/>
    <cellStyle name="Total 3 3 2 2 2 2" xfId="13492"/>
    <cellStyle name="Total 3 3 2 2 2 2 2" xfId="13493"/>
    <cellStyle name="Total 3 3 2 2 2 2 2 2" xfId="13494"/>
    <cellStyle name="Total 3 3 2 2 2 2 2 2 2" xfId="13495"/>
    <cellStyle name="Total 3 3 2 2 2 2 2 3" xfId="13496"/>
    <cellStyle name="Total 3 3 2 2 2 2 3" xfId="13497"/>
    <cellStyle name="Total 3 3 2 2 2 2 3 2" xfId="13498"/>
    <cellStyle name="Total 3 3 2 2 2 2 3 2 2" xfId="13499"/>
    <cellStyle name="Total 3 3 2 2 2 2 3 3" xfId="13500"/>
    <cellStyle name="Total 3 3 2 2 2 2 4" xfId="13501"/>
    <cellStyle name="Total 3 3 2 2 2 2 4 2" xfId="13502"/>
    <cellStyle name="Total 3 3 2 2 2 2 5" xfId="13503"/>
    <cellStyle name="Total 3 3 2 2 2 3" xfId="13504"/>
    <cellStyle name="Total 3 3 2 2 2 3 2" xfId="13505"/>
    <cellStyle name="Total 3 3 2 2 2 3 2 2" xfId="13506"/>
    <cellStyle name="Total 3 3 2 2 2 3 3" xfId="13507"/>
    <cellStyle name="Total 3 3 2 2 2 4" xfId="13508"/>
    <cellStyle name="Total 3 3 2 2 2 4 2" xfId="13509"/>
    <cellStyle name="Total 3 3 2 2 2 4 2 2" xfId="13510"/>
    <cellStyle name="Total 3 3 2 2 2 4 3" xfId="13511"/>
    <cellStyle name="Total 3 3 2 2 2 5" xfId="13512"/>
    <cellStyle name="Total 3 3 2 2 2 5 2" xfId="13513"/>
    <cellStyle name="Total 3 3 2 2 2 6" xfId="13514"/>
    <cellStyle name="Total 3 3 2 2 3" xfId="60217"/>
    <cellStyle name="Total 3 3 2 2 4" xfId="60218"/>
    <cellStyle name="Total 3 3 2 2 5" xfId="60219"/>
    <cellStyle name="Total 3 3 2 2 6" xfId="60220"/>
    <cellStyle name="Total 3 3 2 3" xfId="13515"/>
    <cellStyle name="Total 3 3 2 3 2" xfId="13516"/>
    <cellStyle name="Total 3 3 2 3 2 2" xfId="13517"/>
    <cellStyle name="Total 3 3 2 3 2 2 2" xfId="13518"/>
    <cellStyle name="Total 3 3 2 3 2 2 2 2" xfId="13519"/>
    <cellStyle name="Total 3 3 2 3 2 2 3" xfId="13520"/>
    <cellStyle name="Total 3 3 2 3 2 3" xfId="13521"/>
    <cellStyle name="Total 3 3 2 3 2 3 2" xfId="13522"/>
    <cellStyle name="Total 3 3 2 3 2 3 2 2" xfId="13523"/>
    <cellStyle name="Total 3 3 2 3 2 3 3" xfId="13524"/>
    <cellStyle name="Total 3 3 2 3 2 4" xfId="13525"/>
    <cellStyle name="Total 3 3 2 3 2 4 2" xfId="13526"/>
    <cellStyle name="Total 3 3 2 3 2 5" xfId="13527"/>
    <cellStyle name="Total 3 3 2 3 3" xfId="13528"/>
    <cellStyle name="Total 3 3 2 3 3 2" xfId="13529"/>
    <cellStyle name="Total 3 3 2 3 3 2 2" xfId="13530"/>
    <cellStyle name="Total 3 3 2 3 3 3" xfId="13531"/>
    <cellStyle name="Total 3 3 2 3 4" xfId="13532"/>
    <cellStyle name="Total 3 3 2 3 4 2" xfId="13533"/>
    <cellStyle name="Total 3 3 2 3 4 2 2" xfId="13534"/>
    <cellStyle name="Total 3 3 2 3 4 3" xfId="13535"/>
    <cellStyle name="Total 3 3 2 3 5" xfId="13536"/>
    <cellStyle name="Total 3 3 2 3 5 2" xfId="13537"/>
    <cellStyle name="Total 3 3 2 3 6" xfId="13538"/>
    <cellStyle name="Total 3 3 2 4" xfId="60221"/>
    <cellStyle name="Total 3 3 2 5" xfId="60222"/>
    <cellStyle name="Total 3 3 2 6" xfId="60223"/>
    <cellStyle name="Total 3 3 2 7" xfId="60224"/>
    <cellStyle name="Total 3 3 3" xfId="694"/>
    <cellStyle name="Total 3 3 3 2" xfId="13539"/>
    <cellStyle name="Total 3 3 3 2 2" xfId="13540"/>
    <cellStyle name="Total 3 3 3 2 2 2" xfId="13541"/>
    <cellStyle name="Total 3 3 3 2 2 2 2" xfId="13542"/>
    <cellStyle name="Total 3 3 3 2 2 2 2 2" xfId="13543"/>
    <cellStyle name="Total 3 3 3 2 2 2 3" xfId="13544"/>
    <cellStyle name="Total 3 3 3 2 2 3" xfId="13545"/>
    <cellStyle name="Total 3 3 3 2 2 3 2" xfId="13546"/>
    <cellStyle name="Total 3 3 3 2 2 3 2 2" xfId="13547"/>
    <cellStyle name="Total 3 3 3 2 2 3 3" xfId="13548"/>
    <cellStyle name="Total 3 3 3 2 2 4" xfId="13549"/>
    <cellStyle name="Total 3 3 3 2 2 4 2" xfId="13550"/>
    <cellStyle name="Total 3 3 3 2 2 5" xfId="13551"/>
    <cellStyle name="Total 3 3 3 2 3" xfId="13552"/>
    <cellStyle name="Total 3 3 3 2 3 2" xfId="13553"/>
    <cellStyle name="Total 3 3 3 2 3 2 2" xfId="13554"/>
    <cellStyle name="Total 3 3 3 2 3 3" xfId="13555"/>
    <cellStyle name="Total 3 3 3 2 4" xfId="13556"/>
    <cellStyle name="Total 3 3 3 2 4 2" xfId="13557"/>
    <cellStyle name="Total 3 3 3 2 4 2 2" xfId="13558"/>
    <cellStyle name="Total 3 3 3 2 4 3" xfId="13559"/>
    <cellStyle name="Total 3 3 3 2 5" xfId="13560"/>
    <cellStyle name="Total 3 3 3 2 5 2" xfId="13561"/>
    <cellStyle name="Total 3 3 3 2 6" xfId="13562"/>
    <cellStyle name="Total 3 3 3 3" xfId="60225"/>
    <cellStyle name="Total 3 3 3 4" xfId="60226"/>
    <cellStyle name="Total 3 3 3 5" xfId="60227"/>
    <cellStyle name="Total 3 3 3 6" xfId="60228"/>
    <cellStyle name="Total 3 3 4" xfId="13563"/>
    <cellStyle name="Total 3 3 4 2" xfId="13564"/>
    <cellStyle name="Total 3 3 4 2 2" xfId="13565"/>
    <cellStyle name="Total 3 3 4 2 2 2" xfId="13566"/>
    <cellStyle name="Total 3 3 4 2 2 2 2" xfId="13567"/>
    <cellStyle name="Total 3 3 4 2 2 3" xfId="13568"/>
    <cellStyle name="Total 3 3 4 2 3" xfId="13569"/>
    <cellStyle name="Total 3 3 4 2 3 2" xfId="13570"/>
    <cellStyle name="Total 3 3 4 2 3 2 2" xfId="13571"/>
    <cellStyle name="Total 3 3 4 2 3 3" xfId="13572"/>
    <cellStyle name="Total 3 3 4 2 4" xfId="13573"/>
    <cellStyle name="Total 3 3 4 2 4 2" xfId="13574"/>
    <cellStyle name="Total 3 3 4 2 5" xfId="13575"/>
    <cellStyle name="Total 3 3 4 3" xfId="13576"/>
    <cellStyle name="Total 3 3 4 3 2" xfId="13577"/>
    <cellStyle name="Total 3 3 4 3 2 2" xfId="13578"/>
    <cellStyle name="Total 3 3 4 3 3" xfId="13579"/>
    <cellStyle name="Total 3 3 4 4" xfId="13580"/>
    <cellStyle name="Total 3 3 4 4 2" xfId="13581"/>
    <cellStyle name="Total 3 3 4 4 2 2" xfId="13582"/>
    <cellStyle name="Total 3 3 4 4 3" xfId="13583"/>
    <cellStyle name="Total 3 3 4 5" xfId="13584"/>
    <cellStyle name="Total 3 3 4 5 2" xfId="13585"/>
    <cellStyle name="Total 3 3 4 6" xfId="13586"/>
    <cellStyle name="Total 3 3 5" xfId="60229"/>
    <cellStyle name="Total 3 3 6" xfId="60230"/>
    <cellStyle name="Total 3 3 7" xfId="60231"/>
    <cellStyle name="Total 3 4" xfId="695"/>
    <cellStyle name="Total 3 4 2" xfId="696"/>
    <cellStyle name="Total 3 4 2 2" xfId="13587"/>
    <cellStyle name="Total 3 4 2 2 2" xfId="13588"/>
    <cellStyle name="Total 3 4 2 2 2 2" xfId="13589"/>
    <cellStyle name="Total 3 4 2 2 2 2 2" xfId="13590"/>
    <cellStyle name="Total 3 4 2 2 2 2 2 2" xfId="13591"/>
    <cellStyle name="Total 3 4 2 2 2 2 3" xfId="13592"/>
    <cellStyle name="Total 3 4 2 2 2 3" xfId="13593"/>
    <cellStyle name="Total 3 4 2 2 2 3 2" xfId="13594"/>
    <cellStyle name="Total 3 4 2 2 2 3 2 2" xfId="13595"/>
    <cellStyle name="Total 3 4 2 2 2 3 3" xfId="13596"/>
    <cellStyle name="Total 3 4 2 2 2 4" xfId="13597"/>
    <cellStyle name="Total 3 4 2 2 2 4 2" xfId="13598"/>
    <cellStyle name="Total 3 4 2 2 2 5" xfId="13599"/>
    <cellStyle name="Total 3 4 2 2 3" xfId="13600"/>
    <cellStyle name="Total 3 4 2 2 3 2" xfId="13601"/>
    <cellStyle name="Total 3 4 2 2 3 2 2" xfId="13602"/>
    <cellStyle name="Total 3 4 2 2 3 3" xfId="13603"/>
    <cellStyle name="Total 3 4 2 2 4" xfId="13604"/>
    <cellStyle name="Total 3 4 2 2 4 2" xfId="13605"/>
    <cellStyle name="Total 3 4 2 2 4 2 2" xfId="13606"/>
    <cellStyle name="Total 3 4 2 2 4 3" xfId="13607"/>
    <cellStyle name="Total 3 4 2 2 5" xfId="13608"/>
    <cellStyle name="Total 3 4 2 2 5 2" xfId="13609"/>
    <cellStyle name="Total 3 4 2 2 6" xfId="13610"/>
    <cellStyle name="Total 3 4 2 3" xfId="60232"/>
    <cellStyle name="Total 3 4 2 4" xfId="60233"/>
    <cellStyle name="Total 3 4 2 5" xfId="60234"/>
    <cellStyle name="Total 3 4 2 6" xfId="60235"/>
    <cellStyle name="Total 3 4 3" xfId="13611"/>
    <cellStyle name="Total 3 4 3 2" xfId="13612"/>
    <cellStyle name="Total 3 4 3 2 2" xfId="13613"/>
    <cellStyle name="Total 3 4 3 2 2 2" xfId="13614"/>
    <cellStyle name="Total 3 4 3 2 2 2 2" xfId="13615"/>
    <cellStyle name="Total 3 4 3 2 2 3" xfId="13616"/>
    <cellStyle name="Total 3 4 3 2 3" xfId="13617"/>
    <cellStyle name="Total 3 4 3 2 3 2" xfId="13618"/>
    <cellStyle name="Total 3 4 3 2 3 2 2" xfId="13619"/>
    <cellStyle name="Total 3 4 3 2 3 3" xfId="13620"/>
    <cellStyle name="Total 3 4 3 2 4" xfId="13621"/>
    <cellStyle name="Total 3 4 3 2 4 2" xfId="13622"/>
    <cellStyle name="Total 3 4 3 2 5" xfId="13623"/>
    <cellStyle name="Total 3 4 3 3" xfId="13624"/>
    <cellStyle name="Total 3 4 3 3 2" xfId="13625"/>
    <cellStyle name="Total 3 4 3 3 2 2" xfId="13626"/>
    <cellStyle name="Total 3 4 3 3 3" xfId="13627"/>
    <cellStyle name="Total 3 4 3 4" xfId="13628"/>
    <cellStyle name="Total 3 4 3 4 2" xfId="13629"/>
    <cellStyle name="Total 3 4 3 4 2 2" xfId="13630"/>
    <cellStyle name="Total 3 4 3 4 3" xfId="13631"/>
    <cellStyle name="Total 3 4 3 5" xfId="13632"/>
    <cellStyle name="Total 3 4 3 5 2" xfId="13633"/>
    <cellStyle name="Total 3 4 3 6" xfId="13634"/>
    <cellStyle name="Total 3 4 4" xfId="60236"/>
    <cellStyle name="Total 3 4 5" xfId="60237"/>
    <cellStyle name="Total 3 4 6" xfId="60238"/>
    <cellStyle name="Total 3 5" xfId="697"/>
    <cellStyle name="Total 3 5 2" xfId="698"/>
    <cellStyle name="Total 3 5 2 2" xfId="13635"/>
    <cellStyle name="Total 3 5 2 2 2" xfId="13636"/>
    <cellStyle name="Total 3 5 2 2 2 2" xfId="13637"/>
    <cellStyle name="Total 3 5 2 2 2 2 2" xfId="13638"/>
    <cellStyle name="Total 3 5 2 2 2 2 2 2" xfId="13639"/>
    <cellStyle name="Total 3 5 2 2 2 2 3" xfId="13640"/>
    <cellStyle name="Total 3 5 2 2 2 3" xfId="13641"/>
    <cellStyle name="Total 3 5 2 2 2 3 2" xfId="13642"/>
    <cellStyle name="Total 3 5 2 2 2 3 2 2" xfId="13643"/>
    <cellStyle name="Total 3 5 2 2 2 3 3" xfId="13644"/>
    <cellStyle name="Total 3 5 2 2 2 4" xfId="13645"/>
    <cellStyle name="Total 3 5 2 2 2 4 2" xfId="13646"/>
    <cellStyle name="Total 3 5 2 2 2 5" xfId="13647"/>
    <cellStyle name="Total 3 5 2 2 3" xfId="13648"/>
    <cellStyle name="Total 3 5 2 2 3 2" xfId="13649"/>
    <cellStyle name="Total 3 5 2 2 3 2 2" xfId="13650"/>
    <cellStyle name="Total 3 5 2 2 3 3" xfId="13651"/>
    <cellStyle name="Total 3 5 2 2 4" xfId="13652"/>
    <cellStyle name="Total 3 5 2 2 4 2" xfId="13653"/>
    <cellStyle name="Total 3 5 2 2 4 2 2" xfId="13654"/>
    <cellStyle name="Total 3 5 2 2 4 3" xfId="13655"/>
    <cellStyle name="Total 3 5 2 2 5" xfId="13656"/>
    <cellStyle name="Total 3 5 2 2 5 2" xfId="13657"/>
    <cellStyle name="Total 3 5 2 2 6" xfId="13658"/>
    <cellStyle name="Total 3 5 2 3" xfId="60239"/>
    <cellStyle name="Total 3 5 2 4" xfId="60240"/>
    <cellStyle name="Total 3 5 2 5" xfId="60241"/>
    <cellStyle name="Total 3 5 2 6" xfId="60242"/>
    <cellStyle name="Total 3 5 3" xfId="13659"/>
    <cellStyle name="Total 3 5 3 2" xfId="13660"/>
    <cellStyle name="Total 3 5 3 2 2" xfId="13661"/>
    <cellStyle name="Total 3 5 3 2 2 2" xfId="13662"/>
    <cellStyle name="Total 3 5 3 2 2 2 2" xfId="13663"/>
    <cellStyle name="Total 3 5 3 2 2 3" xfId="13664"/>
    <cellStyle name="Total 3 5 3 2 3" xfId="13665"/>
    <cellStyle name="Total 3 5 3 2 3 2" xfId="13666"/>
    <cellStyle name="Total 3 5 3 2 3 2 2" xfId="13667"/>
    <cellStyle name="Total 3 5 3 2 3 3" xfId="13668"/>
    <cellStyle name="Total 3 5 3 2 4" xfId="13669"/>
    <cellStyle name="Total 3 5 3 2 4 2" xfId="13670"/>
    <cellStyle name="Total 3 5 3 2 5" xfId="13671"/>
    <cellStyle name="Total 3 5 3 3" xfId="13672"/>
    <cellStyle name="Total 3 5 3 3 2" xfId="13673"/>
    <cellStyle name="Total 3 5 3 3 2 2" xfId="13674"/>
    <cellStyle name="Total 3 5 3 3 3" xfId="13675"/>
    <cellStyle name="Total 3 5 3 4" xfId="13676"/>
    <cellStyle name="Total 3 5 3 4 2" xfId="13677"/>
    <cellStyle name="Total 3 5 3 4 2 2" xfId="13678"/>
    <cellStyle name="Total 3 5 3 4 3" xfId="13679"/>
    <cellStyle name="Total 3 5 3 5" xfId="13680"/>
    <cellStyle name="Total 3 5 3 5 2" xfId="13681"/>
    <cellStyle name="Total 3 5 3 6" xfId="13682"/>
    <cellStyle name="Total 3 5 4" xfId="60243"/>
    <cellStyle name="Total 3 5 5" xfId="60244"/>
    <cellStyle name="Total 3 5 6" xfId="60245"/>
    <cellStyle name="Total 3 6" xfId="699"/>
    <cellStyle name="Total 3 6 2" xfId="700"/>
    <cellStyle name="Total 3 6 2 2" xfId="13683"/>
    <cellStyle name="Total 3 6 2 2 2" xfId="13684"/>
    <cellStyle name="Total 3 6 2 2 2 2" xfId="13685"/>
    <cellStyle name="Total 3 6 2 2 2 2 2" xfId="13686"/>
    <cellStyle name="Total 3 6 2 2 2 2 2 2" xfId="13687"/>
    <cellStyle name="Total 3 6 2 2 2 2 3" xfId="13688"/>
    <cellStyle name="Total 3 6 2 2 2 3" xfId="13689"/>
    <cellStyle name="Total 3 6 2 2 2 3 2" xfId="13690"/>
    <cellStyle name="Total 3 6 2 2 2 3 2 2" xfId="13691"/>
    <cellStyle name="Total 3 6 2 2 2 3 3" xfId="13692"/>
    <cellStyle name="Total 3 6 2 2 2 4" xfId="13693"/>
    <cellStyle name="Total 3 6 2 2 2 4 2" xfId="13694"/>
    <cellStyle name="Total 3 6 2 2 2 5" xfId="13695"/>
    <cellStyle name="Total 3 6 2 2 3" xfId="13696"/>
    <cellStyle name="Total 3 6 2 2 3 2" xfId="13697"/>
    <cellStyle name="Total 3 6 2 2 3 2 2" xfId="13698"/>
    <cellStyle name="Total 3 6 2 2 3 3" xfId="13699"/>
    <cellStyle name="Total 3 6 2 2 4" xfId="13700"/>
    <cellStyle name="Total 3 6 2 2 4 2" xfId="13701"/>
    <cellStyle name="Total 3 6 2 2 4 2 2" xfId="13702"/>
    <cellStyle name="Total 3 6 2 2 4 3" xfId="13703"/>
    <cellStyle name="Total 3 6 2 2 5" xfId="13704"/>
    <cellStyle name="Total 3 6 2 2 5 2" xfId="13705"/>
    <cellStyle name="Total 3 6 2 2 6" xfId="13706"/>
    <cellStyle name="Total 3 6 2 3" xfId="60246"/>
    <cellStyle name="Total 3 6 2 4" xfId="60247"/>
    <cellStyle name="Total 3 6 2 5" xfId="60248"/>
    <cellStyle name="Total 3 6 2 6" xfId="60249"/>
    <cellStyle name="Total 3 6 3" xfId="13707"/>
    <cellStyle name="Total 3 6 3 2" xfId="13708"/>
    <cellStyle name="Total 3 6 3 2 2" xfId="13709"/>
    <cellStyle name="Total 3 6 3 2 2 2" xfId="13710"/>
    <cellStyle name="Total 3 6 3 2 2 2 2" xfId="13711"/>
    <cellStyle name="Total 3 6 3 2 2 3" xfId="13712"/>
    <cellStyle name="Total 3 6 3 2 3" xfId="13713"/>
    <cellStyle name="Total 3 6 3 2 3 2" xfId="13714"/>
    <cellStyle name="Total 3 6 3 2 3 2 2" xfId="13715"/>
    <cellStyle name="Total 3 6 3 2 3 3" xfId="13716"/>
    <cellStyle name="Total 3 6 3 2 4" xfId="13717"/>
    <cellStyle name="Total 3 6 3 2 4 2" xfId="13718"/>
    <cellStyle name="Total 3 6 3 2 5" xfId="13719"/>
    <cellStyle name="Total 3 6 3 3" xfId="13720"/>
    <cellStyle name="Total 3 6 3 3 2" xfId="13721"/>
    <cellStyle name="Total 3 6 3 3 2 2" xfId="13722"/>
    <cellStyle name="Total 3 6 3 3 3" xfId="13723"/>
    <cellStyle name="Total 3 6 3 4" xfId="13724"/>
    <cellStyle name="Total 3 6 3 4 2" xfId="13725"/>
    <cellStyle name="Total 3 6 3 4 2 2" xfId="13726"/>
    <cellStyle name="Total 3 6 3 4 3" xfId="13727"/>
    <cellStyle name="Total 3 6 3 5" xfId="13728"/>
    <cellStyle name="Total 3 6 3 5 2" xfId="13729"/>
    <cellStyle name="Total 3 6 3 6" xfId="13730"/>
    <cellStyle name="Total 3 6 4" xfId="60250"/>
    <cellStyle name="Total 3 6 5" xfId="60251"/>
    <cellStyle name="Total 3 6 6" xfId="60252"/>
    <cellStyle name="Total 3 6 7" xfId="60253"/>
    <cellStyle name="Total 3 7" xfId="701"/>
    <cellStyle name="Total 3 7 2" xfId="702"/>
    <cellStyle name="Total 3 7 2 2" xfId="13731"/>
    <cellStyle name="Total 3 7 2 2 2" xfId="13732"/>
    <cellStyle name="Total 3 7 2 2 2 2" xfId="13733"/>
    <cellStyle name="Total 3 7 2 2 2 2 2" xfId="13734"/>
    <cellStyle name="Total 3 7 2 2 2 2 2 2" xfId="13735"/>
    <cellStyle name="Total 3 7 2 2 2 2 3" xfId="13736"/>
    <cellStyle name="Total 3 7 2 2 2 3" xfId="13737"/>
    <cellStyle name="Total 3 7 2 2 2 3 2" xfId="13738"/>
    <cellStyle name="Total 3 7 2 2 2 3 2 2" xfId="13739"/>
    <cellStyle name="Total 3 7 2 2 2 3 3" xfId="13740"/>
    <cellStyle name="Total 3 7 2 2 2 4" xfId="13741"/>
    <cellStyle name="Total 3 7 2 2 2 4 2" xfId="13742"/>
    <cellStyle name="Total 3 7 2 2 2 5" xfId="13743"/>
    <cellStyle name="Total 3 7 2 2 3" xfId="13744"/>
    <cellStyle name="Total 3 7 2 2 3 2" xfId="13745"/>
    <cellStyle name="Total 3 7 2 2 3 2 2" xfId="13746"/>
    <cellStyle name="Total 3 7 2 2 3 3" xfId="13747"/>
    <cellStyle name="Total 3 7 2 2 4" xfId="13748"/>
    <cellStyle name="Total 3 7 2 2 4 2" xfId="13749"/>
    <cellStyle name="Total 3 7 2 2 4 2 2" xfId="13750"/>
    <cellStyle name="Total 3 7 2 2 4 3" xfId="13751"/>
    <cellStyle name="Total 3 7 2 2 5" xfId="13752"/>
    <cellStyle name="Total 3 7 2 2 5 2" xfId="13753"/>
    <cellStyle name="Total 3 7 2 2 6" xfId="13754"/>
    <cellStyle name="Total 3 7 2 3" xfId="60254"/>
    <cellStyle name="Total 3 7 2 4" xfId="60255"/>
    <cellStyle name="Total 3 7 2 5" xfId="60256"/>
    <cellStyle name="Total 3 7 2 6" xfId="60257"/>
    <cellStyle name="Total 3 7 3" xfId="13755"/>
    <cellStyle name="Total 3 7 3 2" xfId="13756"/>
    <cellStyle name="Total 3 7 3 2 2" xfId="13757"/>
    <cellStyle name="Total 3 7 3 2 2 2" xfId="13758"/>
    <cellStyle name="Total 3 7 3 2 2 2 2" xfId="13759"/>
    <cellStyle name="Total 3 7 3 2 2 3" xfId="13760"/>
    <cellStyle name="Total 3 7 3 2 3" xfId="13761"/>
    <cellStyle name="Total 3 7 3 2 3 2" xfId="13762"/>
    <cellStyle name="Total 3 7 3 2 3 2 2" xfId="13763"/>
    <cellStyle name="Total 3 7 3 2 3 3" xfId="13764"/>
    <cellStyle name="Total 3 7 3 2 4" xfId="13765"/>
    <cellStyle name="Total 3 7 3 2 4 2" xfId="13766"/>
    <cellStyle name="Total 3 7 3 2 5" xfId="13767"/>
    <cellStyle name="Total 3 7 3 3" xfId="13768"/>
    <cellStyle name="Total 3 7 3 3 2" xfId="13769"/>
    <cellStyle name="Total 3 7 3 3 2 2" xfId="13770"/>
    <cellStyle name="Total 3 7 3 3 3" xfId="13771"/>
    <cellStyle name="Total 3 7 3 4" xfId="13772"/>
    <cellStyle name="Total 3 7 3 4 2" xfId="13773"/>
    <cellStyle name="Total 3 7 3 4 2 2" xfId="13774"/>
    <cellStyle name="Total 3 7 3 4 3" xfId="13775"/>
    <cellStyle name="Total 3 7 3 5" xfId="13776"/>
    <cellStyle name="Total 3 7 3 5 2" xfId="13777"/>
    <cellStyle name="Total 3 7 3 6" xfId="13778"/>
    <cellStyle name="Total 3 7 4" xfId="60258"/>
    <cellStyle name="Total 3 7 5" xfId="60259"/>
    <cellStyle name="Total 3 7 6" xfId="60260"/>
    <cellStyle name="Total 3 7 7" xfId="60261"/>
    <cellStyle name="Total 3 8" xfId="13779"/>
    <cellStyle name="Total 3 8 2" xfId="13780"/>
    <cellStyle name="Total 3 8 2 2" xfId="13781"/>
    <cellStyle name="Total 3 8 2 2 2" xfId="13782"/>
    <cellStyle name="Total 3 8 2 2 2 2" xfId="13783"/>
    <cellStyle name="Total 3 8 2 2 3" xfId="13784"/>
    <cellStyle name="Total 3 8 2 3" xfId="13785"/>
    <cellStyle name="Total 3 8 2 3 2" xfId="13786"/>
    <cellStyle name="Total 3 8 2 3 2 2" xfId="13787"/>
    <cellStyle name="Total 3 8 2 3 3" xfId="13788"/>
    <cellStyle name="Total 3 8 2 4" xfId="13789"/>
    <cellStyle name="Total 3 8 2 4 2" xfId="13790"/>
    <cellStyle name="Total 3 8 2 5" xfId="13791"/>
    <cellStyle name="Total 3 8 3" xfId="13792"/>
    <cellStyle name="Total 3 8 3 2" xfId="13793"/>
    <cellStyle name="Total 3 8 3 2 2" xfId="13794"/>
    <cellStyle name="Total 3 8 3 3" xfId="13795"/>
    <cellStyle name="Total 3 8 4" xfId="13796"/>
    <cellStyle name="Total 3 8 4 2" xfId="13797"/>
    <cellStyle name="Total 3 8 4 2 2" xfId="13798"/>
    <cellStyle name="Total 3 8 4 3" xfId="13799"/>
    <cellStyle name="Total 3 8 5" xfId="13800"/>
    <cellStyle name="Total 3 8 5 2" xfId="13801"/>
    <cellStyle name="Total 3 8 6" xfId="13802"/>
    <cellStyle name="Total 3 9" xfId="60262"/>
    <cellStyle name="Total 4" xfId="703"/>
    <cellStyle name="Total 4 2" xfId="704"/>
    <cellStyle name="Total 4 2 2" xfId="705"/>
    <cellStyle name="Total 4 2 2 2" xfId="706"/>
    <cellStyle name="Total 4 2 2 2 2" xfId="13803"/>
    <cellStyle name="Total 4 2 2 2 2 2" xfId="13804"/>
    <cellStyle name="Total 4 2 2 2 2 2 2" xfId="13805"/>
    <cellStyle name="Total 4 2 2 2 2 2 2 2" xfId="13806"/>
    <cellStyle name="Total 4 2 2 2 2 2 2 2 2" xfId="13807"/>
    <cellStyle name="Total 4 2 2 2 2 2 2 3" xfId="13808"/>
    <cellStyle name="Total 4 2 2 2 2 2 3" xfId="13809"/>
    <cellStyle name="Total 4 2 2 2 2 2 3 2" xfId="13810"/>
    <cellStyle name="Total 4 2 2 2 2 2 3 2 2" xfId="13811"/>
    <cellStyle name="Total 4 2 2 2 2 2 3 3" xfId="13812"/>
    <cellStyle name="Total 4 2 2 2 2 2 4" xfId="13813"/>
    <cellStyle name="Total 4 2 2 2 2 2 4 2" xfId="13814"/>
    <cellStyle name="Total 4 2 2 2 2 2 5" xfId="13815"/>
    <cellStyle name="Total 4 2 2 2 2 3" xfId="13816"/>
    <cellStyle name="Total 4 2 2 2 2 3 2" xfId="13817"/>
    <cellStyle name="Total 4 2 2 2 2 3 2 2" xfId="13818"/>
    <cellStyle name="Total 4 2 2 2 2 3 3" xfId="13819"/>
    <cellStyle name="Total 4 2 2 2 2 4" xfId="13820"/>
    <cellStyle name="Total 4 2 2 2 2 4 2" xfId="13821"/>
    <cellStyle name="Total 4 2 2 2 2 4 2 2" xfId="13822"/>
    <cellStyle name="Total 4 2 2 2 2 4 3" xfId="13823"/>
    <cellStyle name="Total 4 2 2 2 2 5" xfId="13824"/>
    <cellStyle name="Total 4 2 2 2 2 5 2" xfId="13825"/>
    <cellStyle name="Total 4 2 2 2 2 6" xfId="13826"/>
    <cellStyle name="Total 4 2 2 2 3" xfId="60263"/>
    <cellStyle name="Total 4 2 2 2 4" xfId="60264"/>
    <cellStyle name="Total 4 2 2 2 5" xfId="60265"/>
    <cellStyle name="Total 4 2 2 2 6" xfId="60266"/>
    <cellStyle name="Total 4 2 2 3" xfId="13827"/>
    <cellStyle name="Total 4 2 2 3 2" xfId="13828"/>
    <cellStyle name="Total 4 2 2 3 2 2" xfId="13829"/>
    <cellStyle name="Total 4 2 2 3 2 2 2" xfId="13830"/>
    <cellStyle name="Total 4 2 2 3 2 2 2 2" xfId="13831"/>
    <cellStyle name="Total 4 2 2 3 2 2 3" xfId="13832"/>
    <cellStyle name="Total 4 2 2 3 2 3" xfId="13833"/>
    <cellStyle name="Total 4 2 2 3 2 3 2" xfId="13834"/>
    <cellStyle name="Total 4 2 2 3 2 3 2 2" xfId="13835"/>
    <cellStyle name="Total 4 2 2 3 2 3 3" xfId="13836"/>
    <cellStyle name="Total 4 2 2 3 2 4" xfId="13837"/>
    <cellStyle name="Total 4 2 2 3 2 4 2" xfId="13838"/>
    <cellStyle name="Total 4 2 2 3 2 5" xfId="13839"/>
    <cellStyle name="Total 4 2 2 3 3" xfId="13840"/>
    <cellStyle name="Total 4 2 2 3 3 2" xfId="13841"/>
    <cellStyle name="Total 4 2 2 3 3 2 2" xfId="13842"/>
    <cellStyle name="Total 4 2 2 3 3 3" xfId="13843"/>
    <cellStyle name="Total 4 2 2 3 4" xfId="13844"/>
    <cellStyle name="Total 4 2 2 3 4 2" xfId="13845"/>
    <cellStyle name="Total 4 2 2 3 4 2 2" xfId="13846"/>
    <cellStyle name="Total 4 2 2 3 4 3" xfId="13847"/>
    <cellStyle name="Total 4 2 2 3 5" xfId="13848"/>
    <cellStyle name="Total 4 2 2 3 5 2" xfId="13849"/>
    <cellStyle name="Total 4 2 2 3 6" xfId="13850"/>
    <cellStyle name="Total 4 2 2 4" xfId="60267"/>
    <cellStyle name="Total 4 2 2 5" xfId="60268"/>
    <cellStyle name="Total 4 2 2 6" xfId="60269"/>
    <cellStyle name="Total 4 2 2 7" xfId="60270"/>
    <cellStyle name="Total 4 2 3" xfId="707"/>
    <cellStyle name="Total 4 2 3 2" xfId="13851"/>
    <cellStyle name="Total 4 2 3 2 2" xfId="13852"/>
    <cellStyle name="Total 4 2 3 2 2 2" xfId="13853"/>
    <cellStyle name="Total 4 2 3 2 2 2 2" xfId="13854"/>
    <cellStyle name="Total 4 2 3 2 2 2 2 2" xfId="13855"/>
    <cellStyle name="Total 4 2 3 2 2 2 3" xfId="13856"/>
    <cellStyle name="Total 4 2 3 2 2 3" xfId="13857"/>
    <cellStyle name="Total 4 2 3 2 2 3 2" xfId="13858"/>
    <cellStyle name="Total 4 2 3 2 2 3 2 2" xfId="13859"/>
    <cellStyle name="Total 4 2 3 2 2 3 3" xfId="13860"/>
    <cellStyle name="Total 4 2 3 2 2 4" xfId="13861"/>
    <cellStyle name="Total 4 2 3 2 2 4 2" xfId="13862"/>
    <cellStyle name="Total 4 2 3 2 2 5" xfId="13863"/>
    <cellStyle name="Total 4 2 3 2 3" xfId="13864"/>
    <cellStyle name="Total 4 2 3 2 3 2" xfId="13865"/>
    <cellStyle name="Total 4 2 3 2 3 2 2" xfId="13866"/>
    <cellStyle name="Total 4 2 3 2 3 3" xfId="13867"/>
    <cellStyle name="Total 4 2 3 2 4" xfId="13868"/>
    <cellStyle name="Total 4 2 3 2 4 2" xfId="13869"/>
    <cellStyle name="Total 4 2 3 2 4 2 2" xfId="13870"/>
    <cellStyle name="Total 4 2 3 2 4 3" xfId="13871"/>
    <cellStyle name="Total 4 2 3 2 5" xfId="13872"/>
    <cellStyle name="Total 4 2 3 2 5 2" xfId="13873"/>
    <cellStyle name="Total 4 2 3 2 6" xfId="13874"/>
    <cellStyle name="Total 4 2 3 3" xfId="60271"/>
    <cellStyle name="Total 4 2 3 4" xfId="60272"/>
    <cellStyle name="Total 4 2 3 5" xfId="60273"/>
    <cellStyle name="Total 4 2 3 6" xfId="60274"/>
    <cellStyle name="Total 4 2 4" xfId="13875"/>
    <cellStyle name="Total 4 2 4 2" xfId="13876"/>
    <cellStyle name="Total 4 2 4 2 2" xfId="13877"/>
    <cellStyle name="Total 4 2 4 2 2 2" xfId="13878"/>
    <cellStyle name="Total 4 2 4 2 2 2 2" xfId="13879"/>
    <cellStyle name="Total 4 2 4 2 2 3" xfId="13880"/>
    <cellStyle name="Total 4 2 4 2 3" xfId="13881"/>
    <cellStyle name="Total 4 2 4 2 3 2" xfId="13882"/>
    <cellStyle name="Total 4 2 4 2 3 2 2" xfId="13883"/>
    <cellStyle name="Total 4 2 4 2 3 3" xfId="13884"/>
    <cellStyle name="Total 4 2 4 2 4" xfId="13885"/>
    <cellStyle name="Total 4 2 4 2 4 2" xfId="13886"/>
    <cellStyle name="Total 4 2 4 2 5" xfId="13887"/>
    <cellStyle name="Total 4 2 4 3" xfId="13888"/>
    <cellStyle name="Total 4 2 4 3 2" xfId="13889"/>
    <cellStyle name="Total 4 2 4 3 2 2" xfId="13890"/>
    <cellStyle name="Total 4 2 4 3 3" xfId="13891"/>
    <cellStyle name="Total 4 2 4 4" xfId="13892"/>
    <cellStyle name="Total 4 2 4 4 2" xfId="13893"/>
    <cellStyle name="Total 4 2 4 4 2 2" xfId="13894"/>
    <cellStyle name="Total 4 2 4 4 3" xfId="13895"/>
    <cellStyle name="Total 4 2 4 5" xfId="13896"/>
    <cellStyle name="Total 4 2 4 5 2" xfId="13897"/>
    <cellStyle name="Total 4 2 4 6" xfId="13898"/>
    <cellStyle name="Total 4 2 5" xfId="60275"/>
    <cellStyle name="Total 4 2 6" xfId="60276"/>
    <cellStyle name="Total 4 2 7" xfId="60277"/>
    <cellStyle name="Total 4 3" xfId="708"/>
    <cellStyle name="Total 4 3 2" xfId="709"/>
    <cellStyle name="Total 4 3 2 2" xfId="13899"/>
    <cellStyle name="Total 4 3 2 2 2" xfId="13900"/>
    <cellStyle name="Total 4 3 2 2 2 2" xfId="13901"/>
    <cellStyle name="Total 4 3 2 2 2 2 2" xfId="13902"/>
    <cellStyle name="Total 4 3 2 2 2 2 2 2" xfId="13903"/>
    <cellStyle name="Total 4 3 2 2 2 2 3" xfId="13904"/>
    <cellStyle name="Total 4 3 2 2 2 3" xfId="13905"/>
    <cellStyle name="Total 4 3 2 2 2 3 2" xfId="13906"/>
    <cellStyle name="Total 4 3 2 2 2 3 2 2" xfId="13907"/>
    <cellStyle name="Total 4 3 2 2 2 3 3" xfId="13908"/>
    <cellStyle name="Total 4 3 2 2 2 4" xfId="13909"/>
    <cellStyle name="Total 4 3 2 2 2 4 2" xfId="13910"/>
    <cellStyle name="Total 4 3 2 2 2 5" xfId="13911"/>
    <cellStyle name="Total 4 3 2 2 3" xfId="13912"/>
    <cellStyle name="Total 4 3 2 2 3 2" xfId="13913"/>
    <cellStyle name="Total 4 3 2 2 3 2 2" xfId="13914"/>
    <cellStyle name="Total 4 3 2 2 3 3" xfId="13915"/>
    <cellStyle name="Total 4 3 2 2 4" xfId="13916"/>
    <cellStyle name="Total 4 3 2 2 4 2" xfId="13917"/>
    <cellStyle name="Total 4 3 2 2 4 2 2" xfId="13918"/>
    <cellStyle name="Total 4 3 2 2 4 3" xfId="13919"/>
    <cellStyle name="Total 4 3 2 2 5" xfId="13920"/>
    <cellStyle name="Total 4 3 2 2 5 2" xfId="13921"/>
    <cellStyle name="Total 4 3 2 2 6" xfId="13922"/>
    <cellStyle name="Total 4 3 2 3" xfId="60278"/>
    <cellStyle name="Total 4 3 2 4" xfId="60279"/>
    <cellStyle name="Total 4 3 2 5" xfId="60280"/>
    <cellStyle name="Total 4 3 2 6" xfId="60281"/>
    <cellStyle name="Total 4 3 3" xfId="13923"/>
    <cellStyle name="Total 4 3 3 2" xfId="13924"/>
    <cellStyle name="Total 4 3 3 2 2" xfId="13925"/>
    <cellStyle name="Total 4 3 3 2 2 2" xfId="13926"/>
    <cellStyle name="Total 4 3 3 2 2 2 2" xfId="13927"/>
    <cellStyle name="Total 4 3 3 2 2 3" xfId="13928"/>
    <cellStyle name="Total 4 3 3 2 3" xfId="13929"/>
    <cellStyle name="Total 4 3 3 2 3 2" xfId="13930"/>
    <cellStyle name="Total 4 3 3 2 3 2 2" xfId="13931"/>
    <cellStyle name="Total 4 3 3 2 3 3" xfId="13932"/>
    <cellStyle name="Total 4 3 3 2 4" xfId="13933"/>
    <cellStyle name="Total 4 3 3 2 4 2" xfId="13934"/>
    <cellStyle name="Total 4 3 3 2 5" xfId="13935"/>
    <cellStyle name="Total 4 3 3 3" xfId="13936"/>
    <cellStyle name="Total 4 3 3 3 2" xfId="13937"/>
    <cellStyle name="Total 4 3 3 3 2 2" xfId="13938"/>
    <cellStyle name="Total 4 3 3 3 3" xfId="13939"/>
    <cellStyle name="Total 4 3 3 4" xfId="13940"/>
    <cellStyle name="Total 4 3 3 4 2" xfId="13941"/>
    <cellStyle name="Total 4 3 3 4 2 2" xfId="13942"/>
    <cellStyle name="Total 4 3 3 4 3" xfId="13943"/>
    <cellStyle name="Total 4 3 3 5" xfId="13944"/>
    <cellStyle name="Total 4 3 3 5 2" xfId="13945"/>
    <cellStyle name="Total 4 3 3 6" xfId="13946"/>
    <cellStyle name="Total 4 3 4" xfId="60282"/>
    <cellStyle name="Total 4 3 5" xfId="60283"/>
    <cellStyle name="Total 4 3 6" xfId="60284"/>
    <cellStyle name="Total 4 4" xfId="710"/>
    <cellStyle name="Total 4 4 2" xfId="711"/>
    <cellStyle name="Total 4 4 2 2" xfId="13947"/>
    <cellStyle name="Total 4 4 2 2 2" xfId="13948"/>
    <cellStyle name="Total 4 4 2 2 2 2" xfId="13949"/>
    <cellStyle name="Total 4 4 2 2 2 2 2" xfId="13950"/>
    <cellStyle name="Total 4 4 2 2 2 2 2 2" xfId="13951"/>
    <cellStyle name="Total 4 4 2 2 2 2 3" xfId="13952"/>
    <cellStyle name="Total 4 4 2 2 2 3" xfId="13953"/>
    <cellStyle name="Total 4 4 2 2 2 3 2" xfId="13954"/>
    <cellStyle name="Total 4 4 2 2 2 3 2 2" xfId="13955"/>
    <cellStyle name="Total 4 4 2 2 2 3 3" xfId="13956"/>
    <cellStyle name="Total 4 4 2 2 2 4" xfId="13957"/>
    <cellStyle name="Total 4 4 2 2 2 4 2" xfId="13958"/>
    <cellStyle name="Total 4 4 2 2 2 5" xfId="13959"/>
    <cellStyle name="Total 4 4 2 2 3" xfId="13960"/>
    <cellStyle name="Total 4 4 2 2 3 2" xfId="13961"/>
    <cellStyle name="Total 4 4 2 2 3 2 2" xfId="13962"/>
    <cellStyle name="Total 4 4 2 2 3 3" xfId="13963"/>
    <cellStyle name="Total 4 4 2 2 4" xfId="13964"/>
    <cellStyle name="Total 4 4 2 2 4 2" xfId="13965"/>
    <cellStyle name="Total 4 4 2 2 4 2 2" xfId="13966"/>
    <cellStyle name="Total 4 4 2 2 4 3" xfId="13967"/>
    <cellStyle name="Total 4 4 2 2 5" xfId="13968"/>
    <cellStyle name="Total 4 4 2 2 5 2" xfId="13969"/>
    <cellStyle name="Total 4 4 2 2 6" xfId="13970"/>
    <cellStyle name="Total 4 4 2 3" xfId="60285"/>
    <cellStyle name="Total 4 4 2 4" xfId="60286"/>
    <cellStyle name="Total 4 4 2 5" xfId="60287"/>
    <cellStyle name="Total 4 4 2 6" xfId="60288"/>
    <cellStyle name="Total 4 4 3" xfId="13971"/>
    <cellStyle name="Total 4 4 3 2" xfId="13972"/>
    <cellStyle name="Total 4 4 3 2 2" xfId="13973"/>
    <cellStyle name="Total 4 4 3 2 2 2" xfId="13974"/>
    <cellStyle name="Total 4 4 3 2 2 2 2" xfId="13975"/>
    <cellStyle name="Total 4 4 3 2 2 3" xfId="13976"/>
    <cellStyle name="Total 4 4 3 2 3" xfId="13977"/>
    <cellStyle name="Total 4 4 3 2 3 2" xfId="13978"/>
    <cellStyle name="Total 4 4 3 2 3 2 2" xfId="13979"/>
    <cellStyle name="Total 4 4 3 2 3 3" xfId="13980"/>
    <cellStyle name="Total 4 4 3 2 4" xfId="13981"/>
    <cellStyle name="Total 4 4 3 2 4 2" xfId="13982"/>
    <cellStyle name="Total 4 4 3 2 5" xfId="13983"/>
    <cellStyle name="Total 4 4 3 3" xfId="13984"/>
    <cellStyle name="Total 4 4 3 3 2" xfId="13985"/>
    <cellStyle name="Total 4 4 3 3 2 2" xfId="13986"/>
    <cellStyle name="Total 4 4 3 3 3" xfId="13987"/>
    <cellStyle name="Total 4 4 3 4" xfId="13988"/>
    <cellStyle name="Total 4 4 3 4 2" xfId="13989"/>
    <cellStyle name="Total 4 4 3 4 2 2" xfId="13990"/>
    <cellStyle name="Total 4 4 3 4 3" xfId="13991"/>
    <cellStyle name="Total 4 4 3 5" xfId="13992"/>
    <cellStyle name="Total 4 4 3 5 2" xfId="13993"/>
    <cellStyle name="Total 4 4 3 6" xfId="13994"/>
    <cellStyle name="Total 4 4 4" xfId="60289"/>
    <cellStyle name="Total 4 4 5" xfId="60290"/>
    <cellStyle name="Total 4 4 6" xfId="60291"/>
    <cellStyle name="Total 4 5" xfId="712"/>
    <cellStyle name="Total 4 5 2" xfId="713"/>
    <cellStyle name="Total 4 5 2 2" xfId="13995"/>
    <cellStyle name="Total 4 5 2 2 2" xfId="13996"/>
    <cellStyle name="Total 4 5 2 2 2 2" xfId="13997"/>
    <cellStyle name="Total 4 5 2 2 2 2 2" xfId="13998"/>
    <cellStyle name="Total 4 5 2 2 2 2 2 2" xfId="13999"/>
    <cellStyle name="Total 4 5 2 2 2 2 3" xfId="14000"/>
    <cellStyle name="Total 4 5 2 2 2 3" xfId="14001"/>
    <cellStyle name="Total 4 5 2 2 2 3 2" xfId="14002"/>
    <cellStyle name="Total 4 5 2 2 2 3 2 2" xfId="14003"/>
    <cellStyle name="Total 4 5 2 2 2 3 3" xfId="14004"/>
    <cellStyle name="Total 4 5 2 2 2 4" xfId="14005"/>
    <cellStyle name="Total 4 5 2 2 2 4 2" xfId="14006"/>
    <cellStyle name="Total 4 5 2 2 2 5" xfId="14007"/>
    <cellStyle name="Total 4 5 2 2 3" xfId="14008"/>
    <cellStyle name="Total 4 5 2 2 3 2" xfId="14009"/>
    <cellStyle name="Total 4 5 2 2 3 2 2" xfId="14010"/>
    <cellStyle name="Total 4 5 2 2 3 3" xfId="14011"/>
    <cellStyle name="Total 4 5 2 2 4" xfId="14012"/>
    <cellStyle name="Total 4 5 2 2 4 2" xfId="14013"/>
    <cellStyle name="Total 4 5 2 2 4 2 2" xfId="14014"/>
    <cellStyle name="Total 4 5 2 2 4 3" xfId="14015"/>
    <cellStyle name="Total 4 5 2 2 5" xfId="14016"/>
    <cellStyle name="Total 4 5 2 2 5 2" xfId="14017"/>
    <cellStyle name="Total 4 5 2 2 6" xfId="14018"/>
    <cellStyle name="Total 4 5 2 3" xfId="60292"/>
    <cellStyle name="Total 4 5 2 4" xfId="60293"/>
    <cellStyle name="Total 4 5 2 5" xfId="60294"/>
    <cellStyle name="Total 4 5 2 6" xfId="60295"/>
    <cellStyle name="Total 4 5 3" xfId="14019"/>
    <cellStyle name="Total 4 5 3 2" xfId="14020"/>
    <cellStyle name="Total 4 5 3 2 2" xfId="14021"/>
    <cellStyle name="Total 4 5 3 2 2 2" xfId="14022"/>
    <cellStyle name="Total 4 5 3 2 2 2 2" xfId="14023"/>
    <cellStyle name="Total 4 5 3 2 2 3" xfId="14024"/>
    <cellStyle name="Total 4 5 3 2 3" xfId="14025"/>
    <cellStyle name="Total 4 5 3 2 3 2" xfId="14026"/>
    <cellStyle name="Total 4 5 3 2 3 2 2" xfId="14027"/>
    <cellStyle name="Total 4 5 3 2 3 3" xfId="14028"/>
    <cellStyle name="Total 4 5 3 2 4" xfId="14029"/>
    <cellStyle name="Total 4 5 3 2 4 2" xfId="14030"/>
    <cellStyle name="Total 4 5 3 2 5" xfId="14031"/>
    <cellStyle name="Total 4 5 3 3" xfId="14032"/>
    <cellStyle name="Total 4 5 3 3 2" xfId="14033"/>
    <cellStyle name="Total 4 5 3 3 2 2" xfId="14034"/>
    <cellStyle name="Total 4 5 3 3 3" xfId="14035"/>
    <cellStyle name="Total 4 5 3 4" xfId="14036"/>
    <cellStyle name="Total 4 5 3 4 2" xfId="14037"/>
    <cellStyle name="Total 4 5 3 4 2 2" xfId="14038"/>
    <cellStyle name="Total 4 5 3 4 3" xfId="14039"/>
    <cellStyle name="Total 4 5 3 5" xfId="14040"/>
    <cellStyle name="Total 4 5 3 5 2" xfId="14041"/>
    <cellStyle name="Total 4 5 3 6" xfId="14042"/>
    <cellStyle name="Total 4 5 4" xfId="60296"/>
    <cellStyle name="Total 4 5 5" xfId="60297"/>
    <cellStyle name="Total 4 5 6" xfId="60298"/>
    <cellStyle name="Total 4 5 7" xfId="60299"/>
    <cellStyle name="Total 4 6" xfId="714"/>
    <cellStyle name="Total 4 6 2" xfId="715"/>
    <cellStyle name="Total 4 6 2 2" xfId="14043"/>
    <cellStyle name="Total 4 6 2 2 2" xfId="14044"/>
    <cellStyle name="Total 4 6 2 2 2 2" xfId="14045"/>
    <cellStyle name="Total 4 6 2 2 2 2 2" xfId="14046"/>
    <cellStyle name="Total 4 6 2 2 2 2 2 2" xfId="14047"/>
    <cellStyle name="Total 4 6 2 2 2 2 3" xfId="14048"/>
    <cellStyle name="Total 4 6 2 2 2 3" xfId="14049"/>
    <cellStyle name="Total 4 6 2 2 2 3 2" xfId="14050"/>
    <cellStyle name="Total 4 6 2 2 2 3 2 2" xfId="14051"/>
    <cellStyle name="Total 4 6 2 2 2 3 3" xfId="14052"/>
    <cellStyle name="Total 4 6 2 2 2 4" xfId="14053"/>
    <cellStyle name="Total 4 6 2 2 2 4 2" xfId="14054"/>
    <cellStyle name="Total 4 6 2 2 2 5" xfId="14055"/>
    <cellStyle name="Total 4 6 2 2 3" xfId="14056"/>
    <cellStyle name="Total 4 6 2 2 3 2" xfId="14057"/>
    <cellStyle name="Total 4 6 2 2 3 2 2" xfId="14058"/>
    <cellStyle name="Total 4 6 2 2 3 3" xfId="14059"/>
    <cellStyle name="Total 4 6 2 2 4" xfId="14060"/>
    <cellStyle name="Total 4 6 2 2 4 2" xfId="14061"/>
    <cellStyle name="Total 4 6 2 2 4 2 2" xfId="14062"/>
    <cellStyle name="Total 4 6 2 2 4 3" xfId="14063"/>
    <cellStyle name="Total 4 6 2 2 5" xfId="14064"/>
    <cellStyle name="Total 4 6 2 2 5 2" xfId="14065"/>
    <cellStyle name="Total 4 6 2 2 6" xfId="14066"/>
    <cellStyle name="Total 4 6 2 3" xfId="60300"/>
    <cellStyle name="Total 4 6 2 4" xfId="60301"/>
    <cellStyle name="Total 4 6 2 5" xfId="60302"/>
    <cellStyle name="Total 4 6 2 6" xfId="60303"/>
    <cellStyle name="Total 4 6 3" xfId="14067"/>
    <cellStyle name="Total 4 6 3 2" xfId="14068"/>
    <cellStyle name="Total 4 6 3 2 2" xfId="14069"/>
    <cellStyle name="Total 4 6 3 2 2 2" xfId="14070"/>
    <cellStyle name="Total 4 6 3 2 2 2 2" xfId="14071"/>
    <cellStyle name="Total 4 6 3 2 2 3" xfId="14072"/>
    <cellStyle name="Total 4 6 3 2 3" xfId="14073"/>
    <cellStyle name="Total 4 6 3 2 3 2" xfId="14074"/>
    <cellStyle name="Total 4 6 3 2 3 2 2" xfId="14075"/>
    <cellStyle name="Total 4 6 3 2 3 3" xfId="14076"/>
    <cellStyle name="Total 4 6 3 2 4" xfId="14077"/>
    <cellStyle name="Total 4 6 3 2 4 2" xfId="14078"/>
    <cellStyle name="Total 4 6 3 2 5" xfId="14079"/>
    <cellStyle name="Total 4 6 3 3" xfId="14080"/>
    <cellStyle name="Total 4 6 3 3 2" xfId="14081"/>
    <cellStyle name="Total 4 6 3 3 2 2" xfId="14082"/>
    <cellStyle name="Total 4 6 3 3 3" xfId="14083"/>
    <cellStyle name="Total 4 6 3 4" xfId="14084"/>
    <cellStyle name="Total 4 6 3 4 2" xfId="14085"/>
    <cellStyle name="Total 4 6 3 4 2 2" xfId="14086"/>
    <cellStyle name="Total 4 6 3 4 3" xfId="14087"/>
    <cellStyle name="Total 4 6 3 5" xfId="14088"/>
    <cellStyle name="Total 4 6 3 5 2" xfId="14089"/>
    <cellStyle name="Total 4 6 3 6" xfId="14090"/>
    <cellStyle name="Total 4 6 4" xfId="60304"/>
    <cellStyle name="Total 4 6 5" xfId="60305"/>
    <cellStyle name="Total 4 6 6" xfId="60306"/>
    <cellStyle name="Total 4 6 7" xfId="60307"/>
    <cellStyle name="Total 4 7" xfId="14091"/>
    <cellStyle name="Total 4 7 2" xfId="14092"/>
    <cellStyle name="Total 4 7 2 2" xfId="14093"/>
    <cellStyle name="Total 4 7 2 2 2" xfId="14094"/>
    <cellStyle name="Total 4 7 2 2 2 2" xfId="14095"/>
    <cellStyle name="Total 4 7 2 2 3" xfId="14096"/>
    <cellStyle name="Total 4 7 2 3" xfId="14097"/>
    <cellStyle name="Total 4 7 2 3 2" xfId="14098"/>
    <cellStyle name="Total 4 7 2 3 2 2" xfId="14099"/>
    <cellStyle name="Total 4 7 2 3 3" xfId="14100"/>
    <cellStyle name="Total 4 7 2 4" xfId="14101"/>
    <cellStyle name="Total 4 7 2 4 2" xfId="14102"/>
    <cellStyle name="Total 4 7 2 5" xfId="14103"/>
    <cellStyle name="Total 4 7 3" xfId="14104"/>
    <cellStyle name="Total 4 7 3 2" xfId="14105"/>
    <cellStyle name="Total 4 7 3 2 2" xfId="14106"/>
    <cellStyle name="Total 4 7 3 3" xfId="14107"/>
    <cellStyle name="Total 4 7 4" xfId="14108"/>
    <cellStyle name="Total 4 7 4 2" xfId="14109"/>
    <cellStyle name="Total 4 7 4 2 2" xfId="14110"/>
    <cellStyle name="Total 4 7 4 3" xfId="14111"/>
    <cellStyle name="Total 4 7 5" xfId="14112"/>
    <cellStyle name="Total 4 7 5 2" xfId="14113"/>
    <cellStyle name="Total 4 7 6" xfId="14114"/>
    <cellStyle name="Total 4 8" xfId="60308"/>
    <cellStyle name="Total 4 9" xfId="60309"/>
    <cellStyle name="Total 5" xfId="716"/>
    <cellStyle name="Total 5 10" xfId="60310"/>
    <cellStyle name="Total 5 2" xfId="717"/>
    <cellStyle name="Total 5 2 2" xfId="718"/>
    <cellStyle name="Total 5 2 2 2" xfId="719"/>
    <cellStyle name="Total 5 2 2 2 2" xfId="14115"/>
    <cellStyle name="Total 5 2 2 2 2 2" xfId="14116"/>
    <cellStyle name="Total 5 2 2 2 2 2 2" xfId="14117"/>
    <cellStyle name="Total 5 2 2 2 2 2 2 2" xfId="14118"/>
    <cellStyle name="Total 5 2 2 2 2 2 2 2 2" xfId="14119"/>
    <cellStyle name="Total 5 2 2 2 2 2 2 3" xfId="14120"/>
    <cellStyle name="Total 5 2 2 2 2 2 3" xfId="14121"/>
    <cellStyle name="Total 5 2 2 2 2 2 3 2" xfId="14122"/>
    <cellStyle name="Total 5 2 2 2 2 2 3 2 2" xfId="14123"/>
    <cellStyle name="Total 5 2 2 2 2 2 3 3" xfId="14124"/>
    <cellStyle name="Total 5 2 2 2 2 2 4" xfId="14125"/>
    <cellStyle name="Total 5 2 2 2 2 2 4 2" xfId="14126"/>
    <cellStyle name="Total 5 2 2 2 2 2 5" xfId="14127"/>
    <cellStyle name="Total 5 2 2 2 2 3" xfId="14128"/>
    <cellStyle name="Total 5 2 2 2 2 3 2" xfId="14129"/>
    <cellStyle name="Total 5 2 2 2 2 3 2 2" xfId="14130"/>
    <cellStyle name="Total 5 2 2 2 2 3 3" xfId="14131"/>
    <cellStyle name="Total 5 2 2 2 2 4" xfId="14132"/>
    <cellStyle name="Total 5 2 2 2 2 4 2" xfId="14133"/>
    <cellStyle name="Total 5 2 2 2 2 4 2 2" xfId="14134"/>
    <cellStyle name="Total 5 2 2 2 2 4 3" xfId="14135"/>
    <cellStyle name="Total 5 2 2 2 2 5" xfId="14136"/>
    <cellStyle name="Total 5 2 2 2 2 5 2" xfId="14137"/>
    <cellStyle name="Total 5 2 2 2 2 6" xfId="14138"/>
    <cellStyle name="Total 5 2 2 2 3" xfId="60311"/>
    <cellStyle name="Total 5 2 2 2 4" xfId="60312"/>
    <cellStyle name="Total 5 2 2 2 5" xfId="60313"/>
    <cellStyle name="Total 5 2 2 2 6" xfId="60314"/>
    <cellStyle name="Total 5 2 2 3" xfId="14139"/>
    <cellStyle name="Total 5 2 2 3 2" xfId="14140"/>
    <cellStyle name="Total 5 2 2 3 2 2" xfId="14141"/>
    <cellStyle name="Total 5 2 2 3 2 2 2" xfId="14142"/>
    <cellStyle name="Total 5 2 2 3 2 2 2 2" xfId="14143"/>
    <cellStyle name="Total 5 2 2 3 2 2 3" xfId="14144"/>
    <cellStyle name="Total 5 2 2 3 2 3" xfId="14145"/>
    <cellStyle name="Total 5 2 2 3 2 3 2" xfId="14146"/>
    <cellStyle name="Total 5 2 2 3 2 3 2 2" xfId="14147"/>
    <cellStyle name="Total 5 2 2 3 2 3 3" xfId="14148"/>
    <cellStyle name="Total 5 2 2 3 2 4" xfId="14149"/>
    <cellStyle name="Total 5 2 2 3 2 4 2" xfId="14150"/>
    <cellStyle name="Total 5 2 2 3 2 5" xfId="14151"/>
    <cellStyle name="Total 5 2 2 3 3" xfId="14152"/>
    <cellStyle name="Total 5 2 2 3 3 2" xfId="14153"/>
    <cellStyle name="Total 5 2 2 3 3 2 2" xfId="14154"/>
    <cellStyle name="Total 5 2 2 3 3 3" xfId="14155"/>
    <cellStyle name="Total 5 2 2 3 4" xfId="14156"/>
    <cellStyle name="Total 5 2 2 3 4 2" xfId="14157"/>
    <cellStyle name="Total 5 2 2 3 4 2 2" xfId="14158"/>
    <cellStyle name="Total 5 2 2 3 4 3" xfId="14159"/>
    <cellStyle name="Total 5 2 2 3 5" xfId="14160"/>
    <cellStyle name="Total 5 2 2 3 5 2" xfId="14161"/>
    <cellStyle name="Total 5 2 2 3 6" xfId="14162"/>
    <cellStyle name="Total 5 2 2 4" xfId="60315"/>
    <cellStyle name="Total 5 2 2 5" xfId="60316"/>
    <cellStyle name="Total 5 2 2 6" xfId="60317"/>
    <cellStyle name="Total 5 2 2 7" xfId="60318"/>
    <cellStyle name="Total 5 2 3" xfId="720"/>
    <cellStyle name="Total 5 2 3 2" xfId="14163"/>
    <cellStyle name="Total 5 2 3 2 2" xfId="14164"/>
    <cellStyle name="Total 5 2 3 2 2 2" xfId="14165"/>
    <cellStyle name="Total 5 2 3 2 2 2 2" xfId="14166"/>
    <cellStyle name="Total 5 2 3 2 2 2 2 2" xfId="14167"/>
    <cellStyle name="Total 5 2 3 2 2 2 3" xfId="14168"/>
    <cellStyle name="Total 5 2 3 2 2 3" xfId="14169"/>
    <cellStyle name="Total 5 2 3 2 2 3 2" xfId="14170"/>
    <cellStyle name="Total 5 2 3 2 2 3 2 2" xfId="14171"/>
    <cellStyle name="Total 5 2 3 2 2 3 3" xfId="14172"/>
    <cellStyle name="Total 5 2 3 2 2 4" xfId="14173"/>
    <cellStyle name="Total 5 2 3 2 2 4 2" xfId="14174"/>
    <cellStyle name="Total 5 2 3 2 2 5" xfId="14175"/>
    <cellStyle name="Total 5 2 3 2 3" xfId="14176"/>
    <cellStyle name="Total 5 2 3 2 3 2" xfId="14177"/>
    <cellStyle name="Total 5 2 3 2 3 2 2" xfId="14178"/>
    <cellStyle name="Total 5 2 3 2 3 3" xfId="14179"/>
    <cellStyle name="Total 5 2 3 2 4" xfId="14180"/>
    <cellStyle name="Total 5 2 3 2 4 2" xfId="14181"/>
    <cellStyle name="Total 5 2 3 2 4 2 2" xfId="14182"/>
    <cellStyle name="Total 5 2 3 2 4 3" xfId="14183"/>
    <cellStyle name="Total 5 2 3 2 5" xfId="14184"/>
    <cellStyle name="Total 5 2 3 2 5 2" xfId="14185"/>
    <cellStyle name="Total 5 2 3 2 6" xfId="14186"/>
    <cellStyle name="Total 5 2 3 3" xfId="60319"/>
    <cellStyle name="Total 5 2 3 4" xfId="60320"/>
    <cellStyle name="Total 5 2 3 5" xfId="60321"/>
    <cellStyle name="Total 5 2 3 6" xfId="60322"/>
    <cellStyle name="Total 5 2 4" xfId="14187"/>
    <cellStyle name="Total 5 2 4 2" xfId="14188"/>
    <cellStyle name="Total 5 2 4 2 2" xfId="14189"/>
    <cellStyle name="Total 5 2 4 2 2 2" xfId="14190"/>
    <cellStyle name="Total 5 2 4 2 2 2 2" xfId="14191"/>
    <cellStyle name="Total 5 2 4 2 2 3" xfId="14192"/>
    <cellStyle name="Total 5 2 4 2 3" xfId="14193"/>
    <cellStyle name="Total 5 2 4 2 3 2" xfId="14194"/>
    <cellStyle name="Total 5 2 4 2 3 2 2" xfId="14195"/>
    <cellStyle name="Total 5 2 4 2 3 3" xfId="14196"/>
    <cellStyle name="Total 5 2 4 2 4" xfId="14197"/>
    <cellStyle name="Total 5 2 4 2 4 2" xfId="14198"/>
    <cellStyle name="Total 5 2 4 2 5" xfId="14199"/>
    <cellStyle name="Total 5 2 4 3" xfId="14200"/>
    <cellStyle name="Total 5 2 4 3 2" xfId="14201"/>
    <cellStyle name="Total 5 2 4 3 2 2" xfId="14202"/>
    <cellStyle name="Total 5 2 4 3 3" xfId="14203"/>
    <cellStyle name="Total 5 2 4 4" xfId="14204"/>
    <cellStyle name="Total 5 2 4 4 2" xfId="14205"/>
    <cellStyle name="Total 5 2 4 4 2 2" xfId="14206"/>
    <cellStyle name="Total 5 2 4 4 3" xfId="14207"/>
    <cellStyle name="Total 5 2 4 5" xfId="14208"/>
    <cellStyle name="Total 5 2 4 5 2" xfId="14209"/>
    <cellStyle name="Total 5 2 4 6" xfId="14210"/>
    <cellStyle name="Total 5 2 5" xfId="60323"/>
    <cellStyle name="Total 5 2 6" xfId="60324"/>
    <cellStyle name="Total 5 2 7" xfId="60325"/>
    <cellStyle name="Total 5 2 8" xfId="60326"/>
    <cellStyle name="Total 5 3" xfId="721"/>
    <cellStyle name="Total 5 3 2" xfId="722"/>
    <cellStyle name="Total 5 3 2 2" xfId="14211"/>
    <cellStyle name="Total 5 3 2 2 2" xfId="14212"/>
    <cellStyle name="Total 5 3 2 2 2 2" xfId="14213"/>
    <cellStyle name="Total 5 3 2 2 2 2 2" xfId="14214"/>
    <cellStyle name="Total 5 3 2 2 2 2 2 2" xfId="14215"/>
    <cellStyle name="Total 5 3 2 2 2 2 3" xfId="14216"/>
    <cellStyle name="Total 5 3 2 2 2 3" xfId="14217"/>
    <cellStyle name="Total 5 3 2 2 2 3 2" xfId="14218"/>
    <cellStyle name="Total 5 3 2 2 2 3 2 2" xfId="14219"/>
    <cellStyle name="Total 5 3 2 2 2 3 3" xfId="14220"/>
    <cellStyle name="Total 5 3 2 2 2 4" xfId="14221"/>
    <cellStyle name="Total 5 3 2 2 2 4 2" xfId="14222"/>
    <cellStyle name="Total 5 3 2 2 2 5" xfId="14223"/>
    <cellStyle name="Total 5 3 2 2 3" xfId="14224"/>
    <cellStyle name="Total 5 3 2 2 3 2" xfId="14225"/>
    <cellStyle name="Total 5 3 2 2 3 2 2" xfId="14226"/>
    <cellStyle name="Total 5 3 2 2 3 3" xfId="14227"/>
    <cellStyle name="Total 5 3 2 2 4" xfId="14228"/>
    <cellStyle name="Total 5 3 2 2 4 2" xfId="14229"/>
    <cellStyle name="Total 5 3 2 2 4 2 2" xfId="14230"/>
    <cellStyle name="Total 5 3 2 2 4 3" xfId="14231"/>
    <cellStyle name="Total 5 3 2 2 5" xfId="14232"/>
    <cellStyle name="Total 5 3 2 2 5 2" xfId="14233"/>
    <cellStyle name="Total 5 3 2 2 6" xfId="14234"/>
    <cellStyle name="Total 5 3 2 3" xfId="60327"/>
    <cellStyle name="Total 5 3 2 4" xfId="60328"/>
    <cellStyle name="Total 5 3 2 5" xfId="60329"/>
    <cellStyle name="Total 5 3 2 6" xfId="60330"/>
    <cellStyle name="Total 5 3 3" xfId="14235"/>
    <cellStyle name="Total 5 3 3 2" xfId="14236"/>
    <cellStyle name="Total 5 3 3 2 2" xfId="14237"/>
    <cellStyle name="Total 5 3 3 2 2 2" xfId="14238"/>
    <cellStyle name="Total 5 3 3 2 2 2 2" xfId="14239"/>
    <cellStyle name="Total 5 3 3 2 2 3" xfId="14240"/>
    <cellStyle name="Total 5 3 3 2 3" xfId="14241"/>
    <cellStyle name="Total 5 3 3 2 3 2" xfId="14242"/>
    <cellStyle name="Total 5 3 3 2 3 2 2" xfId="14243"/>
    <cellStyle name="Total 5 3 3 2 3 3" xfId="14244"/>
    <cellStyle name="Total 5 3 3 2 4" xfId="14245"/>
    <cellStyle name="Total 5 3 3 2 4 2" xfId="14246"/>
    <cellStyle name="Total 5 3 3 2 5" xfId="14247"/>
    <cellStyle name="Total 5 3 3 3" xfId="14248"/>
    <cellStyle name="Total 5 3 3 3 2" xfId="14249"/>
    <cellStyle name="Total 5 3 3 3 2 2" xfId="14250"/>
    <cellStyle name="Total 5 3 3 3 3" xfId="14251"/>
    <cellStyle name="Total 5 3 3 4" xfId="14252"/>
    <cellStyle name="Total 5 3 3 4 2" xfId="14253"/>
    <cellStyle name="Total 5 3 3 4 2 2" xfId="14254"/>
    <cellStyle name="Total 5 3 3 4 3" xfId="14255"/>
    <cellStyle name="Total 5 3 3 5" xfId="14256"/>
    <cellStyle name="Total 5 3 3 5 2" xfId="14257"/>
    <cellStyle name="Total 5 3 3 6" xfId="14258"/>
    <cellStyle name="Total 5 3 4" xfId="60331"/>
    <cellStyle name="Total 5 3 5" xfId="60332"/>
    <cellStyle name="Total 5 3 6" xfId="60333"/>
    <cellStyle name="Total 5 3 7" xfId="60334"/>
    <cellStyle name="Total 5 4" xfId="723"/>
    <cellStyle name="Total 5 4 2" xfId="724"/>
    <cellStyle name="Total 5 4 2 2" xfId="14259"/>
    <cellStyle name="Total 5 4 2 2 2" xfId="14260"/>
    <cellStyle name="Total 5 4 2 2 2 2" xfId="14261"/>
    <cellStyle name="Total 5 4 2 2 2 2 2" xfId="14262"/>
    <cellStyle name="Total 5 4 2 2 2 2 2 2" xfId="14263"/>
    <cellStyle name="Total 5 4 2 2 2 2 3" xfId="14264"/>
    <cellStyle name="Total 5 4 2 2 2 3" xfId="14265"/>
    <cellStyle name="Total 5 4 2 2 2 3 2" xfId="14266"/>
    <cellStyle name="Total 5 4 2 2 2 3 2 2" xfId="14267"/>
    <cellStyle name="Total 5 4 2 2 2 3 3" xfId="14268"/>
    <cellStyle name="Total 5 4 2 2 2 4" xfId="14269"/>
    <cellStyle name="Total 5 4 2 2 2 4 2" xfId="14270"/>
    <cellStyle name="Total 5 4 2 2 2 5" xfId="14271"/>
    <cellStyle name="Total 5 4 2 2 3" xfId="14272"/>
    <cellStyle name="Total 5 4 2 2 3 2" xfId="14273"/>
    <cellStyle name="Total 5 4 2 2 3 2 2" xfId="14274"/>
    <cellStyle name="Total 5 4 2 2 3 3" xfId="14275"/>
    <cellStyle name="Total 5 4 2 2 4" xfId="14276"/>
    <cellStyle name="Total 5 4 2 2 4 2" xfId="14277"/>
    <cellStyle name="Total 5 4 2 2 4 2 2" xfId="14278"/>
    <cellStyle name="Total 5 4 2 2 4 3" xfId="14279"/>
    <cellStyle name="Total 5 4 2 2 5" xfId="14280"/>
    <cellStyle name="Total 5 4 2 2 5 2" xfId="14281"/>
    <cellStyle name="Total 5 4 2 2 6" xfId="14282"/>
    <cellStyle name="Total 5 4 2 3" xfId="60335"/>
    <cellStyle name="Total 5 4 2 4" xfId="60336"/>
    <cellStyle name="Total 5 4 2 5" xfId="60337"/>
    <cellStyle name="Total 5 4 2 6" xfId="60338"/>
    <cellStyle name="Total 5 4 3" xfId="14283"/>
    <cellStyle name="Total 5 4 3 2" xfId="14284"/>
    <cellStyle name="Total 5 4 3 2 2" xfId="14285"/>
    <cellStyle name="Total 5 4 3 2 2 2" xfId="14286"/>
    <cellStyle name="Total 5 4 3 2 2 2 2" xfId="14287"/>
    <cellStyle name="Total 5 4 3 2 2 3" xfId="14288"/>
    <cellStyle name="Total 5 4 3 2 3" xfId="14289"/>
    <cellStyle name="Total 5 4 3 2 3 2" xfId="14290"/>
    <cellStyle name="Total 5 4 3 2 3 2 2" xfId="14291"/>
    <cellStyle name="Total 5 4 3 2 3 3" xfId="14292"/>
    <cellStyle name="Total 5 4 3 2 4" xfId="14293"/>
    <cellStyle name="Total 5 4 3 2 4 2" xfId="14294"/>
    <cellStyle name="Total 5 4 3 2 5" xfId="14295"/>
    <cellStyle name="Total 5 4 3 3" xfId="14296"/>
    <cellStyle name="Total 5 4 3 3 2" xfId="14297"/>
    <cellStyle name="Total 5 4 3 3 2 2" xfId="14298"/>
    <cellStyle name="Total 5 4 3 3 3" xfId="14299"/>
    <cellStyle name="Total 5 4 3 4" xfId="14300"/>
    <cellStyle name="Total 5 4 3 4 2" xfId="14301"/>
    <cellStyle name="Total 5 4 3 4 2 2" xfId="14302"/>
    <cellStyle name="Total 5 4 3 4 3" xfId="14303"/>
    <cellStyle name="Total 5 4 3 5" xfId="14304"/>
    <cellStyle name="Total 5 4 3 5 2" xfId="14305"/>
    <cellStyle name="Total 5 4 3 6" xfId="14306"/>
    <cellStyle name="Total 5 4 4" xfId="60339"/>
    <cellStyle name="Total 5 4 5" xfId="60340"/>
    <cellStyle name="Total 5 4 6" xfId="60341"/>
    <cellStyle name="Total 5 4 7" xfId="60342"/>
    <cellStyle name="Total 5 5" xfId="725"/>
    <cellStyle name="Total 5 5 2" xfId="726"/>
    <cellStyle name="Total 5 5 2 2" xfId="14307"/>
    <cellStyle name="Total 5 5 2 2 2" xfId="14308"/>
    <cellStyle name="Total 5 5 2 2 2 2" xfId="14309"/>
    <cellStyle name="Total 5 5 2 2 2 2 2" xfId="14310"/>
    <cellStyle name="Total 5 5 2 2 2 2 2 2" xfId="14311"/>
    <cellStyle name="Total 5 5 2 2 2 2 3" xfId="14312"/>
    <cellStyle name="Total 5 5 2 2 2 3" xfId="14313"/>
    <cellStyle name="Total 5 5 2 2 2 3 2" xfId="14314"/>
    <cellStyle name="Total 5 5 2 2 2 3 2 2" xfId="14315"/>
    <cellStyle name="Total 5 5 2 2 2 3 3" xfId="14316"/>
    <cellStyle name="Total 5 5 2 2 2 4" xfId="14317"/>
    <cellStyle name="Total 5 5 2 2 2 4 2" xfId="14318"/>
    <cellStyle name="Total 5 5 2 2 2 5" xfId="14319"/>
    <cellStyle name="Total 5 5 2 2 3" xfId="14320"/>
    <cellStyle name="Total 5 5 2 2 3 2" xfId="14321"/>
    <cellStyle name="Total 5 5 2 2 3 2 2" xfId="14322"/>
    <cellStyle name="Total 5 5 2 2 3 3" xfId="14323"/>
    <cellStyle name="Total 5 5 2 2 4" xfId="14324"/>
    <cellStyle name="Total 5 5 2 2 4 2" xfId="14325"/>
    <cellStyle name="Total 5 5 2 2 4 2 2" xfId="14326"/>
    <cellStyle name="Total 5 5 2 2 4 3" xfId="14327"/>
    <cellStyle name="Total 5 5 2 2 5" xfId="14328"/>
    <cellStyle name="Total 5 5 2 2 5 2" xfId="14329"/>
    <cellStyle name="Total 5 5 2 2 6" xfId="14330"/>
    <cellStyle name="Total 5 5 2 3" xfId="60343"/>
    <cellStyle name="Total 5 5 2 4" xfId="60344"/>
    <cellStyle name="Total 5 5 2 5" xfId="60345"/>
    <cellStyle name="Total 5 5 2 6" xfId="60346"/>
    <cellStyle name="Total 5 5 3" xfId="14331"/>
    <cellStyle name="Total 5 5 3 2" xfId="14332"/>
    <cellStyle name="Total 5 5 3 2 2" xfId="14333"/>
    <cellStyle name="Total 5 5 3 2 2 2" xfId="14334"/>
    <cellStyle name="Total 5 5 3 2 2 2 2" xfId="14335"/>
    <cellStyle name="Total 5 5 3 2 2 3" xfId="14336"/>
    <cellStyle name="Total 5 5 3 2 3" xfId="14337"/>
    <cellStyle name="Total 5 5 3 2 3 2" xfId="14338"/>
    <cellStyle name="Total 5 5 3 2 3 2 2" xfId="14339"/>
    <cellStyle name="Total 5 5 3 2 3 3" xfId="14340"/>
    <cellStyle name="Total 5 5 3 2 4" xfId="14341"/>
    <cellStyle name="Total 5 5 3 2 4 2" xfId="14342"/>
    <cellStyle name="Total 5 5 3 2 5" xfId="14343"/>
    <cellStyle name="Total 5 5 3 3" xfId="14344"/>
    <cellStyle name="Total 5 5 3 3 2" xfId="14345"/>
    <cellStyle name="Total 5 5 3 3 2 2" xfId="14346"/>
    <cellStyle name="Total 5 5 3 3 3" xfId="14347"/>
    <cellStyle name="Total 5 5 3 4" xfId="14348"/>
    <cellStyle name="Total 5 5 3 4 2" xfId="14349"/>
    <cellStyle name="Total 5 5 3 4 2 2" xfId="14350"/>
    <cellStyle name="Total 5 5 3 4 3" xfId="14351"/>
    <cellStyle name="Total 5 5 3 5" xfId="14352"/>
    <cellStyle name="Total 5 5 3 5 2" xfId="14353"/>
    <cellStyle name="Total 5 5 3 6" xfId="14354"/>
    <cellStyle name="Total 5 5 4" xfId="60347"/>
    <cellStyle name="Total 5 5 5" xfId="60348"/>
    <cellStyle name="Total 5 5 6" xfId="60349"/>
    <cellStyle name="Total 5 5 7" xfId="60350"/>
    <cellStyle name="Total 5 6" xfId="727"/>
    <cellStyle name="Total 5 6 2" xfId="728"/>
    <cellStyle name="Total 5 6 2 2" xfId="14355"/>
    <cellStyle name="Total 5 6 2 2 2" xfId="14356"/>
    <cellStyle name="Total 5 6 2 2 2 2" xfId="14357"/>
    <cellStyle name="Total 5 6 2 2 2 2 2" xfId="14358"/>
    <cellStyle name="Total 5 6 2 2 2 2 2 2" xfId="14359"/>
    <cellStyle name="Total 5 6 2 2 2 2 3" xfId="14360"/>
    <cellStyle name="Total 5 6 2 2 2 3" xfId="14361"/>
    <cellStyle name="Total 5 6 2 2 2 3 2" xfId="14362"/>
    <cellStyle name="Total 5 6 2 2 2 3 2 2" xfId="14363"/>
    <cellStyle name="Total 5 6 2 2 2 3 3" xfId="14364"/>
    <cellStyle name="Total 5 6 2 2 2 4" xfId="14365"/>
    <cellStyle name="Total 5 6 2 2 2 4 2" xfId="14366"/>
    <cellStyle name="Total 5 6 2 2 2 5" xfId="14367"/>
    <cellStyle name="Total 5 6 2 2 3" xfId="14368"/>
    <cellStyle name="Total 5 6 2 2 3 2" xfId="14369"/>
    <cellStyle name="Total 5 6 2 2 3 2 2" xfId="14370"/>
    <cellStyle name="Total 5 6 2 2 3 3" xfId="14371"/>
    <cellStyle name="Total 5 6 2 2 4" xfId="14372"/>
    <cellStyle name="Total 5 6 2 2 4 2" xfId="14373"/>
    <cellStyle name="Total 5 6 2 2 4 2 2" xfId="14374"/>
    <cellStyle name="Total 5 6 2 2 4 3" xfId="14375"/>
    <cellStyle name="Total 5 6 2 2 5" xfId="14376"/>
    <cellStyle name="Total 5 6 2 2 5 2" xfId="14377"/>
    <cellStyle name="Total 5 6 2 2 6" xfId="14378"/>
    <cellStyle name="Total 5 6 2 3" xfId="60351"/>
    <cellStyle name="Total 5 6 2 4" xfId="60352"/>
    <cellStyle name="Total 5 6 2 5" xfId="60353"/>
    <cellStyle name="Total 5 6 2 6" xfId="60354"/>
    <cellStyle name="Total 5 6 3" xfId="14379"/>
    <cellStyle name="Total 5 6 3 2" xfId="14380"/>
    <cellStyle name="Total 5 6 3 2 2" xfId="14381"/>
    <cellStyle name="Total 5 6 3 2 2 2" xfId="14382"/>
    <cellStyle name="Total 5 6 3 2 2 2 2" xfId="14383"/>
    <cellStyle name="Total 5 6 3 2 2 3" xfId="14384"/>
    <cellStyle name="Total 5 6 3 2 3" xfId="14385"/>
    <cellStyle name="Total 5 6 3 2 3 2" xfId="14386"/>
    <cellStyle name="Total 5 6 3 2 3 2 2" xfId="14387"/>
    <cellStyle name="Total 5 6 3 2 3 3" xfId="14388"/>
    <cellStyle name="Total 5 6 3 2 4" xfId="14389"/>
    <cellStyle name="Total 5 6 3 2 4 2" xfId="14390"/>
    <cellStyle name="Total 5 6 3 2 5" xfId="14391"/>
    <cellStyle name="Total 5 6 3 3" xfId="14392"/>
    <cellStyle name="Total 5 6 3 3 2" xfId="14393"/>
    <cellStyle name="Total 5 6 3 3 2 2" xfId="14394"/>
    <cellStyle name="Total 5 6 3 3 3" xfId="14395"/>
    <cellStyle name="Total 5 6 3 4" xfId="14396"/>
    <cellStyle name="Total 5 6 3 4 2" xfId="14397"/>
    <cellStyle name="Total 5 6 3 4 2 2" xfId="14398"/>
    <cellStyle name="Total 5 6 3 4 3" xfId="14399"/>
    <cellStyle name="Total 5 6 3 5" xfId="14400"/>
    <cellStyle name="Total 5 6 3 5 2" xfId="14401"/>
    <cellStyle name="Total 5 6 3 6" xfId="14402"/>
    <cellStyle name="Total 5 6 4" xfId="60355"/>
    <cellStyle name="Total 5 6 5" xfId="60356"/>
    <cellStyle name="Total 5 6 6" xfId="60357"/>
    <cellStyle name="Total 5 6 7" xfId="60358"/>
    <cellStyle name="Total 5 7" xfId="14403"/>
    <cellStyle name="Total 5 7 2" xfId="14404"/>
    <cellStyle name="Total 5 7 2 2" xfId="14405"/>
    <cellStyle name="Total 5 7 2 2 2" xfId="14406"/>
    <cellStyle name="Total 5 7 2 2 2 2" xfId="14407"/>
    <cellStyle name="Total 5 7 2 2 3" xfId="14408"/>
    <cellStyle name="Total 5 7 2 3" xfId="14409"/>
    <cellStyle name="Total 5 7 2 3 2" xfId="14410"/>
    <cellStyle name="Total 5 7 2 3 2 2" xfId="14411"/>
    <cellStyle name="Total 5 7 2 3 3" xfId="14412"/>
    <cellStyle name="Total 5 7 2 4" xfId="14413"/>
    <cellStyle name="Total 5 7 2 4 2" xfId="14414"/>
    <cellStyle name="Total 5 7 2 5" xfId="14415"/>
    <cellStyle name="Total 5 7 3" xfId="14416"/>
    <cellStyle name="Total 5 7 3 2" xfId="14417"/>
    <cellStyle name="Total 5 7 3 2 2" xfId="14418"/>
    <cellStyle name="Total 5 7 3 3" xfId="14419"/>
    <cellStyle name="Total 5 7 4" xfId="14420"/>
    <cellStyle name="Total 5 7 4 2" xfId="14421"/>
    <cellStyle name="Total 5 7 4 2 2" xfId="14422"/>
    <cellStyle name="Total 5 7 4 3" xfId="14423"/>
    <cellStyle name="Total 5 7 5" xfId="14424"/>
    <cellStyle name="Total 5 7 5 2" xfId="14425"/>
    <cellStyle name="Total 5 7 6" xfId="14426"/>
    <cellStyle name="Total 5 8" xfId="60359"/>
    <cellStyle name="Total 5 9" xfId="60360"/>
    <cellStyle name="Total 6" xfId="14451"/>
    <cellStyle name="Total 6 2" xfId="14483"/>
    <cellStyle name="Total 6 3" xfId="60361"/>
    <cellStyle name="Total 7" xfId="60362"/>
    <cellStyle name="Total 8" xfId="60363"/>
    <cellStyle name="Total 9" xfId="60364"/>
    <cellStyle name="Valn" xfId="60365"/>
    <cellStyle name="Valn 2" xfId="60366"/>
    <cellStyle name="Valn 2 2" xfId="60367"/>
    <cellStyle name="Valn 3" xfId="60368"/>
    <cellStyle name="ValNum" xfId="60369"/>
    <cellStyle name="Warning Text 2" xfId="47"/>
    <cellStyle name="Warning Text 3" xfId="729"/>
    <cellStyle name="_x0007_ଘƦ" xfId="60370"/>
    <cellStyle name="_x0007_ଘƦ 2" xfId="60371"/>
  </cellStyles>
  <dxfs count="28">
    <dxf>
      <fill>
        <patternFill>
          <bgColor theme="5"/>
        </patternFill>
      </fill>
    </dxf>
    <dxf>
      <fill>
        <patternFill>
          <bgColor theme="5"/>
        </patternFill>
      </fill>
    </dxf>
    <dxf>
      <fill>
        <patternFill>
          <bgColor theme="9" tint="0.39994506668294322"/>
        </patternFill>
      </fill>
    </dxf>
    <dxf>
      <fill>
        <patternFill>
          <bgColor theme="6" tint="-0.24994659260841701"/>
        </patternFill>
      </fill>
    </dxf>
    <dxf>
      <font>
        <color rgb="FFFF0000"/>
      </font>
    </dxf>
    <dxf>
      <font>
        <color rgb="FFFF0000"/>
      </font>
    </dxf>
    <dxf>
      <font>
        <strike/>
      </font>
    </dxf>
    <dxf>
      <fill>
        <patternFill>
          <bgColor indexed="10"/>
        </patternFill>
      </fill>
    </dxf>
    <dxf>
      <font>
        <strike/>
      </font>
    </dxf>
    <dxf>
      <font>
        <strike/>
      </font>
    </dxf>
    <dxf>
      <font>
        <strike/>
      </font>
    </dxf>
    <dxf>
      <font>
        <strike/>
      </font>
    </dxf>
    <dxf>
      <font>
        <strike/>
      </font>
    </dxf>
    <dxf>
      <fill>
        <patternFill>
          <bgColor indexed="10"/>
        </patternFill>
      </fill>
    </dxf>
    <dxf>
      <font>
        <strike/>
      </font>
    </dxf>
    <dxf>
      <font>
        <strike/>
      </font>
    </dxf>
    <dxf>
      <font>
        <strike/>
      </font>
    </dxf>
    <dxf>
      <font>
        <strike/>
      </font>
    </dxf>
    <dxf>
      <font>
        <strike/>
      </font>
    </dxf>
    <dxf>
      <font>
        <strike/>
      </font>
    </dxf>
    <dxf>
      <font>
        <strike/>
      </font>
    </dxf>
    <dxf>
      <font>
        <strike/>
      </font>
    </dxf>
    <dxf>
      <fill>
        <patternFill>
          <bgColor indexed="10"/>
        </patternFill>
      </fill>
    </dxf>
    <dxf>
      <fill>
        <patternFill>
          <bgColor theme="5"/>
        </patternFill>
      </fill>
    </dxf>
    <dxf>
      <fill>
        <patternFill>
          <bgColor theme="5"/>
        </patternFill>
      </fill>
    </dxf>
    <dxf>
      <fill>
        <patternFill>
          <bgColor theme="9" tint="0.39994506668294322"/>
        </patternFill>
      </fill>
    </dxf>
    <dxf>
      <fill>
        <patternFill>
          <bgColor theme="6" tint="-0.24994659260841701"/>
        </patternFill>
      </fill>
    </dxf>
    <dxf>
      <fill>
        <patternFill>
          <bgColor indexed="10"/>
        </patternFill>
      </fill>
    </dxf>
  </dxfs>
  <tableStyles count="0" defaultTableStyle="TableStyleMedium2" defaultPivotStyle="PivotStyleLight16"/>
  <colors>
    <mruColors>
      <color rgb="FF33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12</xdr:col>
      <xdr:colOff>28575</xdr:colOff>
      <xdr:row>13</xdr:row>
      <xdr:rowOff>104775</xdr:rowOff>
    </xdr:to>
    <xdr:sp macro="" textlink="">
      <xdr:nvSpPr>
        <xdr:cNvPr id="3" name="TextBox 2"/>
        <xdr:cNvSpPr txBox="1"/>
      </xdr:nvSpPr>
      <xdr:spPr>
        <a:xfrm>
          <a:off x="609600" y="952500"/>
          <a:ext cx="6734175" cy="16287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“This model is published by Monitor for the purposes of the engagement on the proposals for the National Tariff for 2015/16, to provide stakeholders with information about the proposed method for calculating national prices for that year and to enable stakeholders to respond to those proposals.  The model, and the draft prices derived from this model, are illustrative only; in particular, there may be changes to the model and to the prices which appear in the final proposals to be published in Autumn for the purposes of the statutory consultation.  Monitor shall not accept any responsibility or liability in respect of the contents or use of the model or the draft prices.”</a:t>
          </a:r>
        </a:p>
        <a:p>
          <a:endParaRPr lang="en-GB"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11</xdr:col>
      <xdr:colOff>237297</xdr:colOff>
      <xdr:row>5</xdr:row>
      <xdr:rowOff>38928</xdr:rowOff>
    </xdr:to>
    <xdr:sp macro="" textlink="">
      <xdr:nvSpPr>
        <xdr:cNvPr id="2" name="Rounded Rectangle 1"/>
        <xdr:cNvSpPr/>
      </xdr:nvSpPr>
      <xdr:spPr>
        <a:xfrm>
          <a:off x="8539370" y="447261"/>
          <a:ext cx="3914775" cy="933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a:solidFill>
                <a:schemeClr val="lt1"/>
              </a:solidFill>
              <a:effectLst/>
              <a:latin typeface="+mn-lt"/>
              <a:ea typeface="+mn-ea"/>
              <a:cs typeface="+mn-cs"/>
            </a:rPr>
            <a:t>Note: Where monitor has taken "no action” in response to an Expert comment, this is usually because we have to date received insufficient evidence to support making a manual adjustment to the tariff price. </a:t>
          </a:r>
        </a:p>
        <a:p>
          <a:pPr algn="ct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nect2.monitor-nhsft.gov.uk/Redirected/Marek.Zyskowski/Desktop/dh_1311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nnect2.monitor-nhsft.gov.uk/sites/PricingDelivery/MonitorDocumentLibrary/Model%2013_14/Model%20re-run/13_14_Validation_5_11_Models/Non_Mandatory/Non-Mandatory%20Validation%202013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onnect2.monitor-nhsft.gov.uk/Users/chona.labor/AppData/Local/Microsoft/Windows/Temporary%20Internet%20Files/Content.Outlook/WFBA96HE/Testing/Validation%20templat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hona.labor\AppData\Local\Microsoft\Windows\Temporary%20Internet%20Files\Content.Outlook\WFBA96HE\Testing\Validation%20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onnect2.monitor-nhsft.gov.uk/sites/PricingDelivery/MonitorDocumentLibrary/Model%2015_16/Draft%2015-16%20prices/5-11%20prices/Non-Mandatory/Non-Mandatory%202015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onnect2.monitor-nhsft.gov.uk/sites/PricingDelivery/MonitorDocumentLibrary/Model%2013_14/Model%20re-run/13_14_Validation_5_11_Models/Best%20Practice/01_BPT%20Calculations%20(road%20test)_Validation_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onnect2.monitor-nhsft.gov.uk/sites/PricingDelivery/MonitorDocumentLibrary/Model%2015_16/Live%20models/15-16%20BPT%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otal - HRGs"/>
      <sheetName val="Total - OPATT"/>
      <sheetName val="Total - Other Currencies"/>
      <sheetName val="TEI"/>
      <sheetName val="TEIXS"/>
      <sheetName val="TNEI_L"/>
      <sheetName val="TNEI_L_XS"/>
      <sheetName val="TNEI_S"/>
      <sheetName val="TDC"/>
      <sheetName val="TCLFUSFF"/>
      <sheetName val="TCLFASFF"/>
      <sheetName val="TCLFUSNFF"/>
      <sheetName val="TCLFASNFF"/>
      <sheetName val="TCLFUMFF"/>
      <sheetName val="TCLFAMFF"/>
      <sheetName val="TCLFUMNFF"/>
      <sheetName val="TCLFAMNFF"/>
      <sheetName val="TNCLFUSFF"/>
      <sheetName val="TNCLFASFF"/>
      <sheetName val="TNCLFUSNFF"/>
      <sheetName val="TNCLFASNFF"/>
      <sheetName val="TNCLFUMFF"/>
      <sheetName val="TNCLFAMFF"/>
      <sheetName val="TNCLFUMNFF"/>
      <sheetName val="TNCLFAMNFF"/>
      <sheetName val="TOPROC"/>
      <sheetName val="TAandEMSAD"/>
      <sheetName val="TAandEMSNA"/>
      <sheetName val="TAandEMinAD"/>
      <sheetName val="TAandEMinNA"/>
      <sheetName val="TAandEWiCAD"/>
      <sheetName val="TAandEWiCNA"/>
      <sheetName val="TNon24HRDEPAD"/>
      <sheetName val="TNon24HRDEPNA"/>
      <sheetName val="TAUDHA"/>
      <sheetName val="TAUDF"/>
      <sheetName val="TAUDR"/>
      <sheetName val="TAUDNS"/>
      <sheetName val="TDCRA"/>
      <sheetName val="TDCFRAD"/>
      <sheetName val="TDADS"/>
      <sheetName val="TDAPS"/>
      <sheetName val="TCORCU"/>
      <sheetName val="THAH"/>
      <sheetName val="TCCSALBICU"/>
      <sheetName val="TCCSALCCU"/>
      <sheetName val="TCCSALSIICU"/>
      <sheetName val="TCCSNEO_BEDDAY"/>
      <sheetName val="TCCSNEO_ADM"/>
      <sheetName val="TCCSPD_BEDDAY"/>
      <sheetName val="TCCSPD_ADM"/>
      <sheetName val="TCCSOUTRS"/>
      <sheetName val="TCFIP"/>
      <sheetName val="TCFIP5"/>
      <sheetName val="TCHEMTHPY_PROC_IP"/>
      <sheetName val="TCHEMTHPY_PROC_DCRDN"/>
      <sheetName val="TCHEMTHPY_PROC_OP"/>
      <sheetName val="TCHEMTHPY_PROC_Oth"/>
      <sheetName val="TCHEMTHPY_DEL_DCRDN"/>
      <sheetName val="TCHEMTHPY_DEL_OP"/>
      <sheetName val="TCHEMTHPY_DEL_Oth"/>
      <sheetName val="TCHEMTHPY_SDA_DCRDN"/>
      <sheetName val="TCHEMTHPY_SDA_OP"/>
      <sheetName val="THICOSTDRUGS_APC"/>
      <sheetName val="THICOSTDRUGS_OP"/>
      <sheetName val="THICOSTDRUGS_Oth"/>
      <sheetName val="TDIAGIM_OP"/>
      <sheetName val="TDIAGIM_Oth"/>
      <sheetName val="TDIAGIM_DA"/>
      <sheetName val="TRADTHPY_IP"/>
      <sheetName val="TRADTHPY_PLAN_DCRDN"/>
      <sheetName val="TRADTHPY_PLAN_OP"/>
      <sheetName val="TRADTHPY_PLAN_Oth"/>
      <sheetName val="TRADTHPY_TREAT_DCRDN"/>
      <sheetName val="TRADTHPY_TREAT_OP"/>
      <sheetName val="TRADTHPY_TREAT_Oth"/>
      <sheetName val="TREHAB_CSRS_LEVEL_1_ATT_APC"/>
      <sheetName val="TREHAB_CSRS_LEVEL_1_ATT_OP"/>
      <sheetName val="TREHAB_CSRS_LEVEL_1_ATT_Oth"/>
      <sheetName val="TREHAB_SRS_LEVEL_2_ATT_APC"/>
      <sheetName val="TREHAB_SRS_LEVEL_2_ATT_OP"/>
      <sheetName val="TREHAB_SRS_LEVEL_2_ATT_Oth"/>
      <sheetName val="TREHAB_NSRS_ATT_APC"/>
      <sheetName val="TREHAB_NSRS_ATT_OP"/>
      <sheetName val="TREHAB_CSRS_LEVEL_1_BEDDAY_APC"/>
      <sheetName val="TREHAB_CSRS_LEVEL_1_BEDDAY_Oth"/>
      <sheetName val="TREHAB_SRS_LEVEL_2_BEDDAY_APC"/>
      <sheetName val="TREHAB_SRS_LEVEL_2_BEDDAY_Oth"/>
      <sheetName val="TREHAB_NSRS_BEDDAY_APC"/>
      <sheetName val="TSPAL_IP"/>
      <sheetName val="TSPAL_DCRDN"/>
      <sheetName val="TSPAL_OP"/>
      <sheetName val="TSPAL_Oth"/>
      <sheetName val="TRENAL"/>
      <sheetName val="TCSDN"/>
      <sheetName val="TCSHVC"/>
      <sheetName val="TCSHVPN"/>
      <sheetName val="TCSHVV"/>
      <sheetName val="TCSHVO"/>
      <sheetName val="TCSSNC"/>
      <sheetName val="TCSSHC"/>
      <sheetName val="TCSSNV"/>
      <sheetName val="TCSSNO"/>
      <sheetName val="TCSCNSN"/>
      <sheetName val="TCRT"/>
      <sheetName val="TCSCMV"/>
      <sheetName val="TCSCVac"/>
      <sheetName val="TCSCM"/>
      <sheetName val="TCSCMO"/>
      <sheetName val="TCSCT"/>
      <sheetName val="TOCS"/>
      <sheetName val="TMHCMHTF"/>
      <sheetName val="TMHCMHTNF"/>
      <sheetName val="TMHCSCFAF"/>
      <sheetName val="TMHCSCFANF"/>
      <sheetName val="TMHCSCFUAF"/>
      <sheetName val="TMHCSCFUANF"/>
      <sheetName val="TMHCSCSSFAF"/>
      <sheetName val="TMHCSCSSFANF"/>
      <sheetName val="TMHCSCSSFUAF"/>
      <sheetName val="TMHCSCSSFUANF"/>
      <sheetName val="TMHDCFRAD"/>
      <sheetName val="TMHIP"/>
      <sheetName val="TMHIPSS"/>
      <sheetName val="TMHCSOPFAF"/>
      <sheetName val="TMHCSOPFANF"/>
      <sheetName val="TMHCSOPFUAF"/>
      <sheetName val="TMHCSOPFUANF"/>
      <sheetName val="TMHCSOPSSFAF"/>
      <sheetName val="TMHCSOPSSFANF"/>
      <sheetName val="TMHCSOPSSFUAF"/>
      <sheetName val="TMHCSOPSSFUANF"/>
      <sheetName val="TMHSTSAF"/>
      <sheetName val="TMHSTSANF"/>
      <sheetName val="TMHSTSCF"/>
      <sheetName val="TMHSTSCNF"/>
      <sheetName val="TMHSTSEF"/>
      <sheetName val="TMHSTSENF"/>
      <sheetName val="TMHSU"/>
      <sheetName val="TPARA"/>
      <sheetName val="TPARB"/>
      <sheetName val="TPARC"/>
      <sheetName val="TPARETU"/>
      <sheetName val="TPARO"/>
      <sheetName val="TPARA(Act)"/>
      <sheetName val="TPARB(Act)"/>
      <sheetName val="TPARC(Act)"/>
      <sheetName val="TPARETU(Act)"/>
      <sheetName val="TPARO(Act)"/>
      <sheetName val="THTCS_APC"/>
      <sheetName val="THTCS_OP"/>
      <sheetName val="THTCS_Oth"/>
      <sheetName val="Macr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ow r="56">
          <cell r="A56"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gt;"/>
      <sheetName val="07. Non-mandatory Prices"/>
      <sheetName val="Issues--&gt;"/>
      <sheetName val="Issues"/>
      <sheetName val="Email"/>
      <sheetName val="Imported Tariffs --&gt;"/>
      <sheetName val="STEP BY STEP DC-EL-NE"/>
      <sheetName val="01. APC &amp; OPROC"/>
      <sheetName val="201314 Road Test "/>
      <sheetName val="00b_Prices (2)"/>
      <sheetName val="Adjusted prices"/>
      <sheetName val="Post SC - 03_Output for IA"/>
      <sheetName val="OPATT"/>
      <sheetName val="201213  Prices"/>
      <sheetName val="TRADGYDA"/>
      <sheetName val="1314 tariff"/>
      <sheetName val="1213 tariff"/>
      <sheetName val="Imported Models --&gt;"/>
      <sheetName val="Indicative tariff"/>
      <sheetName val="per diem"/>
      <sheetName val="Acute Rehab"/>
    </sheetNames>
    <sheetDataSet>
      <sheetData sheetId="0"/>
      <sheetData sheetId="1">
        <row r="12">
          <cell r="K12">
            <v>-5.1000000000000004E-3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Summary"/>
      <sheetName val="Validation template"/>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sheetData sheetId="12"/>
      <sheetData sheetId="13">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Summary"/>
      <sheetName val="Validation template"/>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sheetData sheetId="12"/>
      <sheetData sheetId="13">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Price Adjustments"/>
      <sheetName val="2014-15 Non-mandatory tariff"/>
      <sheetName val="00b_Prices"/>
      <sheetName val="01. APC &amp; OPROC"/>
      <sheetName val="OPATT201516 SC"/>
      <sheetName val="Models &gt;"/>
      <sheetName val="Non-mandatory 2015-16"/>
      <sheetName val="Price Comparison"/>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_DC Options"/>
      <sheetName val="xx_1213 eff"/>
      <sheetName val="xx_IA Inputs - chk"/>
      <sheetName val="xx_IA Inputs"/>
      <sheetName val="Raw_APC_SQL"/>
      <sheetName val="INPUTS&gt;&gt;"/>
      <sheetName val="SQL_Pull"/>
      <sheetName val="Pivot_ignore"/>
      <sheetName val="Ignore-00a_Tariff Prices"/>
      <sheetName val="CALCULATION&gt;&gt;"/>
      <sheetName val="01_FHF"/>
      <sheetName val="02_Stroke"/>
      <sheetName val="03_Chole"/>
      <sheetName val="04_Cataracts"/>
      <sheetName val="05_Renal"/>
      <sheetName val="06_Hips&amp;Knees"/>
      <sheetName val="07_IR"/>
      <sheetName val="08b_App Setting (default)"/>
      <sheetName val="Rates_&amp;_Differentials"/>
      <sheetName val="08c_App Setting_new rates (MZ)"/>
      <sheetName val="out_Prices"/>
      <sheetName val="Data_Tia"/>
      <sheetName val="09a_TIA"/>
      <sheetName val="09b_TIA (ub di)"/>
      <sheetName val="VALIDATION 201314 BPTs"/>
      <sheetName val="201314 BPT Road-Test"/>
      <sheetName val="Imported Models-&gt;"/>
      <sheetName val="04_Output for IA incl 1314 BPT"/>
      <sheetName val="OPATT"/>
      <sheetName val="03_Output for IA"/>
      <sheetName val="201314 Pleural effusion"/>
      <sheetName val="02. OP Attendances"/>
      <sheetName val="00d_1213 prices"/>
      <sheetName val="OutPuts&gt;&gt;"/>
      <sheetName val="Pre-SC_APC_Prices"/>
      <sheetName val="2013-14 Re-run Solver"/>
      <sheetName val="12-13 tariff"/>
      <sheetName val="13-14 tariff"/>
      <sheetName val="14-15 tariff"/>
      <sheetName val="08a_App Setting"/>
      <sheetName val="Final BPT Tariff"/>
      <sheetName val="All Modelled Prices"/>
      <sheetName val="AEC_Output"/>
      <sheetName val="08c_App Setting_new rates"/>
      <sheetName val="00c_Tariff Post Spell(Val)"/>
      <sheetName val="00b_1011 HES Spells(Val)"/>
      <sheetName val="00a_Tariff Prices(Val)"/>
      <sheetName val="Road Test Tariffs"/>
      <sheetName val="Adjusted prices"/>
      <sheetName val="Notes"/>
      <sheetName val="DH_Email_Sou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0">
          <cell r="J20">
            <v>-1.4999999999999999E-2</v>
          </cell>
        </row>
      </sheetData>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Expert &amp; Final Monitor comments"/>
      <sheetName val="Linked Sheet Tariff Layout"/>
      <sheetName val="Changes UK"/>
      <sheetName val="BPT INPUT FROM APC"/>
      <sheetName val="APC TED prices"/>
      <sheetName val="TED OP Procedures"/>
      <sheetName val="Prices Summary I"/>
      <sheetName val="APC Prices I"/>
      <sheetName val="OPATT Prices I"/>
      <sheetName val="SQL Inputs&gt;"/>
      <sheetName val="00_APC_Raw_Activity"/>
      <sheetName val="01_APC_Raw_UC"/>
      <sheetName val="03_OPROC_RAW"/>
      <sheetName val="04_HES_Activity_RAW"/>
      <sheetName val="04.1_HES_POD_Split"/>
      <sheetName val="05_Post_Spell_Conversion_RAW"/>
      <sheetName val="06_Flagged_Activity_RAW"/>
      <sheetName val="06_RENAL_RAW"/>
      <sheetName val="Inputs &gt;&gt;&gt;"/>
      <sheetName val="NSRC OPROC"/>
      <sheetName val="NSRC CLFUSFF"/>
      <sheetName val="NSRC CLFASFF"/>
      <sheetName val="00b_1112 HES Spells"/>
      <sheetName val="00c_Tariff Post Spell"/>
      <sheetName val="201415_NonMandatory"/>
      <sheetName val="201415_BPTs"/>
      <sheetName val="Price Adjustments"/>
      <sheetName val="Calculation &gt;&gt;&gt;"/>
      <sheetName val="00_Other"/>
      <sheetName val="01_FHF"/>
      <sheetName val="02_Stroke"/>
      <sheetName val="03_Chole"/>
      <sheetName val="04_Cataracts"/>
      <sheetName val="05_Renal"/>
      <sheetName val="06_Hips&amp;Knees"/>
      <sheetName val="08_DayCase"/>
      <sheetName val="07_IR"/>
      <sheetName val="09_TIA"/>
      <sheetName val="10_Outpatients"/>
      <sheetName val="11_Pleural_Effusion"/>
      <sheetName val="12_SameDay_EMCare"/>
      <sheetName val="Output &gt;&gt;&gt;"/>
      <sheetName val="Prices One Pager"/>
      <sheetName val="SQL"/>
      <sheetName val="To do list"/>
      <sheetName val="08a_App Setting"/>
      <sheetName val="08b_App Setting (default)"/>
      <sheetName val="09a_TIA"/>
      <sheetName val="Expert comments"/>
      <sheetName val="to do"/>
      <sheetName val="Home"/>
      <sheetName val="Prices Summary 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97">
          <cell r="X97">
            <v>200</v>
          </cell>
        </row>
      </sheetData>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
  <sheetViews>
    <sheetView tabSelected="1" workbookViewId="0"/>
  </sheetViews>
  <sheetFormatPr defaultRowHeight="15"/>
  <sheetData>
    <row r="2" spans="2:3">
      <c r="B2" s="384" t="s">
        <v>3123</v>
      </c>
      <c r="C2" s="384"/>
    </row>
    <row r="3" spans="2:3">
      <c r="B3" s="384"/>
      <c r="C3" s="384"/>
    </row>
    <row r="4" spans="2:3">
      <c r="B4" s="384" t="s">
        <v>3122</v>
      </c>
      <c r="C4" s="38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BK122"/>
  <sheetViews>
    <sheetView showGridLines="0" workbookViewId="0">
      <pane xSplit="5" ySplit="9" topLeftCell="F10" activePane="bottomRight" state="frozen"/>
      <selection pane="topRight" activeCell="F1" sqref="F1"/>
      <selection pane="bottomLeft" activeCell="A10" sqref="A10"/>
      <selection pane="bottomRight"/>
    </sheetView>
  </sheetViews>
  <sheetFormatPr defaultRowHeight="15"/>
  <cols>
    <col min="1" max="1" width="12.7109375" style="412" customWidth="1"/>
    <col min="2" max="2" width="24.140625" style="412" customWidth="1"/>
    <col min="3" max="3" width="9" style="412" customWidth="1"/>
    <col min="4" max="4" width="8.140625" style="412" customWidth="1"/>
    <col min="5" max="5" width="30.140625" style="412" customWidth="1"/>
    <col min="6" max="6" width="9.28515625" style="412" bestFit="1" customWidth="1"/>
    <col min="7" max="7" width="11.42578125" style="412" customWidth="1"/>
    <col min="8" max="8" width="10.28515625" style="412" customWidth="1"/>
    <col min="9" max="9" width="11.42578125" style="412" customWidth="1"/>
    <col min="10" max="10" width="11.140625" style="412" customWidth="1"/>
    <col min="11" max="11" width="14" style="412" customWidth="1"/>
    <col min="12" max="12" width="12.85546875" style="412" customWidth="1"/>
    <col min="13" max="13" width="13.85546875" style="412" customWidth="1"/>
    <col min="14" max="21" width="9.140625" style="412"/>
    <col min="22" max="22" width="9.140625" style="412" customWidth="1"/>
    <col min="23" max="24" width="9.140625" style="412"/>
    <col min="25" max="45" width="9.140625" style="412" customWidth="1"/>
    <col min="46" max="51" width="11.5703125" style="412" customWidth="1"/>
    <col min="52" max="54" width="9.140625" style="412"/>
    <col min="55" max="55" width="15" style="412" customWidth="1"/>
    <col min="56" max="61" width="11.5703125" style="412" customWidth="1"/>
    <col min="62" max="62" width="12.42578125" style="412" customWidth="1"/>
    <col min="63" max="16384" width="9.140625" style="412"/>
  </cols>
  <sheetData>
    <row r="1" spans="1:63" s="384" customFormat="1">
      <c r="A1" s="415">
        <v>1</v>
      </c>
      <c r="B1" s="384">
        <v>2</v>
      </c>
      <c r="C1" s="384">
        <v>3</v>
      </c>
      <c r="D1" s="384">
        <v>4</v>
      </c>
      <c r="E1" s="384">
        <v>5</v>
      </c>
      <c r="F1" s="384">
        <v>6</v>
      </c>
      <c r="G1" s="384">
        <v>7</v>
      </c>
      <c r="H1" s="384">
        <v>8</v>
      </c>
      <c r="I1" s="384">
        <v>9</v>
      </c>
      <c r="J1" s="384">
        <v>10</v>
      </c>
      <c r="K1" s="384">
        <v>11</v>
      </c>
      <c r="L1" s="384">
        <v>12</v>
      </c>
      <c r="M1" s="384">
        <v>13</v>
      </c>
      <c r="N1" s="384">
        <v>14</v>
      </c>
      <c r="O1" s="384">
        <v>15</v>
      </c>
      <c r="P1" s="384">
        <v>16</v>
      </c>
      <c r="Q1" s="384">
        <v>17</v>
      </c>
      <c r="R1" s="384">
        <v>18</v>
      </c>
      <c r="S1" s="384">
        <v>19</v>
      </c>
      <c r="T1" s="384">
        <v>20</v>
      </c>
      <c r="U1" s="384">
        <v>21</v>
      </c>
      <c r="V1" s="384">
        <v>22</v>
      </c>
      <c r="W1" s="384">
        <v>23</v>
      </c>
      <c r="X1" s="384">
        <v>24</v>
      </c>
      <c r="Y1" s="384">
        <v>25</v>
      </c>
      <c r="Z1" s="384">
        <v>26</v>
      </c>
      <c r="AA1" s="384">
        <v>27</v>
      </c>
      <c r="AB1" s="384">
        <v>28</v>
      </c>
      <c r="AC1" s="384">
        <v>29</v>
      </c>
      <c r="AD1" s="384">
        <v>30</v>
      </c>
      <c r="AE1" s="384">
        <v>31</v>
      </c>
      <c r="AF1" s="384">
        <v>32</v>
      </c>
      <c r="AG1" s="384">
        <v>33</v>
      </c>
      <c r="AH1" s="384">
        <v>34</v>
      </c>
      <c r="AI1" s="384">
        <v>35</v>
      </c>
      <c r="AJ1" s="384">
        <v>36</v>
      </c>
      <c r="AK1" s="384">
        <v>37</v>
      </c>
      <c r="AL1" s="384">
        <v>38</v>
      </c>
      <c r="AM1" s="384">
        <v>39</v>
      </c>
      <c r="AN1" s="384">
        <v>40</v>
      </c>
      <c r="AO1" s="384">
        <v>41</v>
      </c>
      <c r="AP1" s="384">
        <v>42</v>
      </c>
      <c r="AQ1" s="384">
        <v>43</v>
      </c>
      <c r="AR1" s="384">
        <v>44</v>
      </c>
      <c r="AS1" s="384">
        <v>45</v>
      </c>
      <c r="AT1" s="384">
        <v>46</v>
      </c>
      <c r="AU1" s="384">
        <v>47</v>
      </c>
      <c r="AV1" s="384">
        <v>48</v>
      </c>
      <c r="AW1" s="384">
        <v>49</v>
      </c>
      <c r="AX1" s="384">
        <v>50</v>
      </c>
      <c r="AY1" s="384">
        <v>51</v>
      </c>
      <c r="AZ1" s="384">
        <v>52</v>
      </c>
      <c r="BA1" s="384">
        <v>53</v>
      </c>
      <c r="BB1" s="384">
        <v>54</v>
      </c>
      <c r="BC1" s="384">
        <v>55</v>
      </c>
      <c r="BD1" s="384">
        <v>56</v>
      </c>
      <c r="BE1" s="384">
        <v>57</v>
      </c>
      <c r="BF1" s="384">
        <v>58</v>
      </c>
      <c r="BG1" s="384">
        <v>59</v>
      </c>
      <c r="BH1" s="384">
        <v>60</v>
      </c>
      <c r="BI1" s="384">
        <v>61</v>
      </c>
    </row>
    <row r="2" spans="1:63">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560"/>
      <c r="AA2" s="560"/>
      <c r="AB2" s="560"/>
      <c r="AC2" s="415"/>
      <c r="AD2" s="416"/>
      <c r="AE2" s="416"/>
      <c r="AF2" s="416"/>
      <c r="AG2" s="416"/>
      <c r="AH2" s="416"/>
      <c r="AI2" s="416"/>
      <c r="AJ2" s="416"/>
      <c r="AK2" s="416"/>
      <c r="AL2" s="416"/>
      <c r="AM2" s="416"/>
      <c r="AN2" s="416"/>
      <c r="AO2" s="416"/>
      <c r="AP2" s="330" t="s">
        <v>1580</v>
      </c>
      <c r="AQ2" s="417">
        <v>1</v>
      </c>
      <c r="AR2" s="417">
        <v>0</v>
      </c>
      <c r="AS2" s="416"/>
      <c r="AT2" s="416"/>
      <c r="AU2" s="416"/>
      <c r="AV2" s="416"/>
      <c r="AW2" s="416"/>
      <c r="AX2" s="416"/>
      <c r="AY2" s="416"/>
    </row>
    <row r="3" spans="1:63">
      <c r="A3" s="413" t="s">
        <v>3124</v>
      </c>
      <c r="H3" s="418"/>
      <c r="I3" s="419"/>
      <c r="M3" s="419"/>
      <c r="Z3" s="414"/>
      <c r="AA3" s="414"/>
      <c r="AB3" s="414"/>
      <c r="AC3" s="420"/>
      <c r="AD3" s="419"/>
      <c r="AE3" s="419"/>
      <c r="AF3" s="419"/>
      <c r="AG3" s="419"/>
      <c r="AH3" s="419"/>
      <c r="AI3" s="419"/>
      <c r="AJ3" s="419"/>
      <c r="AK3" s="419"/>
      <c r="AL3" s="419"/>
      <c r="AM3" s="419"/>
      <c r="AN3" s="419"/>
      <c r="AO3" s="419"/>
      <c r="AP3" s="331" t="s">
        <v>1581</v>
      </c>
      <c r="AQ3" s="417">
        <v>1</v>
      </c>
      <c r="AR3" s="417">
        <v>0</v>
      </c>
      <c r="AS3" s="419"/>
      <c r="AT3" s="419"/>
      <c r="AU3" s="419"/>
      <c r="AV3" s="419"/>
      <c r="AW3" s="419"/>
      <c r="AX3" s="419"/>
      <c r="AY3" s="419"/>
    </row>
    <row r="4" spans="1:63" ht="15.75" thickBot="1">
      <c r="F4" s="418"/>
      <c r="G4" s="418"/>
      <c r="H4" s="418"/>
      <c r="I4" s="418"/>
      <c r="J4" s="418"/>
      <c r="K4" s="418"/>
      <c r="L4" s="418"/>
      <c r="M4" s="418"/>
      <c r="N4" s="418"/>
      <c r="V4" s="421"/>
      <c r="W4" s="421"/>
      <c r="X4" s="421"/>
      <c r="Y4" s="422">
        <v>0</v>
      </c>
      <c r="Z4" s="423"/>
      <c r="AA4" s="423"/>
      <c r="AB4" s="423"/>
      <c r="AC4" s="424">
        <v>0</v>
      </c>
      <c r="AD4" s="425"/>
      <c r="AE4" s="425"/>
      <c r="AF4" s="425"/>
      <c r="AG4" s="426">
        <v>0</v>
      </c>
      <c r="AH4" s="425"/>
      <c r="AI4" s="425"/>
      <c r="AJ4" s="425"/>
      <c r="AK4" s="426">
        <v>0</v>
      </c>
      <c r="AL4" s="426"/>
      <c r="AM4" s="426"/>
      <c r="AN4" s="426"/>
      <c r="AO4" s="426">
        <v>0</v>
      </c>
      <c r="AP4" s="332" t="s">
        <v>1582</v>
      </c>
      <c r="AQ4" s="427">
        <v>1</v>
      </c>
      <c r="AR4" s="417">
        <v>0</v>
      </c>
      <c r="AS4" s="422">
        <v>0</v>
      </c>
      <c r="AT4" s="418" t="s">
        <v>1583</v>
      </c>
      <c r="AU4" s="422"/>
      <c r="AV4" s="422"/>
      <c r="AW4" s="422"/>
      <c r="AX4" s="422"/>
      <c r="AY4" s="422"/>
      <c r="BC4" s="428">
        <v>3205741.0208875807</v>
      </c>
    </row>
    <row r="5" spans="1:63" ht="15.75" thickBot="1">
      <c r="F5" s="418">
        <v>397725</v>
      </c>
      <c r="G5" s="418">
        <v>16226733</v>
      </c>
      <c r="H5" s="418">
        <v>944545</v>
      </c>
      <c r="I5" s="418">
        <v>34568242</v>
      </c>
      <c r="J5" s="418">
        <v>74587707.330954775</v>
      </c>
      <c r="K5" s="418">
        <v>2499254886.4785557</v>
      </c>
      <c r="L5" s="418">
        <v>115318727.87863082</v>
      </c>
      <c r="M5" s="418">
        <v>3017147253.2193122</v>
      </c>
      <c r="N5" s="418"/>
      <c r="T5" s="429"/>
      <c r="V5" s="430"/>
      <c r="W5" s="421"/>
      <c r="X5" s="421"/>
      <c r="Y5" s="431">
        <v>5706308574.9074545</v>
      </c>
      <c r="Z5" s="432"/>
      <c r="AA5" s="432"/>
      <c r="AB5" s="432"/>
      <c r="AC5" s="433">
        <v>5706308574.9074545</v>
      </c>
      <c r="AD5" s="432"/>
      <c r="AE5" s="432"/>
      <c r="AF5" s="432"/>
      <c r="AG5" s="433">
        <v>5706308574.9074507</v>
      </c>
      <c r="AH5" s="432"/>
      <c r="AI5" s="432"/>
      <c r="AJ5" s="432"/>
      <c r="AK5" s="433">
        <v>5706308574.9074497</v>
      </c>
      <c r="AL5" s="432"/>
      <c r="AM5" s="432"/>
      <c r="AN5" s="432"/>
      <c r="AO5" s="433">
        <v>5706308574.9074507</v>
      </c>
      <c r="AP5" s="432"/>
      <c r="AQ5" s="434">
        <v>1</v>
      </c>
      <c r="AR5" s="432"/>
      <c r="AS5" s="433">
        <v>5706308574.9074507</v>
      </c>
      <c r="AT5" s="432"/>
      <c r="AU5" s="432"/>
      <c r="AV5" s="432"/>
      <c r="AW5" s="432"/>
      <c r="AX5" s="432" t="s">
        <v>1584</v>
      </c>
      <c r="AY5" s="432"/>
      <c r="BB5" s="412" t="s">
        <v>1585</v>
      </c>
      <c r="BC5" s="435">
        <v>5706308535.4050522</v>
      </c>
    </row>
    <row r="6" spans="1:63" ht="15.75" thickBot="1">
      <c r="F6" s="333">
        <v>2</v>
      </c>
      <c r="G6" s="333">
        <v>3</v>
      </c>
      <c r="H6" s="333">
        <v>4</v>
      </c>
      <c r="I6" s="333">
        <v>5</v>
      </c>
      <c r="J6" s="333">
        <v>22</v>
      </c>
      <c r="K6" s="333">
        <v>23</v>
      </c>
      <c r="L6" s="333">
        <v>24</v>
      </c>
      <c r="M6" s="333">
        <v>25</v>
      </c>
      <c r="V6" s="421"/>
      <c r="Z6" s="421"/>
      <c r="AI6" s="436"/>
      <c r="AR6" s="437"/>
      <c r="BB6" s="412" t="s">
        <v>1586</v>
      </c>
      <c r="BC6" s="435">
        <v>5145485458.8952742</v>
      </c>
    </row>
    <row r="7" spans="1:63" ht="15.75" thickBot="1">
      <c r="F7" s="397" t="s">
        <v>1587</v>
      </c>
      <c r="G7" s="398"/>
      <c r="H7" s="398"/>
      <c r="I7" s="398"/>
      <c r="J7" s="398"/>
      <c r="K7" s="398"/>
      <c r="L7" s="398"/>
      <c r="M7" s="398"/>
      <c r="N7" s="398"/>
      <c r="O7" s="398"/>
      <c r="P7" s="398"/>
      <c r="Q7" s="399"/>
      <c r="R7" s="400"/>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row>
    <row r="8" spans="1:63" ht="15.75" thickBot="1">
      <c r="F8" s="402" t="s">
        <v>1588</v>
      </c>
      <c r="G8" s="403"/>
      <c r="H8" s="403"/>
      <c r="I8" s="404"/>
      <c r="J8" s="402" t="s">
        <v>1589</v>
      </c>
      <c r="K8" s="403"/>
      <c r="L8" s="403"/>
      <c r="M8" s="404"/>
      <c r="N8" s="402" t="s">
        <v>1590</v>
      </c>
      <c r="O8" s="403"/>
      <c r="P8" s="403"/>
      <c r="Q8" s="404"/>
      <c r="R8" s="405" t="s">
        <v>1591</v>
      </c>
      <c r="S8" s="406"/>
      <c r="T8" s="406"/>
      <c r="U8" s="407"/>
      <c r="V8" s="405" t="s">
        <v>1592</v>
      </c>
      <c r="W8" s="406"/>
      <c r="X8" s="406"/>
      <c r="Y8" s="407"/>
      <c r="Z8" s="405" t="s">
        <v>1793</v>
      </c>
      <c r="AA8" s="406"/>
      <c r="AB8" s="406"/>
      <c r="AC8" s="407"/>
      <c r="AD8" s="405" t="s">
        <v>1593</v>
      </c>
      <c r="AE8" s="406"/>
      <c r="AF8" s="406"/>
      <c r="AG8" s="406"/>
      <c r="AH8" s="405" t="s">
        <v>1594</v>
      </c>
      <c r="AI8" s="398"/>
      <c r="AJ8" s="398"/>
      <c r="AK8" s="399"/>
      <c r="AL8" s="405" t="s">
        <v>1595</v>
      </c>
      <c r="AM8" s="398"/>
      <c r="AN8" s="398"/>
      <c r="AO8" s="399"/>
      <c r="AP8" s="405" t="s">
        <v>1596</v>
      </c>
      <c r="AQ8" s="398"/>
      <c r="AR8" s="398"/>
      <c r="AS8" s="399"/>
      <c r="AT8" s="408" t="s">
        <v>1597</v>
      </c>
      <c r="AU8" s="409"/>
      <c r="AV8" s="409"/>
      <c r="AW8" s="409"/>
      <c r="AX8" s="409"/>
      <c r="AY8" s="410"/>
      <c r="AZ8" s="408" t="s">
        <v>1598</v>
      </c>
      <c r="BA8" s="409"/>
      <c r="BB8" s="409"/>
      <c r="BC8" s="410"/>
      <c r="BD8" s="408" t="s">
        <v>1597</v>
      </c>
      <c r="BE8" s="409"/>
      <c r="BF8" s="409"/>
      <c r="BG8" s="409"/>
      <c r="BH8" s="409"/>
      <c r="BI8" s="410"/>
    </row>
    <row r="9" spans="1:63" ht="15.75" thickBot="1">
      <c r="A9" s="438" t="s">
        <v>1599</v>
      </c>
      <c r="B9" s="439" t="s">
        <v>1599</v>
      </c>
      <c r="C9" s="440" t="s">
        <v>1600</v>
      </c>
      <c r="D9" s="440" t="s">
        <v>1601</v>
      </c>
      <c r="E9" s="439" t="s">
        <v>1602</v>
      </c>
      <c r="F9" s="441" t="s">
        <v>1603</v>
      </c>
      <c r="G9" s="442" t="s">
        <v>1604</v>
      </c>
      <c r="H9" s="442" t="s">
        <v>1605</v>
      </c>
      <c r="I9" s="443" t="s">
        <v>1606</v>
      </c>
      <c r="J9" s="441" t="s">
        <v>1603</v>
      </c>
      <c r="K9" s="442" t="s">
        <v>1604</v>
      </c>
      <c r="L9" s="442" t="s">
        <v>1605</v>
      </c>
      <c r="M9" s="443" t="s">
        <v>1606</v>
      </c>
      <c r="N9" s="441" t="s">
        <v>1603</v>
      </c>
      <c r="O9" s="442" t="s">
        <v>1604</v>
      </c>
      <c r="P9" s="442" t="s">
        <v>1605</v>
      </c>
      <c r="Q9" s="443" t="s">
        <v>1606</v>
      </c>
      <c r="R9" s="444" t="s">
        <v>1603</v>
      </c>
      <c r="S9" s="445" t="s">
        <v>1604</v>
      </c>
      <c r="T9" s="445" t="s">
        <v>1605</v>
      </c>
      <c r="U9" s="446" t="s">
        <v>1606</v>
      </c>
      <c r="V9" s="444" t="s">
        <v>1603</v>
      </c>
      <c r="W9" s="445" t="s">
        <v>1604</v>
      </c>
      <c r="X9" s="445" t="s">
        <v>1605</v>
      </c>
      <c r="Y9" s="446" t="s">
        <v>1606</v>
      </c>
      <c r="Z9" s="444" t="s">
        <v>1603</v>
      </c>
      <c r="AA9" s="445" t="s">
        <v>1604</v>
      </c>
      <c r="AB9" s="445" t="s">
        <v>1605</v>
      </c>
      <c r="AC9" s="446" t="s">
        <v>1606</v>
      </c>
      <c r="AD9" s="444" t="s">
        <v>1603</v>
      </c>
      <c r="AE9" s="445" t="s">
        <v>1604</v>
      </c>
      <c r="AF9" s="445" t="s">
        <v>1605</v>
      </c>
      <c r="AG9" s="446" t="s">
        <v>1606</v>
      </c>
      <c r="AH9" s="445" t="s">
        <v>1603</v>
      </c>
      <c r="AI9" s="445" t="s">
        <v>1604</v>
      </c>
      <c r="AJ9" s="445" t="s">
        <v>1605</v>
      </c>
      <c r="AK9" s="446" t="s">
        <v>1606</v>
      </c>
      <c r="AL9" s="445" t="s">
        <v>1603</v>
      </c>
      <c r="AM9" s="445" t="s">
        <v>1604</v>
      </c>
      <c r="AN9" s="445" t="s">
        <v>1605</v>
      </c>
      <c r="AO9" s="446" t="s">
        <v>1606</v>
      </c>
      <c r="AP9" s="445" t="s">
        <v>1603</v>
      </c>
      <c r="AQ9" s="445" t="s">
        <v>1604</v>
      </c>
      <c r="AR9" s="445" t="s">
        <v>1605</v>
      </c>
      <c r="AS9" s="446" t="s">
        <v>1606</v>
      </c>
      <c r="AT9" s="447" t="s">
        <v>1607</v>
      </c>
      <c r="AU9" s="448" t="s">
        <v>1608</v>
      </c>
      <c r="AV9" s="448" t="s">
        <v>1609</v>
      </c>
      <c r="AW9" s="448" t="s">
        <v>1610</v>
      </c>
      <c r="AX9" s="448" t="s">
        <v>1611</v>
      </c>
      <c r="AY9" s="449" t="s">
        <v>1612</v>
      </c>
      <c r="AZ9" s="447" t="s">
        <v>1603</v>
      </c>
      <c r="BA9" s="448" t="s">
        <v>1604</v>
      </c>
      <c r="BB9" s="448" t="s">
        <v>1605</v>
      </c>
      <c r="BC9" s="449" t="s">
        <v>1606</v>
      </c>
      <c r="BD9" s="447" t="s">
        <v>1607</v>
      </c>
      <c r="BE9" s="448" t="s">
        <v>1608</v>
      </c>
      <c r="BF9" s="448" t="s">
        <v>1609</v>
      </c>
      <c r="BG9" s="448" t="s">
        <v>1610</v>
      </c>
      <c r="BH9" s="448" t="s">
        <v>1611</v>
      </c>
      <c r="BI9" s="449" t="s">
        <v>1612</v>
      </c>
      <c r="BJ9" s="412" t="s">
        <v>1573</v>
      </c>
    </row>
    <row r="10" spans="1:63">
      <c r="A10" s="412">
        <v>101</v>
      </c>
      <c r="B10" s="450" t="s">
        <v>1613</v>
      </c>
      <c r="C10" s="412" t="s">
        <v>1794</v>
      </c>
      <c r="D10" s="334" t="s">
        <v>1795</v>
      </c>
      <c r="E10" s="412">
        <v>1</v>
      </c>
      <c r="F10" s="451">
        <v>5080</v>
      </c>
      <c r="G10" s="452">
        <v>491052</v>
      </c>
      <c r="H10" s="452">
        <v>18312</v>
      </c>
      <c r="I10" s="453">
        <v>1042490</v>
      </c>
      <c r="J10" s="451">
        <v>1073414.8096397151</v>
      </c>
      <c r="K10" s="452">
        <v>67708797.898850173</v>
      </c>
      <c r="L10" s="452">
        <v>2003113.3045668122</v>
      </c>
      <c r="M10" s="453">
        <v>82000848.0513639</v>
      </c>
      <c r="N10" s="454">
        <v>211.30212788183368</v>
      </c>
      <c r="O10" s="455">
        <v>137.88518914259626</v>
      </c>
      <c r="P10" s="455">
        <v>109.38801357398494</v>
      </c>
      <c r="Q10" s="456">
        <v>78.658642338405073</v>
      </c>
      <c r="R10" s="457">
        <v>211.30212788183368</v>
      </c>
      <c r="S10" s="458">
        <v>137.88518914259626</v>
      </c>
      <c r="T10" s="458">
        <v>109.38801357398494</v>
      </c>
      <c r="U10" s="459">
        <v>78.658642338405073</v>
      </c>
      <c r="V10" s="460">
        <v>211.30212788183368</v>
      </c>
      <c r="W10" s="461">
        <v>137.88518914259626</v>
      </c>
      <c r="X10" s="461">
        <v>109.38801357398494</v>
      </c>
      <c r="Y10" s="461">
        <v>78.658642338405073</v>
      </c>
      <c r="Z10" s="462">
        <v>211.30212788183368</v>
      </c>
      <c r="AA10" s="463">
        <v>137.88518914259626</v>
      </c>
      <c r="AB10" s="463">
        <v>109.38801357398494</v>
      </c>
      <c r="AC10" s="464">
        <v>78.658642338405073</v>
      </c>
      <c r="AD10" s="463">
        <v>211.30212788183368</v>
      </c>
      <c r="AE10" s="463">
        <v>137.88518914259626</v>
      </c>
      <c r="AF10" s="463">
        <v>109.38801357398494</v>
      </c>
      <c r="AG10" s="464">
        <v>78.658642338405073</v>
      </c>
      <c r="AH10" s="463">
        <v>211.30212788183368</v>
      </c>
      <c r="AI10" s="463">
        <v>137.88518914259626</v>
      </c>
      <c r="AJ10" s="463">
        <v>109.38801357398494</v>
      </c>
      <c r="AK10" s="463">
        <v>78.658642338405073</v>
      </c>
      <c r="AL10" s="462">
        <v>211.30212788183368</v>
      </c>
      <c r="AM10" s="463">
        <v>137.88518914259626</v>
      </c>
      <c r="AN10" s="463">
        <v>109.38801357398494</v>
      </c>
      <c r="AO10" s="464">
        <v>78.658642338405073</v>
      </c>
      <c r="AP10" s="462">
        <v>211.30212788183368</v>
      </c>
      <c r="AQ10" s="463">
        <v>137.88518914259626</v>
      </c>
      <c r="AR10" s="463">
        <v>109.38801357398494</v>
      </c>
      <c r="AS10" s="464">
        <v>78.658642338405073</v>
      </c>
      <c r="AT10" s="465" t="s">
        <v>1786</v>
      </c>
      <c r="AU10" s="466" t="s">
        <v>1786</v>
      </c>
      <c r="AV10" s="466" t="s">
        <v>1786</v>
      </c>
      <c r="AW10" s="466" t="s">
        <v>1786</v>
      </c>
      <c r="AX10" s="466" t="s">
        <v>1786</v>
      </c>
      <c r="AY10" s="335" t="s">
        <v>1786</v>
      </c>
      <c r="AZ10" s="336">
        <v>211.30212788183368</v>
      </c>
      <c r="BA10" s="335">
        <v>137.88518914259626</v>
      </c>
      <c r="BB10" s="335">
        <v>109.38801357398494</v>
      </c>
      <c r="BC10" s="337">
        <v>78.658642338405073</v>
      </c>
      <c r="BD10" s="465" t="s">
        <v>1786</v>
      </c>
      <c r="BE10" s="466" t="s">
        <v>1786</v>
      </c>
      <c r="BF10" s="466" t="s">
        <v>1786</v>
      </c>
      <c r="BG10" s="466" t="s">
        <v>1786</v>
      </c>
      <c r="BH10" s="466" t="s">
        <v>1786</v>
      </c>
      <c r="BI10" s="467" t="s">
        <v>1786</v>
      </c>
      <c r="BJ10" s="468">
        <v>152786174.06442061</v>
      </c>
      <c r="BK10" s="469"/>
    </row>
    <row r="11" spans="1:63">
      <c r="A11" s="412">
        <v>211</v>
      </c>
      <c r="B11" s="450" t="s">
        <v>1614</v>
      </c>
      <c r="C11" s="412" t="s">
        <v>1794</v>
      </c>
      <c r="D11" s="334" t="s">
        <v>1796</v>
      </c>
      <c r="E11" s="412">
        <v>1</v>
      </c>
      <c r="F11" s="451">
        <v>340</v>
      </c>
      <c r="G11" s="452">
        <v>12043</v>
      </c>
      <c r="H11" s="452">
        <v>861</v>
      </c>
      <c r="I11" s="453">
        <v>23490</v>
      </c>
      <c r="J11" s="451">
        <v>107344.12912413219</v>
      </c>
      <c r="K11" s="452">
        <v>2165869.6957308291</v>
      </c>
      <c r="L11" s="452">
        <v>185515.64492547058</v>
      </c>
      <c r="M11" s="453">
        <v>3511719.8222252992</v>
      </c>
      <c r="N11" s="454">
        <v>315.71802683568291</v>
      </c>
      <c r="O11" s="455">
        <v>179.84469781041511</v>
      </c>
      <c r="P11" s="455">
        <v>215.46532511669056</v>
      </c>
      <c r="Q11" s="456">
        <v>149.49850243615577</v>
      </c>
      <c r="R11" s="457">
        <v>315.71802683568291</v>
      </c>
      <c r="S11" s="458">
        <v>179.84469781041511</v>
      </c>
      <c r="T11" s="458">
        <v>215.46532511669056</v>
      </c>
      <c r="U11" s="470">
        <v>149.49850243615577</v>
      </c>
      <c r="V11" s="471">
        <v>315.71802683568291</v>
      </c>
      <c r="W11" s="472">
        <v>179.84469781041511</v>
      </c>
      <c r="X11" s="472">
        <v>215.46532511669056</v>
      </c>
      <c r="Y11" s="472">
        <v>149.49850243615577</v>
      </c>
      <c r="Z11" s="473">
        <v>315.71802683568291</v>
      </c>
      <c r="AA11" s="474">
        <v>179.84469781041511</v>
      </c>
      <c r="AB11" s="474">
        <v>215.46532511669056</v>
      </c>
      <c r="AC11" s="475">
        <v>149.49850243615577</v>
      </c>
      <c r="AD11" s="474">
        <v>315.71802683568291</v>
      </c>
      <c r="AE11" s="474">
        <v>179.84469781041511</v>
      </c>
      <c r="AF11" s="474">
        <v>215.46532511669056</v>
      </c>
      <c r="AG11" s="475">
        <v>149.49850243615577</v>
      </c>
      <c r="AH11" s="474">
        <v>315.71802683568291</v>
      </c>
      <c r="AI11" s="474">
        <v>179.84469781041511</v>
      </c>
      <c r="AJ11" s="474">
        <v>215.46532511669056</v>
      </c>
      <c r="AK11" s="474">
        <v>149.49850243615577</v>
      </c>
      <c r="AL11" s="473">
        <v>315.71802683568291</v>
      </c>
      <c r="AM11" s="474">
        <v>179.84469781041511</v>
      </c>
      <c r="AN11" s="474">
        <v>215.46532511669056</v>
      </c>
      <c r="AO11" s="475">
        <v>149.49850243615577</v>
      </c>
      <c r="AP11" s="473">
        <v>315.71802683568291</v>
      </c>
      <c r="AQ11" s="474">
        <v>179.84469781041511</v>
      </c>
      <c r="AR11" s="474">
        <v>215.46532511669056</v>
      </c>
      <c r="AS11" s="475">
        <v>149.49850243615577</v>
      </c>
      <c r="AT11" s="465" t="s">
        <v>1786</v>
      </c>
      <c r="AU11" s="466" t="s">
        <v>1786</v>
      </c>
      <c r="AV11" s="466" t="s">
        <v>1786</v>
      </c>
      <c r="AW11" s="466" t="s">
        <v>1786</v>
      </c>
      <c r="AX11" s="466" t="s">
        <v>1786</v>
      </c>
      <c r="AY11" s="335" t="s">
        <v>1786</v>
      </c>
      <c r="AZ11" s="336">
        <v>315.71802683568291</v>
      </c>
      <c r="BA11" s="335">
        <v>179.84469781041511</v>
      </c>
      <c r="BB11" s="335">
        <v>215.46532511669056</v>
      </c>
      <c r="BC11" s="337">
        <v>149.49850243615577</v>
      </c>
      <c r="BD11" s="465" t="s">
        <v>1786</v>
      </c>
      <c r="BE11" s="466" t="s">
        <v>1786</v>
      </c>
      <c r="BF11" s="466" t="s">
        <v>1786</v>
      </c>
      <c r="BG11" s="466" t="s">
        <v>1786</v>
      </c>
      <c r="BH11" s="466" t="s">
        <v>1786</v>
      </c>
      <c r="BI11" s="467" t="s">
        <v>1786</v>
      </c>
      <c r="BJ11" s="468">
        <v>5970449.2920057308</v>
      </c>
      <c r="BK11" s="469"/>
    </row>
    <row r="12" spans="1:63">
      <c r="A12" s="476">
        <v>102</v>
      </c>
      <c r="B12" s="477" t="s">
        <v>1615</v>
      </c>
      <c r="C12" s="476" t="s">
        <v>1797</v>
      </c>
      <c r="D12" s="338" t="s">
        <v>1795</v>
      </c>
      <c r="E12" s="476">
        <v>0</v>
      </c>
      <c r="F12" s="478">
        <v>338</v>
      </c>
      <c r="G12" s="479">
        <v>4607</v>
      </c>
      <c r="H12" s="479">
        <v>8920</v>
      </c>
      <c r="I12" s="480">
        <v>69927</v>
      </c>
      <c r="J12" s="478">
        <v>170467.288384755</v>
      </c>
      <c r="K12" s="479">
        <v>2186116.095049209</v>
      </c>
      <c r="L12" s="479">
        <v>2891192.136240501</v>
      </c>
      <c r="M12" s="480">
        <v>14817689.395926386</v>
      </c>
      <c r="N12" s="481">
        <v>504.34108989572485</v>
      </c>
      <c r="O12" s="482">
        <v>474.52053289542198</v>
      </c>
      <c r="P12" s="482">
        <v>324.12467895072882</v>
      </c>
      <c r="Q12" s="483">
        <v>211.90226087099956</v>
      </c>
      <c r="R12" s="484">
        <v>504.34108989572485</v>
      </c>
      <c r="S12" s="485">
        <v>474.52053289542198</v>
      </c>
      <c r="T12" s="485">
        <v>324.12467895072882</v>
      </c>
      <c r="U12" s="458">
        <v>211.90226087099956</v>
      </c>
      <c r="V12" s="486">
        <v>504.34108989572485</v>
      </c>
      <c r="W12" s="487">
        <v>474.52053289542198</v>
      </c>
      <c r="X12" s="487">
        <v>324.12467895072882</v>
      </c>
      <c r="Y12" s="487">
        <v>211.90226087099956</v>
      </c>
      <c r="Z12" s="488">
        <v>504.34108989572485</v>
      </c>
      <c r="AA12" s="489">
        <v>474.52053289542198</v>
      </c>
      <c r="AB12" s="489">
        <v>324.12467895072882</v>
      </c>
      <c r="AC12" s="490">
        <v>211.90226087099956</v>
      </c>
      <c r="AD12" s="489">
        <v>504.34108989572485</v>
      </c>
      <c r="AE12" s="489">
        <v>474.52053289542198</v>
      </c>
      <c r="AF12" s="489">
        <v>324.12467895072882</v>
      </c>
      <c r="AG12" s="490">
        <v>211.90226087099956</v>
      </c>
      <c r="AH12" s="489">
        <v>504.34108989572485</v>
      </c>
      <c r="AI12" s="489">
        <v>474.52053289542198</v>
      </c>
      <c r="AJ12" s="489">
        <v>324.12467895072882</v>
      </c>
      <c r="AK12" s="489">
        <v>211.90226087099956</v>
      </c>
      <c r="AL12" s="488">
        <v>502.68551657107832</v>
      </c>
      <c r="AM12" s="489">
        <v>474.25719950746719</v>
      </c>
      <c r="AN12" s="489">
        <v>324.12467895072882</v>
      </c>
      <c r="AO12" s="490">
        <v>211.90226087099956</v>
      </c>
      <c r="AP12" s="488">
        <v>502.68551657107832</v>
      </c>
      <c r="AQ12" s="489">
        <v>474.25719950746719</v>
      </c>
      <c r="AR12" s="489">
        <v>324.12467895072882</v>
      </c>
      <c r="AS12" s="490">
        <v>211.90226087099956</v>
      </c>
      <c r="AT12" s="491" t="s">
        <v>1786</v>
      </c>
      <c r="AU12" s="492" t="s">
        <v>1786</v>
      </c>
      <c r="AV12" s="492" t="s">
        <v>1786</v>
      </c>
      <c r="AW12" s="492" t="s">
        <v>1786</v>
      </c>
      <c r="AX12" s="492" t="s">
        <v>1786</v>
      </c>
      <c r="AY12" s="339" t="s">
        <v>1786</v>
      </c>
      <c r="AZ12" s="340">
        <v>502.68551657107832</v>
      </c>
      <c r="BA12" s="339">
        <v>474.25719950746719</v>
      </c>
      <c r="BB12" s="339">
        <v>324.12467895072882</v>
      </c>
      <c r="BC12" s="341">
        <v>211.90226087099956</v>
      </c>
      <c r="BD12" s="491" t="s">
        <v>1786</v>
      </c>
      <c r="BE12" s="492" t="s">
        <v>1786</v>
      </c>
      <c r="BF12" s="492" t="s">
        <v>1786</v>
      </c>
      <c r="BG12" s="492" t="s">
        <v>1786</v>
      </c>
      <c r="BH12" s="492" t="s">
        <v>1786</v>
      </c>
      <c r="BI12" s="493" t="s">
        <v>1786</v>
      </c>
      <c r="BJ12" s="468">
        <v>20063692.154898815</v>
      </c>
      <c r="BK12" s="469"/>
    </row>
    <row r="13" spans="1:63">
      <c r="A13" s="412">
        <v>212</v>
      </c>
      <c r="B13" s="450" t="s">
        <v>1616</v>
      </c>
      <c r="C13" s="412" t="s">
        <v>1797</v>
      </c>
      <c r="D13" s="334" t="s">
        <v>1796</v>
      </c>
      <c r="E13" s="412">
        <v>0</v>
      </c>
      <c r="F13" s="451">
        <v>13</v>
      </c>
      <c r="G13" s="452">
        <v>83</v>
      </c>
      <c r="H13" s="452">
        <v>198</v>
      </c>
      <c r="I13" s="453">
        <v>1007</v>
      </c>
      <c r="J13" s="451">
        <v>4950.6528101518506</v>
      </c>
      <c r="K13" s="452">
        <v>41250.591242990704</v>
      </c>
      <c r="L13" s="452">
        <v>41711.304615055204</v>
      </c>
      <c r="M13" s="453">
        <v>351695.88956614322</v>
      </c>
      <c r="N13" s="454">
        <v>380.81944693475776</v>
      </c>
      <c r="O13" s="455">
        <v>496.99507521675548</v>
      </c>
      <c r="P13" s="455">
        <v>210.66315462149092</v>
      </c>
      <c r="Q13" s="456">
        <v>349.25113164463079</v>
      </c>
      <c r="R13" s="457">
        <v>221.14671765500972</v>
      </c>
      <c r="S13" s="458">
        <v>496.99507521675548</v>
      </c>
      <c r="T13" s="458">
        <v>221.14671765500972</v>
      </c>
      <c r="U13" s="458">
        <v>349.25113164463079</v>
      </c>
      <c r="V13" s="471">
        <v>221.14671765500972</v>
      </c>
      <c r="W13" s="472">
        <v>496.99507521675548</v>
      </c>
      <c r="X13" s="472">
        <v>221.14671765500972</v>
      </c>
      <c r="Y13" s="472">
        <v>349.25113164463079</v>
      </c>
      <c r="Z13" s="473">
        <v>221.14671765500972</v>
      </c>
      <c r="AA13" s="474">
        <v>496.99507521675548</v>
      </c>
      <c r="AB13" s="474">
        <v>221.14671765500972</v>
      </c>
      <c r="AC13" s="475">
        <v>349.25113164463079</v>
      </c>
      <c r="AD13" s="474">
        <v>459.64061013026907</v>
      </c>
      <c r="AE13" s="474">
        <v>459.64061013026907</v>
      </c>
      <c r="AF13" s="474">
        <v>328.20160967787149</v>
      </c>
      <c r="AG13" s="475">
        <v>328.20160967787149</v>
      </c>
      <c r="AH13" s="474">
        <v>459.64061013026907</v>
      </c>
      <c r="AI13" s="474">
        <v>459.64061013026907</v>
      </c>
      <c r="AJ13" s="474">
        <v>328.20160967787149</v>
      </c>
      <c r="AK13" s="474">
        <v>328.20160967787149</v>
      </c>
      <c r="AL13" s="473">
        <v>502.68551657107832</v>
      </c>
      <c r="AM13" s="474">
        <v>474.25719950746719</v>
      </c>
      <c r="AN13" s="474">
        <v>328.20160967787149</v>
      </c>
      <c r="AO13" s="475">
        <v>328.20160967787149</v>
      </c>
      <c r="AP13" s="473">
        <v>502.68551657107832</v>
      </c>
      <c r="AQ13" s="474">
        <v>474.25719950746719</v>
      </c>
      <c r="AR13" s="474">
        <v>328.20160967787149</v>
      </c>
      <c r="AS13" s="475">
        <v>328.20160967787149</v>
      </c>
      <c r="AT13" s="465" t="s">
        <v>1786</v>
      </c>
      <c r="AU13" s="466" t="s">
        <v>1786</v>
      </c>
      <c r="AV13" s="466" t="s">
        <v>1786</v>
      </c>
      <c r="AW13" s="466" t="s">
        <v>1786</v>
      </c>
      <c r="AX13" s="466" t="s">
        <v>1786</v>
      </c>
      <c r="AY13" s="335" t="s">
        <v>1786</v>
      </c>
      <c r="AZ13" s="336">
        <v>502.68551657107832</v>
      </c>
      <c r="BA13" s="335">
        <v>474.25719950746719</v>
      </c>
      <c r="BB13" s="335">
        <v>328.20160967787149</v>
      </c>
      <c r="BC13" s="337">
        <v>328.20160967787149</v>
      </c>
      <c r="BD13" s="465" t="s">
        <v>1786</v>
      </c>
      <c r="BE13" s="466" t="s">
        <v>1786</v>
      </c>
      <c r="BF13" s="466" t="s">
        <v>1786</v>
      </c>
      <c r="BG13" s="466" t="s">
        <v>1786</v>
      </c>
      <c r="BH13" s="466" t="s">
        <v>1786</v>
      </c>
      <c r="BI13" s="467" t="s">
        <v>1786</v>
      </c>
      <c r="BJ13" s="468">
        <v>441381.19893637893</v>
      </c>
      <c r="BK13" s="469"/>
    </row>
    <row r="14" spans="1:63">
      <c r="A14" s="476">
        <v>106</v>
      </c>
      <c r="B14" s="477" t="s">
        <v>1617</v>
      </c>
      <c r="C14" s="476" t="s">
        <v>1798</v>
      </c>
      <c r="D14" s="338" t="s">
        <v>1795</v>
      </c>
      <c r="E14" s="476">
        <v>1</v>
      </c>
      <c r="F14" s="478">
        <v>540</v>
      </c>
      <c r="G14" s="479">
        <v>46307</v>
      </c>
      <c r="H14" s="479">
        <v>879</v>
      </c>
      <c r="I14" s="480">
        <v>53717</v>
      </c>
      <c r="J14" s="478">
        <v>81007.20260314981</v>
      </c>
      <c r="K14" s="479">
        <v>5462283.4982543429</v>
      </c>
      <c r="L14" s="479">
        <v>92208.065648956195</v>
      </c>
      <c r="M14" s="480">
        <v>4516949.425534524</v>
      </c>
      <c r="N14" s="481">
        <v>150.01333815398112</v>
      </c>
      <c r="O14" s="482">
        <v>117.95805166074985</v>
      </c>
      <c r="P14" s="482">
        <v>104.90109857674197</v>
      </c>
      <c r="Q14" s="483">
        <v>84.087894438157832</v>
      </c>
      <c r="R14" s="484">
        <v>150.01333815398112</v>
      </c>
      <c r="S14" s="485">
        <v>117.95805166074985</v>
      </c>
      <c r="T14" s="485">
        <v>104.90109857674197</v>
      </c>
      <c r="U14" s="485">
        <v>84.087894438157832</v>
      </c>
      <c r="V14" s="486">
        <v>150.01333815398112</v>
      </c>
      <c r="W14" s="487">
        <v>117.95805166074985</v>
      </c>
      <c r="X14" s="487">
        <v>104.90109857674197</v>
      </c>
      <c r="Y14" s="487">
        <v>84.087894438157832</v>
      </c>
      <c r="Z14" s="488">
        <v>150.01333815398112</v>
      </c>
      <c r="AA14" s="489">
        <v>117.95805166074985</v>
      </c>
      <c r="AB14" s="489">
        <v>104.90109857674197</v>
      </c>
      <c r="AC14" s="490">
        <v>84.087894438157832</v>
      </c>
      <c r="AD14" s="489">
        <v>150.01333815398112</v>
      </c>
      <c r="AE14" s="489">
        <v>117.95805166074985</v>
      </c>
      <c r="AF14" s="489">
        <v>104.90109857674197</v>
      </c>
      <c r="AG14" s="490">
        <v>84.087894438157832</v>
      </c>
      <c r="AH14" s="489">
        <v>150.01333815398112</v>
      </c>
      <c r="AI14" s="489">
        <v>117.95805166074985</v>
      </c>
      <c r="AJ14" s="489">
        <v>104.90109857674197</v>
      </c>
      <c r="AK14" s="489">
        <v>84.087894438157832</v>
      </c>
      <c r="AL14" s="488">
        <v>150.01333815398112</v>
      </c>
      <c r="AM14" s="489">
        <v>117.93965069497196</v>
      </c>
      <c r="AN14" s="489">
        <v>104.56339001549483</v>
      </c>
      <c r="AO14" s="490">
        <v>84.087187344156931</v>
      </c>
      <c r="AP14" s="488">
        <v>150.01333815398112</v>
      </c>
      <c r="AQ14" s="489">
        <v>117.93965069497196</v>
      </c>
      <c r="AR14" s="489">
        <v>104.56339001549483</v>
      </c>
      <c r="AS14" s="490">
        <v>84.087187344156931</v>
      </c>
      <c r="AT14" s="491" t="s">
        <v>1786</v>
      </c>
      <c r="AU14" s="492" t="s">
        <v>1786</v>
      </c>
      <c r="AV14" s="492" t="s">
        <v>1786</v>
      </c>
      <c r="AW14" s="492" t="s">
        <v>1786</v>
      </c>
      <c r="AX14" s="492" t="s">
        <v>1786</v>
      </c>
      <c r="AY14" s="339" t="s">
        <v>1786</v>
      </c>
      <c r="AZ14" s="340">
        <v>150.01333815398112</v>
      </c>
      <c r="BA14" s="339">
        <v>117.93965069497196</v>
      </c>
      <c r="BB14" s="339">
        <v>104.56339001549483</v>
      </c>
      <c r="BC14" s="341">
        <v>84.087187344156931</v>
      </c>
      <c r="BD14" s="491" t="s">
        <v>1786</v>
      </c>
      <c r="BE14" s="492" t="s">
        <v>1786</v>
      </c>
      <c r="BF14" s="492" t="s">
        <v>1786</v>
      </c>
      <c r="BG14" s="492" t="s">
        <v>1786</v>
      </c>
      <c r="BH14" s="492" t="s">
        <v>1786</v>
      </c>
      <c r="BI14" s="493" t="s">
        <v>1786</v>
      </c>
      <c r="BJ14" s="468">
        <v>10151261.269724915</v>
      </c>
      <c r="BK14" s="469"/>
    </row>
    <row r="15" spans="1:63">
      <c r="A15" s="412">
        <v>213</v>
      </c>
      <c r="B15" s="450" t="s">
        <v>1618</v>
      </c>
      <c r="C15" s="494" t="s">
        <v>1798</v>
      </c>
      <c r="D15" s="334" t="s">
        <v>1796</v>
      </c>
      <c r="E15" s="412">
        <v>0</v>
      </c>
      <c r="F15" s="451">
        <v>0</v>
      </c>
      <c r="G15" s="452">
        <v>24</v>
      </c>
      <c r="H15" s="452">
        <v>23</v>
      </c>
      <c r="I15" s="453">
        <v>23</v>
      </c>
      <c r="J15" s="451">
        <v>0</v>
      </c>
      <c r="K15" s="452">
        <v>2205.3868434419828</v>
      </c>
      <c r="L15" s="452">
        <v>2108.112145020144</v>
      </c>
      <c r="M15" s="453">
        <v>1669.093591430438</v>
      </c>
      <c r="N15" s="454">
        <v>0</v>
      </c>
      <c r="O15" s="455">
        <v>91.891118476749284</v>
      </c>
      <c r="P15" s="455">
        <v>91.657049783484524</v>
      </c>
      <c r="Q15" s="456">
        <v>72.569286583932083</v>
      </c>
      <c r="R15" s="457">
        <v>91.657049783484524</v>
      </c>
      <c r="S15" s="458">
        <v>82.435753933455771</v>
      </c>
      <c r="T15" s="458">
        <v>91.657049783484524</v>
      </c>
      <c r="U15" s="458">
        <v>82.435753933455771</v>
      </c>
      <c r="V15" s="471">
        <v>91.657049783484524</v>
      </c>
      <c r="W15" s="472">
        <v>82.435753933455771</v>
      </c>
      <c r="X15" s="472">
        <v>91.657049783484524</v>
      </c>
      <c r="Y15" s="472">
        <v>82.435753933455771</v>
      </c>
      <c r="Z15" s="473">
        <v>91.657049783484524</v>
      </c>
      <c r="AA15" s="474">
        <v>82.435753933455771</v>
      </c>
      <c r="AB15" s="474">
        <v>91.657049783484524</v>
      </c>
      <c r="AC15" s="475">
        <v>82.435753933455771</v>
      </c>
      <c r="AD15" s="474">
        <v>91.657049783484524</v>
      </c>
      <c r="AE15" s="474">
        <v>82.435753933455771</v>
      </c>
      <c r="AF15" s="474">
        <v>91.657049783484524</v>
      </c>
      <c r="AG15" s="475">
        <v>82.435753933455771</v>
      </c>
      <c r="AH15" s="474">
        <v>91.657049783484524</v>
      </c>
      <c r="AI15" s="474">
        <v>82.435753933455771</v>
      </c>
      <c r="AJ15" s="474">
        <v>91.657049783484524</v>
      </c>
      <c r="AK15" s="474">
        <v>82.435753933455771</v>
      </c>
      <c r="AL15" s="473">
        <v>150.01333815398112</v>
      </c>
      <c r="AM15" s="474">
        <v>117.93965069497196</v>
      </c>
      <c r="AN15" s="474">
        <v>104.56339001549483</v>
      </c>
      <c r="AO15" s="475">
        <v>84.087187344156931</v>
      </c>
      <c r="AP15" s="473">
        <v>150.01333815398112</v>
      </c>
      <c r="AQ15" s="474">
        <v>117.93965069497196</v>
      </c>
      <c r="AR15" s="474">
        <v>104.56339001549483</v>
      </c>
      <c r="AS15" s="475">
        <v>84.087187344156931</v>
      </c>
      <c r="AT15" s="465" t="s">
        <v>1786</v>
      </c>
      <c r="AU15" s="466" t="s">
        <v>1786</v>
      </c>
      <c r="AV15" s="466" t="s">
        <v>1786</v>
      </c>
      <c r="AW15" s="466" t="s">
        <v>1786</v>
      </c>
      <c r="AX15" s="466" t="s">
        <v>1786</v>
      </c>
      <c r="AY15" s="335" t="s">
        <v>1786</v>
      </c>
      <c r="AZ15" s="336">
        <v>150.01333815398112</v>
      </c>
      <c r="BA15" s="335">
        <v>117.93965069497196</v>
      </c>
      <c r="BB15" s="335">
        <v>104.56339001549483</v>
      </c>
      <c r="BC15" s="337">
        <v>84.087187344156931</v>
      </c>
      <c r="BD15" s="465" t="s">
        <v>1786</v>
      </c>
      <c r="BE15" s="466" t="s">
        <v>1786</v>
      </c>
      <c r="BF15" s="466" t="s">
        <v>1786</v>
      </c>
      <c r="BG15" s="466" t="s">
        <v>1786</v>
      </c>
      <c r="BH15" s="466" t="s">
        <v>1786</v>
      </c>
      <c r="BI15" s="467" t="s">
        <v>1786</v>
      </c>
      <c r="BJ15" s="468">
        <v>7169.5148959513172</v>
      </c>
      <c r="BK15" s="469"/>
    </row>
    <row r="16" spans="1:63">
      <c r="A16" s="476">
        <v>110</v>
      </c>
      <c r="B16" s="477" t="s">
        <v>1619</v>
      </c>
      <c r="C16" s="476" t="s">
        <v>1799</v>
      </c>
      <c r="D16" s="338" t="s">
        <v>1795</v>
      </c>
      <c r="E16" s="476">
        <v>1</v>
      </c>
      <c r="F16" s="478">
        <v>37608</v>
      </c>
      <c r="G16" s="479">
        <v>2068047</v>
      </c>
      <c r="H16" s="479">
        <v>70215</v>
      </c>
      <c r="I16" s="480">
        <v>3834515</v>
      </c>
      <c r="J16" s="478">
        <v>5123942.6816966282</v>
      </c>
      <c r="K16" s="479">
        <v>278390760.07306975</v>
      </c>
      <c r="L16" s="479">
        <v>6237752.2125538327</v>
      </c>
      <c r="M16" s="480">
        <v>304039041.04202217</v>
      </c>
      <c r="N16" s="481">
        <v>136.24608279346489</v>
      </c>
      <c r="O16" s="482">
        <v>134.61529649619652</v>
      </c>
      <c r="P16" s="482">
        <v>88.837886670281748</v>
      </c>
      <c r="Q16" s="483">
        <v>79.29009041352613</v>
      </c>
      <c r="R16" s="484">
        <v>136.24608279346489</v>
      </c>
      <c r="S16" s="485">
        <v>134.61529649619652</v>
      </c>
      <c r="T16" s="485">
        <v>88.837886670281748</v>
      </c>
      <c r="U16" s="485">
        <v>79.29009041352613</v>
      </c>
      <c r="V16" s="486">
        <v>136.24608279346489</v>
      </c>
      <c r="W16" s="487">
        <v>134.61529649619652</v>
      </c>
      <c r="X16" s="487">
        <v>88.837886670281748</v>
      </c>
      <c r="Y16" s="487">
        <v>79.29009041352613</v>
      </c>
      <c r="Z16" s="488">
        <v>136.24608279346489</v>
      </c>
      <c r="AA16" s="489">
        <v>134.61529649619652</v>
      </c>
      <c r="AB16" s="489">
        <v>88.837886670281748</v>
      </c>
      <c r="AC16" s="490">
        <v>79.29009041352613</v>
      </c>
      <c r="AD16" s="489">
        <v>136.24608279346489</v>
      </c>
      <c r="AE16" s="489">
        <v>134.61529649619652</v>
      </c>
      <c r="AF16" s="489">
        <v>88.837886670281748</v>
      </c>
      <c r="AG16" s="490">
        <v>79.29009041352613</v>
      </c>
      <c r="AH16" s="489">
        <v>136.24608279346489</v>
      </c>
      <c r="AI16" s="489">
        <v>134.61529649619652</v>
      </c>
      <c r="AJ16" s="489">
        <v>88.837886670281748</v>
      </c>
      <c r="AK16" s="489">
        <v>79.29009041352613</v>
      </c>
      <c r="AL16" s="488">
        <v>136.24608279346489</v>
      </c>
      <c r="AM16" s="489">
        <v>134.61529649619652</v>
      </c>
      <c r="AN16" s="489">
        <v>88.837886670281748</v>
      </c>
      <c r="AO16" s="490">
        <v>79.29009041352613</v>
      </c>
      <c r="AP16" s="488">
        <v>136.24608279346489</v>
      </c>
      <c r="AQ16" s="489">
        <v>134.61529649619652</v>
      </c>
      <c r="AR16" s="489">
        <v>88.837886670281748</v>
      </c>
      <c r="AS16" s="490">
        <v>79.29009041352613</v>
      </c>
      <c r="AT16" s="491" t="s">
        <v>1786</v>
      </c>
      <c r="AU16" s="492" t="s">
        <v>1786</v>
      </c>
      <c r="AV16" s="492" t="s">
        <v>1786</v>
      </c>
      <c r="AW16" s="492" t="s">
        <v>1786</v>
      </c>
      <c r="AX16" s="492" t="s">
        <v>1786</v>
      </c>
      <c r="AY16" s="339" t="s">
        <v>1786</v>
      </c>
      <c r="AZ16" s="340">
        <v>136.24608279346489</v>
      </c>
      <c r="BA16" s="339">
        <v>134.61529649619652</v>
      </c>
      <c r="BB16" s="339">
        <v>88.837886670281748</v>
      </c>
      <c r="BC16" s="341">
        <v>79.29009041352613</v>
      </c>
      <c r="BD16" s="491" t="s">
        <v>1786</v>
      </c>
      <c r="BE16" s="492" t="s">
        <v>1786</v>
      </c>
      <c r="BF16" s="492" t="s">
        <v>1786</v>
      </c>
      <c r="BG16" s="492" t="s">
        <v>1786</v>
      </c>
      <c r="BH16" s="492" t="s">
        <v>1786</v>
      </c>
      <c r="BI16" s="493" t="s">
        <v>1786</v>
      </c>
      <c r="BJ16" s="468">
        <v>593791496.00934243</v>
      </c>
      <c r="BK16" s="469"/>
    </row>
    <row r="17" spans="1:63">
      <c r="A17" s="412">
        <v>214</v>
      </c>
      <c r="B17" s="450" t="s">
        <v>1620</v>
      </c>
      <c r="C17" s="494" t="s">
        <v>1799</v>
      </c>
      <c r="D17" s="334" t="s">
        <v>1796</v>
      </c>
      <c r="E17" s="412">
        <v>1</v>
      </c>
      <c r="F17" s="451">
        <v>3073</v>
      </c>
      <c r="G17" s="452">
        <v>67978</v>
      </c>
      <c r="H17" s="452">
        <v>6819</v>
      </c>
      <c r="I17" s="453">
        <v>109806</v>
      </c>
      <c r="J17" s="451">
        <v>447340.30378226849</v>
      </c>
      <c r="K17" s="452">
        <v>10322306.18887799</v>
      </c>
      <c r="L17" s="452">
        <v>773842.89893407561</v>
      </c>
      <c r="M17" s="453">
        <v>10688761.305032182</v>
      </c>
      <c r="N17" s="454">
        <v>145.57120201180231</v>
      </c>
      <c r="O17" s="455">
        <v>151.84774763714717</v>
      </c>
      <c r="P17" s="455">
        <v>113.48334050946995</v>
      </c>
      <c r="Q17" s="456">
        <v>97.342233621406692</v>
      </c>
      <c r="R17" s="457">
        <v>145.57120201180231</v>
      </c>
      <c r="S17" s="458">
        <v>151.84774763714717</v>
      </c>
      <c r="T17" s="458">
        <v>113.48334050946995</v>
      </c>
      <c r="U17" s="458">
        <v>97.342233621406692</v>
      </c>
      <c r="V17" s="471">
        <v>145.57120201180231</v>
      </c>
      <c r="W17" s="472">
        <v>151.84774763714717</v>
      </c>
      <c r="X17" s="472">
        <v>113.48334050946995</v>
      </c>
      <c r="Y17" s="472">
        <v>97.342233621406692</v>
      </c>
      <c r="Z17" s="473">
        <v>145.57120201180231</v>
      </c>
      <c r="AA17" s="474">
        <v>151.84774763714717</v>
      </c>
      <c r="AB17" s="474">
        <v>113.48334050946995</v>
      </c>
      <c r="AC17" s="475">
        <v>97.342233621406692</v>
      </c>
      <c r="AD17" s="474">
        <v>151.57628312986813</v>
      </c>
      <c r="AE17" s="474">
        <v>151.57628312986813</v>
      </c>
      <c r="AF17" s="474">
        <v>113.48334050946995</v>
      </c>
      <c r="AG17" s="475">
        <v>97.342233621406692</v>
      </c>
      <c r="AH17" s="474">
        <v>151.57628312986813</v>
      </c>
      <c r="AI17" s="474">
        <v>151.57628312986813</v>
      </c>
      <c r="AJ17" s="474">
        <v>113.48334050946995</v>
      </c>
      <c r="AK17" s="474">
        <v>97.342233621406692</v>
      </c>
      <c r="AL17" s="473">
        <v>151.57628312986813</v>
      </c>
      <c r="AM17" s="474">
        <v>151.57628312986813</v>
      </c>
      <c r="AN17" s="474">
        <v>113.48334050946995</v>
      </c>
      <c r="AO17" s="475">
        <v>97.342233621406692</v>
      </c>
      <c r="AP17" s="473">
        <v>151.57628312986813</v>
      </c>
      <c r="AQ17" s="474">
        <v>151.57628312986813</v>
      </c>
      <c r="AR17" s="474">
        <v>113.48334050946995</v>
      </c>
      <c r="AS17" s="475">
        <v>97.342233621406692</v>
      </c>
      <c r="AT17" s="465" t="s">
        <v>1786</v>
      </c>
      <c r="AU17" s="466" t="s">
        <v>1786</v>
      </c>
      <c r="AV17" s="466" t="s">
        <v>1786</v>
      </c>
      <c r="AW17" s="466" t="s">
        <v>1786</v>
      </c>
      <c r="AX17" s="466" t="s">
        <v>1786</v>
      </c>
      <c r="AY17" s="335" t="s">
        <v>1786</v>
      </c>
      <c r="AZ17" s="336">
        <v>151.57628312986813</v>
      </c>
      <c r="BA17" s="335">
        <v>151.57628312986813</v>
      </c>
      <c r="BB17" s="335">
        <v>113.48334050946995</v>
      </c>
      <c r="BC17" s="337">
        <v>97.342233621406692</v>
      </c>
      <c r="BD17" s="465" t="s">
        <v>1786</v>
      </c>
      <c r="BE17" s="466" t="s">
        <v>1786</v>
      </c>
      <c r="BF17" s="466" t="s">
        <v>1786</v>
      </c>
      <c r="BG17" s="466" t="s">
        <v>1786</v>
      </c>
      <c r="BH17" s="466" t="s">
        <v>1786</v>
      </c>
      <c r="BI17" s="467" t="s">
        <v>1786</v>
      </c>
      <c r="BJ17" s="468">
        <v>22232250.696626518</v>
      </c>
      <c r="BK17" s="469"/>
    </row>
    <row r="18" spans="1:63">
      <c r="A18" s="476">
        <v>120</v>
      </c>
      <c r="B18" s="477" t="s">
        <v>1621</v>
      </c>
      <c r="C18" s="476" t="s">
        <v>1800</v>
      </c>
      <c r="D18" s="338" t="s">
        <v>1795</v>
      </c>
      <c r="E18" s="476">
        <v>1</v>
      </c>
      <c r="F18" s="478">
        <v>7813</v>
      </c>
      <c r="G18" s="479">
        <v>619482</v>
      </c>
      <c r="H18" s="479">
        <v>17865</v>
      </c>
      <c r="I18" s="480">
        <v>926757</v>
      </c>
      <c r="J18" s="478">
        <v>1404801.2373559303</v>
      </c>
      <c r="K18" s="479">
        <v>69426583.138898</v>
      </c>
      <c r="L18" s="479">
        <v>1704340.27887597</v>
      </c>
      <c r="M18" s="480">
        <v>63903523.742520161</v>
      </c>
      <c r="N18" s="481">
        <v>179.80305098629594</v>
      </c>
      <c r="O18" s="482">
        <v>112.0719942450273</v>
      </c>
      <c r="P18" s="482">
        <v>95.401079142231737</v>
      </c>
      <c r="Q18" s="483">
        <v>68.953915365646182</v>
      </c>
      <c r="R18" s="484">
        <v>179.80305098629594</v>
      </c>
      <c r="S18" s="485">
        <v>112.0719942450273</v>
      </c>
      <c r="T18" s="485">
        <v>95.401079142231737</v>
      </c>
      <c r="U18" s="485">
        <v>68.953915365646182</v>
      </c>
      <c r="V18" s="486">
        <v>179.80305098629594</v>
      </c>
      <c r="W18" s="487">
        <v>112.0719942450273</v>
      </c>
      <c r="X18" s="487">
        <v>95.401079142231737</v>
      </c>
      <c r="Y18" s="487">
        <v>68.953915365646182</v>
      </c>
      <c r="Z18" s="488">
        <v>179.80305098629594</v>
      </c>
      <c r="AA18" s="489">
        <v>112.0719942450273</v>
      </c>
      <c r="AB18" s="489">
        <v>95.401079142231737</v>
      </c>
      <c r="AC18" s="490">
        <v>68.953915365646182</v>
      </c>
      <c r="AD18" s="489">
        <v>179.80305098629594</v>
      </c>
      <c r="AE18" s="489">
        <v>112.0719942450273</v>
      </c>
      <c r="AF18" s="489">
        <v>95.401079142231737</v>
      </c>
      <c r="AG18" s="490">
        <v>68.953915365646182</v>
      </c>
      <c r="AH18" s="489">
        <v>179.80305098629594</v>
      </c>
      <c r="AI18" s="489">
        <v>112.0719942450273</v>
      </c>
      <c r="AJ18" s="489">
        <v>95.401079142231737</v>
      </c>
      <c r="AK18" s="489">
        <v>68.953915365646182</v>
      </c>
      <c r="AL18" s="488">
        <v>174.00589034817429</v>
      </c>
      <c r="AM18" s="489">
        <v>111.44240349644132</v>
      </c>
      <c r="AN18" s="489">
        <v>95.261813096181754</v>
      </c>
      <c r="AO18" s="490">
        <v>68.717022297568917</v>
      </c>
      <c r="AP18" s="488">
        <v>174.00589034817429</v>
      </c>
      <c r="AQ18" s="489">
        <v>111.44240349644132</v>
      </c>
      <c r="AR18" s="489">
        <v>95.261813096181754</v>
      </c>
      <c r="AS18" s="490">
        <v>68.717022297568917</v>
      </c>
      <c r="AT18" s="491" t="s">
        <v>1786</v>
      </c>
      <c r="AU18" s="492" t="s">
        <v>1786</v>
      </c>
      <c r="AV18" s="492" t="s">
        <v>1786</v>
      </c>
      <c r="AW18" s="492" t="s">
        <v>1786</v>
      </c>
      <c r="AX18" s="492" t="s">
        <v>1786</v>
      </c>
      <c r="AY18" s="339" t="s">
        <v>1786</v>
      </c>
      <c r="AZ18" s="340">
        <v>174.00589034817429</v>
      </c>
      <c r="BA18" s="339">
        <v>111.44240349644132</v>
      </c>
      <c r="BB18" s="339">
        <v>95.261813096181754</v>
      </c>
      <c r="BC18" s="341">
        <v>68.717022297568917</v>
      </c>
      <c r="BD18" s="491" t="s">
        <v>1786</v>
      </c>
      <c r="BE18" s="492" t="s">
        <v>1786</v>
      </c>
      <c r="BF18" s="492" t="s">
        <v>1786</v>
      </c>
      <c r="BG18" s="492" t="s">
        <v>1786</v>
      </c>
      <c r="BH18" s="492" t="s">
        <v>1786</v>
      </c>
      <c r="BI18" s="493" t="s">
        <v>1786</v>
      </c>
      <c r="BJ18" s="468">
        <v>135781904.74846411</v>
      </c>
      <c r="BK18" s="469"/>
    </row>
    <row r="19" spans="1:63">
      <c r="A19" s="412">
        <v>215</v>
      </c>
      <c r="B19" s="450" t="s">
        <v>1622</v>
      </c>
      <c r="C19" s="412" t="s">
        <v>1800</v>
      </c>
      <c r="D19" s="334" t="s">
        <v>1796</v>
      </c>
      <c r="E19" s="412">
        <v>1</v>
      </c>
      <c r="F19" s="451">
        <v>2086</v>
      </c>
      <c r="G19" s="452">
        <v>31648</v>
      </c>
      <c r="H19" s="452">
        <v>3389</v>
      </c>
      <c r="I19" s="453">
        <v>49838</v>
      </c>
      <c r="J19" s="451">
        <v>317683.07120064704</v>
      </c>
      <c r="K19" s="452">
        <v>3136909.0497398372</v>
      </c>
      <c r="L19" s="452">
        <v>320354.29667027702</v>
      </c>
      <c r="M19" s="453">
        <v>3205176.6481741508</v>
      </c>
      <c r="N19" s="454">
        <v>152.2929392141165</v>
      </c>
      <c r="O19" s="455">
        <v>99.118713654570186</v>
      </c>
      <c r="P19" s="455">
        <v>94.527676798547361</v>
      </c>
      <c r="Q19" s="456">
        <v>64.311903530923203</v>
      </c>
      <c r="R19" s="457">
        <v>152.2929392141165</v>
      </c>
      <c r="S19" s="458">
        <v>99.118713654570186</v>
      </c>
      <c r="T19" s="458">
        <v>94.527676798547361</v>
      </c>
      <c r="U19" s="458">
        <v>64.311903530923203</v>
      </c>
      <c r="V19" s="471">
        <v>152.2929392141165</v>
      </c>
      <c r="W19" s="472">
        <v>99.118713654570186</v>
      </c>
      <c r="X19" s="472">
        <v>94.527676798547361</v>
      </c>
      <c r="Y19" s="472">
        <v>64.311903530923203</v>
      </c>
      <c r="Z19" s="473">
        <v>152.2929392141165</v>
      </c>
      <c r="AA19" s="474">
        <v>99.118713654570186</v>
      </c>
      <c r="AB19" s="474">
        <v>94.527676798547361</v>
      </c>
      <c r="AC19" s="475">
        <v>64.311903530923203</v>
      </c>
      <c r="AD19" s="474">
        <v>152.2929392141165</v>
      </c>
      <c r="AE19" s="474">
        <v>99.118713654570186</v>
      </c>
      <c r="AF19" s="474">
        <v>94.527676798547361</v>
      </c>
      <c r="AG19" s="475">
        <v>64.311903530923203</v>
      </c>
      <c r="AH19" s="474">
        <v>152.2929392141165</v>
      </c>
      <c r="AI19" s="474">
        <v>99.118713654570186</v>
      </c>
      <c r="AJ19" s="474">
        <v>94.527676798547361</v>
      </c>
      <c r="AK19" s="474">
        <v>64.311903530923203</v>
      </c>
      <c r="AL19" s="473">
        <v>174.00589034817429</v>
      </c>
      <c r="AM19" s="474">
        <v>111.44240349644132</v>
      </c>
      <c r="AN19" s="474">
        <v>95.261813096181754</v>
      </c>
      <c r="AO19" s="475">
        <v>68.717022297568917</v>
      </c>
      <c r="AP19" s="473">
        <v>174.00589034817429</v>
      </c>
      <c r="AQ19" s="474">
        <v>111.44240349644132</v>
      </c>
      <c r="AR19" s="474">
        <v>95.261813096181754</v>
      </c>
      <c r="AS19" s="475">
        <v>68.717022297568917</v>
      </c>
      <c r="AT19" s="465" t="s">
        <v>1786</v>
      </c>
      <c r="AU19" s="466" t="s">
        <v>1786</v>
      </c>
      <c r="AV19" s="466" t="s">
        <v>1786</v>
      </c>
      <c r="AW19" s="466" t="s">
        <v>1786</v>
      </c>
      <c r="AX19" s="466" t="s">
        <v>1786</v>
      </c>
      <c r="AY19" s="335" t="s">
        <v>1786</v>
      </c>
      <c r="AZ19" s="336">
        <v>174.00589034817429</v>
      </c>
      <c r="BA19" s="335">
        <v>111.44240349644132</v>
      </c>
      <c r="BB19" s="335">
        <v>95.261813096181754</v>
      </c>
      <c r="BC19" s="337">
        <v>68.717022297568917</v>
      </c>
      <c r="BD19" s="465" t="s">
        <v>1786</v>
      </c>
      <c r="BE19" s="466" t="s">
        <v>1786</v>
      </c>
      <c r="BF19" s="466" t="s">
        <v>1786</v>
      </c>
      <c r="BG19" s="466" t="s">
        <v>1786</v>
      </c>
      <c r="BH19" s="466" t="s">
        <v>1786</v>
      </c>
      <c r="BI19" s="467" t="s">
        <v>1786</v>
      </c>
      <c r="BJ19" s="468">
        <v>7637466.7149708662</v>
      </c>
      <c r="BK19" s="469"/>
    </row>
    <row r="20" spans="1:63">
      <c r="A20" s="476">
        <v>130</v>
      </c>
      <c r="B20" s="477" t="s">
        <v>1623</v>
      </c>
      <c r="C20" s="476" t="s">
        <v>1801</v>
      </c>
      <c r="D20" s="338" t="s">
        <v>1795</v>
      </c>
      <c r="E20" s="476">
        <v>1</v>
      </c>
      <c r="F20" s="478">
        <v>30076</v>
      </c>
      <c r="G20" s="479">
        <v>1316401</v>
      </c>
      <c r="H20" s="479">
        <v>65003</v>
      </c>
      <c r="I20" s="480">
        <v>3416985</v>
      </c>
      <c r="J20" s="478">
        <v>3925524.7912911531</v>
      </c>
      <c r="K20" s="479">
        <v>154300429.23173982</v>
      </c>
      <c r="L20" s="479">
        <v>6372963.8176319366</v>
      </c>
      <c r="M20" s="480">
        <v>226421662.58309999</v>
      </c>
      <c r="N20" s="481">
        <v>130.52017526569867</v>
      </c>
      <c r="O20" s="482">
        <v>117.21384990723938</v>
      </c>
      <c r="P20" s="482">
        <v>98.041072221773405</v>
      </c>
      <c r="Q20" s="483">
        <v>66.263581076036331</v>
      </c>
      <c r="R20" s="484">
        <v>130.52017526569867</v>
      </c>
      <c r="S20" s="485">
        <v>117.21384990723938</v>
      </c>
      <c r="T20" s="485">
        <v>98.041072221773405</v>
      </c>
      <c r="U20" s="485">
        <v>66.263581076036331</v>
      </c>
      <c r="V20" s="486">
        <v>130.52017526569867</v>
      </c>
      <c r="W20" s="487">
        <v>117.21384990723938</v>
      </c>
      <c r="X20" s="487">
        <v>98.041072221773405</v>
      </c>
      <c r="Y20" s="487">
        <v>66.263581076036331</v>
      </c>
      <c r="Z20" s="488">
        <v>130.52017526569867</v>
      </c>
      <c r="AA20" s="489">
        <v>117.21384990723938</v>
      </c>
      <c r="AB20" s="489">
        <v>98.041072221773405</v>
      </c>
      <c r="AC20" s="490">
        <v>66.263581076036331</v>
      </c>
      <c r="AD20" s="489">
        <v>130.52017526569867</v>
      </c>
      <c r="AE20" s="489">
        <v>117.21384990723938</v>
      </c>
      <c r="AF20" s="489">
        <v>98.041072221773405</v>
      </c>
      <c r="AG20" s="490">
        <v>66.263581076036331</v>
      </c>
      <c r="AH20" s="489">
        <v>130.52017526569867</v>
      </c>
      <c r="AI20" s="489">
        <v>117.21384990723938</v>
      </c>
      <c r="AJ20" s="489">
        <v>98.041072221773405</v>
      </c>
      <c r="AK20" s="489">
        <v>66.263581076036331</v>
      </c>
      <c r="AL20" s="488">
        <v>130.52017526569867</v>
      </c>
      <c r="AM20" s="489">
        <v>117.21384990723938</v>
      </c>
      <c r="AN20" s="489">
        <v>98.041072221773405</v>
      </c>
      <c r="AO20" s="490">
        <v>66.263581076036331</v>
      </c>
      <c r="AP20" s="488">
        <v>130.52017526569867</v>
      </c>
      <c r="AQ20" s="489">
        <v>117.21384990723938</v>
      </c>
      <c r="AR20" s="489">
        <v>98.041072221773405</v>
      </c>
      <c r="AS20" s="490">
        <v>66.263581076036331</v>
      </c>
      <c r="AT20" s="491" t="s">
        <v>1786</v>
      </c>
      <c r="AU20" s="492" t="s">
        <v>1786</v>
      </c>
      <c r="AV20" s="492" t="s">
        <v>1786</v>
      </c>
      <c r="AW20" s="492" t="s">
        <v>1786</v>
      </c>
      <c r="AX20" s="492" t="s">
        <v>1786</v>
      </c>
      <c r="AY20" s="339" t="s">
        <v>1786</v>
      </c>
      <c r="AZ20" s="340">
        <v>130.52017526569867</v>
      </c>
      <c r="BA20" s="339">
        <v>117.21384990723938</v>
      </c>
      <c r="BB20" s="339">
        <v>98.041072221773405</v>
      </c>
      <c r="BC20" s="341">
        <v>66.263581076036331</v>
      </c>
      <c r="BD20" s="491" t="s">
        <v>1786</v>
      </c>
      <c r="BE20" s="492" t="s">
        <v>1786</v>
      </c>
      <c r="BF20" s="492" t="s">
        <v>1786</v>
      </c>
      <c r="BG20" s="492" t="s">
        <v>1786</v>
      </c>
      <c r="BH20" s="492" t="s">
        <v>1786</v>
      </c>
      <c r="BI20" s="493" t="s">
        <v>1786</v>
      </c>
      <c r="BJ20" s="468">
        <v>391020580.42376292</v>
      </c>
      <c r="BK20" s="469"/>
    </row>
    <row r="21" spans="1:63">
      <c r="A21" s="412">
        <v>216</v>
      </c>
      <c r="B21" s="450" t="s">
        <v>1624</v>
      </c>
      <c r="C21" s="412" t="s">
        <v>1801</v>
      </c>
      <c r="D21" s="334" t="s">
        <v>1796</v>
      </c>
      <c r="E21" s="412">
        <v>1</v>
      </c>
      <c r="F21" s="451">
        <v>2635</v>
      </c>
      <c r="G21" s="452">
        <v>42328</v>
      </c>
      <c r="H21" s="452">
        <v>4607</v>
      </c>
      <c r="I21" s="453">
        <v>111315</v>
      </c>
      <c r="J21" s="451">
        <v>453533.58337806514</v>
      </c>
      <c r="K21" s="452">
        <v>5974688.3729145685</v>
      </c>
      <c r="L21" s="452">
        <v>648635.12498112489</v>
      </c>
      <c r="M21" s="453">
        <v>9441289.704514062</v>
      </c>
      <c r="N21" s="454">
        <v>172.11900697459777</v>
      </c>
      <c r="O21" s="455">
        <v>141.15215396226066</v>
      </c>
      <c r="P21" s="455">
        <v>140.79338506210655</v>
      </c>
      <c r="Q21" s="456">
        <v>84.815970035611215</v>
      </c>
      <c r="R21" s="457">
        <v>172.11900697459777</v>
      </c>
      <c r="S21" s="458">
        <v>141.15215396226066</v>
      </c>
      <c r="T21" s="458">
        <v>140.79338506210655</v>
      </c>
      <c r="U21" s="458">
        <v>84.815970035611215</v>
      </c>
      <c r="V21" s="471">
        <v>172.11900697459777</v>
      </c>
      <c r="W21" s="472">
        <v>141.15215396226066</v>
      </c>
      <c r="X21" s="472">
        <v>140.79338506210655</v>
      </c>
      <c r="Y21" s="472">
        <v>84.815970035611215</v>
      </c>
      <c r="Z21" s="473">
        <v>172.11900697459777</v>
      </c>
      <c r="AA21" s="474">
        <v>141.15215396226066</v>
      </c>
      <c r="AB21" s="474">
        <v>140.79338506210655</v>
      </c>
      <c r="AC21" s="475">
        <v>84.815970035611215</v>
      </c>
      <c r="AD21" s="474">
        <v>172.11900697459777</v>
      </c>
      <c r="AE21" s="474">
        <v>141.15215396226066</v>
      </c>
      <c r="AF21" s="474">
        <v>140.79338506210655</v>
      </c>
      <c r="AG21" s="475">
        <v>84.815970035611215</v>
      </c>
      <c r="AH21" s="474">
        <v>172.11900697459777</v>
      </c>
      <c r="AI21" s="474">
        <v>141.15215396226066</v>
      </c>
      <c r="AJ21" s="474">
        <v>140.79338506210655</v>
      </c>
      <c r="AK21" s="474">
        <v>84.815970035611215</v>
      </c>
      <c r="AL21" s="473">
        <v>172.11900697459777</v>
      </c>
      <c r="AM21" s="474">
        <v>141.15215396226066</v>
      </c>
      <c r="AN21" s="474">
        <v>140.79338506210655</v>
      </c>
      <c r="AO21" s="475">
        <v>84.815970035611215</v>
      </c>
      <c r="AP21" s="473">
        <v>172.11900697459777</v>
      </c>
      <c r="AQ21" s="474">
        <v>141.15215396226066</v>
      </c>
      <c r="AR21" s="474">
        <v>140.79338506210655</v>
      </c>
      <c r="AS21" s="475">
        <v>84.815970035611215</v>
      </c>
      <c r="AT21" s="465" t="s">
        <v>1786</v>
      </c>
      <c r="AU21" s="466" t="s">
        <v>1786</v>
      </c>
      <c r="AV21" s="466" t="s">
        <v>1786</v>
      </c>
      <c r="AW21" s="466" t="s">
        <v>1786</v>
      </c>
      <c r="AX21" s="466" t="s">
        <v>1786</v>
      </c>
      <c r="AY21" s="335" t="s">
        <v>1786</v>
      </c>
      <c r="AZ21" s="336">
        <v>172.11900697459777</v>
      </c>
      <c r="BA21" s="335">
        <v>141.15215396226066</v>
      </c>
      <c r="BB21" s="335">
        <v>140.79338506210655</v>
      </c>
      <c r="BC21" s="337">
        <v>84.815970035611215</v>
      </c>
      <c r="BD21" s="465" t="s">
        <v>1786</v>
      </c>
      <c r="BE21" s="466" t="s">
        <v>1786</v>
      </c>
      <c r="BF21" s="466" t="s">
        <v>1786</v>
      </c>
      <c r="BG21" s="466" t="s">
        <v>1786</v>
      </c>
      <c r="BH21" s="466" t="s">
        <v>1786</v>
      </c>
      <c r="BI21" s="467" t="s">
        <v>1786</v>
      </c>
      <c r="BJ21" s="468">
        <v>16518146.785787821</v>
      </c>
      <c r="BK21" s="469"/>
    </row>
    <row r="22" spans="1:63">
      <c r="A22" s="476">
        <v>144</v>
      </c>
      <c r="B22" s="477" t="s">
        <v>1625</v>
      </c>
      <c r="C22" s="476" t="s">
        <v>1802</v>
      </c>
      <c r="D22" s="338" t="s">
        <v>1795</v>
      </c>
      <c r="E22" s="476">
        <v>1</v>
      </c>
      <c r="F22" s="478">
        <v>840</v>
      </c>
      <c r="G22" s="479">
        <v>137414</v>
      </c>
      <c r="H22" s="479">
        <v>4380</v>
      </c>
      <c r="I22" s="480">
        <v>167524</v>
      </c>
      <c r="J22" s="478">
        <v>152685.78332317431</v>
      </c>
      <c r="K22" s="479">
        <v>15454048.474614374</v>
      </c>
      <c r="L22" s="479">
        <v>376902.63231964473</v>
      </c>
      <c r="M22" s="480">
        <v>12806276.033724813</v>
      </c>
      <c r="N22" s="481">
        <v>181.76878967044561</v>
      </c>
      <c r="O22" s="482">
        <v>112.463420572972</v>
      </c>
      <c r="P22" s="482">
        <v>86.05082929672254</v>
      </c>
      <c r="Q22" s="483">
        <v>76.44442607462102</v>
      </c>
      <c r="R22" s="484">
        <v>181.76878967044561</v>
      </c>
      <c r="S22" s="485">
        <v>112.463420572972</v>
      </c>
      <c r="T22" s="485">
        <v>86.05082929672254</v>
      </c>
      <c r="U22" s="485">
        <v>76.44442607462102</v>
      </c>
      <c r="V22" s="486">
        <v>181.76878967044561</v>
      </c>
      <c r="W22" s="487">
        <v>112.463420572972</v>
      </c>
      <c r="X22" s="487">
        <v>86.05082929672254</v>
      </c>
      <c r="Y22" s="487">
        <v>76.44442607462102</v>
      </c>
      <c r="Z22" s="488">
        <v>181.76878967044561</v>
      </c>
      <c r="AA22" s="489">
        <v>112.463420572972</v>
      </c>
      <c r="AB22" s="489">
        <v>86.05082929672254</v>
      </c>
      <c r="AC22" s="490">
        <v>76.44442607462102</v>
      </c>
      <c r="AD22" s="489">
        <v>181.76878967044561</v>
      </c>
      <c r="AE22" s="489">
        <v>112.463420572972</v>
      </c>
      <c r="AF22" s="489">
        <v>86.05082929672254</v>
      </c>
      <c r="AG22" s="490">
        <v>76.44442607462102</v>
      </c>
      <c r="AH22" s="489">
        <v>181.76878967044561</v>
      </c>
      <c r="AI22" s="489">
        <v>112.463420572972</v>
      </c>
      <c r="AJ22" s="489">
        <v>86.05082929672254</v>
      </c>
      <c r="AK22" s="489">
        <v>76.44442607462102</v>
      </c>
      <c r="AL22" s="488">
        <v>181.76878967044561</v>
      </c>
      <c r="AM22" s="489">
        <v>112.463420572972</v>
      </c>
      <c r="AN22" s="489">
        <v>86.05082929672254</v>
      </c>
      <c r="AO22" s="490">
        <v>76.44442607462102</v>
      </c>
      <c r="AP22" s="488">
        <v>181.76878967044561</v>
      </c>
      <c r="AQ22" s="489">
        <v>112.463420572972</v>
      </c>
      <c r="AR22" s="489">
        <v>86.05082929672254</v>
      </c>
      <c r="AS22" s="490">
        <v>76.44442607462102</v>
      </c>
      <c r="AT22" s="491" t="s">
        <v>1786</v>
      </c>
      <c r="AU22" s="492" t="s">
        <v>1786</v>
      </c>
      <c r="AV22" s="492" t="s">
        <v>1786</v>
      </c>
      <c r="AW22" s="492" t="s">
        <v>1786</v>
      </c>
      <c r="AX22" s="492" t="s">
        <v>1786</v>
      </c>
      <c r="AY22" s="339" t="s">
        <v>1786</v>
      </c>
      <c r="AZ22" s="340">
        <v>181.76878967044561</v>
      </c>
      <c r="BA22" s="339">
        <v>112.463420572972</v>
      </c>
      <c r="BB22" s="339">
        <v>86.05082929672254</v>
      </c>
      <c r="BC22" s="341">
        <v>76.44442607462102</v>
      </c>
      <c r="BD22" s="491" t="s">
        <v>1786</v>
      </c>
      <c r="BE22" s="492" t="s">
        <v>1786</v>
      </c>
      <c r="BF22" s="492" t="s">
        <v>1786</v>
      </c>
      <c r="BG22" s="492" t="s">
        <v>1786</v>
      </c>
      <c r="BH22" s="492" t="s">
        <v>1786</v>
      </c>
      <c r="BI22" s="493" t="s">
        <v>1786</v>
      </c>
      <c r="BJ22" s="468">
        <v>28789912.923982002</v>
      </c>
      <c r="BK22" s="469"/>
    </row>
    <row r="23" spans="1:63">
      <c r="A23" s="412">
        <v>217</v>
      </c>
      <c r="B23" s="450" t="s">
        <v>1626</v>
      </c>
      <c r="C23" s="494" t="s">
        <v>1802</v>
      </c>
      <c r="D23" s="334" t="s">
        <v>1796</v>
      </c>
      <c r="E23" s="412">
        <v>1</v>
      </c>
      <c r="F23" s="451">
        <v>481</v>
      </c>
      <c r="G23" s="452">
        <v>1849</v>
      </c>
      <c r="H23" s="452">
        <v>1251</v>
      </c>
      <c r="I23" s="453">
        <v>1932</v>
      </c>
      <c r="J23" s="451">
        <v>106142.71342044081</v>
      </c>
      <c r="K23" s="452">
        <v>238071.52612588962</v>
      </c>
      <c r="L23" s="452">
        <v>244283.32166211898</v>
      </c>
      <c r="M23" s="453">
        <v>266611.21443515684</v>
      </c>
      <c r="N23" s="454">
        <v>220.67092187201831</v>
      </c>
      <c r="O23" s="455">
        <v>128.75690974899385</v>
      </c>
      <c r="P23" s="455">
        <v>195.27044097691365</v>
      </c>
      <c r="Q23" s="456">
        <v>137.99752299956359</v>
      </c>
      <c r="R23" s="457">
        <v>220.67092187201831</v>
      </c>
      <c r="S23" s="458">
        <v>128.75690974899385</v>
      </c>
      <c r="T23" s="458">
        <v>195.27044097691365</v>
      </c>
      <c r="U23" s="458">
        <v>137.99752299956359</v>
      </c>
      <c r="V23" s="471">
        <v>220.67092187201831</v>
      </c>
      <c r="W23" s="472">
        <v>128.75690974899385</v>
      </c>
      <c r="X23" s="472">
        <v>195.27044097691365</v>
      </c>
      <c r="Y23" s="472">
        <v>137.99752299956359</v>
      </c>
      <c r="Z23" s="473">
        <v>220.67092187201831</v>
      </c>
      <c r="AA23" s="474">
        <v>133.47864071966316</v>
      </c>
      <c r="AB23" s="474">
        <v>195.27044097691365</v>
      </c>
      <c r="AC23" s="475">
        <v>133.47864071966316</v>
      </c>
      <c r="AD23" s="474">
        <v>220.67092187201831</v>
      </c>
      <c r="AE23" s="474">
        <v>133.47864071966316</v>
      </c>
      <c r="AF23" s="474">
        <v>195.27044097691365</v>
      </c>
      <c r="AG23" s="475">
        <v>133.47864071966316</v>
      </c>
      <c r="AH23" s="474">
        <v>220.67092187201831</v>
      </c>
      <c r="AI23" s="474">
        <v>133.47864071966316</v>
      </c>
      <c r="AJ23" s="474">
        <v>195.27044097691365</v>
      </c>
      <c r="AK23" s="474">
        <v>133.47864071966316</v>
      </c>
      <c r="AL23" s="473">
        <v>220.67092187201831</v>
      </c>
      <c r="AM23" s="474">
        <v>133.47864071966316</v>
      </c>
      <c r="AN23" s="474">
        <v>195.27044097691365</v>
      </c>
      <c r="AO23" s="475">
        <v>133.47864071966316</v>
      </c>
      <c r="AP23" s="473">
        <v>220.67092187201831</v>
      </c>
      <c r="AQ23" s="474">
        <v>133.47864071966316</v>
      </c>
      <c r="AR23" s="474">
        <v>195.27044097691365</v>
      </c>
      <c r="AS23" s="475">
        <v>133.47864071966316</v>
      </c>
      <c r="AT23" s="465" t="s">
        <v>1786</v>
      </c>
      <c r="AU23" s="466" t="s">
        <v>1786</v>
      </c>
      <c r="AV23" s="466" t="s">
        <v>1786</v>
      </c>
      <c r="AW23" s="466" t="s">
        <v>1786</v>
      </c>
      <c r="AX23" s="466" t="s">
        <v>1786</v>
      </c>
      <c r="AY23" s="335" t="s">
        <v>1786</v>
      </c>
      <c r="AZ23" s="336">
        <v>220.67092187201831</v>
      </c>
      <c r="BA23" s="335">
        <v>133.47864071966316</v>
      </c>
      <c r="BB23" s="335">
        <v>195.27044097691365</v>
      </c>
      <c r="BC23" s="337">
        <v>133.47864071966316</v>
      </c>
      <c r="BD23" s="465" t="s">
        <v>1786</v>
      </c>
      <c r="BE23" s="466" t="s">
        <v>1786</v>
      </c>
      <c r="BF23" s="466" t="s">
        <v>1786</v>
      </c>
      <c r="BG23" s="466" t="s">
        <v>1786</v>
      </c>
      <c r="BH23" s="466" t="s">
        <v>1786</v>
      </c>
      <c r="BI23" s="467" t="s">
        <v>1786</v>
      </c>
      <c r="BJ23" s="468">
        <v>855108.7756436062</v>
      </c>
      <c r="BK23" s="469"/>
    </row>
    <row r="24" spans="1:63">
      <c r="A24" s="476">
        <v>150</v>
      </c>
      <c r="B24" s="477" t="s">
        <v>72</v>
      </c>
      <c r="C24" s="476" t="s">
        <v>1803</v>
      </c>
      <c r="D24" s="338" t="s">
        <v>1795</v>
      </c>
      <c r="E24" s="476">
        <v>0</v>
      </c>
      <c r="F24" s="478">
        <v>4772</v>
      </c>
      <c r="G24" s="479">
        <v>87253</v>
      </c>
      <c r="H24" s="479">
        <v>5064</v>
      </c>
      <c r="I24" s="480">
        <v>142900</v>
      </c>
      <c r="J24" s="478">
        <v>864038.53623974661</v>
      </c>
      <c r="K24" s="479">
        <v>15398221.418531835</v>
      </c>
      <c r="L24" s="479">
        <v>646034.80544919544</v>
      </c>
      <c r="M24" s="480">
        <v>17967632.970233772</v>
      </c>
      <c r="N24" s="481">
        <v>181.06423642911707</v>
      </c>
      <c r="O24" s="482">
        <v>176.47784510024681</v>
      </c>
      <c r="P24" s="482">
        <v>127.5740137142961</v>
      </c>
      <c r="Q24" s="483">
        <v>125.73571007861283</v>
      </c>
      <c r="R24" s="484">
        <v>181.06423642911707</v>
      </c>
      <c r="S24" s="485">
        <v>176.47784510024681</v>
      </c>
      <c r="T24" s="485">
        <v>127.5740137142961</v>
      </c>
      <c r="U24" s="485">
        <v>125.73571007861283</v>
      </c>
      <c r="V24" s="486">
        <v>181.06423642911707</v>
      </c>
      <c r="W24" s="487">
        <v>176.47784510024681</v>
      </c>
      <c r="X24" s="487">
        <v>127.5740137142961</v>
      </c>
      <c r="Y24" s="487">
        <v>125.73571007861283</v>
      </c>
      <c r="Z24" s="488">
        <v>181.06423642911707</v>
      </c>
      <c r="AA24" s="489">
        <v>176.47784510024681</v>
      </c>
      <c r="AB24" s="489">
        <v>127.5740137142961</v>
      </c>
      <c r="AC24" s="490">
        <v>125.73571007861283</v>
      </c>
      <c r="AD24" s="489">
        <v>181.06423642911707</v>
      </c>
      <c r="AE24" s="489">
        <v>176.47784510024681</v>
      </c>
      <c r="AF24" s="489">
        <v>127.5740137142961</v>
      </c>
      <c r="AG24" s="490">
        <v>125.73571007861283</v>
      </c>
      <c r="AH24" s="489">
        <v>181.06423642911707</v>
      </c>
      <c r="AI24" s="489">
        <v>176.47784510024681</v>
      </c>
      <c r="AJ24" s="489">
        <v>127.5740137142961</v>
      </c>
      <c r="AK24" s="489">
        <v>125.73571007861283</v>
      </c>
      <c r="AL24" s="488">
        <v>181.06423642911707</v>
      </c>
      <c r="AM24" s="489">
        <v>176.47784510024681</v>
      </c>
      <c r="AN24" s="489">
        <v>127.5740137142961</v>
      </c>
      <c r="AO24" s="490">
        <v>125.73571007861283</v>
      </c>
      <c r="AP24" s="488">
        <v>181.06423642911707</v>
      </c>
      <c r="AQ24" s="489">
        <v>176.47784510024681</v>
      </c>
      <c r="AR24" s="489">
        <v>127.5740137142961</v>
      </c>
      <c r="AS24" s="490">
        <v>125.73571007861283</v>
      </c>
      <c r="AT24" s="491" t="s">
        <v>1786</v>
      </c>
      <c r="AU24" s="492" t="s">
        <v>1786</v>
      </c>
      <c r="AV24" s="492" t="s">
        <v>1786</v>
      </c>
      <c r="AW24" s="492" t="s">
        <v>1786</v>
      </c>
      <c r="AX24" s="492" t="s">
        <v>1786</v>
      </c>
      <c r="AY24" s="339" t="s">
        <v>1786</v>
      </c>
      <c r="AZ24" s="340">
        <v>181.06423642911707</v>
      </c>
      <c r="BA24" s="339">
        <v>176.47784510024681</v>
      </c>
      <c r="BB24" s="339">
        <v>127.5740137142961</v>
      </c>
      <c r="BC24" s="341">
        <v>125.73571007861283</v>
      </c>
      <c r="BD24" s="491" t="s">
        <v>1786</v>
      </c>
      <c r="BE24" s="492" t="s">
        <v>1786</v>
      </c>
      <c r="BF24" s="492" t="s">
        <v>1786</v>
      </c>
      <c r="BG24" s="492" t="s">
        <v>1786</v>
      </c>
      <c r="BH24" s="492" t="s">
        <v>1786</v>
      </c>
      <c r="BI24" s="493" t="s">
        <v>1786</v>
      </c>
      <c r="BJ24" s="468">
        <v>34875927.730454549</v>
      </c>
      <c r="BK24" s="469"/>
    </row>
    <row r="25" spans="1:63">
      <c r="A25" s="412">
        <v>218</v>
      </c>
      <c r="B25" s="450" t="s">
        <v>1627</v>
      </c>
      <c r="C25" s="412" t="s">
        <v>1803</v>
      </c>
      <c r="D25" s="334" t="s">
        <v>1796</v>
      </c>
      <c r="E25" s="412">
        <v>0</v>
      </c>
      <c r="F25" s="451">
        <v>66</v>
      </c>
      <c r="G25" s="452">
        <v>3397</v>
      </c>
      <c r="H25" s="452">
        <v>249</v>
      </c>
      <c r="I25" s="453">
        <v>11777</v>
      </c>
      <c r="J25" s="451">
        <v>28378.759675902867</v>
      </c>
      <c r="K25" s="452">
        <v>1262650.1900328326</v>
      </c>
      <c r="L25" s="452">
        <v>51157.849637473832</v>
      </c>
      <c r="M25" s="453">
        <v>2633988.2936431733</v>
      </c>
      <c r="N25" s="454">
        <v>429.98120721064953</v>
      </c>
      <c r="O25" s="455">
        <v>371.69566971823156</v>
      </c>
      <c r="P25" s="455">
        <v>205.45321139547724</v>
      </c>
      <c r="Q25" s="456">
        <v>223.65528518664968</v>
      </c>
      <c r="R25" s="457">
        <v>429.98120721064953</v>
      </c>
      <c r="S25" s="458">
        <v>371.69566971823156</v>
      </c>
      <c r="T25" s="458">
        <v>205.45321139547724</v>
      </c>
      <c r="U25" s="458">
        <v>223.65528518664968</v>
      </c>
      <c r="V25" s="471">
        <v>429.98120721064953</v>
      </c>
      <c r="W25" s="472">
        <v>371.69566971823156</v>
      </c>
      <c r="X25" s="472">
        <v>205.45321139547724</v>
      </c>
      <c r="Y25" s="472">
        <v>223.65528518664968</v>
      </c>
      <c r="Z25" s="473">
        <v>429.98120721064953</v>
      </c>
      <c r="AA25" s="474">
        <v>371.69566971823156</v>
      </c>
      <c r="AB25" s="474">
        <v>205.45321139547724</v>
      </c>
      <c r="AC25" s="475">
        <v>223.65528518664968</v>
      </c>
      <c r="AD25" s="474">
        <v>429.98120721064953</v>
      </c>
      <c r="AE25" s="474">
        <v>371.69566971823156</v>
      </c>
      <c r="AF25" s="474">
        <v>223.27840872115809</v>
      </c>
      <c r="AG25" s="475">
        <v>223.27840872115809</v>
      </c>
      <c r="AH25" s="474">
        <v>429.98120721064953</v>
      </c>
      <c r="AI25" s="474">
        <v>371.69566971823156</v>
      </c>
      <c r="AJ25" s="474">
        <v>223.27840872115809</v>
      </c>
      <c r="AK25" s="474">
        <v>223.27840872115809</v>
      </c>
      <c r="AL25" s="473">
        <v>429.98120721064953</v>
      </c>
      <c r="AM25" s="474">
        <v>371.69566971823156</v>
      </c>
      <c r="AN25" s="474">
        <v>223.27840872115809</v>
      </c>
      <c r="AO25" s="475">
        <v>223.27840872115809</v>
      </c>
      <c r="AP25" s="473">
        <v>429.98120721064953</v>
      </c>
      <c r="AQ25" s="474">
        <v>371.69566971823156</v>
      </c>
      <c r="AR25" s="474">
        <v>223.27840872115809</v>
      </c>
      <c r="AS25" s="475">
        <v>223.27840872115809</v>
      </c>
      <c r="AT25" s="465" t="s">
        <v>1786</v>
      </c>
      <c r="AU25" s="466" t="s">
        <v>1786</v>
      </c>
      <c r="AV25" s="466" t="s">
        <v>1786</v>
      </c>
      <c r="AW25" s="466" t="s">
        <v>1786</v>
      </c>
      <c r="AX25" s="466" t="s">
        <v>1786</v>
      </c>
      <c r="AY25" s="335" t="s">
        <v>1786</v>
      </c>
      <c r="AZ25" s="336">
        <v>429.98120721064953</v>
      </c>
      <c r="BA25" s="335">
        <v>371.69566971823156</v>
      </c>
      <c r="BB25" s="335">
        <v>223.27840872115809</v>
      </c>
      <c r="BC25" s="337">
        <v>223.27840872115809</v>
      </c>
      <c r="BD25" s="465" t="s">
        <v>1786</v>
      </c>
      <c r="BE25" s="466" t="s">
        <v>1786</v>
      </c>
      <c r="BF25" s="466" t="s">
        <v>1786</v>
      </c>
      <c r="BG25" s="466" t="s">
        <v>1786</v>
      </c>
      <c r="BH25" s="466" t="s">
        <v>1786</v>
      </c>
      <c r="BI25" s="467" t="s">
        <v>1786</v>
      </c>
      <c r="BJ25" s="468">
        <v>3976175.0929893823</v>
      </c>
      <c r="BK25" s="469"/>
    </row>
    <row r="26" spans="1:63">
      <c r="A26" s="476">
        <v>160</v>
      </c>
      <c r="B26" s="477" t="s">
        <v>1628</v>
      </c>
      <c r="C26" s="476" t="s">
        <v>1804</v>
      </c>
      <c r="D26" s="338" t="s">
        <v>1795</v>
      </c>
      <c r="E26" s="476">
        <v>1</v>
      </c>
      <c r="F26" s="478">
        <v>4208</v>
      </c>
      <c r="G26" s="479">
        <v>206917</v>
      </c>
      <c r="H26" s="479">
        <v>10979</v>
      </c>
      <c r="I26" s="480">
        <v>547714</v>
      </c>
      <c r="J26" s="478">
        <v>664427.34705286089</v>
      </c>
      <c r="K26" s="479">
        <v>24577600.605437487</v>
      </c>
      <c r="L26" s="479">
        <v>1151216.8042960709</v>
      </c>
      <c r="M26" s="480">
        <v>37550697.243467413</v>
      </c>
      <c r="N26" s="481">
        <v>157.89623266465324</v>
      </c>
      <c r="O26" s="482">
        <v>118.77999683659384</v>
      </c>
      <c r="P26" s="482">
        <v>104.85625323764195</v>
      </c>
      <c r="Q26" s="483">
        <v>68.55895091866816</v>
      </c>
      <c r="R26" s="484">
        <v>157.89623266465324</v>
      </c>
      <c r="S26" s="485">
        <v>118.77999683659384</v>
      </c>
      <c r="T26" s="485">
        <v>104.85625323764195</v>
      </c>
      <c r="U26" s="485">
        <v>68.55895091866816</v>
      </c>
      <c r="V26" s="486">
        <v>157.89623266465324</v>
      </c>
      <c r="W26" s="487">
        <v>118.77999683659384</v>
      </c>
      <c r="X26" s="487">
        <v>104.85625323764195</v>
      </c>
      <c r="Y26" s="487">
        <v>68.55895091866816</v>
      </c>
      <c r="Z26" s="488">
        <v>157.89623266465324</v>
      </c>
      <c r="AA26" s="489">
        <v>118.77999683659384</v>
      </c>
      <c r="AB26" s="489">
        <v>104.85625323764195</v>
      </c>
      <c r="AC26" s="490">
        <v>68.55895091866816</v>
      </c>
      <c r="AD26" s="489">
        <v>157.89623266465324</v>
      </c>
      <c r="AE26" s="489">
        <v>118.77999683659384</v>
      </c>
      <c r="AF26" s="489">
        <v>104.85625323764195</v>
      </c>
      <c r="AG26" s="490">
        <v>68.55895091866816</v>
      </c>
      <c r="AH26" s="489">
        <v>157.89623266465324</v>
      </c>
      <c r="AI26" s="489">
        <v>118.77999683659384</v>
      </c>
      <c r="AJ26" s="489">
        <v>104.85625323764195</v>
      </c>
      <c r="AK26" s="489">
        <v>68.55895091866816</v>
      </c>
      <c r="AL26" s="488">
        <v>157.89623266465324</v>
      </c>
      <c r="AM26" s="489">
        <v>118.77999683659384</v>
      </c>
      <c r="AN26" s="489">
        <v>104.85625323764195</v>
      </c>
      <c r="AO26" s="490">
        <v>68.55895091866816</v>
      </c>
      <c r="AP26" s="488">
        <v>157.89623266465324</v>
      </c>
      <c r="AQ26" s="489">
        <v>118.77999683659384</v>
      </c>
      <c r="AR26" s="489">
        <v>104.85625323764195</v>
      </c>
      <c r="AS26" s="490">
        <v>68.55895091866816</v>
      </c>
      <c r="AT26" s="491" t="s">
        <v>1786</v>
      </c>
      <c r="AU26" s="492" t="s">
        <v>1786</v>
      </c>
      <c r="AV26" s="492" t="s">
        <v>1786</v>
      </c>
      <c r="AW26" s="492" t="s">
        <v>1786</v>
      </c>
      <c r="AX26" s="492" t="s">
        <v>1786</v>
      </c>
      <c r="AY26" s="339" t="s">
        <v>1786</v>
      </c>
      <c r="AZ26" s="340">
        <v>157.89623266465324</v>
      </c>
      <c r="BA26" s="339">
        <v>118.77999683659384</v>
      </c>
      <c r="BB26" s="339">
        <v>104.85625323764195</v>
      </c>
      <c r="BC26" s="341">
        <v>68.55895091866816</v>
      </c>
      <c r="BD26" s="491" t="s">
        <v>1786</v>
      </c>
      <c r="BE26" s="492" t="s">
        <v>1786</v>
      </c>
      <c r="BF26" s="492" t="s">
        <v>1786</v>
      </c>
      <c r="BG26" s="492" t="s">
        <v>1786</v>
      </c>
      <c r="BH26" s="492" t="s">
        <v>1786</v>
      </c>
      <c r="BI26" s="493" t="s">
        <v>1786</v>
      </c>
      <c r="BJ26" s="468">
        <v>63943942.000253834</v>
      </c>
      <c r="BK26" s="469"/>
    </row>
    <row r="27" spans="1:63">
      <c r="A27" s="412">
        <v>219</v>
      </c>
      <c r="B27" s="450" t="s">
        <v>1629</v>
      </c>
      <c r="C27" s="494" t="s">
        <v>1804</v>
      </c>
      <c r="D27" s="334" t="s">
        <v>1796</v>
      </c>
      <c r="E27" s="412">
        <v>1</v>
      </c>
      <c r="F27" s="451">
        <v>193</v>
      </c>
      <c r="G27" s="452">
        <v>15496</v>
      </c>
      <c r="H27" s="452">
        <v>586</v>
      </c>
      <c r="I27" s="453">
        <v>41156</v>
      </c>
      <c r="J27" s="451">
        <v>38836.79691796696</v>
      </c>
      <c r="K27" s="452">
        <v>2214713.8148584701</v>
      </c>
      <c r="L27" s="452">
        <v>48582.251976157742</v>
      </c>
      <c r="M27" s="453">
        <v>4500374.449755216</v>
      </c>
      <c r="N27" s="454">
        <v>201.22692703609823</v>
      </c>
      <c r="O27" s="455">
        <v>142.92164525416044</v>
      </c>
      <c r="P27" s="455">
        <v>82.904866853511507</v>
      </c>
      <c r="Q27" s="456">
        <v>109.34917022439538</v>
      </c>
      <c r="R27" s="457">
        <v>201.22692703609823</v>
      </c>
      <c r="S27" s="458">
        <v>142.92164525416044</v>
      </c>
      <c r="T27" s="458">
        <v>82.904866853511507</v>
      </c>
      <c r="U27" s="458">
        <v>109.34917022439538</v>
      </c>
      <c r="V27" s="471">
        <v>201.22692703609823</v>
      </c>
      <c r="W27" s="472">
        <v>142.92164525416044</v>
      </c>
      <c r="X27" s="472">
        <v>82.904866853511507</v>
      </c>
      <c r="Y27" s="472">
        <v>109.34917022439538</v>
      </c>
      <c r="Z27" s="473">
        <v>201.22692703609823</v>
      </c>
      <c r="AA27" s="474">
        <v>142.92164525416044</v>
      </c>
      <c r="AB27" s="474">
        <v>82.904866853511507</v>
      </c>
      <c r="AC27" s="475">
        <v>109.34917022439538</v>
      </c>
      <c r="AD27" s="474">
        <v>201.22692703609823</v>
      </c>
      <c r="AE27" s="474">
        <v>142.92164525416044</v>
      </c>
      <c r="AF27" s="474">
        <v>108.9779287463795</v>
      </c>
      <c r="AG27" s="475">
        <v>108.9779287463795</v>
      </c>
      <c r="AH27" s="474">
        <v>201.22692703609823</v>
      </c>
      <c r="AI27" s="474">
        <v>142.92164525416044</v>
      </c>
      <c r="AJ27" s="474">
        <v>108.9779287463795</v>
      </c>
      <c r="AK27" s="474">
        <v>108.9779287463795</v>
      </c>
      <c r="AL27" s="473">
        <v>201.22692703609823</v>
      </c>
      <c r="AM27" s="474">
        <v>142.92164525416044</v>
      </c>
      <c r="AN27" s="474">
        <v>108.9779287463795</v>
      </c>
      <c r="AO27" s="475">
        <v>108.9779287463795</v>
      </c>
      <c r="AP27" s="473">
        <v>201.22692703609823</v>
      </c>
      <c r="AQ27" s="474">
        <v>142.92164525416044</v>
      </c>
      <c r="AR27" s="474">
        <v>108.9779287463795</v>
      </c>
      <c r="AS27" s="475">
        <v>108.9779287463795</v>
      </c>
      <c r="AT27" s="465" t="s">
        <v>1786</v>
      </c>
      <c r="AU27" s="466" t="s">
        <v>1786</v>
      </c>
      <c r="AV27" s="466" t="s">
        <v>1786</v>
      </c>
      <c r="AW27" s="466" t="s">
        <v>1786</v>
      </c>
      <c r="AX27" s="466" t="s">
        <v>1786</v>
      </c>
      <c r="AY27" s="335" t="s">
        <v>1786</v>
      </c>
      <c r="AZ27" s="336">
        <v>201.22692703609823</v>
      </c>
      <c r="BA27" s="335">
        <v>142.92164525416044</v>
      </c>
      <c r="BB27" s="335">
        <v>108.9779287463795</v>
      </c>
      <c r="BC27" s="337">
        <v>108.9779287463795</v>
      </c>
      <c r="BD27" s="465" t="s">
        <v>1786</v>
      </c>
      <c r="BE27" s="466" t="s">
        <v>1786</v>
      </c>
      <c r="BF27" s="466" t="s">
        <v>1786</v>
      </c>
      <c r="BG27" s="466" t="s">
        <v>1786</v>
      </c>
      <c r="BH27" s="466" t="s">
        <v>1786</v>
      </c>
      <c r="BI27" s="467" t="s">
        <v>1786</v>
      </c>
      <c r="BJ27" s="468">
        <v>6802507.3135078102</v>
      </c>
      <c r="BK27" s="469"/>
    </row>
    <row r="28" spans="1:63">
      <c r="A28" s="476">
        <v>161</v>
      </c>
      <c r="B28" s="477" t="s">
        <v>1630</v>
      </c>
      <c r="C28" s="476" t="s">
        <v>1805</v>
      </c>
      <c r="D28" s="338" t="s">
        <v>1795</v>
      </c>
      <c r="E28" s="476">
        <v>0</v>
      </c>
      <c r="F28" s="478">
        <v>0</v>
      </c>
      <c r="G28" s="479">
        <v>10341</v>
      </c>
      <c r="H28" s="479">
        <v>43</v>
      </c>
      <c r="I28" s="480">
        <v>20112</v>
      </c>
      <c r="J28" s="478">
        <v>0</v>
      </c>
      <c r="K28" s="479">
        <v>1389127.0939639919</v>
      </c>
      <c r="L28" s="479">
        <v>17077.249000937161</v>
      </c>
      <c r="M28" s="480">
        <v>1875085.8395816891</v>
      </c>
      <c r="N28" s="481">
        <v>0</v>
      </c>
      <c r="O28" s="482">
        <v>134.33198858562923</v>
      </c>
      <c r="P28" s="482">
        <v>397.1453256031898</v>
      </c>
      <c r="Q28" s="483">
        <v>93.232191705533467</v>
      </c>
      <c r="R28" s="484">
        <v>397.1453256031898</v>
      </c>
      <c r="S28" s="485">
        <v>134.33198858562923</v>
      </c>
      <c r="T28" s="485">
        <v>397.1453256031898</v>
      </c>
      <c r="U28" s="485">
        <v>93.232191705533467</v>
      </c>
      <c r="V28" s="486">
        <v>397.1453256031898</v>
      </c>
      <c r="W28" s="487">
        <v>134.33198858562923</v>
      </c>
      <c r="X28" s="487">
        <v>397.1453256031898</v>
      </c>
      <c r="Y28" s="487">
        <v>93.232191705533467</v>
      </c>
      <c r="Z28" s="488">
        <v>397.1453256031898</v>
      </c>
      <c r="AA28" s="489">
        <v>134.33198858562923</v>
      </c>
      <c r="AB28" s="489">
        <v>397.1453256031898</v>
      </c>
      <c r="AC28" s="490">
        <v>93.232191705533467</v>
      </c>
      <c r="AD28" s="489">
        <v>397.1453256031898</v>
      </c>
      <c r="AE28" s="489">
        <v>134.33198858562923</v>
      </c>
      <c r="AF28" s="489">
        <v>397.1453256031898</v>
      </c>
      <c r="AG28" s="490">
        <v>93.232191705533467</v>
      </c>
      <c r="AH28" s="489">
        <v>268.66397717125847</v>
      </c>
      <c r="AI28" s="489">
        <v>134.33198858562923</v>
      </c>
      <c r="AJ28" s="489">
        <v>187.36143069438819</v>
      </c>
      <c r="AK28" s="489">
        <v>93.680715347194095</v>
      </c>
      <c r="AL28" s="488">
        <v>268.66397717125847</v>
      </c>
      <c r="AM28" s="489">
        <v>134.33198858562923</v>
      </c>
      <c r="AN28" s="489">
        <v>135.06873832903077</v>
      </c>
      <c r="AO28" s="490">
        <v>93.680715347194095</v>
      </c>
      <c r="AP28" s="488">
        <v>268.66397717125847</v>
      </c>
      <c r="AQ28" s="489">
        <v>134.33198858562923</v>
      </c>
      <c r="AR28" s="489">
        <v>135.06873832903077</v>
      </c>
      <c r="AS28" s="490">
        <v>93.680715347194095</v>
      </c>
      <c r="AT28" s="491" t="s">
        <v>1786</v>
      </c>
      <c r="AU28" s="492" t="s">
        <v>1786</v>
      </c>
      <c r="AV28" s="492" t="s">
        <v>1786</v>
      </c>
      <c r="AW28" s="492" t="s">
        <v>1786</v>
      </c>
      <c r="AX28" s="492" t="s">
        <v>1786</v>
      </c>
      <c r="AY28" s="339" t="s">
        <v>1786</v>
      </c>
      <c r="AZ28" s="340">
        <v>268.66397717125847</v>
      </c>
      <c r="BA28" s="339">
        <v>134.33198858562923</v>
      </c>
      <c r="BB28" s="339">
        <v>135.06873832903077</v>
      </c>
      <c r="BC28" s="341">
        <v>93.680715347194095</v>
      </c>
      <c r="BD28" s="491" t="s">
        <v>1786</v>
      </c>
      <c r="BE28" s="492" t="s">
        <v>1786</v>
      </c>
      <c r="BF28" s="492" t="s">
        <v>1786</v>
      </c>
      <c r="BG28" s="492" t="s">
        <v>1786</v>
      </c>
      <c r="BH28" s="492" t="s">
        <v>1786</v>
      </c>
      <c r="BI28" s="493" t="s">
        <v>1786</v>
      </c>
      <c r="BJ28" s="468">
        <v>3279041.5967749078</v>
      </c>
      <c r="BK28" s="469"/>
    </row>
    <row r="29" spans="1:63">
      <c r="A29" s="412">
        <v>220</v>
      </c>
      <c r="B29" s="450" t="s">
        <v>1631</v>
      </c>
      <c r="C29" s="494" t="s">
        <v>1805</v>
      </c>
      <c r="D29" s="334" t="s">
        <v>1796</v>
      </c>
      <c r="E29" s="412">
        <v>0</v>
      </c>
      <c r="F29" s="451">
        <v>51</v>
      </c>
      <c r="G29" s="452">
        <v>1198</v>
      </c>
      <c r="H29" s="452">
        <v>319</v>
      </c>
      <c r="I29" s="453">
        <v>6260</v>
      </c>
      <c r="J29" s="451">
        <v>15803.90982962666</v>
      </c>
      <c r="K29" s="452">
        <v>268826.06463183835</v>
      </c>
      <c r="L29" s="452">
        <v>40838.34175525044</v>
      </c>
      <c r="M29" s="453">
        <v>737542.83344179834</v>
      </c>
      <c r="N29" s="454">
        <v>309.88058489464038</v>
      </c>
      <c r="O29" s="455">
        <v>224.39571338216891</v>
      </c>
      <c r="P29" s="455">
        <v>128.01988011050295</v>
      </c>
      <c r="Q29" s="456">
        <v>117.81834400028727</v>
      </c>
      <c r="R29" s="457">
        <v>309.88058489464038</v>
      </c>
      <c r="S29" s="458">
        <v>224.39571338216891</v>
      </c>
      <c r="T29" s="458">
        <v>128.01988011050295</v>
      </c>
      <c r="U29" s="458">
        <v>117.81834400028727</v>
      </c>
      <c r="V29" s="471">
        <v>309.88058489464038</v>
      </c>
      <c r="W29" s="472">
        <v>224.39571338216891</v>
      </c>
      <c r="X29" s="472">
        <v>128.01988011050295</v>
      </c>
      <c r="Y29" s="472">
        <v>117.81834400028727</v>
      </c>
      <c r="Z29" s="473">
        <v>309.88058489464038</v>
      </c>
      <c r="AA29" s="474">
        <v>224.39571338216891</v>
      </c>
      <c r="AB29" s="474">
        <v>128.01988011050295</v>
      </c>
      <c r="AC29" s="475">
        <v>117.81834400028727</v>
      </c>
      <c r="AD29" s="474">
        <v>309.88058489464038</v>
      </c>
      <c r="AE29" s="474">
        <v>224.39571338216891</v>
      </c>
      <c r="AF29" s="474">
        <v>128.01988011050295</v>
      </c>
      <c r="AG29" s="475">
        <v>117.81834400028727</v>
      </c>
      <c r="AH29" s="474">
        <v>309.88058489464038</v>
      </c>
      <c r="AI29" s="474">
        <v>224.39571338216891</v>
      </c>
      <c r="AJ29" s="474">
        <v>128.01988011050295</v>
      </c>
      <c r="AK29" s="474">
        <v>117.81834400028727</v>
      </c>
      <c r="AL29" s="473">
        <v>309.88058489464038</v>
      </c>
      <c r="AM29" s="474">
        <v>224.39571338216891</v>
      </c>
      <c r="AN29" s="474">
        <v>135.06873832903077</v>
      </c>
      <c r="AO29" s="475">
        <v>117.81834400028727</v>
      </c>
      <c r="AP29" s="473">
        <v>309.88058489464038</v>
      </c>
      <c r="AQ29" s="474">
        <v>224.39571338216891</v>
      </c>
      <c r="AR29" s="474">
        <v>135.06873832903077</v>
      </c>
      <c r="AS29" s="475">
        <v>117.81834400028727</v>
      </c>
      <c r="AT29" s="465" t="s">
        <v>1786</v>
      </c>
      <c r="AU29" s="466" t="s">
        <v>1786</v>
      </c>
      <c r="AV29" s="466" t="s">
        <v>1786</v>
      </c>
      <c r="AW29" s="466" t="s">
        <v>1786</v>
      </c>
      <c r="AX29" s="466" t="s">
        <v>1786</v>
      </c>
      <c r="AY29" s="335" t="s">
        <v>1786</v>
      </c>
      <c r="AZ29" s="336">
        <v>309.88058489464038</v>
      </c>
      <c r="BA29" s="335">
        <v>224.39571338216891</v>
      </c>
      <c r="BB29" s="335">
        <v>135.06873832903077</v>
      </c>
      <c r="BC29" s="337">
        <v>117.81834400028727</v>
      </c>
      <c r="BD29" s="465" t="s">
        <v>1786</v>
      </c>
      <c r="BE29" s="466" t="s">
        <v>1786</v>
      </c>
      <c r="BF29" s="466" t="s">
        <v>1786</v>
      </c>
      <c r="BG29" s="466" t="s">
        <v>1786</v>
      </c>
      <c r="BH29" s="466" t="s">
        <v>1786</v>
      </c>
      <c r="BI29" s="467" t="s">
        <v>1786</v>
      </c>
      <c r="BJ29" s="468">
        <v>1065259.7354302241</v>
      </c>
      <c r="BK29" s="469"/>
    </row>
    <row r="30" spans="1:63">
      <c r="A30" s="476">
        <v>172</v>
      </c>
      <c r="B30" s="477" t="s">
        <v>1632</v>
      </c>
      <c r="C30" s="476" t="s">
        <v>1806</v>
      </c>
      <c r="D30" s="338" t="s">
        <v>1795</v>
      </c>
      <c r="E30" s="476">
        <v>1</v>
      </c>
      <c r="F30" s="478">
        <v>1333</v>
      </c>
      <c r="G30" s="479">
        <v>15271</v>
      </c>
      <c r="H30" s="479">
        <v>2834</v>
      </c>
      <c r="I30" s="480">
        <v>27178</v>
      </c>
      <c r="J30" s="478">
        <v>188630.22535864459</v>
      </c>
      <c r="K30" s="479">
        <v>4644869.951292227</v>
      </c>
      <c r="L30" s="479">
        <v>378474.09353263438</v>
      </c>
      <c r="M30" s="480">
        <v>5310596.4567262633</v>
      </c>
      <c r="N30" s="481">
        <v>141.50804603049107</v>
      </c>
      <c r="O30" s="482">
        <v>304.16278903098862</v>
      </c>
      <c r="P30" s="482">
        <v>133.54766885414057</v>
      </c>
      <c r="Q30" s="483">
        <v>195.40056136309747</v>
      </c>
      <c r="R30" s="484">
        <v>141.50804603049107</v>
      </c>
      <c r="S30" s="485">
        <v>304.16278903098862</v>
      </c>
      <c r="T30" s="485">
        <v>133.54766885414057</v>
      </c>
      <c r="U30" s="485">
        <v>195.40056136309747</v>
      </c>
      <c r="V30" s="486">
        <v>141.50804603049107</v>
      </c>
      <c r="W30" s="487">
        <v>304.16278903098862</v>
      </c>
      <c r="X30" s="487">
        <v>133.54766885414057</v>
      </c>
      <c r="Y30" s="487">
        <v>195.40056136309747</v>
      </c>
      <c r="Z30" s="488">
        <v>141.50804603049107</v>
      </c>
      <c r="AA30" s="489">
        <v>304.16278903098862</v>
      </c>
      <c r="AB30" s="489">
        <v>133.54766885414057</v>
      </c>
      <c r="AC30" s="490">
        <v>195.40056136309747</v>
      </c>
      <c r="AD30" s="489">
        <v>291.10456375878533</v>
      </c>
      <c r="AE30" s="489">
        <v>291.10456375878533</v>
      </c>
      <c r="AF30" s="489">
        <v>189.55986106420423</v>
      </c>
      <c r="AG30" s="490">
        <v>189.55986106420423</v>
      </c>
      <c r="AH30" s="489">
        <v>291.10456375878533</v>
      </c>
      <c r="AI30" s="489">
        <v>291.10456375878533</v>
      </c>
      <c r="AJ30" s="489">
        <v>189.55986106420423</v>
      </c>
      <c r="AK30" s="489">
        <v>189.55986106420423</v>
      </c>
      <c r="AL30" s="488">
        <v>291.10456375878533</v>
      </c>
      <c r="AM30" s="489">
        <v>291.10456375878533</v>
      </c>
      <c r="AN30" s="489">
        <v>189.55986106420423</v>
      </c>
      <c r="AO30" s="490">
        <v>189.55986106420423</v>
      </c>
      <c r="AP30" s="488">
        <v>291.10456375878533</v>
      </c>
      <c r="AQ30" s="489">
        <v>291.10456375878533</v>
      </c>
      <c r="AR30" s="489">
        <v>189.55986106420423</v>
      </c>
      <c r="AS30" s="490">
        <v>189.55986106420423</v>
      </c>
      <c r="AT30" s="491" t="s">
        <v>1786</v>
      </c>
      <c r="AU30" s="492" t="s">
        <v>1786</v>
      </c>
      <c r="AV30" s="492" t="s">
        <v>1786</v>
      </c>
      <c r="AW30" s="492" t="s">
        <v>1786</v>
      </c>
      <c r="AX30" s="492" t="s">
        <v>1786</v>
      </c>
      <c r="AY30" s="339" t="s">
        <v>1786</v>
      </c>
      <c r="AZ30" s="340">
        <v>291.10456375878533</v>
      </c>
      <c r="BA30" s="339">
        <v>291.10456375878533</v>
      </c>
      <c r="BB30" s="339">
        <v>189.55986106420423</v>
      </c>
      <c r="BC30" s="341">
        <v>189.55986106420423</v>
      </c>
      <c r="BD30" s="491" t="s">
        <v>1786</v>
      </c>
      <c r="BE30" s="492" t="s">
        <v>1786</v>
      </c>
      <c r="BF30" s="492" t="s">
        <v>1786</v>
      </c>
      <c r="BG30" s="492" t="s">
        <v>1786</v>
      </c>
      <c r="BH30" s="492" t="s">
        <v>1786</v>
      </c>
      <c r="BI30" s="493" t="s">
        <v>1786</v>
      </c>
      <c r="BJ30" s="468">
        <v>10522570.726909768</v>
      </c>
      <c r="BK30" s="469"/>
    </row>
    <row r="31" spans="1:63">
      <c r="A31" s="412">
        <v>221</v>
      </c>
      <c r="B31" s="450" t="s">
        <v>1633</v>
      </c>
      <c r="C31" s="412" t="s">
        <v>1806</v>
      </c>
      <c r="D31" s="334" t="s">
        <v>1796</v>
      </c>
      <c r="E31" s="412">
        <v>0</v>
      </c>
      <c r="F31" s="451">
        <v>0</v>
      </c>
      <c r="G31" s="452">
        <v>790</v>
      </c>
      <c r="H31" s="452">
        <v>63</v>
      </c>
      <c r="I31" s="453">
        <v>737</v>
      </c>
      <c r="J31" s="451">
        <v>0</v>
      </c>
      <c r="K31" s="452">
        <v>257342.17453455701</v>
      </c>
      <c r="L31" s="452">
        <v>10839.231205323931</v>
      </c>
      <c r="M31" s="453">
        <v>260255.1513260612</v>
      </c>
      <c r="N31" s="454">
        <v>0</v>
      </c>
      <c r="O31" s="455">
        <v>325.74958801842661</v>
      </c>
      <c r="P31" s="455">
        <v>172.05128897339574</v>
      </c>
      <c r="Q31" s="456">
        <v>353.12774942477773</v>
      </c>
      <c r="R31" s="457">
        <v>172.05128897339574</v>
      </c>
      <c r="S31" s="458">
        <v>325.74958801842661</v>
      </c>
      <c r="T31" s="458">
        <v>172.05128897339574</v>
      </c>
      <c r="U31" s="458">
        <v>353.12774942477773</v>
      </c>
      <c r="V31" s="471">
        <v>172.05128897339574</v>
      </c>
      <c r="W31" s="472">
        <v>325.74958801842661</v>
      </c>
      <c r="X31" s="472">
        <v>172.05128897339574</v>
      </c>
      <c r="Y31" s="472">
        <v>353.12774942477773</v>
      </c>
      <c r="Z31" s="473">
        <v>172.05128897339574</v>
      </c>
      <c r="AA31" s="474">
        <v>338.96354018377093</v>
      </c>
      <c r="AB31" s="474">
        <v>172.05128897339574</v>
      </c>
      <c r="AC31" s="475">
        <v>338.96354018377093</v>
      </c>
      <c r="AD31" s="474">
        <v>338.96354018377087</v>
      </c>
      <c r="AE31" s="474">
        <v>338.96354018377087</v>
      </c>
      <c r="AF31" s="474">
        <v>325.81920040095389</v>
      </c>
      <c r="AG31" s="475">
        <v>325.81920040095389</v>
      </c>
      <c r="AH31" s="474">
        <v>338.96354018377087</v>
      </c>
      <c r="AI31" s="474">
        <v>338.96354018377087</v>
      </c>
      <c r="AJ31" s="474">
        <v>325.81920040095389</v>
      </c>
      <c r="AK31" s="474">
        <v>325.81920040095389</v>
      </c>
      <c r="AL31" s="473">
        <v>338.96354018377087</v>
      </c>
      <c r="AM31" s="474">
        <v>338.96354018377087</v>
      </c>
      <c r="AN31" s="474">
        <v>325.81920040095389</v>
      </c>
      <c r="AO31" s="475">
        <v>325.81920040095389</v>
      </c>
      <c r="AP31" s="473">
        <v>338.96354018377087</v>
      </c>
      <c r="AQ31" s="474">
        <v>338.96354018377087</v>
      </c>
      <c r="AR31" s="474">
        <v>325.81920040095389</v>
      </c>
      <c r="AS31" s="475">
        <v>325.81920040095389</v>
      </c>
      <c r="AT31" s="465" t="s">
        <v>1786</v>
      </c>
      <c r="AU31" s="466" t="s">
        <v>1786</v>
      </c>
      <c r="AV31" s="466" t="s">
        <v>1786</v>
      </c>
      <c r="AW31" s="466" t="s">
        <v>1786</v>
      </c>
      <c r="AX31" s="466" t="s">
        <v>1786</v>
      </c>
      <c r="AY31" s="335" t="s">
        <v>1786</v>
      </c>
      <c r="AZ31" s="336">
        <v>338.96354018377087</v>
      </c>
      <c r="BA31" s="335">
        <v>338.96354018377087</v>
      </c>
      <c r="BB31" s="335">
        <v>325.81920040095389</v>
      </c>
      <c r="BC31" s="337">
        <v>325.81920040095389</v>
      </c>
      <c r="BD31" s="465" t="s">
        <v>1786</v>
      </c>
      <c r="BE31" s="466" t="s">
        <v>1786</v>
      </c>
      <c r="BF31" s="466" t="s">
        <v>1786</v>
      </c>
      <c r="BG31" s="466" t="s">
        <v>1786</v>
      </c>
      <c r="BH31" s="466" t="s">
        <v>1786</v>
      </c>
      <c r="BI31" s="467" t="s">
        <v>1786</v>
      </c>
      <c r="BJ31" s="468">
        <v>528436.55706594209</v>
      </c>
      <c r="BK31" s="469"/>
    </row>
    <row r="32" spans="1:63">
      <c r="A32" s="476">
        <v>173</v>
      </c>
      <c r="B32" s="477" t="s">
        <v>1634</v>
      </c>
      <c r="C32" s="476" t="s">
        <v>1807</v>
      </c>
      <c r="D32" s="338" t="s">
        <v>1795</v>
      </c>
      <c r="E32" s="476">
        <v>1</v>
      </c>
      <c r="F32" s="478">
        <v>46</v>
      </c>
      <c r="G32" s="479">
        <v>9288</v>
      </c>
      <c r="H32" s="479">
        <v>236</v>
      </c>
      <c r="I32" s="480">
        <v>22189</v>
      </c>
      <c r="J32" s="478">
        <v>12579.318612444129</v>
      </c>
      <c r="K32" s="479">
        <v>2681550.356855928</v>
      </c>
      <c r="L32" s="479">
        <v>26175.395458909981</v>
      </c>
      <c r="M32" s="480">
        <v>3931837.0198293622</v>
      </c>
      <c r="N32" s="481">
        <v>273.4634480966115</v>
      </c>
      <c r="O32" s="482">
        <v>288.7112787312584</v>
      </c>
      <c r="P32" s="482">
        <v>110.91269262249992</v>
      </c>
      <c r="Q32" s="483">
        <v>177.19757626884322</v>
      </c>
      <c r="R32" s="484">
        <v>137.42806408281598</v>
      </c>
      <c r="S32" s="485">
        <v>288.7112787312584</v>
      </c>
      <c r="T32" s="485">
        <v>137.42806408281598</v>
      </c>
      <c r="U32" s="485">
        <v>177.19757626884322</v>
      </c>
      <c r="V32" s="486">
        <v>137.42806408281598</v>
      </c>
      <c r="W32" s="487">
        <v>288.7112787312584</v>
      </c>
      <c r="X32" s="487">
        <v>137.42806408281598</v>
      </c>
      <c r="Y32" s="487">
        <v>177.19757626884322</v>
      </c>
      <c r="Z32" s="488">
        <v>137.42806408281598</v>
      </c>
      <c r="AA32" s="489">
        <v>288.7112787312584</v>
      </c>
      <c r="AB32" s="489">
        <v>137.42806408281598</v>
      </c>
      <c r="AC32" s="490">
        <v>177.19757626884322</v>
      </c>
      <c r="AD32" s="489">
        <v>287.96572185598217</v>
      </c>
      <c r="AE32" s="489">
        <v>287.96572185598217</v>
      </c>
      <c r="AF32" s="489">
        <v>176.77904316400921</v>
      </c>
      <c r="AG32" s="490">
        <v>176.77904316400921</v>
      </c>
      <c r="AH32" s="489">
        <v>287.96572185598217</v>
      </c>
      <c r="AI32" s="489">
        <v>287.96572185598217</v>
      </c>
      <c r="AJ32" s="489">
        <v>176.77904316400921</v>
      </c>
      <c r="AK32" s="489">
        <v>176.77904316400921</v>
      </c>
      <c r="AL32" s="488">
        <v>287.96572185598217</v>
      </c>
      <c r="AM32" s="489">
        <v>285.79612557172294</v>
      </c>
      <c r="AN32" s="489">
        <v>176.77904316400921</v>
      </c>
      <c r="AO32" s="490">
        <v>175.75691775418019</v>
      </c>
      <c r="AP32" s="488">
        <v>287.96572185598217</v>
      </c>
      <c r="AQ32" s="489">
        <v>285.79612557172294</v>
      </c>
      <c r="AR32" s="489">
        <v>176.77904316400921</v>
      </c>
      <c r="AS32" s="490">
        <v>175.75691775418019</v>
      </c>
      <c r="AT32" s="491" t="s">
        <v>1786</v>
      </c>
      <c r="AU32" s="492" t="s">
        <v>1786</v>
      </c>
      <c r="AV32" s="492" t="s">
        <v>1786</v>
      </c>
      <c r="AW32" s="492" t="s">
        <v>1786</v>
      </c>
      <c r="AX32" s="492" t="s">
        <v>1786</v>
      </c>
      <c r="AY32" s="339" t="s">
        <v>1786</v>
      </c>
      <c r="AZ32" s="340">
        <v>287.96572185598217</v>
      </c>
      <c r="BA32" s="339">
        <v>285.79612557172294</v>
      </c>
      <c r="BB32" s="339">
        <v>176.77904316400921</v>
      </c>
      <c r="BC32" s="341">
        <v>175.75691775418019</v>
      </c>
      <c r="BD32" s="491" t="s">
        <v>1786</v>
      </c>
      <c r="BE32" s="492" t="s">
        <v>1786</v>
      </c>
      <c r="BF32" s="492" t="s">
        <v>1786</v>
      </c>
      <c r="BG32" s="492" t="s">
        <v>1786</v>
      </c>
      <c r="BH32" s="492" t="s">
        <v>1786</v>
      </c>
      <c r="BI32" s="493" t="s">
        <v>1786</v>
      </c>
      <c r="BJ32" s="468">
        <v>6609310.9397497484</v>
      </c>
      <c r="BK32" s="469"/>
    </row>
    <row r="33" spans="1:63">
      <c r="A33" s="412">
        <v>222</v>
      </c>
      <c r="B33" s="450" t="s">
        <v>1635</v>
      </c>
      <c r="C33" s="412" t="s">
        <v>1807</v>
      </c>
      <c r="D33" s="334" t="s">
        <v>1796</v>
      </c>
      <c r="E33" s="412">
        <v>0</v>
      </c>
      <c r="F33" s="451">
        <v>0</v>
      </c>
      <c r="G33" s="452">
        <v>99</v>
      </c>
      <c r="H33" s="452">
        <v>0</v>
      </c>
      <c r="I33" s="453">
        <v>186</v>
      </c>
      <c r="J33" s="451">
        <v>0</v>
      </c>
      <c r="K33" s="452">
        <v>8142.6061434009407</v>
      </c>
      <c r="L33" s="452">
        <v>0</v>
      </c>
      <c r="M33" s="453">
        <v>10010.84598358137</v>
      </c>
      <c r="N33" s="454">
        <v>0</v>
      </c>
      <c r="O33" s="455">
        <v>82.248546903039809</v>
      </c>
      <c r="P33" s="455">
        <v>0</v>
      </c>
      <c r="Q33" s="456">
        <v>53.821752599899838</v>
      </c>
      <c r="R33" s="457" t="e">
        <v>#DIV/0!</v>
      </c>
      <c r="S33" s="458">
        <v>82.248546903039809</v>
      </c>
      <c r="T33" s="458" t="e">
        <v>#DIV/0!</v>
      </c>
      <c r="U33" s="458">
        <v>53.821752599899838</v>
      </c>
      <c r="V33" s="471">
        <v>82.248546903039809</v>
      </c>
      <c r="W33" s="472">
        <v>82.248546903039809</v>
      </c>
      <c r="X33" s="472">
        <v>53.821752599899838</v>
      </c>
      <c r="Y33" s="472">
        <v>53.821752599899838</v>
      </c>
      <c r="Z33" s="473">
        <v>82.248546903039809</v>
      </c>
      <c r="AA33" s="474">
        <v>82.248546903039809</v>
      </c>
      <c r="AB33" s="474">
        <v>53.821752599899838</v>
      </c>
      <c r="AC33" s="475">
        <v>53.821752599899838</v>
      </c>
      <c r="AD33" s="474">
        <v>82.248546903039809</v>
      </c>
      <c r="AE33" s="474">
        <v>82.248546903039809</v>
      </c>
      <c r="AF33" s="474">
        <v>53.821752599899838</v>
      </c>
      <c r="AG33" s="475">
        <v>53.821752599899838</v>
      </c>
      <c r="AH33" s="474">
        <v>82.248546903039809</v>
      </c>
      <c r="AI33" s="474">
        <v>82.248546903039809</v>
      </c>
      <c r="AJ33" s="474">
        <v>53.821752599899838</v>
      </c>
      <c r="AK33" s="474">
        <v>53.821752599899838</v>
      </c>
      <c r="AL33" s="473">
        <v>287.96572185598217</v>
      </c>
      <c r="AM33" s="474">
        <v>285.79612557172294</v>
      </c>
      <c r="AN33" s="474">
        <v>176.77904316400921</v>
      </c>
      <c r="AO33" s="475">
        <v>175.75691775418019</v>
      </c>
      <c r="AP33" s="473">
        <v>287.96572185598217</v>
      </c>
      <c r="AQ33" s="474">
        <v>285.79612557172294</v>
      </c>
      <c r="AR33" s="474">
        <v>176.77904316400921</v>
      </c>
      <c r="AS33" s="475">
        <v>175.75691775418019</v>
      </c>
      <c r="AT33" s="465" t="s">
        <v>1786</v>
      </c>
      <c r="AU33" s="466" t="s">
        <v>1786</v>
      </c>
      <c r="AV33" s="466" t="s">
        <v>1786</v>
      </c>
      <c r="AW33" s="466" t="s">
        <v>1786</v>
      </c>
      <c r="AX33" s="466" t="s">
        <v>1786</v>
      </c>
      <c r="AY33" s="335" t="s">
        <v>1786</v>
      </c>
      <c r="AZ33" s="336">
        <v>287.96572185598217</v>
      </c>
      <c r="BA33" s="335">
        <v>285.79612557172294</v>
      </c>
      <c r="BB33" s="335">
        <v>176.77904316400921</v>
      </c>
      <c r="BC33" s="337">
        <v>175.75691775418019</v>
      </c>
      <c r="BD33" s="465" t="s">
        <v>1786</v>
      </c>
      <c r="BE33" s="466" t="s">
        <v>1786</v>
      </c>
      <c r="BF33" s="466" t="s">
        <v>1786</v>
      </c>
      <c r="BG33" s="466" t="s">
        <v>1786</v>
      </c>
      <c r="BH33" s="466" t="s">
        <v>1786</v>
      </c>
      <c r="BI33" s="467" t="s">
        <v>1786</v>
      </c>
      <c r="BJ33" s="468">
        <v>60984.603133878089</v>
      </c>
      <c r="BK33" s="469"/>
    </row>
    <row r="34" spans="1:63">
      <c r="A34" s="476">
        <v>191</v>
      </c>
      <c r="B34" s="477" t="s">
        <v>1636</v>
      </c>
      <c r="C34" s="476" t="s">
        <v>1808</v>
      </c>
      <c r="D34" s="338" t="s">
        <v>1795</v>
      </c>
      <c r="E34" s="476">
        <v>1</v>
      </c>
      <c r="F34" s="478">
        <v>4891</v>
      </c>
      <c r="G34" s="479">
        <v>166438</v>
      </c>
      <c r="H34" s="479">
        <v>7864</v>
      </c>
      <c r="I34" s="480">
        <v>310124</v>
      </c>
      <c r="J34" s="478">
        <v>734095.36130028882</v>
      </c>
      <c r="K34" s="479">
        <v>28560266.288192477</v>
      </c>
      <c r="L34" s="479">
        <v>648672.88624859613</v>
      </c>
      <c r="M34" s="480">
        <v>29878367.776606843</v>
      </c>
      <c r="N34" s="481">
        <v>150.09105730940274</v>
      </c>
      <c r="O34" s="482">
        <v>171.59702885274083</v>
      </c>
      <c r="P34" s="482">
        <v>82.486379227949655</v>
      </c>
      <c r="Q34" s="483">
        <v>96.343294219753531</v>
      </c>
      <c r="R34" s="484">
        <v>150.09105730940274</v>
      </c>
      <c r="S34" s="485">
        <v>171.59702885274083</v>
      </c>
      <c r="T34" s="485">
        <v>82.486379227949655</v>
      </c>
      <c r="U34" s="485">
        <v>96.343294219753531</v>
      </c>
      <c r="V34" s="486">
        <v>150.09105730940274</v>
      </c>
      <c r="W34" s="487">
        <v>171.59702885274083</v>
      </c>
      <c r="X34" s="487">
        <v>82.486379227949655</v>
      </c>
      <c r="Y34" s="487">
        <v>96.343294219753531</v>
      </c>
      <c r="Z34" s="488">
        <v>150.09105730940274</v>
      </c>
      <c r="AA34" s="489">
        <v>171.59702885274083</v>
      </c>
      <c r="AB34" s="489">
        <v>82.486379227949655</v>
      </c>
      <c r="AC34" s="490">
        <v>96.343294219753531</v>
      </c>
      <c r="AD34" s="489">
        <v>170.98308896621572</v>
      </c>
      <c r="AE34" s="489">
        <v>170.98308896621572</v>
      </c>
      <c r="AF34" s="489">
        <v>96.0006058808994</v>
      </c>
      <c r="AG34" s="490">
        <v>96.0006058808994</v>
      </c>
      <c r="AH34" s="489">
        <v>170.98308896621572</v>
      </c>
      <c r="AI34" s="489">
        <v>170.98308896621572</v>
      </c>
      <c r="AJ34" s="489">
        <v>96.0006058808994</v>
      </c>
      <c r="AK34" s="489">
        <v>96.0006058808994</v>
      </c>
      <c r="AL34" s="488">
        <v>170.98308896621572</v>
      </c>
      <c r="AM34" s="489">
        <v>170.98308896621572</v>
      </c>
      <c r="AN34" s="489">
        <v>96.0006058808994</v>
      </c>
      <c r="AO34" s="490">
        <v>96.0006058808994</v>
      </c>
      <c r="AP34" s="488">
        <v>170.98308896621572</v>
      </c>
      <c r="AQ34" s="489">
        <v>170.98308896621572</v>
      </c>
      <c r="AR34" s="489">
        <v>96.0006058808994</v>
      </c>
      <c r="AS34" s="490">
        <v>96.0006058808994</v>
      </c>
      <c r="AT34" s="491" t="s">
        <v>1786</v>
      </c>
      <c r="AU34" s="492" t="s">
        <v>1786</v>
      </c>
      <c r="AV34" s="492" t="s">
        <v>1786</v>
      </c>
      <c r="AW34" s="492" t="s">
        <v>1786</v>
      </c>
      <c r="AX34" s="492" t="s">
        <v>1786</v>
      </c>
      <c r="AY34" s="339" t="s">
        <v>1786</v>
      </c>
      <c r="AZ34" s="340">
        <v>170.98308896621572</v>
      </c>
      <c r="BA34" s="339">
        <v>170.98308896621572</v>
      </c>
      <c r="BB34" s="339">
        <v>96.0006058808994</v>
      </c>
      <c r="BC34" s="341">
        <v>96.0006058808994</v>
      </c>
      <c r="BD34" s="491" t="s">
        <v>1786</v>
      </c>
      <c r="BE34" s="492" t="s">
        <v>1786</v>
      </c>
      <c r="BF34" s="492" t="s">
        <v>1786</v>
      </c>
      <c r="BG34" s="492" t="s">
        <v>1786</v>
      </c>
      <c r="BH34" s="492" t="s">
        <v>1786</v>
      </c>
      <c r="BI34" s="493" t="s">
        <v>1786</v>
      </c>
      <c r="BJ34" s="468">
        <v>59821402.312348217</v>
      </c>
      <c r="BK34" s="469"/>
    </row>
    <row r="35" spans="1:63">
      <c r="A35" s="412">
        <v>241</v>
      </c>
      <c r="B35" s="450" t="s">
        <v>1637</v>
      </c>
      <c r="C35" s="494" t="s">
        <v>1808</v>
      </c>
      <c r="D35" s="334" t="s">
        <v>1796</v>
      </c>
      <c r="E35" s="412">
        <v>0</v>
      </c>
      <c r="F35" s="451">
        <v>0</v>
      </c>
      <c r="G35" s="452">
        <v>221</v>
      </c>
      <c r="H35" s="452">
        <v>0</v>
      </c>
      <c r="I35" s="453">
        <v>496</v>
      </c>
      <c r="J35" s="451">
        <v>0</v>
      </c>
      <c r="K35" s="452">
        <v>226870.42947102941</v>
      </c>
      <c r="L35" s="452">
        <v>0</v>
      </c>
      <c r="M35" s="453">
        <v>278519.0194623096</v>
      </c>
      <c r="N35" s="454">
        <v>0</v>
      </c>
      <c r="O35" s="455">
        <v>1026.5630292806761</v>
      </c>
      <c r="P35" s="455">
        <v>0</v>
      </c>
      <c r="Q35" s="456">
        <v>561.53028117401129</v>
      </c>
      <c r="R35" s="457" t="e">
        <v>#DIV/0!</v>
      </c>
      <c r="S35" s="458">
        <v>1026.5630292806761</v>
      </c>
      <c r="T35" s="458" t="e">
        <v>#DIV/0!</v>
      </c>
      <c r="U35" s="458">
        <v>561.53028117401129</v>
      </c>
      <c r="V35" s="471">
        <v>1026.5630292806761</v>
      </c>
      <c r="W35" s="472">
        <v>1026.5630292806761</v>
      </c>
      <c r="X35" s="472">
        <v>561.53028117401129</v>
      </c>
      <c r="Y35" s="472">
        <v>561.53028117401129</v>
      </c>
      <c r="Z35" s="473">
        <v>1026.5630292806761</v>
      </c>
      <c r="AA35" s="474">
        <v>1026.5630292806761</v>
      </c>
      <c r="AB35" s="474">
        <v>561.53028117401129</v>
      </c>
      <c r="AC35" s="475">
        <v>561.53028117401129</v>
      </c>
      <c r="AD35" s="474">
        <v>1026.5630292806761</v>
      </c>
      <c r="AE35" s="474">
        <v>1026.5630292806761</v>
      </c>
      <c r="AF35" s="474">
        <v>561.53028117401129</v>
      </c>
      <c r="AG35" s="475">
        <v>561.53028117401129</v>
      </c>
      <c r="AH35" s="474">
        <v>1026.5630292806761</v>
      </c>
      <c r="AI35" s="474">
        <v>1026.5630292806761</v>
      </c>
      <c r="AJ35" s="474">
        <v>561.53028117401129</v>
      </c>
      <c r="AK35" s="474">
        <v>561.53028117401129</v>
      </c>
      <c r="AL35" s="473">
        <v>1026.5630292806761</v>
      </c>
      <c r="AM35" s="474">
        <v>1026.5630292806761</v>
      </c>
      <c r="AN35" s="474">
        <v>561.53028117401129</v>
      </c>
      <c r="AO35" s="475">
        <v>561.53028117401129</v>
      </c>
      <c r="AP35" s="473">
        <v>1026.5630292806761</v>
      </c>
      <c r="AQ35" s="474">
        <v>1026.5630292806761</v>
      </c>
      <c r="AR35" s="474">
        <v>561.53028117401129</v>
      </c>
      <c r="AS35" s="475">
        <v>561.53028117401129</v>
      </c>
      <c r="AT35" s="465" t="s">
        <v>1786</v>
      </c>
      <c r="AU35" s="466" t="s">
        <v>1786</v>
      </c>
      <c r="AV35" s="466" t="s">
        <v>1786</v>
      </c>
      <c r="AW35" s="466" t="s">
        <v>1786</v>
      </c>
      <c r="AX35" s="466" t="s">
        <v>1786</v>
      </c>
      <c r="AY35" s="335" t="s">
        <v>1786</v>
      </c>
      <c r="AZ35" s="336">
        <v>1026.5630292806761</v>
      </c>
      <c r="BA35" s="335">
        <v>1026.5630292806761</v>
      </c>
      <c r="BB35" s="335">
        <v>561.53028117401129</v>
      </c>
      <c r="BC35" s="337">
        <v>561.53028117401129</v>
      </c>
      <c r="BD35" s="465" t="s">
        <v>1786</v>
      </c>
      <c r="BE35" s="466" t="s">
        <v>1786</v>
      </c>
      <c r="BF35" s="466" t="s">
        <v>1786</v>
      </c>
      <c r="BG35" s="466" t="s">
        <v>1786</v>
      </c>
      <c r="BH35" s="466" t="s">
        <v>1786</v>
      </c>
      <c r="BI35" s="467" t="s">
        <v>1786</v>
      </c>
      <c r="BJ35" s="468">
        <v>505389.44893333904</v>
      </c>
      <c r="BK35" s="469"/>
    </row>
    <row r="36" spans="1:63">
      <c r="A36" s="476">
        <v>301</v>
      </c>
      <c r="B36" s="477" t="s">
        <v>1638</v>
      </c>
      <c r="C36" s="476" t="s">
        <v>1809</v>
      </c>
      <c r="D36" s="338" t="s">
        <v>1795</v>
      </c>
      <c r="E36" s="476">
        <v>1</v>
      </c>
      <c r="F36" s="478">
        <v>3302</v>
      </c>
      <c r="G36" s="479">
        <v>357257</v>
      </c>
      <c r="H36" s="479">
        <v>9663</v>
      </c>
      <c r="I36" s="480">
        <v>666114</v>
      </c>
      <c r="J36" s="478">
        <v>591804.28767726442</v>
      </c>
      <c r="K36" s="479">
        <v>61148880.768777527</v>
      </c>
      <c r="L36" s="479">
        <v>842286.36996166862</v>
      </c>
      <c r="M36" s="480">
        <v>63720679.131076366</v>
      </c>
      <c r="N36" s="481">
        <v>179.22601080474391</v>
      </c>
      <c r="O36" s="482">
        <v>171.16216272537005</v>
      </c>
      <c r="P36" s="482">
        <v>87.166135771672216</v>
      </c>
      <c r="Q36" s="483">
        <v>95.66032110280878</v>
      </c>
      <c r="R36" s="484">
        <v>179.22601080474391</v>
      </c>
      <c r="S36" s="485">
        <v>171.16216272537005</v>
      </c>
      <c r="T36" s="485">
        <v>87.166135771672216</v>
      </c>
      <c r="U36" s="485">
        <v>95.66032110280878</v>
      </c>
      <c r="V36" s="486">
        <v>179.22601080474391</v>
      </c>
      <c r="W36" s="487">
        <v>171.16216272537005</v>
      </c>
      <c r="X36" s="487">
        <v>87.166135771672216</v>
      </c>
      <c r="Y36" s="487">
        <v>95.66032110280878</v>
      </c>
      <c r="Z36" s="488">
        <v>179.22601080474391</v>
      </c>
      <c r="AA36" s="489">
        <v>171.16216272537005</v>
      </c>
      <c r="AB36" s="489">
        <v>87.166135771672216</v>
      </c>
      <c r="AC36" s="490">
        <v>95.66032110280878</v>
      </c>
      <c r="AD36" s="489">
        <v>179.22601080474391</v>
      </c>
      <c r="AE36" s="489">
        <v>171.16216272537005</v>
      </c>
      <c r="AF36" s="489">
        <v>95.538861933800703</v>
      </c>
      <c r="AG36" s="490">
        <v>95.538861933800703</v>
      </c>
      <c r="AH36" s="489">
        <v>179.22601080474391</v>
      </c>
      <c r="AI36" s="489">
        <v>171.16216272537005</v>
      </c>
      <c r="AJ36" s="489">
        <v>95.538861933800703</v>
      </c>
      <c r="AK36" s="489">
        <v>95.538861933800703</v>
      </c>
      <c r="AL36" s="488">
        <v>179.22601080474391</v>
      </c>
      <c r="AM36" s="489">
        <v>171.16216272537005</v>
      </c>
      <c r="AN36" s="489">
        <v>95.538861933800703</v>
      </c>
      <c r="AO36" s="490">
        <v>95.538861933800703</v>
      </c>
      <c r="AP36" s="488">
        <v>179.22601080474391</v>
      </c>
      <c r="AQ36" s="489">
        <v>171.16216272537005</v>
      </c>
      <c r="AR36" s="489">
        <v>95.538861933800703</v>
      </c>
      <c r="AS36" s="490">
        <v>95.538861933800703</v>
      </c>
      <c r="AT36" s="491" t="s">
        <v>1786</v>
      </c>
      <c r="AU36" s="492" t="s">
        <v>1786</v>
      </c>
      <c r="AV36" s="492" t="s">
        <v>1786</v>
      </c>
      <c r="AW36" s="492" t="s">
        <v>1786</v>
      </c>
      <c r="AX36" s="492" t="s">
        <v>1786</v>
      </c>
      <c r="AY36" s="339" t="s">
        <v>1786</v>
      </c>
      <c r="AZ36" s="340">
        <v>179.22601080474391</v>
      </c>
      <c r="BA36" s="339">
        <v>171.16216272537005</v>
      </c>
      <c r="BB36" s="339">
        <v>95.538861933800703</v>
      </c>
      <c r="BC36" s="341">
        <v>95.538861933800703</v>
      </c>
      <c r="BD36" s="491" t="s">
        <v>1786</v>
      </c>
      <c r="BE36" s="492" t="s">
        <v>1786</v>
      </c>
      <c r="BF36" s="492" t="s">
        <v>1786</v>
      </c>
      <c r="BG36" s="492" t="s">
        <v>1786</v>
      </c>
      <c r="BH36" s="492" t="s">
        <v>1786</v>
      </c>
      <c r="BI36" s="493" t="s">
        <v>1786</v>
      </c>
      <c r="BJ36" s="468">
        <v>126303650.55749282</v>
      </c>
      <c r="BK36" s="469"/>
    </row>
    <row r="37" spans="1:63">
      <c r="A37" s="412">
        <v>251</v>
      </c>
      <c r="B37" s="450" t="s">
        <v>1639</v>
      </c>
      <c r="C37" s="494" t="s">
        <v>1809</v>
      </c>
      <c r="D37" s="334" t="s">
        <v>1796</v>
      </c>
      <c r="E37" s="412">
        <v>1</v>
      </c>
      <c r="F37" s="451">
        <v>1220</v>
      </c>
      <c r="G37" s="452">
        <v>12901</v>
      </c>
      <c r="H37" s="452">
        <v>4456</v>
      </c>
      <c r="I37" s="453">
        <v>38718</v>
      </c>
      <c r="J37" s="451">
        <v>320783.13027184526</v>
      </c>
      <c r="K37" s="452">
        <v>3441720.1043030666</v>
      </c>
      <c r="L37" s="452">
        <v>675155.98252931668</v>
      </c>
      <c r="M37" s="453">
        <v>6009094.606307839</v>
      </c>
      <c r="N37" s="454">
        <v>262.9369920261027</v>
      </c>
      <c r="O37" s="455">
        <v>266.77932751748443</v>
      </c>
      <c r="P37" s="455">
        <v>151.51615406851812</v>
      </c>
      <c r="Q37" s="456">
        <v>155.20157565751947</v>
      </c>
      <c r="R37" s="457">
        <v>262.9369920261027</v>
      </c>
      <c r="S37" s="458">
        <v>266.77932751748443</v>
      </c>
      <c r="T37" s="458">
        <v>151.51615406851812</v>
      </c>
      <c r="U37" s="458">
        <v>155.20157565751947</v>
      </c>
      <c r="V37" s="471">
        <v>262.9369920261027</v>
      </c>
      <c r="W37" s="472">
        <v>266.77932751748443</v>
      </c>
      <c r="X37" s="472">
        <v>151.51615406851812</v>
      </c>
      <c r="Y37" s="472">
        <v>155.20157565751947</v>
      </c>
      <c r="Z37" s="473">
        <v>262.9369920261027</v>
      </c>
      <c r="AA37" s="474">
        <v>266.77932751748443</v>
      </c>
      <c r="AB37" s="474">
        <v>151.51615406851812</v>
      </c>
      <c r="AC37" s="475">
        <v>155.20157565751947</v>
      </c>
      <c r="AD37" s="474">
        <v>266.44736453331296</v>
      </c>
      <c r="AE37" s="474">
        <v>266.44736453331296</v>
      </c>
      <c r="AF37" s="474">
        <v>154.82120231706944</v>
      </c>
      <c r="AG37" s="475">
        <v>154.82120231706944</v>
      </c>
      <c r="AH37" s="474">
        <v>266.44736453331296</v>
      </c>
      <c r="AI37" s="474">
        <v>266.44736453331296</v>
      </c>
      <c r="AJ37" s="474">
        <v>154.82120231706944</v>
      </c>
      <c r="AK37" s="474">
        <v>154.82120231706944</v>
      </c>
      <c r="AL37" s="473">
        <v>266.44736453331296</v>
      </c>
      <c r="AM37" s="474">
        <v>266.44736453331296</v>
      </c>
      <c r="AN37" s="474">
        <v>154.82120231706944</v>
      </c>
      <c r="AO37" s="475">
        <v>154.82120231706944</v>
      </c>
      <c r="AP37" s="473">
        <v>266.44736453331296</v>
      </c>
      <c r="AQ37" s="474">
        <v>266.44736453331296</v>
      </c>
      <c r="AR37" s="474">
        <v>154.82120231706944</v>
      </c>
      <c r="AS37" s="475">
        <v>154.82120231706944</v>
      </c>
      <c r="AT37" s="465" t="s">
        <v>1786</v>
      </c>
      <c r="AU37" s="466" t="s">
        <v>1786</v>
      </c>
      <c r="AV37" s="466" t="s">
        <v>1786</v>
      </c>
      <c r="AW37" s="466" t="s">
        <v>1786</v>
      </c>
      <c r="AX37" s="466" t="s">
        <v>1786</v>
      </c>
      <c r="AY37" s="335" t="s">
        <v>1786</v>
      </c>
      <c r="AZ37" s="336">
        <v>266.44736453331296</v>
      </c>
      <c r="BA37" s="335">
        <v>266.44736453331296</v>
      </c>
      <c r="BB37" s="335">
        <v>154.82120231706944</v>
      </c>
      <c r="BC37" s="337">
        <v>154.82120231706944</v>
      </c>
      <c r="BD37" s="465" t="s">
        <v>1786</v>
      </c>
      <c r="BE37" s="466" t="s">
        <v>1786</v>
      </c>
      <c r="BF37" s="466" t="s">
        <v>1786</v>
      </c>
      <c r="BG37" s="466" t="s">
        <v>1786</v>
      </c>
      <c r="BH37" s="466" t="s">
        <v>1786</v>
      </c>
      <c r="BI37" s="467" t="s">
        <v>1786</v>
      </c>
      <c r="BJ37" s="468">
        <v>10446753.823412068</v>
      </c>
      <c r="BK37" s="469"/>
    </row>
    <row r="38" spans="1:63">
      <c r="A38" s="476">
        <v>302</v>
      </c>
      <c r="B38" s="477" t="s">
        <v>1640</v>
      </c>
      <c r="C38" s="476" t="s">
        <v>1810</v>
      </c>
      <c r="D38" s="338" t="s">
        <v>1795</v>
      </c>
      <c r="E38" s="476">
        <v>1</v>
      </c>
      <c r="F38" s="478">
        <v>2435</v>
      </c>
      <c r="G38" s="479">
        <v>93592</v>
      </c>
      <c r="H38" s="479">
        <v>8588</v>
      </c>
      <c r="I38" s="480">
        <v>319456</v>
      </c>
      <c r="J38" s="478">
        <v>452127.37521581701</v>
      </c>
      <c r="K38" s="479">
        <v>18436686.988114823</v>
      </c>
      <c r="L38" s="479">
        <v>945433.55561587203</v>
      </c>
      <c r="M38" s="480">
        <v>31847941.745079439</v>
      </c>
      <c r="N38" s="481">
        <v>185.67859351778932</v>
      </c>
      <c r="O38" s="482">
        <v>196.98998833356293</v>
      </c>
      <c r="P38" s="482">
        <v>110.08774518116815</v>
      </c>
      <c r="Q38" s="483">
        <v>99.694298260415948</v>
      </c>
      <c r="R38" s="484">
        <v>185.67859351778932</v>
      </c>
      <c r="S38" s="485">
        <v>196.98998833356293</v>
      </c>
      <c r="T38" s="485">
        <v>110.08774518116815</v>
      </c>
      <c r="U38" s="485">
        <v>99.694298260415948</v>
      </c>
      <c r="V38" s="486">
        <v>185.67859351778932</v>
      </c>
      <c r="W38" s="487">
        <v>196.98998833356293</v>
      </c>
      <c r="X38" s="487">
        <v>110.08774518116815</v>
      </c>
      <c r="Y38" s="487">
        <v>99.694298260415948</v>
      </c>
      <c r="Z38" s="488">
        <v>185.67859351778932</v>
      </c>
      <c r="AA38" s="489">
        <v>196.98998833356293</v>
      </c>
      <c r="AB38" s="489">
        <v>110.08774518116815</v>
      </c>
      <c r="AC38" s="490">
        <v>99.694298260415948</v>
      </c>
      <c r="AD38" s="489">
        <v>196.70316018755807</v>
      </c>
      <c r="AE38" s="489">
        <v>196.70316018755807</v>
      </c>
      <c r="AF38" s="489">
        <v>110.08774518116815</v>
      </c>
      <c r="AG38" s="490">
        <v>99.694298260415948</v>
      </c>
      <c r="AH38" s="489">
        <v>196.70316018755807</v>
      </c>
      <c r="AI38" s="489">
        <v>196.70316018755807</v>
      </c>
      <c r="AJ38" s="489">
        <v>110.08774518116815</v>
      </c>
      <c r="AK38" s="489">
        <v>99.694298260415948</v>
      </c>
      <c r="AL38" s="488">
        <v>196.70316018755807</v>
      </c>
      <c r="AM38" s="489">
        <v>196.70316018755807</v>
      </c>
      <c r="AN38" s="489">
        <v>110.08774518116815</v>
      </c>
      <c r="AO38" s="490">
        <v>99.694298260415948</v>
      </c>
      <c r="AP38" s="488">
        <v>196.70316018755807</v>
      </c>
      <c r="AQ38" s="489">
        <v>196.70316018755807</v>
      </c>
      <c r="AR38" s="489">
        <v>110.08774518116815</v>
      </c>
      <c r="AS38" s="490">
        <v>99.694298260415948</v>
      </c>
      <c r="AT38" s="491" t="s">
        <v>1786</v>
      </c>
      <c r="AU38" s="492" t="s">
        <v>1786</v>
      </c>
      <c r="AV38" s="492" t="s">
        <v>1786</v>
      </c>
      <c r="AW38" s="492" t="s">
        <v>1786</v>
      </c>
      <c r="AX38" s="492" t="s">
        <v>1786</v>
      </c>
      <c r="AY38" s="339" t="s">
        <v>1786</v>
      </c>
      <c r="AZ38" s="340">
        <v>196.70316018755807</v>
      </c>
      <c r="BA38" s="339">
        <v>196.70316018755807</v>
      </c>
      <c r="BB38" s="339">
        <v>110.08774518116815</v>
      </c>
      <c r="BC38" s="341">
        <v>99.694298260415948</v>
      </c>
      <c r="BD38" s="491" t="s">
        <v>1786</v>
      </c>
      <c r="BE38" s="492" t="s">
        <v>1786</v>
      </c>
      <c r="BF38" s="492" t="s">
        <v>1786</v>
      </c>
      <c r="BG38" s="492" t="s">
        <v>1786</v>
      </c>
      <c r="BH38" s="492" t="s">
        <v>1786</v>
      </c>
      <c r="BI38" s="493" t="s">
        <v>1786</v>
      </c>
      <c r="BJ38" s="468">
        <v>51682189.664025947</v>
      </c>
      <c r="BK38" s="469"/>
    </row>
    <row r="39" spans="1:63">
      <c r="A39" s="412">
        <v>252</v>
      </c>
      <c r="B39" s="450" t="s">
        <v>1641</v>
      </c>
      <c r="C39" s="494" t="s">
        <v>1810</v>
      </c>
      <c r="D39" s="334" t="s">
        <v>1796</v>
      </c>
      <c r="E39" s="412">
        <v>1</v>
      </c>
      <c r="F39" s="451">
        <v>915</v>
      </c>
      <c r="G39" s="452">
        <v>8526</v>
      </c>
      <c r="H39" s="452">
        <v>5478</v>
      </c>
      <c r="I39" s="453">
        <v>33817</v>
      </c>
      <c r="J39" s="451">
        <v>272619.78931877553</v>
      </c>
      <c r="K39" s="452">
        <v>3504155.4190014503</v>
      </c>
      <c r="L39" s="452">
        <v>1138029.012456354</v>
      </c>
      <c r="M39" s="453">
        <v>6530983.477741966</v>
      </c>
      <c r="N39" s="454">
        <v>297.94512493855251</v>
      </c>
      <c r="O39" s="455">
        <v>410.99641320683207</v>
      </c>
      <c r="P39" s="455">
        <v>207.74534729031654</v>
      </c>
      <c r="Q39" s="456">
        <v>193.12722825034646</v>
      </c>
      <c r="R39" s="457">
        <v>297.94512493855251</v>
      </c>
      <c r="S39" s="458">
        <v>410.99641320683207</v>
      </c>
      <c r="T39" s="458">
        <v>207.74534729031654</v>
      </c>
      <c r="U39" s="458">
        <v>193.12722825034646</v>
      </c>
      <c r="V39" s="471">
        <v>297.94512493855251</v>
      </c>
      <c r="W39" s="472">
        <v>410.99641320683207</v>
      </c>
      <c r="X39" s="472">
        <v>207.74534729031654</v>
      </c>
      <c r="Y39" s="472">
        <v>193.12722825034646</v>
      </c>
      <c r="Z39" s="473">
        <v>297.94512493855251</v>
      </c>
      <c r="AA39" s="474">
        <v>410.99641320683207</v>
      </c>
      <c r="AB39" s="474">
        <v>207.74534729031654</v>
      </c>
      <c r="AC39" s="475">
        <v>193.12722825034646</v>
      </c>
      <c r="AD39" s="474">
        <v>400.03974243408805</v>
      </c>
      <c r="AE39" s="474">
        <v>400.03974243408805</v>
      </c>
      <c r="AF39" s="474">
        <v>207.74534729031654</v>
      </c>
      <c r="AG39" s="475">
        <v>193.12722825034646</v>
      </c>
      <c r="AH39" s="474">
        <v>400.03974243408805</v>
      </c>
      <c r="AI39" s="474">
        <v>400.03974243408805</v>
      </c>
      <c r="AJ39" s="474">
        <v>207.74534729031654</v>
      </c>
      <c r="AK39" s="474">
        <v>193.12722825034646</v>
      </c>
      <c r="AL39" s="473">
        <v>400.03974243408805</v>
      </c>
      <c r="AM39" s="474">
        <v>400.03974243408805</v>
      </c>
      <c r="AN39" s="474">
        <v>207.74534729031654</v>
      </c>
      <c r="AO39" s="475">
        <v>193.12722825034646</v>
      </c>
      <c r="AP39" s="473">
        <v>400.03974243408805</v>
      </c>
      <c r="AQ39" s="474">
        <v>400.03974243408805</v>
      </c>
      <c r="AR39" s="474">
        <v>207.74534729031654</v>
      </c>
      <c r="AS39" s="475">
        <v>193.12722825034646</v>
      </c>
      <c r="AT39" s="465" t="s">
        <v>1786</v>
      </c>
      <c r="AU39" s="466" t="s">
        <v>1786</v>
      </c>
      <c r="AV39" s="466" t="s">
        <v>1786</v>
      </c>
      <c r="AW39" s="466" t="s">
        <v>1786</v>
      </c>
      <c r="AX39" s="466" t="s">
        <v>1786</v>
      </c>
      <c r="AY39" s="335" t="s">
        <v>1786</v>
      </c>
      <c r="AZ39" s="336">
        <v>400.03974243408805</v>
      </c>
      <c r="BA39" s="335">
        <v>400.03974243408805</v>
      </c>
      <c r="BB39" s="335">
        <v>207.74534729031654</v>
      </c>
      <c r="BC39" s="337">
        <v>193.12722825034646</v>
      </c>
      <c r="BD39" s="465" t="s">
        <v>1786</v>
      </c>
      <c r="BE39" s="466" t="s">
        <v>1786</v>
      </c>
      <c r="BF39" s="466" t="s">
        <v>1786</v>
      </c>
      <c r="BG39" s="466" t="s">
        <v>1786</v>
      </c>
      <c r="BH39" s="466" t="s">
        <v>1786</v>
      </c>
      <c r="BI39" s="467" t="s">
        <v>1786</v>
      </c>
      <c r="BJ39" s="468">
        <v>11445787.698518544</v>
      </c>
      <c r="BK39" s="469"/>
    </row>
    <row r="40" spans="1:63">
      <c r="A40" s="476">
        <v>303</v>
      </c>
      <c r="B40" s="477" t="s">
        <v>1642</v>
      </c>
      <c r="C40" s="476" t="s">
        <v>1811</v>
      </c>
      <c r="D40" s="338" t="s">
        <v>1795</v>
      </c>
      <c r="E40" s="476">
        <v>1</v>
      </c>
      <c r="F40" s="478">
        <v>4066</v>
      </c>
      <c r="G40" s="479">
        <v>153297</v>
      </c>
      <c r="H40" s="479">
        <v>40872</v>
      </c>
      <c r="I40" s="480">
        <v>1034772</v>
      </c>
      <c r="J40" s="478">
        <v>1961878.8461114401</v>
      </c>
      <c r="K40" s="479">
        <v>45860009.401493743</v>
      </c>
      <c r="L40" s="479">
        <v>9182097.7442766018</v>
      </c>
      <c r="M40" s="480">
        <v>129538523.76616497</v>
      </c>
      <c r="N40" s="481">
        <v>482.50832417890803</v>
      </c>
      <c r="O40" s="482">
        <v>299.15790525250816</v>
      </c>
      <c r="P40" s="482">
        <v>224.65496536202295</v>
      </c>
      <c r="Q40" s="483">
        <v>125.1855710882832</v>
      </c>
      <c r="R40" s="484">
        <v>482.50832417890803</v>
      </c>
      <c r="S40" s="485">
        <v>299.15790525250816</v>
      </c>
      <c r="T40" s="485">
        <v>224.65496536202295</v>
      </c>
      <c r="U40" s="485">
        <v>125.1855710882832</v>
      </c>
      <c r="V40" s="486">
        <v>482.50832417890803</v>
      </c>
      <c r="W40" s="487">
        <v>299.15790525250816</v>
      </c>
      <c r="X40" s="487">
        <v>224.65496536202295</v>
      </c>
      <c r="Y40" s="487">
        <v>125.1855710882832</v>
      </c>
      <c r="Z40" s="488">
        <v>482.50832417890803</v>
      </c>
      <c r="AA40" s="489">
        <v>299.15790525250816</v>
      </c>
      <c r="AB40" s="489">
        <v>224.65496536202295</v>
      </c>
      <c r="AC40" s="490">
        <v>125.1855710882832</v>
      </c>
      <c r="AD40" s="489">
        <v>482.50832417890803</v>
      </c>
      <c r="AE40" s="489">
        <v>299.15790525250816</v>
      </c>
      <c r="AF40" s="489">
        <v>224.65496536202295</v>
      </c>
      <c r="AG40" s="490">
        <v>125.1855710882832</v>
      </c>
      <c r="AH40" s="489">
        <v>482.50832417890803</v>
      </c>
      <c r="AI40" s="489">
        <v>299.15790525250816</v>
      </c>
      <c r="AJ40" s="489">
        <v>224.65496536202295</v>
      </c>
      <c r="AK40" s="489">
        <v>125.1855710882832</v>
      </c>
      <c r="AL40" s="488">
        <v>480.55170552965478</v>
      </c>
      <c r="AM40" s="489">
        <v>299.15790525250816</v>
      </c>
      <c r="AN40" s="489">
        <v>224.36116946509796</v>
      </c>
      <c r="AO40" s="490">
        <v>125.1855710882832</v>
      </c>
      <c r="AP40" s="488">
        <v>480.55170552965478</v>
      </c>
      <c r="AQ40" s="489">
        <v>299.15790525250816</v>
      </c>
      <c r="AR40" s="489">
        <v>224.36116946509796</v>
      </c>
      <c r="AS40" s="490">
        <v>125.1855710882832</v>
      </c>
      <c r="AT40" s="491" t="s">
        <v>1786</v>
      </c>
      <c r="AU40" s="492" t="s">
        <v>1786</v>
      </c>
      <c r="AV40" s="492" t="s">
        <v>1786</v>
      </c>
      <c r="AW40" s="492" t="s">
        <v>1786</v>
      </c>
      <c r="AX40" s="492" t="s">
        <v>1786</v>
      </c>
      <c r="AY40" s="339" t="s">
        <v>1786</v>
      </c>
      <c r="AZ40" s="340">
        <v>480.55170552965478</v>
      </c>
      <c r="BA40" s="339">
        <v>299.15790525250816</v>
      </c>
      <c r="BB40" s="339">
        <v>224.36116946509796</v>
      </c>
      <c r="BC40" s="341">
        <v>125.1855710882832</v>
      </c>
      <c r="BD40" s="491" t="s">
        <v>1786</v>
      </c>
      <c r="BE40" s="492" t="s">
        <v>1786</v>
      </c>
      <c r="BF40" s="492" t="s">
        <v>1786</v>
      </c>
      <c r="BG40" s="492" t="s">
        <v>1786</v>
      </c>
      <c r="BH40" s="492" t="s">
        <v>1786</v>
      </c>
      <c r="BI40" s="493" t="s">
        <v>1786</v>
      </c>
      <c r="BJ40" s="468">
        <v>186522546.12071979</v>
      </c>
      <c r="BK40" s="469"/>
    </row>
    <row r="41" spans="1:63">
      <c r="A41" s="412">
        <v>253</v>
      </c>
      <c r="B41" s="450" t="s">
        <v>1643</v>
      </c>
      <c r="C41" s="494" t="s">
        <v>1811</v>
      </c>
      <c r="D41" s="334" t="s">
        <v>1796</v>
      </c>
      <c r="E41" s="412">
        <v>1</v>
      </c>
      <c r="F41" s="451">
        <v>239</v>
      </c>
      <c r="G41" s="452">
        <v>5365</v>
      </c>
      <c r="H41" s="452">
        <v>1770</v>
      </c>
      <c r="I41" s="453">
        <v>38399</v>
      </c>
      <c r="J41" s="451">
        <v>77777.329358614195</v>
      </c>
      <c r="K41" s="452">
        <v>2428693.6483385758</v>
      </c>
      <c r="L41" s="452">
        <v>261009.05504372009</v>
      </c>
      <c r="M41" s="453">
        <v>8478840.415244028</v>
      </c>
      <c r="N41" s="454">
        <v>325.42815631219327</v>
      </c>
      <c r="O41" s="455">
        <v>452.69219913114182</v>
      </c>
      <c r="P41" s="455">
        <v>147.46274296255373</v>
      </c>
      <c r="Q41" s="456">
        <v>220.80888604505398</v>
      </c>
      <c r="R41" s="457">
        <v>325.42815631219327</v>
      </c>
      <c r="S41" s="458">
        <v>452.69219913114182</v>
      </c>
      <c r="T41" s="458">
        <v>147.46274296255373</v>
      </c>
      <c r="U41" s="458">
        <v>220.80888604505398</v>
      </c>
      <c r="V41" s="471">
        <v>325.42815631219327</v>
      </c>
      <c r="W41" s="472">
        <v>452.69219913114182</v>
      </c>
      <c r="X41" s="472">
        <v>147.46274296255373</v>
      </c>
      <c r="Y41" s="472">
        <v>220.80888604505398</v>
      </c>
      <c r="Z41" s="473">
        <v>325.42815631219327</v>
      </c>
      <c r="AA41" s="474">
        <v>452.69219913114182</v>
      </c>
      <c r="AB41" s="474">
        <v>147.46274296255373</v>
      </c>
      <c r="AC41" s="475">
        <v>220.80888604505398</v>
      </c>
      <c r="AD41" s="474">
        <v>447.26462842562273</v>
      </c>
      <c r="AE41" s="474">
        <v>447.26462842562273</v>
      </c>
      <c r="AF41" s="474">
        <v>217.57697404186681</v>
      </c>
      <c r="AG41" s="475">
        <v>217.57697404186681</v>
      </c>
      <c r="AH41" s="474">
        <v>447.26462842562273</v>
      </c>
      <c r="AI41" s="474">
        <v>447.26462842562273</v>
      </c>
      <c r="AJ41" s="474">
        <v>217.57697404186681</v>
      </c>
      <c r="AK41" s="474">
        <v>217.57697404186681</v>
      </c>
      <c r="AL41" s="473">
        <v>480.55170552965478</v>
      </c>
      <c r="AM41" s="474">
        <v>447.26462842562273</v>
      </c>
      <c r="AN41" s="474">
        <v>224.36116946509796</v>
      </c>
      <c r="AO41" s="475">
        <v>217.57697404186681</v>
      </c>
      <c r="AP41" s="473">
        <v>480.55170552965478</v>
      </c>
      <c r="AQ41" s="474">
        <v>447.26462842562273</v>
      </c>
      <c r="AR41" s="474">
        <v>224.36116946509796</v>
      </c>
      <c r="AS41" s="475">
        <v>217.57697404186681</v>
      </c>
      <c r="AT41" s="465" t="s">
        <v>1786</v>
      </c>
      <c r="AU41" s="466" t="s">
        <v>1786</v>
      </c>
      <c r="AV41" s="466" t="s">
        <v>1786</v>
      </c>
      <c r="AW41" s="466" t="s">
        <v>1786</v>
      </c>
      <c r="AX41" s="466" t="s">
        <v>1786</v>
      </c>
      <c r="AY41" s="335" t="s">
        <v>1786</v>
      </c>
      <c r="AZ41" s="336">
        <v>480.55170552965478</v>
      </c>
      <c r="BA41" s="335">
        <v>447.26462842562273</v>
      </c>
      <c r="BB41" s="335">
        <v>224.36116946509796</v>
      </c>
      <c r="BC41" s="337">
        <v>217.57697404186681</v>
      </c>
      <c r="BD41" s="465" t="s">
        <v>1786</v>
      </c>
      <c r="BE41" s="466" t="s">
        <v>1786</v>
      </c>
      <c r="BF41" s="466" t="s">
        <v>1786</v>
      </c>
      <c r="BG41" s="466" t="s">
        <v>1786</v>
      </c>
      <c r="BH41" s="466" t="s">
        <v>1786</v>
      </c>
      <c r="BI41" s="467" t="s">
        <v>1786</v>
      </c>
      <c r="BJ41" s="468">
        <v>11266284.085311919</v>
      </c>
      <c r="BK41" s="469"/>
    </row>
    <row r="42" spans="1:63">
      <c r="A42" s="476">
        <v>310</v>
      </c>
      <c r="B42" s="477" t="s">
        <v>1644</v>
      </c>
      <c r="C42" s="476" t="s">
        <v>1812</v>
      </c>
      <c r="D42" s="338" t="s">
        <v>1795</v>
      </c>
      <c r="E42" s="476">
        <v>0</v>
      </c>
      <c r="F42" s="478">
        <v>7</v>
      </c>
      <c r="G42" s="479">
        <v>40116</v>
      </c>
      <c r="H42" s="479">
        <v>4</v>
      </c>
      <c r="I42" s="480">
        <v>34939</v>
      </c>
      <c r="J42" s="478">
        <v>786.6156514446692</v>
      </c>
      <c r="K42" s="479">
        <v>3415342.2671540319</v>
      </c>
      <c r="L42" s="479">
        <v>493.70803155575283</v>
      </c>
      <c r="M42" s="480">
        <v>3141405.2254955578</v>
      </c>
      <c r="N42" s="481">
        <v>112.3736644920956</v>
      </c>
      <c r="O42" s="482">
        <v>85.136660363795784</v>
      </c>
      <c r="P42" s="482">
        <v>123.42700788893821</v>
      </c>
      <c r="Q42" s="483">
        <v>89.91113728199312</v>
      </c>
      <c r="R42" s="484">
        <v>116.39306209094747</v>
      </c>
      <c r="S42" s="485">
        <v>85.136660363795784</v>
      </c>
      <c r="T42" s="485">
        <v>116.39306209094747</v>
      </c>
      <c r="U42" s="485">
        <v>89.91113728199312</v>
      </c>
      <c r="V42" s="486">
        <v>116.39306209094747</v>
      </c>
      <c r="W42" s="487">
        <v>85.136660363795784</v>
      </c>
      <c r="X42" s="487">
        <v>116.39306209094747</v>
      </c>
      <c r="Y42" s="487">
        <v>89.91113728199312</v>
      </c>
      <c r="Z42" s="488">
        <v>116.39306209094747</v>
      </c>
      <c r="AA42" s="489">
        <v>87.359236461922436</v>
      </c>
      <c r="AB42" s="489">
        <v>116.39306209094747</v>
      </c>
      <c r="AC42" s="490">
        <v>87.359236461922436</v>
      </c>
      <c r="AD42" s="489">
        <v>116.39306209094747</v>
      </c>
      <c r="AE42" s="489">
        <v>87.359236461922436</v>
      </c>
      <c r="AF42" s="489">
        <v>116.39306209094747</v>
      </c>
      <c r="AG42" s="490">
        <v>87.359236461922436</v>
      </c>
      <c r="AH42" s="489">
        <v>116.39306209094747</v>
      </c>
      <c r="AI42" s="489">
        <v>87.359236461922436</v>
      </c>
      <c r="AJ42" s="489">
        <v>116.39306209094747</v>
      </c>
      <c r="AK42" s="489">
        <v>87.359236461922436</v>
      </c>
      <c r="AL42" s="488">
        <v>116.39306209094747</v>
      </c>
      <c r="AM42" s="489">
        <v>87.359236461922436</v>
      </c>
      <c r="AN42" s="489">
        <v>116.39306209094747</v>
      </c>
      <c r="AO42" s="490">
        <v>87.359236461922436</v>
      </c>
      <c r="AP42" s="488">
        <v>116.39306209094747</v>
      </c>
      <c r="AQ42" s="489">
        <v>87.359236461922436</v>
      </c>
      <c r="AR42" s="489">
        <v>116.39306209094747</v>
      </c>
      <c r="AS42" s="490">
        <v>87.359236461922436</v>
      </c>
      <c r="AT42" s="491" t="s">
        <v>1786</v>
      </c>
      <c r="AU42" s="492" t="s">
        <v>1786</v>
      </c>
      <c r="AV42" s="492" t="s">
        <v>1786</v>
      </c>
      <c r="AW42" s="492" t="s">
        <v>1786</v>
      </c>
      <c r="AX42" s="492" t="s">
        <v>1786</v>
      </c>
      <c r="AY42" s="339" t="s">
        <v>1786</v>
      </c>
      <c r="AZ42" s="340">
        <v>116.39306209094747</v>
      </c>
      <c r="BA42" s="339">
        <v>87.359236461922436</v>
      </c>
      <c r="BB42" s="339">
        <v>116.39306209094747</v>
      </c>
      <c r="BC42" s="341">
        <v>87.359236461922436</v>
      </c>
      <c r="BD42" s="491" t="s">
        <v>1786</v>
      </c>
      <c r="BE42" s="492" t="s">
        <v>1786</v>
      </c>
      <c r="BF42" s="492" t="s">
        <v>1786</v>
      </c>
      <c r="BG42" s="492" t="s">
        <v>1786</v>
      </c>
      <c r="BH42" s="492" t="s">
        <v>1786</v>
      </c>
      <c r="BI42" s="493" t="s">
        <v>1786</v>
      </c>
      <c r="BJ42" s="468">
        <v>6558027.8163325889</v>
      </c>
      <c r="BK42" s="469"/>
    </row>
    <row r="43" spans="1:63">
      <c r="A43" s="412">
        <v>254</v>
      </c>
      <c r="B43" s="450" t="s">
        <v>1645</v>
      </c>
      <c r="C43" s="412" t="s">
        <v>1812</v>
      </c>
      <c r="D43" s="334" t="s">
        <v>1796</v>
      </c>
      <c r="E43" s="412">
        <v>0</v>
      </c>
      <c r="F43" s="451">
        <v>0</v>
      </c>
      <c r="G43" s="452">
        <v>15577</v>
      </c>
      <c r="H43" s="452">
        <v>0</v>
      </c>
      <c r="I43" s="453">
        <v>20810</v>
      </c>
      <c r="J43" s="451">
        <v>0</v>
      </c>
      <c r="K43" s="452">
        <v>2859987.4336735778</v>
      </c>
      <c r="L43" s="452">
        <v>0</v>
      </c>
      <c r="M43" s="453">
        <v>3352745.4349192022</v>
      </c>
      <c r="N43" s="454">
        <v>0</v>
      </c>
      <c r="O43" s="455">
        <v>183.60322486188468</v>
      </c>
      <c r="P43" s="455">
        <v>0</v>
      </c>
      <c r="Q43" s="456">
        <v>161.11222656987997</v>
      </c>
      <c r="R43" s="457" t="e">
        <v>#DIV/0!</v>
      </c>
      <c r="S43" s="458">
        <v>183.60322486188468</v>
      </c>
      <c r="T43" s="458" t="e">
        <v>#DIV/0!</v>
      </c>
      <c r="U43" s="458">
        <v>161.11222656987997</v>
      </c>
      <c r="V43" s="471">
        <v>183.60322486188468</v>
      </c>
      <c r="W43" s="472">
        <v>183.60322486188468</v>
      </c>
      <c r="X43" s="472">
        <v>161.11222656987997</v>
      </c>
      <c r="Y43" s="472">
        <v>161.11222656987997</v>
      </c>
      <c r="Z43" s="488">
        <v>183.60322486188468</v>
      </c>
      <c r="AA43" s="474">
        <v>183.60322486188468</v>
      </c>
      <c r="AB43" s="488">
        <v>161.11222656987997</v>
      </c>
      <c r="AC43" s="475">
        <v>161.11222656987997</v>
      </c>
      <c r="AD43" s="474">
        <v>183.60322486188468</v>
      </c>
      <c r="AE43" s="474">
        <v>183.60322486188468</v>
      </c>
      <c r="AF43" s="474">
        <v>161.11222656987997</v>
      </c>
      <c r="AG43" s="475">
        <v>161.11222656987997</v>
      </c>
      <c r="AH43" s="474">
        <v>183.60322486188468</v>
      </c>
      <c r="AI43" s="474">
        <v>183.60322486188468</v>
      </c>
      <c r="AJ43" s="474">
        <v>161.11222656987997</v>
      </c>
      <c r="AK43" s="474">
        <v>161.11222656987997</v>
      </c>
      <c r="AL43" s="473">
        <v>183.60322486188468</v>
      </c>
      <c r="AM43" s="474">
        <v>183.60322486188468</v>
      </c>
      <c r="AN43" s="474">
        <v>161.11222656987997</v>
      </c>
      <c r="AO43" s="475">
        <v>161.11222656987997</v>
      </c>
      <c r="AP43" s="473">
        <v>183.60322486188468</v>
      </c>
      <c r="AQ43" s="474">
        <v>183.60322486188468</v>
      </c>
      <c r="AR43" s="474">
        <v>161.11222656987997</v>
      </c>
      <c r="AS43" s="475">
        <v>161.11222656987997</v>
      </c>
      <c r="AT43" s="465" t="s">
        <v>1786</v>
      </c>
      <c r="AU43" s="466" t="s">
        <v>1786</v>
      </c>
      <c r="AV43" s="466" t="s">
        <v>1786</v>
      </c>
      <c r="AW43" s="466" t="s">
        <v>1786</v>
      </c>
      <c r="AX43" s="466" t="s">
        <v>1786</v>
      </c>
      <c r="AY43" s="335" t="s">
        <v>1786</v>
      </c>
      <c r="AZ43" s="336">
        <v>183.60322486188468</v>
      </c>
      <c r="BA43" s="335">
        <v>183.60322486188468</v>
      </c>
      <c r="BB43" s="335">
        <v>161.11222656987997</v>
      </c>
      <c r="BC43" s="337">
        <v>161.11222656987997</v>
      </c>
      <c r="BD43" s="465" t="s">
        <v>1786</v>
      </c>
      <c r="BE43" s="466" t="s">
        <v>1786</v>
      </c>
      <c r="BF43" s="466" t="s">
        <v>1786</v>
      </c>
      <c r="BG43" s="466" t="s">
        <v>1786</v>
      </c>
      <c r="BH43" s="466" t="s">
        <v>1786</v>
      </c>
      <c r="BI43" s="467" t="s">
        <v>1786</v>
      </c>
      <c r="BJ43" s="468">
        <v>6212732.8685927801</v>
      </c>
      <c r="BK43" s="469"/>
    </row>
    <row r="44" spans="1:63">
      <c r="A44" s="476">
        <v>313</v>
      </c>
      <c r="B44" s="477" t="s">
        <v>1646</v>
      </c>
      <c r="C44" s="476" t="s">
        <v>1813</v>
      </c>
      <c r="D44" s="338" t="s">
        <v>1795</v>
      </c>
      <c r="E44" s="476">
        <v>0</v>
      </c>
      <c r="F44" s="478">
        <v>822</v>
      </c>
      <c r="G44" s="479">
        <v>11744</v>
      </c>
      <c r="H44" s="479">
        <v>1535</v>
      </c>
      <c r="I44" s="480">
        <v>21269</v>
      </c>
      <c r="J44" s="478">
        <v>342896.6862405524</v>
      </c>
      <c r="K44" s="479">
        <v>2473424.8421462611</v>
      </c>
      <c r="L44" s="479">
        <v>166611.64354492861</v>
      </c>
      <c r="M44" s="480">
        <v>2904457.5875371047</v>
      </c>
      <c r="N44" s="481">
        <v>417.14925333400538</v>
      </c>
      <c r="O44" s="482">
        <v>210.61178832989282</v>
      </c>
      <c r="P44" s="482">
        <v>108.54178732568639</v>
      </c>
      <c r="Q44" s="483">
        <v>136.55825791231862</v>
      </c>
      <c r="R44" s="484">
        <v>417.14925333400538</v>
      </c>
      <c r="S44" s="485">
        <v>210.61178832989282</v>
      </c>
      <c r="T44" s="485">
        <v>108.54178732568639</v>
      </c>
      <c r="U44" s="485">
        <v>136.55825791231862</v>
      </c>
      <c r="V44" s="486">
        <v>417.14925333400538</v>
      </c>
      <c r="W44" s="487">
        <v>210.61178832989282</v>
      </c>
      <c r="X44" s="487">
        <v>108.54178732568639</v>
      </c>
      <c r="Y44" s="487">
        <v>136.55825791231862</v>
      </c>
      <c r="Z44" s="488">
        <v>417.14925333400538</v>
      </c>
      <c r="AA44" s="489">
        <v>210.61178832989282</v>
      </c>
      <c r="AB44" s="489">
        <v>108.54178732568639</v>
      </c>
      <c r="AC44" s="490">
        <v>136.55825791231862</v>
      </c>
      <c r="AD44" s="489">
        <v>417.14925333400538</v>
      </c>
      <c r="AE44" s="489">
        <v>210.61178832989282</v>
      </c>
      <c r="AF44" s="489">
        <v>134.67239217163802</v>
      </c>
      <c r="AG44" s="490">
        <v>134.67239217163802</v>
      </c>
      <c r="AH44" s="489">
        <v>417.14925333400538</v>
      </c>
      <c r="AI44" s="489">
        <v>210.61178832989282</v>
      </c>
      <c r="AJ44" s="489">
        <v>134.67239217163802</v>
      </c>
      <c r="AK44" s="489">
        <v>134.67239217163802</v>
      </c>
      <c r="AL44" s="488">
        <v>379.09235061170688</v>
      </c>
      <c r="AM44" s="489">
        <v>210.61178832989282</v>
      </c>
      <c r="AN44" s="489">
        <v>134.67239217163802</v>
      </c>
      <c r="AO44" s="490">
        <v>134.67239217163802</v>
      </c>
      <c r="AP44" s="488">
        <v>379.09235061170688</v>
      </c>
      <c r="AQ44" s="489">
        <v>210.61178832989282</v>
      </c>
      <c r="AR44" s="489">
        <v>134.67239217163802</v>
      </c>
      <c r="AS44" s="490">
        <v>134.67239217163802</v>
      </c>
      <c r="AT44" s="491" t="s">
        <v>1786</v>
      </c>
      <c r="AU44" s="492" t="s">
        <v>1786</v>
      </c>
      <c r="AV44" s="492" t="s">
        <v>1786</v>
      </c>
      <c r="AW44" s="492" t="s">
        <v>1786</v>
      </c>
      <c r="AX44" s="492" t="s">
        <v>1786</v>
      </c>
      <c r="AY44" s="339" t="s">
        <v>1786</v>
      </c>
      <c r="AZ44" s="340">
        <v>379.09235061170688</v>
      </c>
      <c r="BA44" s="339">
        <v>210.61178832989282</v>
      </c>
      <c r="BB44" s="339">
        <v>134.67239217163802</v>
      </c>
      <c r="BC44" s="341">
        <v>134.67239217163802</v>
      </c>
      <c r="BD44" s="491" t="s">
        <v>1786</v>
      </c>
      <c r="BE44" s="492" t="s">
        <v>1786</v>
      </c>
      <c r="BF44" s="492" t="s">
        <v>1786</v>
      </c>
      <c r="BG44" s="492" t="s">
        <v>1786</v>
      </c>
      <c r="BH44" s="492" t="s">
        <v>1786</v>
      </c>
      <c r="BI44" s="493" t="s">
        <v>1786</v>
      </c>
      <c r="BJ44" s="468">
        <v>5856107.9854311179</v>
      </c>
      <c r="BK44" s="469"/>
    </row>
    <row r="45" spans="1:63">
      <c r="A45" s="412">
        <v>255</v>
      </c>
      <c r="B45" s="450" t="s">
        <v>1647</v>
      </c>
      <c r="C45" s="412" t="s">
        <v>1813</v>
      </c>
      <c r="D45" s="334" t="s">
        <v>1796</v>
      </c>
      <c r="E45" s="412">
        <v>0</v>
      </c>
      <c r="F45" s="451">
        <v>851</v>
      </c>
      <c r="G45" s="452">
        <v>8990</v>
      </c>
      <c r="H45" s="452">
        <v>740</v>
      </c>
      <c r="I45" s="453">
        <v>12608</v>
      </c>
      <c r="J45" s="451">
        <v>291324.8163328332</v>
      </c>
      <c r="K45" s="452">
        <v>2436726.1107198894</v>
      </c>
      <c r="L45" s="452">
        <v>156293.92066522682</v>
      </c>
      <c r="M45" s="453">
        <v>2422856.9600410848</v>
      </c>
      <c r="N45" s="454">
        <v>342.3323341161377</v>
      </c>
      <c r="O45" s="455">
        <v>271.04851064737369</v>
      </c>
      <c r="P45" s="455">
        <v>211.20800089895516</v>
      </c>
      <c r="Q45" s="456">
        <v>192.16822335351245</v>
      </c>
      <c r="R45" s="457">
        <v>342.3323341161377</v>
      </c>
      <c r="S45" s="458">
        <v>271.04851064737369</v>
      </c>
      <c r="T45" s="458">
        <v>211.20800089895516</v>
      </c>
      <c r="U45" s="458">
        <v>192.16822335351245</v>
      </c>
      <c r="V45" s="471">
        <v>342.3323341161377</v>
      </c>
      <c r="W45" s="472">
        <v>271.04851064737369</v>
      </c>
      <c r="X45" s="472">
        <v>211.20800089895516</v>
      </c>
      <c r="Y45" s="472">
        <v>192.16822335351245</v>
      </c>
      <c r="Z45" s="473">
        <v>342.3323341161377</v>
      </c>
      <c r="AA45" s="474">
        <v>271.04851064737369</v>
      </c>
      <c r="AB45" s="474">
        <v>211.20800089895516</v>
      </c>
      <c r="AC45" s="475">
        <v>192.16822335351245</v>
      </c>
      <c r="AD45" s="474">
        <v>342.3323341161377</v>
      </c>
      <c r="AE45" s="474">
        <v>271.04851064737369</v>
      </c>
      <c r="AF45" s="474">
        <v>211.20800089895516</v>
      </c>
      <c r="AG45" s="475">
        <v>192.16822335351245</v>
      </c>
      <c r="AH45" s="474">
        <v>342.3323341161377</v>
      </c>
      <c r="AI45" s="474">
        <v>271.04851064737369</v>
      </c>
      <c r="AJ45" s="474">
        <v>211.20800089895516</v>
      </c>
      <c r="AK45" s="474">
        <v>192.16822335351245</v>
      </c>
      <c r="AL45" s="473">
        <v>379.09235061170688</v>
      </c>
      <c r="AM45" s="474">
        <v>271.04851064737369</v>
      </c>
      <c r="AN45" s="474">
        <v>211.20800089895516</v>
      </c>
      <c r="AO45" s="475">
        <v>192.16822335351245</v>
      </c>
      <c r="AP45" s="473">
        <v>379.09235061170688</v>
      </c>
      <c r="AQ45" s="474">
        <v>271.04851064737369</v>
      </c>
      <c r="AR45" s="474">
        <v>211.20800089895516</v>
      </c>
      <c r="AS45" s="475">
        <v>192.16822335351245</v>
      </c>
      <c r="AT45" s="465" t="s">
        <v>1786</v>
      </c>
      <c r="AU45" s="466" t="s">
        <v>1786</v>
      </c>
      <c r="AV45" s="466" t="s">
        <v>1786</v>
      </c>
      <c r="AW45" s="466" t="s">
        <v>1786</v>
      </c>
      <c r="AX45" s="466" t="s">
        <v>1786</v>
      </c>
      <c r="AY45" s="335" t="s">
        <v>1786</v>
      </c>
      <c r="AZ45" s="336">
        <v>379.09235061170688</v>
      </c>
      <c r="BA45" s="335">
        <v>271.04851064737369</v>
      </c>
      <c r="BB45" s="335">
        <v>211.20800089895516</v>
      </c>
      <c r="BC45" s="337">
        <v>192.16822335351245</v>
      </c>
      <c r="BD45" s="465" t="s">
        <v>1786</v>
      </c>
      <c r="BE45" s="466" t="s">
        <v>1786</v>
      </c>
      <c r="BF45" s="466" t="s">
        <v>1786</v>
      </c>
      <c r="BG45" s="466" t="s">
        <v>1786</v>
      </c>
      <c r="BH45" s="466" t="s">
        <v>1786</v>
      </c>
      <c r="BI45" s="467" t="s">
        <v>1786</v>
      </c>
      <c r="BJ45" s="468">
        <v>5338484.5817967635</v>
      </c>
      <c r="BK45" s="469"/>
    </row>
    <row r="46" spans="1:63">
      <c r="A46" s="476">
        <v>320</v>
      </c>
      <c r="B46" s="477" t="s">
        <v>1648</v>
      </c>
      <c r="C46" s="476" t="s">
        <v>1814</v>
      </c>
      <c r="D46" s="338" t="s">
        <v>1795</v>
      </c>
      <c r="E46" s="476">
        <v>1</v>
      </c>
      <c r="F46" s="478">
        <v>14302</v>
      </c>
      <c r="G46" s="479">
        <v>614730</v>
      </c>
      <c r="H46" s="479">
        <v>24071</v>
      </c>
      <c r="I46" s="480">
        <v>992924</v>
      </c>
      <c r="J46" s="478">
        <v>3420158.2387618478</v>
      </c>
      <c r="K46" s="479">
        <v>105960299.62135035</v>
      </c>
      <c r="L46" s="479">
        <v>3699459.302398812</v>
      </c>
      <c r="M46" s="480">
        <v>99320346.231097609</v>
      </c>
      <c r="N46" s="481">
        <v>239.13845887021731</v>
      </c>
      <c r="O46" s="482">
        <v>172.36884424275755</v>
      </c>
      <c r="P46" s="482">
        <v>153.68947290926062</v>
      </c>
      <c r="Q46" s="483">
        <v>100.02814538786212</v>
      </c>
      <c r="R46" s="484">
        <v>239.13845887021731</v>
      </c>
      <c r="S46" s="485">
        <v>172.36884424275755</v>
      </c>
      <c r="T46" s="485">
        <v>153.68947290926062</v>
      </c>
      <c r="U46" s="485">
        <v>100.02814538786212</v>
      </c>
      <c r="V46" s="486">
        <v>239.13845887021731</v>
      </c>
      <c r="W46" s="487">
        <v>172.36884424275755</v>
      </c>
      <c r="X46" s="487">
        <v>153.68947290926062</v>
      </c>
      <c r="Y46" s="487">
        <v>100.02814538786212</v>
      </c>
      <c r="Z46" s="488">
        <v>239.13845887021731</v>
      </c>
      <c r="AA46" s="489">
        <v>172.36884424275755</v>
      </c>
      <c r="AB46" s="489">
        <v>153.68947290926062</v>
      </c>
      <c r="AC46" s="490">
        <v>100.02814538786212</v>
      </c>
      <c r="AD46" s="489">
        <v>239.13845887021731</v>
      </c>
      <c r="AE46" s="489">
        <v>172.36884424275755</v>
      </c>
      <c r="AF46" s="489">
        <v>153.68947290926062</v>
      </c>
      <c r="AG46" s="490">
        <v>100.02814538786212</v>
      </c>
      <c r="AH46" s="489">
        <v>239.13845887021731</v>
      </c>
      <c r="AI46" s="489">
        <v>172.36884424275755</v>
      </c>
      <c r="AJ46" s="489">
        <v>153.68947290926062</v>
      </c>
      <c r="AK46" s="489">
        <v>100.02814538786212</v>
      </c>
      <c r="AL46" s="488">
        <v>239.13845887021731</v>
      </c>
      <c r="AM46" s="489">
        <v>172.36884424275755</v>
      </c>
      <c r="AN46" s="489">
        <v>153.68947290926062</v>
      </c>
      <c r="AO46" s="490">
        <v>100.02814538786212</v>
      </c>
      <c r="AP46" s="488">
        <v>239.13845887021731</v>
      </c>
      <c r="AQ46" s="489">
        <v>172.36884424275755</v>
      </c>
      <c r="AR46" s="489">
        <v>153.68947290926062</v>
      </c>
      <c r="AS46" s="490">
        <v>100.02814538786212</v>
      </c>
      <c r="AT46" s="491" t="s">
        <v>1786</v>
      </c>
      <c r="AU46" s="492" t="s">
        <v>1786</v>
      </c>
      <c r="AV46" s="492" t="s">
        <v>1786</v>
      </c>
      <c r="AW46" s="492" t="s">
        <v>1786</v>
      </c>
      <c r="AX46" s="492" t="s">
        <v>1786</v>
      </c>
      <c r="AY46" s="339" t="s">
        <v>1786</v>
      </c>
      <c r="AZ46" s="340">
        <v>239.13845887021731</v>
      </c>
      <c r="BA46" s="339">
        <v>172.36884424275755</v>
      </c>
      <c r="BB46" s="339">
        <v>153.68947290926062</v>
      </c>
      <c r="BC46" s="341">
        <v>100.02814538786212</v>
      </c>
      <c r="BD46" s="491" t="s">
        <v>1786</v>
      </c>
      <c r="BE46" s="492" t="s">
        <v>1786</v>
      </c>
      <c r="BF46" s="492" t="s">
        <v>1786</v>
      </c>
      <c r="BG46" s="492" t="s">
        <v>1786</v>
      </c>
      <c r="BH46" s="492" t="s">
        <v>1786</v>
      </c>
      <c r="BI46" s="493" t="s">
        <v>1786</v>
      </c>
      <c r="BJ46" s="468">
        <v>212400263.39360863</v>
      </c>
      <c r="BK46" s="469"/>
    </row>
    <row r="47" spans="1:63">
      <c r="A47" s="412">
        <v>321</v>
      </c>
      <c r="B47" s="450" t="s">
        <v>1649</v>
      </c>
      <c r="C47" s="412" t="s">
        <v>1814</v>
      </c>
      <c r="D47" s="334" t="s">
        <v>1796</v>
      </c>
      <c r="E47" s="412">
        <v>1</v>
      </c>
      <c r="F47" s="451">
        <v>2694</v>
      </c>
      <c r="G47" s="452">
        <v>25386</v>
      </c>
      <c r="H47" s="452">
        <v>3893</v>
      </c>
      <c r="I47" s="453">
        <v>66558</v>
      </c>
      <c r="J47" s="451">
        <v>648867.69920847833</v>
      </c>
      <c r="K47" s="452">
        <v>6036642.0173324253</v>
      </c>
      <c r="L47" s="452">
        <v>673707.48798657872</v>
      </c>
      <c r="M47" s="453">
        <v>8642394.9810841624</v>
      </c>
      <c r="N47" s="454">
        <v>240.8566069816178</v>
      </c>
      <c r="O47" s="455">
        <v>237.79413918429154</v>
      </c>
      <c r="P47" s="455">
        <v>173.05612329478004</v>
      </c>
      <c r="Q47" s="456">
        <v>129.84757626557533</v>
      </c>
      <c r="R47" s="457">
        <v>240.8566069816178</v>
      </c>
      <c r="S47" s="458">
        <v>237.79413918429154</v>
      </c>
      <c r="T47" s="458">
        <v>173.05612329478004</v>
      </c>
      <c r="U47" s="458">
        <v>129.84757626557533</v>
      </c>
      <c r="V47" s="471">
        <v>240.8566069816178</v>
      </c>
      <c r="W47" s="472">
        <v>237.79413918429154</v>
      </c>
      <c r="X47" s="472">
        <v>173.05612329478004</v>
      </c>
      <c r="Y47" s="472">
        <v>129.84757626557533</v>
      </c>
      <c r="Z47" s="473">
        <v>240.8566069816178</v>
      </c>
      <c r="AA47" s="474">
        <v>237.79413918429154</v>
      </c>
      <c r="AB47" s="474">
        <v>173.05612329478004</v>
      </c>
      <c r="AC47" s="475">
        <v>129.84757626557533</v>
      </c>
      <c r="AD47" s="474">
        <v>240.8566069816178</v>
      </c>
      <c r="AE47" s="474">
        <v>237.79413918429154</v>
      </c>
      <c r="AF47" s="474">
        <v>173.05612329478004</v>
      </c>
      <c r="AG47" s="475">
        <v>129.84757626557533</v>
      </c>
      <c r="AH47" s="474">
        <v>240.8566069816178</v>
      </c>
      <c r="AI47" s="474">
        <v>237.79413918429154</v>
      </c>
      <c r="AJ47" s="474">
        <v>173.05612329478004</v>
      </c>
      <c r="AK47" s="474">
        <v>129.84757626557533</v>
      </c>
      <c r="AL47" s="473">
        <v>240.8566069816178</v>
      </c>
      <c r="AM47" s="474">
        <v>237.79413918429154</v>
      </c>
      <c r="AN47" s="474">
        <v>173.05612329478004</v>
      </c>
      <c r="AO47" s="475">
        <v>129.84757626557533</v>
      </c>
      <c r="AP47" s="473">
        <v>240.8566069816178</v>
      </c>
      <c r="AQ47" s="474">
        <v>237.79413918429154</v>
      </c>
      <c r="AR47" s="474">
        <v>173.05612329478004</v>
      </c>
      <c r="AS47" s="475">
        <v>129.84757626557533</v>
      </c>
      <c r="AT47" s="465" t="s">
        <v>1786</v>
      </c>
      <c r="AU47" s="466" t="s">
        <v>1786</v>
      </c>
      <c r="AV47" s="466" t="s">
        <v>1786</v>
      </c>
      <c r="AW47" s="466" t="s">
        <v>1786</v>
      </c>
      <c r="AX47" s="466" t="s">
        <v>1786</v>
      </c>
      <c r="AY47" s="335" t="s">
        <v>1786</v>
      </c>
      <c r="AZ47" s="336">
        <v>240.8566069816178</v>
      </c>
      <c r="BA47" s="335">
        <v>237.79413918429154</v>
      </c>
      <c r="BB47" s="335">
        <v>173.05612329478004</v>
      </c>
      <c r="BC47" s="337">
        <v>129.84757626557533</v>
      </c>
      <c r="BD47" s="465" t="s">
        <v>1786</v>
      </c>
      <c r="BE47" s="466" t="s">
        <v>1786</v>
      </c>
      <c r="BF47" s="466" t="s">
        <v>1786</v>
      </c>
      <c r="BG47" s="466" t="s">
        <v>1786</v>
      </c>
      <c r="BH47" s="466" t="s">
        <v>1786</v>
      </c>
      <c r="BI47" s="467" t="s">
        <v>1786</v>
      </c>
      <c r="BJ47" s="468">
        <v>16001612.185611645</v>
      </c>
      <c r="BK47" s="469"/>
    </row>
    <row r="48" spans="1:63">
      <c r="A48" s="476">
        <v>330</v>
      </c>
      <c r="B48" s="477" t="s">
        <v>1650</v>
      </c>
      <c r="C48" s="476" t="s">
        <v>1815</v>
      </c>
      <c r="D48" s="338" t="s">
        <v>1795</v>
      </c>
      <c r="E48" s="476">
        <v>1</v>
      </c>
      <c r="F48" s="478">
        <v>5153</v>
      </c>
      <c r="G48" s="479">
        <v>694038</v>
      </c>
      <c r="H48" s="479">
        <v>11805</v>
      </c>
      <c r="I48" s="480">
        <v>1275277</v>
      </c>
      <c r="J48" s="478">
        <v>658246.96629534394</v>
      </c>
      <c r="K48" s="479">
        <v>77502103.537039012</v>
      </c>
      <c r="L48" s="479">
        <v>943407.94602636003</v>
      </c>
      <c r="M48" s="480">
        <v>92727779.928630233</v>
      </c>
      <c r="N48" s="481">
        <v>127.74053295077508</v>
      </c>
      <c r="O48" s="482">
        <v>111.66838636650877</v>
      </c>
      <c r="P48" s="482">
        <v>79.915963238149942</v>
      </c>
      <c r="Q48" s="483">
        <v>72.711873521305748</v>
      </c>
      <c r="R48" s="484">
        <v>127.74053295077508</v>
      </c>
      <c r="S48" s="485">
        <v>111.66838636650877</v>
      </c>
      <c r="T48" s="485">
        <v>79.915963238149942</v>
      </c>
      <c r="U48" s="485">
        <v>72.711873521305748</v>
      </c>
      <c r="V48" s="486">
        <v>127.74053295077508</v>
      </c>
      <c r="W48" s="487">
        <v>111.66838636650877</v>
      </c>
      <c r="X48" s="487">
        <v>79.915963238149942</v>
      </c>
      <c r="Y48" s="487">
        <v>72.711873521305748</v>
      </c>
      <c r="Z48" s="488">
        <v>127.74053295077508</v>
      </c>
      <c r="AA48" s="489">
        <v>111.66838636650877</v>
      </c>
      <c r="AB48" s="489">
        <v>79.915963238149942</v>
      </c>
      <c r="AC48" s="490">
        <v>72.711873521305748</v>
      </c>
      <c r="AD48" s="489">
        <v>127.74053295077508</v>
      </c>
      <c r="AE48" s="489">
        <v>111.66838636650877</v>
      </c>
      <c r="AF48" s="489">
        <v>79.915963238149942</v>
      </c>
      <c r="AG48" s="490">
        <v>72.711873521305748</v>
      </c>
      <c r="AH48" s="489">
        <v>127.74053295077508</v>
      </c>
      <c r="AI48" s="489">
        <v>111.66838636650877</v>
      </c>
      <c r="AJ48" s="489">
        <v>79.915963238149942</v>
      </c>
      <c r="AK48" s="489">
        <v>72.711873521305748</v>
      </c>
      <c r="AL48" s="488">
        <v>127.74053295077508</v>
      </c>
      <c r="AM48" s="489">
        <v>111.66838636650877</v>
      </c>
      <c r="AN48" s="489">
        <v>79.915963238149942</v>
      </c>
      <c r="AO48" s="490">
        <v>72.711873521305748</v>
      </c>
      <c r="AP48" s="488">
        <v>127.74053295077508</v>
      </c>
      <c r="AQ48" s="489">
        <v>111.66838636650877</v>
      </c>
      <c r="AR48" s="489">
        <v>79.915963238149942</v>
      </c>
      <c r="AS48" s="490">
        <v>72.711873521305748</v>
      </c>
      <c r="AT48" s="491" t="s">
        <v>1786</v>
      </c>
      <c r="AU48" s="492" t="s">
        <v>1786</v>
      </c>
      <c r="AV48" s="492" t="s">
        <v>1786</v>
      </c>
      <c r="AW48" s="492" t="s">
        <v>1786</v>
      </c>
      <c r="AX48" s="492" t="s">
        <v>1786</v>
      </c>
      <c r="AY48" s="339" t="s">
        <v>1786</v>
      </c>
      <c r="AZ48" s="340">
        <v>127.74053295077508</v>
      </c>
      <c r="BA48" s="339">
        <v>111.66838636650877</v>
      </c>
      <c r="BB48" s="339">
        <v>79.915963238149942</v>
      </c>
      <c r="BC48" s="341">
        <v>72.711873521305748</v>
      </c>
      <c r="BD48" s="491" t="s">
        <v>1786</v>
      </c>
      <c r="BE48" s="492" t="s">
        <v>1786</v>
      </c>
      <c r="BF48" s="492" t="s">
        <v>1786</v>
      </c>
      <c r="BG48" s="492" t="s">
        <v>1786</v>
      </c>
      <c r="BH48" s="492" t="s">
        <v>1786</v>
      </c>
      <c r="BI48" s="493" t="s">
        <v>1786</v>
      </c>
      <c r="BJ48" s="468">
        <v>171831538.37799096</v>
      </c>
      <c r="BK48" s="469"/>
    </row>
    <row r="49" spans="1:63">
      <c r="A49" s="412">
        <v>257</v>
      </c>
      <c r="B49" s="450" t="s">
        <v>1651</v>
      </c>
      <c r="C49" s="412" t="s">
        <v>1815</v>
      </c>
      <c r="D49" s="334" t="s">
        <v>1796</v>
      </c>
      <c r="E49" s="412">
        <v>1</v>
      </c>
      <c r="F49" s="451">
        <v>344</v>
      </c>
      <c r="G49" s="452">
        <v>19812</v>
      </c>
      <c r="H49" s="452">
        <v>452</v>
      </c>
      <c r="I49" s="453">
        <v>33316</v>
      </c>
      <c r="J49" s="451">
        <v>71795.27994040359</v>
      </c>
      <c r="K49" s="452">
        <v>2672690.2493226095</v>
      </c>
      <c r="L49" s="452">
        <v>77099.529024622709</v>
      </c>
      <c r="M49" s="453">
        <v>3256573.6233789185</v>
      </c>
      <c r="N49" s="454">
        <v>208.70720912908021</v>
      </c>
      <c r="O49" s="455">
        <v>134.90259687677212</v>
      </c>
      <c r="P49" s="455">
        <v>170.57417925801485</v>
      </c>
      <c r="Q49" s="456">
        <v>97.748037680961659</v>
      </c>
      <c r="R49" s="457">
        <v>208.70720912908021</v>
      </c>
      <c r="S49" s="458">
        <v>134.90259687677212</v>
      </c>
      <c r="T49" s="458">
        <v>170.57417925801485</v>
      </c>
      <c r="U49" s="458">
        <v>97.748037680961659</v>
      </c>
      <c r="V49" s="471">
        <v>208.70720912908021</v>
      </c>
      <c r="W49" s="472">
        <v>134.90259687677212</v>
      </c>
      <c r="X49" s="472">
        <v>170.57417925801485</v>
      </c>
      <c r="Y49" s="472">
        <v>97.748037680961659</v>
      </c>
      <c r="Z49" s="473">
        <v>208.70720912908021</v>
      </c>
      <c r="AA49" s="474">
        <v>134.90259687677212</v>
      </c>
      <c r="AB49" s="474">
        <v>170.57417925801485</v>
      </c>
      <c r="AC49" s="475">
        <v>97.748037680961659</v>
      </c>
      <c r="AD49" s="474">
        <v>208.70720912908021</v>
      </c>
      <c r="AE49" s="474">
        <v>134.90259687677212</v>
      </c>
      <c r="AF49" s="474">
        <v>170.57417925801485</v>
      </c>
      <c r="AG49" s="475">
        <v>97.748037680961659</v>
      </c>
      <c r="AH49" s="474">
        <v>208.70720912908021</v>
      </c>
      <c r="AI49" s="474">
        <v>134.90259687677212</v>
      </c>
      <c r="AJ49" s="474">
        <v>170.57417925801485</v>
      </c>
      <c r="AK49" s="474">
        <v>97.748037680961659</v>
      </c>
      <c r="AL49" s="473">
        <v>208.70720912908021</v>
      </c>
      <c r="AM49" s="474">
        <v>134.90259687677212</v>
      </c>
      <c r="AN49" s="474">
        <v>170.57417925801485</v>
      </c>
      <c r="AO49" s="475">
        <v>97.748037680961659</v>
      </c>
      <c r="AP49" s="473">
        <v>208.70720912908021</v>
      </c>
      <c r="AQ49" s="474">
        <v>134.90259687677212</v>
      </c>
      <c r="AR49" s="474">
        <v>170.57417925801485</v>
      </c>
      <c r="AS49" s="475">
        <v>97.748037680961659</v>
      </c>
      <c r="AT49" s="465" t="s">
        <v>1786</v>
      </c>
      <c r="AU49" s="466" t="s">
        <v>1786</v>
      </c>
      <c r="AV49" s="466" t="s">
        <v>1786</v>
      </c>
      <c r="AW49" s="466" t="s">
        <v>1786</v>
      </c>
      <c r="AX49" s="466" t="s">
        <v>1786</v>
      </c>
      <c r="AY49" s="335" t="s">
        <v>1786</v>
      </c>
      <c r="AZ49" s="336">
        <v>208.70720912908021</v>
      </c>
      <c r="BA49" s="335">
        <v>134.90259687677212</v>
      </c>
      <c r="BB49" s="335">
        <v>170.57417925801485</v>
      </c>
      <c r="BC49" s="337">
        <v>97.748037680961659</v>
      </c>
      <c r="BD49" s="465" t="s">
        <v>1786</v>
      </c>
      <c r="BE49" s="466" t="s">
        <v>1786</v>
      </c>
      <c r="BF49" s="466" t="s">
        <v>1786</v>
      </c>
      <c r="BG49" s="466" t="s">
        <v>1786</v>
      </c>
      <c r="BH49" s="466" t="s">
        <v>1786</v>
      </c>
      <c r="BI49" s="467" t="s">
        <v>1786</v>
      </c>
      <c r="BJ49" s="468">
        <v>6078158.6816665549</v>
      </c>
      <c r="BK49" s="469"/>
    </row>
    <row r="50" spans="1:63">
      <c r="A50" s="476">
        <v>340</v>
      </c>
      <c r="B50" s="477" t="s">
        <v>1652</v>
      </c>
      <c r="C50" s="476" t="s">
        <v>1816</v>
      </c>
      <c r="D50" s="338" t="s">
        <v>1795</v>
      </c>
      <c r="E50" s="476">
        <v>1</v>
      </c>
      <c r="F50" s="478">
        <v>9124</v>
      </c>
      <c r="G50" s="479">
        <v>348314</v>
      </c>
      <c r="H50" s="479">
        <v>27773</v>
      </c>
      <c r="I50" s="480">
        <v>757732</v>
      </c>
      <c r="J50" s="478">
        <v>2628004.479262955</v>
      </c>
      <c r="K50" s="479">
        <v>65810994.542288095</v>
      </c>
      <c r="L50" s="479">
        <v>5062146.2095924355</v>
      </c>
      <c r="M50" s="480">
        <v>83029102.71020101</v>
      </c>
      <c r="N50" s="481">
        <v>288.0320560349578</v>
      </c>
      <c r="O50" s="482">
        <v>188.94157151962912</v>
      </c>
      <c r="P50" s="482">
        <v>182.26861374689216</v>
      </c>
      <c r="Q50" s="483">
        <v>109.57581666103717</v>
      </c>
      <c r="R50" s="484">
        <v>288.0320560349578</v>
      </c>
      <c r="S50" s="485">
        <v>188.94157151962912</v>
      </c>
      <c r="T50" s="485">
        <v>182.26861374689216</v>
      </c>
      <c r="U50" s="485">
        <v>109.57581666103717</v>
      </c>
      <c r="V50" s="486">
        <v>288.0320560349578</v>
      </c>
      <c r="W50" s="487">
        <v>188.94157151962912</v>
      </c>
      <c r="X50" s="487">
        <v>182.26861374689216</v>
      </c>
      <c r="Y50" s="487">
        <v>109.57581666103717</v>
      </c>
      <c r="Z50" s="488">
        <v>288.0320560349578</v>
      </c>
      <c r="AA50" s="489">
        <v>188.94157151962912</v>
      </c>
      <c r="AB50" s="489">
        <v>182.26861374689216</v>
      </c>
      <c r="AC50" s="490">
        <v>109.57581666103717</v>
      </c>
      <c r="AD50" s="489">
        <v>288.0320560349578</v>
      </c>
      <c r="AE50" s="489">
        <v>188.94157151962912</v>
      </c>
      <c r="AF50" s="489">
        <v>182.26861374689216</v>
      </c>
      <c r="AG50" s="490">
        <v>109.57581666103717</v>
      </c>
      <c r="AH50" s="489">
        <v>288.0320560349578</v>
      </c>
      <c r="AI50" s="489">
        <v>188.94157151962912</v>
      </c>
      <c r="AJ50" s="489">
        <v>182.26861374689216</v>
      </c>
      <c r="AK50" s="489">
        <v>109.57581666103717</v>
      </c>
      <c r="AL50" s="488">
        <v>288.0320560349578</v>
      </c>
      <c r="AM50" s="489">
        <v>188.94157151962912</v>
      </c>
      <c r="AN50" s="489">
        <v>180.1454198954354</v>
      </c>
      <c r="AO50" s="490">
        <v>109.57581666103717</v>
      </c>
      <c r="AP50" s="488">
        <v>288.0320560349578</v>
      </c>
      <c r="AQ50" s="489">
        <v>188.94157151962912</v>
      </c>
      <c r="AR50" s="489">
        <v>180.1454198954354</v>
      </c>
      <c r="AS50" s="490">
        <v>109.57581666103717</v>
      </c>
      <c r="AT50" s="491" t="s">
        <v>1786</v>
      </c>
      <c r="AU50" s="492" t="s">
        <v>1786</v>
      </c>
      <c r="AV50" s="492" t="s">
        <v>1786</v>
      </c>
      <c r="AW50" s="492" t="s">
        <v>1786</v>
      </c>
      <c r="AX50" s="492" t="s">
        <v>1786</v>
      </c>
      <c r="AY50" s="339" t="s">
        <v>1786</v>
      </c>
      <c r="AZ50" s="340">
        <v>288.0320560349578</v>
      </c>
      <c r="BA50" s="339">
        <v>188.94157151962912</v>
      </c>
      <c r="BB50" s="339">
        <v>180.1454198954354</v>
      </c>
      <c r="BC50" s="341">
        <v>109.57581666103717</v>
      </c>
      <c r="BD50" s="491" t="s">
        <v>1786</v>
      </c>
      <c r="BE50" s="492" t="s">
        <v>1786</v>
      </c>
      <c r="BF50" s="492" t="s">
        <v>1786</v>
      </c>
      <c r="BG50" s="492" t="s">
        <v>1786</v>
      </c>
      <c r="BH50" s="492" t="s">
        <v>1786</v>
      </c>
      <c r="BI50" s="493" t="s">
        <v>1786</v>
      </c>
      <c r="BJ50" s="468">
        <v>156471280.478508</v>
      </c>
      <c r="BK50" s="469"/>
    </row>
    <row r="51" spans="1:63">
      <c r="A51" s="412">
        <v>258</v>
      </c>
      <c r="B51" s="450" t="s">
        <v>1653</v>
      </c>
      <c r="C51" s="412" t="s">
        <v>1816</v>
      </c>
      <c r="D51" s="334" t="s">
        <v>1796</v>
      </c>
      <c r="E51" s="412">
        <v>1</v>
      </c>
      <c r="F51" s="451">
        <v>802</v>
      </c>
      <c r="G51" s="452">
        <v>8971</v>
      </c>
      <c r="H51" s="452">
        <v>2665</v>
      </c>
      <c r="I51" s="453">
        <v>31940</v>
      </c>
      <c r="J51" s="451">
        <v>244890.55607673241</v>
      </c>
      <c r="K51" s="452">
        <v>2650916.2100510965</v>
      </c>
      <c r="L51" s="452">
        <v>421120.08118482662</v>
      </c>
      <c r="M51" s="453">
        <v>4989899.3666029163</v>
      </c>
      <c r="N51" s="454">
        <v>305.34982054455412</v>
      </c>
      <c r="O51" s="455">
        <v>295.4984070952064</v>
      </c>
      <c r="P51" s="455">
        <v>158.01879218942838</v>
      </c>
      <c r="Q51" s="456">
        <v>156.22728135888906</v>
      </c>
      <c r="R51" s="457">
        <v>305.34982054455412</v>
      </c>
      <c r="S51" s="458">
        <v>295.4984070952064</v>
      </c>
      <c r="T51" s="458">
        <v>158.01879218942838</v>
      </c>
      <c r="U51" s="458">
        <v>156.22728135888906</v>
      </c>
      <c r="V51" s="471">
        <v>305.34982054455412</v>
      </c>
      <c r="W51" s="472">
        <v>295.4984070952064</v>
      </c>
      <c r="X51" s="472">
        <v>158.01879218942838</v>
      </c>
      <c r="Y51" s="472">
        <v>156.22728135888906</v>
      </c>
      <c r="Z51" s="473">
        <v>305.34982054455412</v>
      </c>
      <c r="AA51" s="474">
        <v>295.4984070952064</v>
      </c>
      <c r="AB51" s="474">
        <v>158.01879218942838</v>
      </c>
      <c r="AC51" s="475">
        <v>156.22728135888906</v>
      </c>
      <c r="AD51" s="474">
        <v>305.34982054455412</v>
      </c>
      <c r="AE51" s="474">
        <v>295.4984070952064</v>
      </c>
      <c r="AF51" s="474">
        <v>158.01879218942838</v>
      </c>
      <c r="AG51" s="475">
        <v>156.22728135888906</v>
      </c>
      <c r="AH51" s="474">
        <v>305.34982054455412</v>
      </c>
      <c r="AI51" s="474">
        <v>295.4984070952064</v>
      </c>
      <c r="AJ51" s="474">
        <v>158.01879218942838</v>
      </c>
      <c r="AK51" s="474">
        <v>156.22728135888906</v>
      </c>
      <c r="AL51" s="473">
        <v>305.34982054455412</v>
      </c>
      <c r="AM51" s="474">
        <v>295.4984070952064</v>
      </c>
      <c r="AN51" s="474">
        <v>180.1454198954354</v>
      </c>
      <c r="AO51" s="475">
        <v>156.22728135888906</v>
      </c>
      <c r="AP51" s="473">
        <v>305.34982054455412</v>
      </c>
      <c r="AQ51" s="474">
        <v>295.4984070952064</v>
      </c>
      <c r="AR51" s="474">
        <v>180.1454198954354</v>
      </c>
      <c r="AS51" s="475">
        <v>156.22728135888906</v>
      </c>
      <c r="AT51" s="465" t="s">
        <v>1786</v>
      </c>
      <c r="AU51" s="466" t="s">
        <v>1786</v>
      </c>
      <c r="AV51" s="466" t="s">
        <v>1786</v>
      </c>
      <c r="AW51" s="466" t="s">
        <v>1786</v>
      </c>
      <c r="AX51" s="466" t="s">
        <v>1786</v>
      </c>
      <c r="AY51" s="335" t="s">
        <v>1786</v>
      </c>
      <c r="AZ51" s="336">
        <v>305.34982054455412</v>
      </c>
      <c r="BA51" s="335">
        <v>295.4984070952064</v>
      </c>
      <c r="BB51" s="335">
        <v>180.1454198954354</v>
      </c>
      <c r="BC51" s="337">
        <v>156.22728135888906</v>
      </c>
      <c r="BD51" s="465" t="s">
        <v>1786</v>
      </c>
      <c r="BE51" s="466" t="s">
        <v>1786</v>
      </c>
      <c r="BF51" s="466" t="s">
        <v>1786</v>
      </c>
      <c r="BG51" s="466" t="s">
        <v>1786</v>
      </c>
      <c r="BH51" s="466" t="s">
        <v>1786</v>
      </c>
      <c r="BI51" s="467" t="s">
        <v>1786</v>
      </c>
      <c r="BJ51" s="468">
        <v>8365793.6767520811</v>
      </c>
      <c r="BK51" s="469"/>
    </row>
    <row r="52" spans="1:63">
      <c r="A52" s="476">
        <v>350</v>
      </c>
      <c r="B52" s="477" t="s">
        <v>1654</v>
      </c>
      <c r="C52" s="476" t="s">
        <v>1817</v>
      </c>
      <c r="D52" s="338" t="s">
        <v>1795</v>
      </c>
      <c r="E52" s="476">
        <v>1</v>
      </c>
      <c r="F52" s="478">
        <v>750</v>
      </c>
      <c r="G52" s="479">
        <v>18813</v>
      </c>
      <c r="H52" s="479">
        <v>3740</v>
      </c>
      <c r="I52" s="480">
        <v>58416</v>
      </c>
      <c r="J52" s="478">
        <v>254692.50506900062</v>
      </c>
      <c r="K52" s="479">
        <v>6301547.9050845029</v>
      </c>
      <c r="L52" s="479">
        <v>670595.5494130014</v>
      </c>
      <c r="M52" s="480">
        <v>12807971.859265074</v>
      </c>
      <c r="N52" s="481">
        <v>339.59000675866747</v>
      </c>
      <c r="O52" s="482">
        <v>334.95709908491483</v>
      </c>
      <c r="P52" s="482">
        <v>179.30362283770091</v>
      </c>
      <c r="Q52" s="483">
        <v>219.25451690059359</v>
      </c>
      <c r="R52" s="484">
        <v>339.59000675866747</v>
      </c>
      <c r="S52" s="485">
        <v>334.95709908491483</v>
      </c>
      <c r="T52" s="485">
        <v>179.30362283770091</v>
      </c>
      <c r="U52" s="485">
        <v>219.25451690059359</v>
      </c>
      <c r="V52" s="486">
        <v>339.59000675866747</v>
      </c>
      <c r="W52" s="487">
        <v>334.95709908491483</v>
      </c>
      <c r="X52" s="487">
        <v>179.30362283770091</v>
      </c>
      <c r="Y52" s="487">
        <v>219.25451690059359</v>
      </c>
      <c r="Z52" s="488">
        <v>339.59000675866747</v>
      </c>
      <c r="AA52" s="489">
        <v>334.95709908491483</v>
      </c>
      <c r="AB52" s="489">
        <v>179.30362283770091</v>
      </c>
      <c r="AC52" s="490">
        <v>219.25451690059359</v>
      </c>
      <c r="AD52" s="489">
        <v>339.59000675866747</v>
      </c>
      <c r="AE52" s="489">
        <v>334.95709908491483</v>
      </c>
      <c r="AF52" s="489">
        <v>216.85062437541146</v>
      </c>
      <c r="AG52" s="490">
        <v>216.85062437541146</v>
      </c>
      <c r="AH52" s="489">
        <v>339.59000675866747</v>
      </c>
      <c r="AI52" s="489">
        <v>334.95709908491483</v>
      </c>
      <c r="AJ52" s="489">
        <v>216.85062437541146</v>
      </c>
      <c r="AK52" s="489">
        <v>216.85062437541146</v>
      </c>
      <c r="AL52" s="488">
        <v>339.59000675866747</v>
      </c>
      <c r="AM52" s="489">
        <v>334.95709908491483</v>
      </c>
      <c r="AN52" s="489">
        <v>216.85062437541146</v>
      </c>
      <c r="AO52" s="490">
        <v>216.85062437541146</v>
      </c>
      <c r="AP52" s="488">
        <v>339.59000675866747</v>
      </c>
      <c r="AQ52" s="489">
        <v>334.95709908491483</v>
      </c>
      <c r="AR52" s="489">
        <v>216.85062437541146</v>
      </c>
      <c r="AS52" s="490">
        <v>216.85062437541146</v>
      </c>
      <c r="AT52" s="491" t="s">
        <v>1786</v>
      </c>
      <c r="AU52" s="492" t="s">
        <v>1786</v>
      </c>
      <c r="AV52" s="492" t="s">
        <v>1786</v>
      </c>
      <c r="AW52" s="492" t="s">
        <v>1786</v>
      </c>
      <c r="AX52" s="492" t="s">
        <v>1786</v>
      </c>
      <c r="AY52" s="339" t="s">
        <v>1786</v>
      </c>
      <c r="AZ52" s="340">
        <v>339.59000675866747</v>
      </c>
      <c r="BA52" s="339">
        <v>334.95709908491483</v>
      </c>
      <c r="BB52" s="339">
        <v>216.85062437541146</v>
      </c>
      <c r="BC52" s="341">
        <v>216.85062437541146</v>
      </c>
      <c r="BD52" s="491" t="s">
        <v>1786</v>
      </c>
      <c r="BE52" s="492" t="s">
        <v>1786</v>
      </c>
      <c r="BF52" s="492" t="s">
        <v>1786</v>
      </c>
      <c r="BG52" s="492" t="s">
        <v>1786</v>
      </c>
      <c r="BH52" s="492" t="s">
        <v>1786</v>
      </c>
      <c r="BI52" s="493" t="s">
        <v>1786</v>
      </c>
      <c r="BJ52" s="468">
        <v>20034807.818831578</v>
      </c>
      <c r="BK52" s="469"/>
    </row>
    <row r="53" spans="1:63">
      <c r="A53" s="412">
        <v>256</v>
      </c>
      <c r="B53" s="450" t="s">
        <v>1655</v>
      </c>
      <c r="C53" s="412" t="s">
        <v>1817</v>
      </c>
      <c r="D53" s="334" t="s">
        <v>1796</v>
      </c>
      <c r="E53" s="412">
        <v>0</v>
      </c>
      <c r="F53" s="451">
        <v>3</v>
      </c>
      <c r="G53" s="452">
        <v>1328</v>
      </c>
      <c r="H53" s="452">
        <v>97</v>
      </c>
      <c r="I53" s="453">
        <v>4686</v>
      </c>
      <c r="J53" s="451">
        <v>1073.3883415619416</v>
      </c>
      <c r="K53" s="452">
        <v>481671.332385357</v>
      </c>
      <c r="L53" s="452">
        <v>12466.199951086679</v>
      </c>
      <c r="M53" s="453">
        <v>1244456.786881638</v>
      </c>
      <c r="N53" s="454">
        <v>357.79611385398056</v>
      </c>
      <c r="O53" s="455">
        <v>362.70431655523873</v>
      </c>
      <c r="P53" s="455">
        <v>128.51752526893483</v>
      </c>
      <c r="Q53" s="456">
        <v>265.56909664567604</v>
      </c>
      <c r="R53" s="457">
        <v>135.39588292648622</v>
      </c>
      <c r="S53" s="458">
        <v>362.70431655523873</v>
      </c>
      <c r="T53" s="458">
        <v>135.39588292648622</v>
      </c>
      <c r="U53" s="458">
        <v>265.56909664567604</v>
      </c>
      <c r="V53" s="471">
        <v>135.39588292648622</v>
      </c>
      <c r="W53" s="472">
        <v>362.70431655523873</v>
      </c>
      <c r="X53" s="472">
        <v>135.39588292648622</v>
      </c>
      <c r="Y53" s="472">
        <v>265.56909664567604</v>
      </c>
      <c r="Z53" s="473">
        <v>135.39588292648622</v>
      </c>
      <c r="AA53" s="474">
        <v>362.70431655523873</v>
      </c>
      <c r="AB53" s="474">
        <v>135.39588292648622</v>
      </c>
      <c r="AC53" s="475">
        <v>265.56909664567604</v>
      </c>
      <c r="AD53" s="474">
        <v>362.19197598357368</v>
      </c>
      <c r="AE53" s="474">
        <v>362.19197598357368</v>
      </c>
      <c r="AF53" s="474">
        <v>262.92916318743613</v>
      </c>
      <c r="AG53" s="475">
        <v>262.92916318743613</v>
      </c>
      <c r="AH53" s="474">
        <v>362.19197598357368</v>
      </c>
      <c r="AI53" s="474">
        <v>362.19197598357368</v>
      </c>
      <c r="AJ53" s="474">
        <v>262.92916318743613</v>
      </c>
      <c r="AK53" s="474">
        <v>262.92916318743613</v>
      </c>
      <c r="AL53" s="473">
        <v>362.19197598357368</v>
      </c>
      <c r="AM53" s="474">
        <v>362.19197598357368</v>
      </c>
      <c r="AN53" s="474">
        <v>262.92916318743613</v>
      </c>
      <c r="AO53" s="475">
        <v>262.92916318743613</v>
      </c>
      <c r="AP53" s="473">
        <v>362.19197598357368</v>
      </c>
      <c r="AQ53" s="474">
        <v>362.19197598357368</v>
      </c>
      <c r="AR53" s="474">
        <v>262.92916318743613</v>
      </c>
      <c r="AS53" s="475">
        <v>262.92916318743613</v>
      </c>
      <c r="AT53" s="465" t="s">
        <v>1786</v>
      </c>
      <c r="AU53" s="466" t="s">
        <v>1786</v>
      </c>
      <c r="AV53" s="466" t="s">
        <v>1786</v>
      </c>
      <c r="AW53" s="466" t="s">
        <v>1786</v>
      </c>
      <c r="AX53" s="466" t="s">
        <v>1786</v>
      </c>
      <c r="AY53" s="335" t="s">
        <v>1786</v>
      </c>
      <c r="AZ53" s="336">
        <v>362.19197598357368</v>
      </c>
      <c r="BA53" s="335">
        <v>362.19197598357368</v>
      </c>
      <c r="BB53" s="335">
        <v>262.92916318743613</v>
      </c>
      <c r="BC53" s="337">
        <v>262.92916318743613</v>
      </c>
      <c r="BD53" s="465" t="s">
        <v>1786</v>
      </c>
      <c r="BE53" s="466" t="s">
        <v>1786</v>
      </c>
      <c r="BF53" s="466" t="s">
        <v>1786</v>
      </c>
      <c r="BG53" s="466" t="s">
        <v>1786</v>
      </c>
      <c r="BH53" s="466" t="s">
        <v>1786</v>
      </c>
      <c r="BI53" s="467" t="s">
        <v>1786</v>
      </c>
      <c r="BJ53" s="468">
        <v>1739667.7075596435</v>
      </c>
      <c r="BK53" s="469"/>
    </row>
    <row r="54" spans="1:63">
      <c r="A54" s="476">
        <v>361</v>
      </c>
      <c r="B54" s="477" t="s">
        <v>1656</v>
      </c>
      <c r="C54" s="476" t="s">
        <v>1818</v>
      </c>
      <c r="D54" s="338" t="s">
        <v>1795</v>
      </c>
      <c r="E54" s="476">
        <v>1</v>
      </c>
      <c r="F54" s="478">
        <v>1454</v>
      </c>
      <c r="G54" s="479">
        <v>70458</v>
      </c>
      <c r="H54" s="479">
        <v>15040</v>
      </c>
      <c r="I54" s="480">
        <v>581903</v>
      </c>
      <c r="J54" s="478">
        <v>473008.57746126002</v>
      </c>
      <c r="K54" s="479">
        <v>19692316.88770286</v>
      </c>
      <c r="L54" s="479">
        <v>2330720.4790567351</v>
      </c>
      <c r="M54" s="480">
        <v>77799841.694290817</v>
      </c>
      <c r="N54" s="481">
        <v>325.31539027596978</v>
      </c>
      <c r="O54" s="482">
        <v>279.49014856656248</v>
      </c>
      <c r="P54" s="482">
        <v>154.96811695855951</v>
      </c>
      <c r="Q54" s="483">
        <v>133.6989871065982</v>
      </c>
      <c r="R54" s="484">
        <v>325.31539027596978</v>
      </c>
      <c r="S54" s="485">
        <v>279.49014856656248</v>
      </c>
      <c r="T54" s="485">
        <v>154.96811695855951</v>
      </c>
      <c r="U54" s="485">
        <v>133.6989871065982</v>
      </c>
      <c r="V54" s="486">
        <v>325.31539027596978</v>
      </c>
      <c r="W54" s="487">
        <v>279.49014856656248</v>
      </c>
      <c r="X54" s="487">
        <v>154.96811695855951</v>
      </c>
      <c r="Y54" s="487">
        <v>133.6989871065982</v>
      </c>
      <c r="Z54" s="488">
        <v>325.31539027596978</v>
      </c>
      <c r="AA54" s="489">
        <v>279.49014856656248</v>
      </c>
      <c r="AB54" s="489">
        <v>154.96811695855951</v>
      </c>
      <c r="AC54" s="490">
        <v>133.6989871065982</v>
      </c>
      <c r="AD54" s="489">
        <v>325.31539027596978</v>
      </c>
      <c r="AE54" s="489">
        <v>279.49014856656248</v>
      </c>
      <c r="AF54" s="489">
        <v>154.96811695855951</v>
      </c>
      <c r="AG54" s="490">
        <v>133.6989871065982</v>
      </c>
      <c r="AH54" s="489">
        <v>325.31539027596978</v>
      </c>
      <c r="AI54" s="489">
        <v>279.49014856656248</v>
      </c>
      <c r="AJ54" s="489">
        <v>154.96811695855951</v>
      </c>
      <c r="AK54" s="489">
        <v>133.6989871065982</v>
      </c>
      <c r="AL54" s="488">
        <v>325.31539027596978</v>
      </c>
      <c r="AM54" s="489">
        <v>279.49014856656248</v>
      </c>
      <c r="AN54" s="489">
        <v>154.96811695855951</v>
      </c>
      <c r="AO54" s="490">
        <v>133.6989871065982</v>
      </c>
      <c r="AP54" s="488">
        <v>325.31539027596978</v>
      </c>
      <c r="AQ54" s="489">
        <v>279.49014856656248</v>
      </c>
      <c r="AR54" s="489">
        <v>154.96811695855951</v>
      </c>
      <c r="AS54" s="490">
        <v>133.6989871065982</v>
      </c>
      <c r="AT54" s="491" t="s">
        <v>1786</v>
      </c>
      <c r="AU54" s="492" t="s">
        <v>1786</v>
      </c>
      <c r="AV54" s="492" t="s">
        <v>1786</v>
      </c>
      <c r="AW54" s="492" t="s">
        <v>1786</v>
      </c>
      <c r="AX54" s="492" t="s">
        <v>1786</v>
      </c>
      <c r="AY54" s="339" t="s">
        <v>1786</v>
      </c>
      <c r="AZ54" s="340">
        <v>325.31539027596978</v>
      </c>
      <c r="BA54" s="339">
        <v>279.49014856656248</v>
      </c>
      <c r="BB54" s="339">
        <v>154.96811695855951</v>
      </c>
      <c r="BC54" s="341">
        <v>133.6989871065982</v>
      </c>
      <c r="BD54" s="491" t="s">
        <v>1786</v>
      </c>
      <c r="BE54" s="492" t="s">
        <v>1786</v>
      </c>
      <c r="BF54" s="492" t="s">
        <v>1786</v>
      </c>
      <c r="BG54" s="492" t="s">
        <v>1786</v>
      </c>
      <c r="BH54" s="492" t="s">
        <v>1786</v>
      </c>
      <c r="BI54" s="493" t="s">
        <v>1786</v>
      </c>
      <c r="BJ54" s="468">
        <v>100295887.63851167</v>
      </c>
      <c r="BK54" s="469"/>
    </row>
    <row r="55" spans="1:63">
      <c r="A55" s="412">
        <v>259</v>
      </c>
      <c r="B55" s="450" t="s">
        <v>1657</v>
      </c>
      <c r="C55" s="412" t="s">
        <v>1818</v>
      </c>
      <c r="D55" s="334" t="s">
        <v>1796</v>
      </c>
      <c r="E55" s="412">
        <v>0</v>
      </c>
      <c r="F55" s="451">
        <v>96</v>
      </c>
      <c r="G55" s="452">
        <v>4002</v>
      </c>
      <c r="H55" s="452">
        <v>2345</v>
      </c>
      <c r="I55" s="453">
        <v>29674</v>
      </c>
      <c r="J55" s="451">
        <v>31318.447049417249</v>
      </c>
      <c r="K55" s="452">
        <v>1625309.6332266075</v>
      </c>
      <c r="L55" s="452">
        <v>320169.15880593302</v>
      </c>
      <c r="M55" s="453">
        <v>5988110.6774168098</v>
      </c>
      <c r="N55" s="454">
        <v>326.2338234314297</v>
      </c>
      <c r="O55" s="455">
        <v>406.12434613358505</v>
      </c>
      <c r="P55" s="455">
        <v>136.53269032235949</v>
      </c>
      <c r="Q55" s="456">
        <v>201.79654503662499</v>
      </c>
      <c r="R55" s="457">
        <v>326.2338234314297</v>
      </c>
      <c r="S55" s="458">
        <v>406.12434613358505</v>
      </c>
      <c r="T55" s="458">
        <v>136.53269032235949</v>
      </c>
      <c r="U55" s="458">
        <v>201.79654503662499</v>
      </c>
      <c r="V55" s="471">
        <v>326.2338234314297</v>
      </c>
      <c r="W55" s="472">
        <v>406.12434613358505</v>
      </c>
      <c r="X55" s="472">
        <v>136.53269032235949</v>
      </c>
      <c r="Y55" s="472">
        <v>201.79654503662499</v>
      </c>
      <c r="Z55" s="473">
        <v>326.2338234314297</v>
      </c>
      <c r="AA55" s="474">
        <v>406.12434613358505</v>
      </c>
      <c r="AB55" s="474">
        <v>136.53269032235949</v>
      </c>
      <c r="AC55" s="475">
        <v>201.79654503662499</v>
      </c>
      <c r="AD55" s="474">
        <v>404.25282583602359</v>
      </c>
      <c r="AE55" s="474">
        <v>404.25282583602359</v>
      </c>
      <c r="AF55" s="474">
        <v>197.01676617704308</v>
      </c>
      <c r="AG55" s="475">
        <v>197.01676617704308</v>
      </c>
      <c r="AH55" s="474">
        <v>404.25282583602359</v>
      </c>
      <c r="AI55" s="474">
        <v>404.25282583602359</v>
      </c>
      <c r="AJ55" s="474">
        <v>197.01676617704308</v>
      </c>
      <c r="AK55" s="474">
        <v>197.01676617704308</v>
      </c>
      <c r="AL55" s="473">
        <v>404.25282583602359</v>
      </c>
      <c r="AM55" s="474">
        <v>404.25282583602359</v>
      </c>
      <c r="AN55" s="474">
        <v>197.01676617704308</v>
      </c>
      <c r="AO55" s="475">
        <v>197.01676617704308</v>
      </c>
      <c r="AP55" s="473">
        <v>404.25282583602359</v>
      </c>
      <c r="AQ55" s="474">
        <v>404.25282583602359</v>
      </c>
      <c r="AR55" s="474">
        <v>197.01676617704308</v>
      </c>
      <c r="AS55" s="475">
        <v>197.01676617704308</v>
      </c>
      <c r="AT55" s="465" t="s">
        <v>1786</v>
      </c>
      <c r="AU55" s="466" t="s">
        <v>1786</v>
      </c>
      <c r="AV55" s="466" t="s">
        <v>1786</v>
      </c>
      <c r="AW55" s="466" t="s">
        <v>1786</v>
      </c>
      <c r="AX55" s="466" t="s">
        <v>1786</v>
      </c>
      <c r="AY55" s="335" t="s">
        <v>1786</v>
      </c>
      <c r="AZ55" s="336">
        <v>404.25282583602359</v>
      </c>
      <c r="BA55" s="335">
        <v>404.25282583602359</v>
      </c>
      <c r="BB55" s="335">
        <v>197.01676617704308</v>
      </c>
      <c r="BC55" s="337">
        <v>197.01676617704308</v>
      </c>
      <c r="BD55" s="465" t="s">
        <v>1786</v>
      </c>
      <c r="BE55" s="466" t="s">
        <v>1786</v>
      </c>
      <c r="BF55" s="466" t="s">
        <v>1786</v>
      </c>
      <c r="BG55" s="466" t="s">
        <v>1786</v>
      </c>
      <c r="BH55" s="466" t="s">
        <v>1786</v>
      </c>
      <c r="BI55" s="467" t="s">
        <v>1786</v>
      </c>
      <c r="BJ55" s="468">
        <v>7964907.9164987672</v>
      </c>
      <c r="BK55" s="469"/>
    </row>
    <row r="56" spans="1:63">
      <c r="A56" s="476">
        <v>370</v>
      </c>
      <c r="B56" s="477" t="s">
        <v>1658</v>
      </c>
      <c r="C56" s="476" t="s">
        <v>1819</v>
      </c>
      <c r="D56" s="338" t="s">
        <v>1795</v>
      </c>
      <c r="E56" s="476">
        <v>1</v>
      </c>
      <c r="F56" s="478">
        <v>6332</v>
      </c>
      <c r="G56" s="479">
        <v>83939</v>
      </c>
      <c r="H56" s="479">
        <v>36408</v>
      </c>
      <c r="I56" s="480">
        <v>605539</v>
      </c>
      <c r="J56" s="478">
        <v>1578284.7888053879</v>
      </c>
      <c r="K56" s="479">
        <v>19283864.052155469</v>
      </c>
      <c r="L56" s="479">
        <v>4512100.3942740122</v>
      </c>
      <c r="M56" s="480">
        <v>61182941.170562312</v>
      </c>
      <c r="N56" s="481">
        <v>249.25533619794504</v>
      </c>
      <c r="O56" s="482">
        <v>229.73664270667351</v>
      </c>
      <c r="P56" s="482">
        <v>123.93156433404779</v>
      </c>
      <c r="Q56" s="483">
        <v>101.03881198496268</v>
      </c>
      <c r="R56" s="484">
        <v>249.25533619794504</v>
      </c>
      <c r="S56" s="485">
        <v>229.73664270667351</v>
      </c>
      <c r="T56" s="485">
        <v>123.93156433404779</v>
      </c>
      <c r="U56" s="485">
        <v>101.03881198496268</v>
      </c>
      <c r="V56" s="486">
        <v>249.25533619794504</v>
      </c>
      <c r="W56" s="487">
        <v>229.73664270667351</v>
      </c>
      <c r="X56" s="487">
        <v>123.93156433404779</v>
      </c>
      <c r="Y56" s="487">
        <v>101.03881198496268</v>
      </c>
      <c r="Z56" s="488">
        <v>249.25533619794504</v>
      </c>
      <c r="AA56" s="489">
        <v>229.73664270667351</v>
      </c>
      <c r="AB56" s="489">
        <v>123.93156433404779</v>
      </c>
      <c r="AC56" s="490">
        <v>101.03881198496268</v>
      </c>
      <c r="AD56" s="489">
        <v>249.25533619794504</v>
      </c>
      <c r="AE56" s="489">
        <v>229.73664270667351</v>
      </c>
      <c r="AF56" s="489">
        <v>123.93156433404779</v>
      </c>
      <c r="AG56" s="490">
        <v>101.03881198496268</v>
      </c>
      <c r="AH56" s="489">
        <v>249.25533619794504</v>
      </c>
      <c r="AI56" s="489">
        <v>229.73664270667351</v>
      </c>
      <c r="AJ56" s="489">
        <v>123.93156433404779</v>
      </c>
      <c r="AK56" s="489">
        <v>101.03881198496268</v>
      </c>
      <c r="AL56" s="488">
        <v>249.25533619794504</v>
      </c>
      <c r="AM56" s="489">
        <v>229.73664270667351</v>
      </c>
      <c r="AN56" s="489">
        <v>123.93156433404779</v>
      </c>
      <c r="AO56" s="490">
        <v>101.03881198496268</v>
      </c>
      <c r="AP56" s="488">
        <v>249.25533619794504</v>
      </c>
      <c r="AQ56" s="489">
        <v>229.73664270667351</v>
      </c>
      <c r="AR56" s="489">
        <v>123.93156433404779</v>
      </c>
      <c r="AS56" s="490">
        <v>101.03881198496268</v>
      </c>
      <c r="AT56" s="491" t="s">
        <v>1786</v>
      </c>
      <c r="AU56" s="492" t="s">
        <v>1786</v>
      </c>
      <c r="AV56" s="492" t="s">
        <v>1786</v>
      </c>
      <c r="AW56" s="492" t="s">
        <v>1786</v>
      </c>
      <c r="AX56" s="492" t="s">
        <v>1786</v>
      </c>
      <c r="AY56" s="339" t="s">
        <v>1786</v>
      </c>
      <c r="AZ56" s="340">
        <v>249.25533619794504</v>
      </c>
      <c r="BA56" s="339">
        <v>229.73664270667351</v>
      </c>
      <c r="BB56" s="339">
        <v>123.93156433404779</v>
      </c>
      <c r="BC56" s="341">
        <v>101.03881198496268</v>
      </c>
      <c r="BD56" s="491" t="s">
        <v>1786</v>
      </c>
      <c r="BE56" s="492" t="s">
        <v>1786</v>
      </c>
      <c r="BF56" s="492" t="s">
        <v>1786</v>
      </c>
      <c r="BG56" s="492" t="s">
        <v>1786</v>
      </c>
      <c r="BH56" s="492" t="s">
        <v>1786</v>
      </c>
      <c r="BI56" s="493" t="s">
        <v>1786</v>
      </c>
      <c r="BJ56" s="468">
        <v>86557190.405797184</v>
      </c>
      <c r="BK56" s="469"/>
    </row>
    <row r="57" spans="1:63">
      <c r="A57" s="412">
        <v>260</v>
      </c>
      <c r="B57" s="450" t="s">
        <v>1659</v>
      </c>
      <c r="C57" s="412" t="s">
        <v>1819</v>
      </c>
      <c r="D57" s="334" t="s">
        <v>1796</v>
      </c>
      <c r="E57" s="412">
        <v>0</v>
      </c>
      <c r="F57" s="451">
        <v>226</v>
      </c>
      <c r="G57" s="452">
        <v>2135</v>
      </c>
      <c r="H57" s="452">
        <v>2390</v>
      </c>
      <c r="I57" s="453">
        <v>30863</v>
      </c>
      <c r="J57" s="451">
        <v>98361.868582918047</v>
      </c>
      <c r="K57" s="452">
        <v>960233.28452686546</v>
      </c>
      <c r="L57" s="452">
        <v>558581.48971273983</v>
      </c>
      <c r="M57" s="453">
        <v>6436847.5562226018</v>
      </c>
      <c r="N57" s="454">
        <v>435.22950700406216</v>
      </c>
      <c r="O57" s="455">
        <v>449.75797870110796</v>
      </c>
      <c r="P57" s="455">
        <v>233.71610448231792</v>
      </c>
      <c r="Q57" s="456">
        <v>208.56195302538967</v>
      </c>
      <c r="R57" s="457">
        <v>435.22950700406216</v>
      </c>
      <c r="S57" s="458">
        <v>449.75797870110796</v>
      </c>
      <c r="T57" s="458">
        <v>233.71610448231792</v>
      </c>
      <c r="U57" s="458">
        <v>208.56195302538967</v>
      </c>
      <c r="V57" s="471">
        <v>435.22950700406216</v>
      </c>
      <c r="W57" s="472">
        <v>449.75797870110796</v>
      </c>
      <c r="X57" s="472">
        <v>233.71610448231792</v>
      </c>
      <c r="Y57" s="472">
        <v>208.56195302538967</v>
      </c>
      <c r="Z57" s="473">
        <v>435.22950700406216</v>
      </c>
      <c r="AA57" s="474">
        <v>449.75797870110796</v>
      </c>
      <c r="AB57" s="474">
        <v>233.71610448231792</v>
      </c>
      <c r="AC57" s="475">
        <v>208.56195302538967</v>
      </c>
      <c r="AD57" s="474">
        <v>448.3672821303615</v>
      </c>
      <c r="AE57" s="474">
        <v>448.3672821303615</v>
      </c>
      <c r="AF57" s="474">
        <v>233.71610448231792</v>
      </c>
      <c r="AG57" s="475">
        <v>208.56195302538967</v>
      </c>
      <c r="AH57" s="474">
        <v>448.3672821303615</v>
      </c>
      <c r="AI57" s="474">
        <v>448.3672821303615</v>
      </c>
      <c r="AJ57" s="474">
        <v>233.71610448231792</v>
      </c>
      <c r="AK57" s="474">
        <v>208.56195302538967</v>
      </c>
      <c r="AL57" s="473">
        <v>448.3672821303615</v>
      </c>
      <c r="AM57" s="474">
        <v>448.3672821303615</v>
      </c>
      <c r="AN57" s="474">
        <v>233.71610448231792</v>
      </c>
      <c r="AO57" s="475">
        <v>208.56195302538967</v>
      </c>
      <c r="AP57" s="473">
        <v>448.3672821303615</v>
      </c>
      <c r="AQ57" s="474">
        <v>448.3672821303615</v>
      </c>
      <c r="AR57" s="474">
        <v>233.71610448231792</v>
      </c>
      <c r="AS57" s="475">
        <v>208.56195302538967</v>
      </c>
      <c r="AT57" s="465" t="s">
        <v>1786</v>
      </c>
      <c r="AU57" s="466" t="s">
        <v>1786</v>
      </c>
      <c r="AV57" s="466" t="s">
        <v>1786</v>
      </c>
      <c r="AW57" s="466" t="s">
        <v>1786</v>
      </c>
      <c r="AX57" s="466" t="s">
        <v>1786</v>
      </c>
      <c r="AY57" s="335" t="s">
        <v>1786</v>
      </c>
      <c r="AZ57" s="336">
        <v>448.3672821303615</v>
      </c>
      <c r="BA57" s="335">
        <v>448.3672821303615</v>
      </c>
      <c r="BB57" s="335">
        <v>233.71610448231792</v>
      </c>
      <c r="BC57" s="337">
        <v>208.56195302538967</v>
      </c>
      <c r="BD57" s="465" t="s">
        <v>1786</v>
      </c>
      <c r="BE57" s="466" t="s">
        <v>1786</v>
      </c>
      <c r="BF57" s="466" t="s">
        <v>1786</v>
      </c>
      <c r="BG57" s="466" t="s">
        <v>1786</v>
      </c>
      <c r="BH57" s="466" t="s">
        <v>1786</v>
      </c>
      <c r="BI57" s="467" t="s">
        <v>1786</v>
      </c>
      <c r="BJ57" s="468">
        <v>8054024.1990451254</v>
      </c>
      <c r="BK57" s="469"/>
    </row>
    <row r="58" spans="1:63">
      <c r="A58" s="476">
        <v>400</v>
      </c>
      <c r="B58" s="477" t="s">
        <v>71</v>
      </c>
      <c r="C58" s="476" t="s">
        <v>1820</v>
      </c>
      <c r="D58" s="338" t="s">
        <v>1795</v>
      </c>
      <c r="E58" s="476">
        <v>0</v>
      </c>
      <c r="F58" s="478">
        <v>2313</v>
      </c>
      <c r="G58" s="479">
        <v>398898</v>
      </c>
      <c r="H58" s="479">
        <v>7354</v>
      </c>
      <c r="I58" s="480">
        <v>573589</v>
      </c>
      <c r="J58" s="478">
        <v>787088.96702916303</v>
      </c>
      <c r="K58" s="479">
        <v>81777644.188789278</v>
      </c>
      <c r="L58" s="479">
        <v>1037424.619345725</v>
      </c>
      <c r="M58" s="480">
        <v>69056696.362744197</v>
      </c>
      <c r="N58" s="481">
        <v>340.2892205054747</v>
      </c>
      <c r="O58" s="482">
        <v>205.00891001907576</v>
      </c>
      <c r="P58" s="482">
        <v>141.06943423248913</v>
      </c>
      <c r="Q58" s="483">
        <v>120.39403887233576</v>
      </c>
      <c r="R58" s="484">
        <v>340.2892205054747</v>
      </c>
      <c r="S58" s="485">
        <v>205.00891001907576</v>
      </c>
      <c r="T58" s="485">
        <v>141.06943423248913</v>
      </c>
      <c r="U58" s="485">
        <v>120.39403887233576</v>
      </c>
      <c r="V58" s="486">
        <v>340.2892205054747</v>
      </c>
      <c r="W58" s="487">
        <v>205.00891001907576</v>
      </c>
      <c r="X58" s="487">
        <v>141.06943423248913</v>
      </c>
      <c r="Y58" s="487">
        <v>120.39403887233576</v>
      </c>
      <c r="Z58" s="488">
        <v>340.2892205054747</v>
      </c>
      <c r="AA58" s="489">
        <v>205.00891001907576</v>
      </c>
      <c r="AB58" s="489">
        <v>141.06943423248913</v>
      </c>
      <c r="AC58" s="490">
        <v>120.39403887233576</v>
      </c>
      <c r="AD58" s="489">
        <v>340.2892205054747</v>
      </c>
      <c r="AE58" s="489">
        <v>205.00891001907576</v>
      </c>
      <c r="AF58" s="489">
        <v>141.06943423248913</v>
      </c>
      <c r="AG58" s="490">
        <v>120.39403887233576</v>
      </c>
      <c r="AH58" s="489">
        <v>340.2892205054747</v>
      </c>
      <c r="AI58" s="489">
        <v>205.00891001907576</v>
      </c>
      <c r="AJ58" s="489">
        <v>141.06943423248913</v>
      </c>
      <c r="AK58" s="489">
        <v>120.39403887233576</v>
      </c>
      <c r="AL58" s="488">
        <v>340.2892205054747</v>
      </c>
      <c r="AM58" s="489">
        <v>205.00891001907576</v>
      </c>
      <c r="AN58" s="489">
        <v>141.06943423248913</v>
      </c>
      <c r="AO58" s="490">
        <v>120.39403887233576</v>
      </c>
      <c r="AP58" s="488">
        <v>340.2892205054747</v>
      </c>
      <c r="AQ58" s="489">
        <v>205.00891001907576</v>
      </c>
      <c r="AR58" s="489">
        <v>141.06943423248913</v>
      </c>
      <c r="AS58" s="490">
        <v>120.39403887233576</v>
      </c>
      <c r="AT58" s="491" t="s">
        <v>1786</v>
      </c>
      <c r="AU58" s="492" t="s">
        <v>1786</v>
      </c>
      <c r="AV58" s="492" t="s">
        <v>1786</v>
      </c>
      <c r="AW58" s="492" t="s">
        <v>1786</v>
      </c>
      <c r="AX58" s="492" t="s">
        <v>1786</v>
      </c>
      <c r="AY58" s="339" t="s">
        <v>1786</v>
      </c>
      <c r="AZ58" s="340">
        <v>340.2892205054747</v>
      </c>
      <c r="BA58" s="339">
        <v>205.00891001907576</v>
      </c>
      <c r="BB58" s="339">
        <v>141.06943423248913</v>
      </c>
      <c r="BC58" s="341">
        <v>120.39403887233576</v>
      </c>
      <c r="BD58" s="491" t="s">
        <v>1786</v>
      </c>
      <c r="BE58" s="492" t="s">
        <v>1786</v>
      </c>
      <c r="BF58" s="492" t="s">
        <v>1786</v>
      </c>
      <c r="BG58" s="492" t="s">
        <v>1786</v>
      </c>
      <c r="BH58" s="492" t="s">
        <v>1786</v>
      </c>
      <c r="BI58" s="493" t="s">
        <v>1786</v>
      </c>
      <c r="BJ58" s="468">
        <v>152658854.13790837</v>
      </c>
      <c r="BK58" s="469"/>
    </row>
    <row r="59" spans="1:63">
      <c r="A59" s="412">
        <v>421</v>
      </c>
      <c r="B59" s="450" t="s">
        <v>70</v>
      </c>
      <c r="C59" s="412" t="s">
        <v>1820</v>
      </c>
      <c r="D59" s="334" t="s">
        <v>1796</v>
      </c>
      <c r="E59" s="412">
        <v>0</v>
      </c>
      <c r="F59" s="451">
        <v>1083</v>
      </c>
      <c r="G59" s="452">
        <v>16512</v>
      </c>
      <c r="H59" s="452">
        <v>3012</v>
      </c>
      <c r="I59" s="453">
        <v>37696</v>
      </c>
      <c r="J59" s="451">
        <v>395476.60175348877</v>
      </c>
      <c r="K59" s="452">
        <v>6683904.3985001761</v>
      </c>
      <c r="L59" s="452">
        <v>646615.79258988425</v>
      </c>
      <c r="M59" s="453">
        <v>8662701.7931393925</v>
      </c>
      <c r="N59" s="454">
        <v>365.16768398290742</v>
      </c>
      <c r="O59" s="455">
        <v>404.79072180839245</v>
      </c>
      <c r="P59" s="455">
        <v>214.67987801788985</v>
      </c>
      <c r="Q59" s="456">
        <v>229.80427082818846</v>
      </c>
      <c r="R59" s="457">
        <v>365.16768398290742</v>
      </c>
      <c r="S59" s="458">
        <v>404.79072180839245</v>
      </c>
      <c r="T59" s="458">
        <v>214.67987801788985</v>
      </c>
      <c r="U59" s="458">
        <v>229.80427082818846</v>
      </c>
      <c r="V59" s="471">
        <v>365.16768398290742</v>
      </c>
      <c r="W59" s="472">
        <v>404.79072180839245</v>
      </c>
      <c r="X59" s="472">
        <v>214.67987801788985</v>
      </c>
      <c r="Y59" s="472">
        <v>229.80427082818846</v>
      </c>
      <c r="Z59" s="473">
        <v>365.16768398290742</v>
      </c>
      <c r="AA59" s="474">
        <v>404.79072180839245</v>
      </c>
      <c r="AB59" s="474">
        <v>214.67987801788985</v>
      </c>
      <c r="AC59" s="475">
        <v>229.80427082818846</v>
      </c>
      <c r="AD59" s="474">
        <v>402.35186133865676</v>
      </c>
      <c r="AE59" s="474">
        <v>402.35186133865676</v>
      </c>
      <c r="AF59" s="474">
        <v>228.68521140142667</v>
      </c>
      <c r="AG59" s="475">
        <v>228.68521140142667</v>
      </c>
      <c r="AH59" s="474">
        <v>402.35186133865676</v>
      </c>
      <c r="AI59" s="474">
        <v>402.35186133865676</v>
      </c>
      <c r="AJ59" s="474">
        <v>228.68521140142667</v>
      </c>
      <c r="AK59" s="474">
        <v>228.68521140142667</v>
      </c>
      <c r="AL59" s="473">
        <v>402.35186133865676</v>
      </c>
      <c r="AM59" s="474">
        <v>402.35186133865676</v>
      </c>
      <c r="AN59" s="474">
        <v>228.68521140142667</v>
      </c>
      <c r="AO59" s="475">
        <v>228.68521140142667</v>
      </c>
      <c r="AP59" s="473">
        <v>402.35186133865676</v>
      </c>
      <c r="AQ59" s="474">
        <v>402.35186133865676</v>
      </c>
      <c r="AR59" s="474">
        <v>228.68521140142667</v>
      </c>
      <c r="AS59" s="475">
        <v>228.68521140142667</v>
      </c>
      <c r="AT59" s="465" t="s">
        <v>1786</v>
      </c>
      <c r="AU59" s="466" t="s">
        <v>1786</v>
      </c>
      <c r="AV59" s="466" t="s">
        <v>1786</v>
      </c>
      <c r="AW59" s="466" t="s">
        <v>1786</v>
      </c>
      <c r="AX59" s="466" t="s">
        <v>1786</v>
      </c>
      <c r="AY59" s="335" t="s">
        <v>1786</v>
      </c>
      <c r="AZ59" s="336">
        <v>402.35186133865676</v>
      </c>
      <c r="BA59" s="335">
        <v>402.35186133865676</v>
      </c>
      <c r="BB59" s="335">
        <v>228.68521140142667</v>
      </c>
      <c r="BC59" s="337">
        <v>228.68521140142667</v>
      </c>
      <c r="BD59" s="465" t="s">
        <v>1786</v>
      </c>
      <c r="BE59" s="466" t="s">
        <v>1786</v>
      </c>
      <c r="BF59" s="466" t="s">
        <v>1786</v>
      </c>
      <c r="BG59" s="466" t="s">
        <v>1786</v>
      </c>
      <c r="BH59" s="466" t="s">
        <v>1786</v>
      </c>
      <c r="BI59" s="467" t="s">
        <v>1786</v>
      </c>
      <c r="BJ59" s="468">
        <v>16388698.585982941</v>
      </c>
      <c r="BK59" s="469"/>
    </row>
    <row r="60" spans="1:63">
      <c r="A60" s="476">
        <v>401</v>
      </c>
      <c r="B60" s="477" t="s">
        <v>1660</v>
      </c>
      <c r="C60" s="476" t="s">
        <v>1821</v>
      </c>
      <c r="D60" s="338" t="s">
        <v>1795</v>
      </c>
      <c r="E60" s="476">
        <v>0</v>
      </c>
      <c r="F60" s="478">
        <v>706</v>
      </c>
      <c r="G60" s="479">
        <v>63104</v>
      </c>
      <c r="H60" s="479">
        <v>60</v>
      </c>
      <c r="I60" s="480">
        <v>4631</v>
      </c>
      <c r="J60" s="478">
        <v>363900.89102496923</v>
      </c>
      <c r="K60" s="479">
        <v>10060037.552559312</v>
      </c>
      <c r="L60" s="479">
        <v>12593.180410868519</v>
      </c>
      <c r="M60" s="480">
        <v>661998.26074132358</v>
      </c>
      <c r="N60" s="481">
        <v>515.44035555944652</v>
      </c>
      <c r="O60" s="482">
        <v>159.41996628675381</v>
      </c>
      <c r="P60" s="482">
        <v>209.88634018114197</v>
      </c>
      <c r="Q60" s="483">
        <v>142.949311323974</v>
      </c>
      <c r="R60" s="484">
        <v>515.44035555944652</v>
      </c>
      <c r="S60" s="485">
        <v>159.41996628675381</v>
      </c>
      <c r="T60" s="485">
        <v>209.88634018114197</v>
      </c>
      <c r="U60" s="485">
        <v>142.949311323974</v>
      </c>
      <c r="V60" s="486">
        <v>515.44035555944652</v>
      </c>
      <c r="W60" s="487">
        <v>159.41996628675381</v>
      </c>
      <c r="X60" s="487">
        <v>209.88634018114197</v>
      </c>
      <c r="Y60" s="487">
        <v>142.949311323974</v>
      </c>
      <c r="Z60" s="488">
        <v>515.44035555944652</v>
      </c>
      <c r="AA60" s="489">
        <v>159.41996628675381</v>
      </c>
      <c r="AB60" s="489">
        <v>209.88634018114197</v>
      </c>
      <c r="AC60" s="490">
        <v>142.949311323974</v>
      </c>
      <c r="AD60" s="489">
        <v>515.44035555944652</v>
      </c>
      <c r="AE60" s="489">
        <v>159.41996628675381</v>
      </c>
      <c r="AF60" s="489">
        <v>209.88634018114197</v>
      </c>
      <c r="AG60" s="490">
        <v>142.949311323974</v>
      </c>
      <c r="AH60" s="489">
        <v>323.14273803658881</v>
      </c>
      <c r="AI60" s="489">
        <v>161.5713690182944</v>
      </c>
      <c r="AJ60" s="489">
        <v>209.88634018114197</v>
      </c>
      <c r="AK60" s="489">
        <v>142.949311323974</v>
      </c>
      <c r="AL60" s="488">
        <v>323.14273803658881</v>
      </c>
      <c r="AM60" s="489">
        <v>161.5713690182944</v>
      </c>
      <c r="AN60" s="489">
        <v>209.88634018114197</v>
      </c>
      <c r="AO60" s="490">
        <v>142.949311323974</v>
      </c>
      <c r="AP60" s="488">
        <v>323.14273803658881</v>
      </c>
      <c r="AQ60" s="489">
        <v>161.5713690182944</v>
      </c>
      <c r="AR60" s="489">
        <v>209.88634018114197</v>
      </c>
      <c r="AS60" s="490">
        <v>142.949311323974</v>
      </c>
      <c r="AT60" s="491" t="s">
        <v>1786</v>
      </c>
      <c r="AU60" s="492" t="s">
        <v>1786</v>
      </c>
      <c r="AV60" s="492" t="s">
        <v>1786</v>
      </c>
      <c r="AW60" s="492" t="s">
        <v>1786</v>
      </c>
      <c r="AX60" s="339" t="s">
        <v>1786</v>
      </c>
      <c r="AY60" s="339" t="s">
        <v>1786</v>
      </c>
      <c r="AZ60" s="340">
        <v>323.14273803658881</v>
      </c>
      <c r="BA60" s="339">
        <v>161.5713690182944</v>
      </c>
      <c r="BB60" s="339">
        <v>209.88634018114197</v>
      </c>
      <c r="BC60" s="341">
        <v>142.949311323974</v>
      </c>
      <c r="BD60" s="340" t="s">
        <v>1786</v>
      </c>
      <c r="BE60" s="339" t="s">
        <v>1786</v>
      </c>
      <c r="BF60" s="339" t="s">
        <v>1786</v>
      </c>
      <c r="BG60" s="339" t="s">
        <v>1786</v>
      </c>
      <c r="BH60" s="339" t="s">
        <v>1786</v>
      </c>
      <c r="BI60" s="341" t="s">
        <v>1786</v>
      </c>
      <c r="BJ60" s="468">
        <v>11098529.884736475</v>
      </c>
      <c r="BK60" s="469"/>
    </row>
    <row r="61" spans="1:63">
      <c r="A61" s="412">
        <v>291</v>
      </c>
      <c r="B61" s="450" t="s">
        <v>1661</v>
      </c>
      <c r="C61" s="494" t="s">
        <v>1821</v>
      </c>
      <c r="D61" s="334" t="s">
        <v>1796</v>
      </c>
      <c r="E61" s="412">
        <v>0</v>
      </c>
      <c r="F61" s="451">
        <v>514</v>
      </c>
      <c r="G61" s="452">
        <v>17723</v>
      </c>
      <c r="H61" s="452">
        <v>1596</v>
      </c>
      <c r="I61" s="453">
        <v>34655</v>
      </c>
      <c r="J61" s="451">
        <v>882203.48653750401</v>
      </c>
      <c r="K61" s="452">
        <v>8243816.2303346023</v>
      </c>
      <c r="L61" s="452">
        <v>1069201.8884137592</v>
      </c>
      <c r="M61" s="453">
        <v>8868542.079783177</v>
      </c>
      <c r="N61" s="454">
        <v>1716.3491955982568</v>
      </c>
      <c r="O61" s="455">
        <v>465.14789992295897</v>
      </c>
      <c r="P61" s="455">
        <v>669.9259952467163</v>
      </c>
      <c r="Q61" s="456">
        <v>255.90945259798519</v>
      </c>
      <c r="R61" s="457">
        <v>1716.3491955982568</v>
      </c>
      <c r="S61" s="458">
        <v>465.14789992295897</v>
      </c>
      <c r="T61" s="458">
        <v>669.9259952467163</v>
      </c>
      <c r="U61" s="458">
        <v>255.90945259798519</v>
      </c>
      <c r="V61" s="471">
        <v>1716.3491955982568</v>
      </c>
      <c r="W61" s="472">
        <v>465.14789992295897</v>
      </c>
      <c r="X61" s="472">
        <v>669.9259952467163</v>
      </c>
      <c r="Y61" s="472">
        <v>255.90945259798519</v>
      </c>
      <c r="Z61" s="473">
        <v>1716.3491955982568</v>
      </c>
      <c r="AA61" s="474">
        <v>465.14789992295897</v>
      </c>
      <c r="AB61" s="474">
        <v>669.9259952467163</v>
      </c>
      <c r="AC61" s="475">
        <v>255.90945259798519</v>
      </c>
      <c r="AD61" s="474">
        <v>1716.3491955982568</v>
      </c>
      <c r="AE61" s="474">
        <v>465.14789992295897</v>
      </c>
      <c r="AF61" s="474">
        <v>669.9259952467163</v>
      </c>
      <c r="AG61" s="475">
        <v>255.90945259798519</v>
      </c>
      <c r="AH61" s="474">
        <v>973.39018898961194</v>
      </c>
      <c r="AI61" s="474">
        <v>486.69509449480597</v>
      </c>
      <c r="AJ61" s="474">
        <v>525.15359041387353</v>
      </c>
      <c r="AK61" s="474">
        <v>262.57679520693677</v>
      </c>
      <c r="AL61" s="473">
        <v>973.39018898961194</v>
      </c>
      <c r="AM61" s="474">
        <v>486.69509449480597</v>
      </c>
      <c r="AN61" s="474">
        <v>525.15359041387353</v>
      </c>
      <c r="AO61" s="475">
        <v>262.57679520693677</v>
      </c>
      <c r="AP61" s="473">
        <v>973.39018898961194</v>
      </c>
      <c r="AQ61" s="474">
        <v>486.69509449480597</v>
      </c>
      <c r="AR61" s="474">
        <v>525.15359041387353</v>
      </c>
      <c r="AS61" s="475">
        <v>262.57679520693677</v>
      </c>
      <c r="AT61" s="465" t="s">
        <v>1786</v>
      </c>
      <c r="AU61" s="466" t="s">
        <v>1786</v>
      </c>
      <c r="AV61" s="466" t="s">
        <v>1786</v>
      </c>
      <c r="AW61" s="466" t="s">
        <v>1786</v>
      </c>
      <c r="AX61" s="335" t="s">
        <v>1786</v>
      </c>
      <c r="AY61" s="335" t="s">
        <v>1786</v>
      </c>
      <c r="AZ61" s="336">
        <v>973.39018898961194</v>
      </c>
      <c r="BA61" s="335">
        <v>486.69509449480597</v>
      </c>
      <c r="BB61" s="335">
        <v>525.15359041387353</v>
      </c>
      <c r="BC61" s="337">
        <v>262.57679520693677</v>
      </c>
      <c r="BD61" s="336" t="s">
        <v>1786</v>
      </c>
      <c r="BE61" s="335" t="s">
        <v>1786</v>
      </c>
      <c r="BF61" s="335" t="s">
        <v>1786</v>
      </c>
      <c r="BG61" s="335" t="s">
        <v>1786</v>
      </c>
      <c r="BH61" s="335" t="s">
        <v>1786</v>
      </c>
      <c r="BI61" s="337" t="s">
        <v>1786</v>
      </c>
      <c r="BJ61" s="468">
        <v>19063763.685069043</v>
      </c>
      <c r="BK61" s="469"/>
    </row>
    <row r="62" spans="1:63">
      <c r="A62" s="476">
        <v>410</v>
      </c>
      <c r="B62" s="477" t="s">
        <v>1662</v>
      </c>
      <c r="C62" s="476" t="s">
        <v>1822</v>
      </c>
      <c r="D62" s="338" t="s">
        <v>1795</v>
      </c>
      <c r="E62" s="476">
        <v>1</v>
      </c>
      <c r="F62" s="478">
        <v>4256</v>
      </c>
      <c r="G62" s="479">
        <v>286103</v>
      </c>
      <c r="H62" s="479">
        <v>12294</v>
      </c>
      <c r="I62" s="480">
        <v>1208951</v>
      </c>
      <c r="J62" s="478">
        <v>1086062.2481302768</v>
      </c>
      <c r="K62" s="479">
        <v>66967960.824725568</v>
      </c>
      <c r="L62" s="479">
        <v>2102816.7025249321</v>
      </c>
      <c r="M62" s="480">
        <v>129852566.79537068</v>
      </c>
      <c r="N62" s="481">
        <v>255.18379890279061</v>
      </c>
      <c r="O62" s="482">
        <v>234.06941145225869</v>
      </c>
      <c r="P62" s="482">
        <v>171.04414369000585</v>
      </c>
      <c r="Q62" s="483">
        <v>107.40928854467276</v>
      </c>
      <c r="R62" s="484">
        <v>255.18379890279061</v>
      </c>
      <c r="S62" s="485">
        <v>234.06941145225869</v>
      </c>
      <c r="T62" s="485">
        <v>171.04414369000585</v>
      </c>
      <c r="U62" s="485">
        <v>107.40928854467276</v>
      </c>
      <c r="V62" s="486">
        <v>255.18379890279061</v>
      </c>
      <c r="W62" s="487">
        <v>234.06941145225869</v>
      </c>
      <c r="X62" s="487">
        <v>171.04414369000585</v>
      </c>
      <c r="Y62" s="487">
        <v>107.40928854467276</v>
      </c>
      <c r="Z62" s="488">
        <v>255.18379890279061</v>
      </c>
      <c r="AA62" s="489">
        <v>234.06941145225869</v>
      </c>
      <c r="AB62" s="489">
        <v>171.04414369000585</v>
      </c>
      <c r="AC62" s="490">
        <v>107.40928854467276</v>
      </c>
      <c r="AD62" s="489">
        <v>255.18379890279061</v>
      </c>
      <c r="AE62" s="489">
        <v>234.06941145225869</v>
      </c>
      <c r="AF62" s="489">
        <v>171.04414369000585</v>
      </c>
      <c r="AG62" s="490">
        <v>107.40928854467276</v>
      </c>
      <c r="AH62" s="489">
        <v>255.18379890279061</v>
      </c>
      <c r="AI62" s="489">
        <v>234.06941145225869</v>
      </c>
      <c r="AJ62" s="489">
        <v>171.04414369000585</v>
      </c>
      <c r="AK62" s="489">
        <v>107.40928854467276</v>
      </c>
      <c r="AL62" s="488">
        <v>255.18379890279061</v>
      </c>
      <c r="AM62" s="489">
        <v>234.06941145225869</v>
      </c>
      <c r="AN62" s="489">
        <v>171.04414369000585</v>
      </c>
      <c r="AO62" s="490">
        <v>107.40928854467276</v>
      </c>
      <c r="AP62" s="488">
        <v>255.18379890279061</v>
      </c>
      <c r="AQ62" s="489">
        <v>234.06941145225869</v>
      </c>
      <c r="AR62" s="489">
        <v>171.04414369000585</v>
      </c>
      <c r="AS62" s="490">
        <v>107.40928854467276</v>
      </c>
      <c r="AT62" s="491" t="s">
        <v>1786</v>
      </c>
      <c r="AU62" s="492" t="s">
        <v>1786</v>
      </c>
      <c r="AV62" s="492" t="s">
        <v>1786</v>
      </c>
      <c r="AW62" s="492" t="s">
        <v>1786</v>
      </c>
      <c r="AX62" s="492" t="s">
        <v>1786</v>
      </c>
      <c r="AY62" s="339" t="s">
        <v>1786</v>
      </c>
      <c r="AZ62" s="340">
        <v>255.18379890279061</v>
      </c>
      <c r="BA62" s="339">
        <v>234.06941145225869</v>
      </c>
      <c r="BB62" s="339">
        <v>171.04414369000585</v>
      </c>
      <c r="BC62" s="341">
        <v>107.40928854467276</v>
      </c>
      <c r="BD62" s="491" t="s">
        <v>1786</v>
      </c>
      <c r="BE62" s="492" t="s">
        <v>1786</v>
      </c>
      <c r="BF62" s="492" t="s">
        <v>1786</v>
      </c>
      <c r="BG62" s="492" t="s">
        <v>1786</v>
      </c>
      <c r="BH62" s="492" t="s">
        <v>1786</v>
      </c>
      <c r="BI62" s="493" t="s">
        <v>1786</v>
      </c>
      <c r="BJ62" s="468">
        <v>200009406.57075146</v>
      </c>
      <c r="BK62" s="469"/>
    </row>
    <row r="63" spans="1:63">
      <c r="A63" s="412">
        <v>262</v>
      </c>
      <c r="B63" s="450" t="s">
        <v>1663</v>
      </c>
      <c r="C63" s="494" t="s">
        <v>1822</v>
      </c>
      <c r="D63" s="334" t="s">
        <v>1796</v>
      </c>
      <c r="E63" s="412">
        <v>0</v>
      </c>
      <c r="F63" s="451">
        <v>604</v>
      </c>
      <c r="G63" s="452">
        <v>4424</v>
      </c>
      <c r="H63" s="452">
        <v>2137</v>
      </c>
      <c r="I63" s="453">
        <v>15871</v>
      </c>
      <c r="J63" s="451">
        <v>272600.77056943142</v>
      </c>
      <c r="K63" s="452">
        <v>1762013.2085686245</v>
      </c>
      <c r="L63" s="452">
        <v>610515.34661451972</v>
      </c>
      <c r="M63" s="453">
        <v>3231943.3680640911</v>
      </c>
      <c r="N63" s="454">
        <v>451.32577908846264</v>
      </c>
      <c r="O63" s="455">
        <v>398.28508331117189</v>
      </c>
      <c r="P63" s="455">
        <v>285.6880424026765</v>
      </c>
      <c r="Q63" s="456">
        <v>203.63829425140767</v>
      </c>
      <c r="R63" s="457">
        <v>451.32577908846264</v>
      </c>
      <c r="S63" s="458">
        <v>398.28508331117189</v>
      </c>
      <c r="T63" s="458">
        <v>285.6880424026765</v>
      </c>
      <c r="U63" s="458">
        <v>203.63829425140767</v>
      </c>
      <c r="V63" s="471">
        <v>451.32577908846264</v>
      </c>
      <c r="W63" s="472">
        <v>398.28508331117189</v>
      </c>
      <c r="X63" s="472">
        <v>285.6880424026765</v>
      </c>
      <c r="Y63" s="472">
        <v>203.63829425140767</v>
      </c>
      <c r="Z63" s="473">
        <v>451.32577908846264</v>
      </c>
      <c r="AA63" s="474">
        <v>398.28508331117189</v>
      </c>
      <c r="AB63" s="474">
        <v>285.6880424026765</v>
      </c>
      <c r="AC63" s="475">
        <v>203.63829425140767</v>
      </c>
      <c r="AD63" s="474">
        <v>451.32577908846264</v>
      </c>
      <c r="AE63" s="474">
        <v>398.28508331117189</v>
      </c>
      <c r="AF63" s="474">
        <v>285.6880424026765</v>
      </c>
      <c r="AG63" s="475">
        <v>203.63829425140767</v>
      </c>
      <c r="AH63" s="474">
        <v>451.32577908846264</v>
      </c>
      <c r="AI63" s="474">
        <v>398.28508331117189</v>
      </c>
      <c r="AJ63" s="474">
        <v>285.6880424026765</v>
      </c>
      <c r="AK63" s="474">
        <v>203.63829425140767</v>
      </c>
      <c r="AL63" s="473">
        <v>451.32577908846264</v>
      </c>
      <c r="AM63" s="474">
        <v>398.28508331117189</v>
      </c>
      <c r="AN63" s="474">
        <v>285.6880424026765</v>
      </c>
      <c r="AO63" s="475">
        <v>203.63829425140767</v>
      </c>
      <c r="AP63" s="473">
        <v>451.32577908846264</v>
      </c>
      <c r="AQ63" s="474">
        <v>398.28508331117189</v>
      </c>
      <c r="AR63" s="474">
        <v>285.6880424026765</v>
      </c>
      <c r="AS63" s="475">
        <v>203.63829425140767</v>
      </c>
      <c r="AT63" s="465" t="s">
        <v>1786</v>
      </c>
      <c r="AU63" s="466" t="s">
        <v>1786</v>
      </c>
      <c r="AV63" s="466" t="s">
        <v>1786</v>
      </c>
      <c r="AW63" s="466" t="s">
        <v>1786</v>
      </c>
      <c r="AX63" s="466" t="s">
        <v>1786</v>
      </c>
      <c r="AY63" s="335" t="s">
        <v>1786</v>
      </c>
      <c r="AZ63" s="336">
        <v>451.32577908846264</v>
      </c>
      <c r="BA63" s="335">
        <v>398.28508331117189</v>
      </c>
      <c r="BB63" s="335">
        <v>285.6880424026765</v>
      </c>
      <c r="BC63" s="337">
        <v>203.63829425140767</v>
      </c>
      <c r="BD63" s="465" t="s">
        <v>1786</v>
      </c>
      <c r="BE63" s="466" t="s">
        <v>1786</v>
      </c>
      <c r="BF63" s="466" t="s">
        <v>1786</v>
      </c>
      <c r="BG63" s="466" t="s">
        <v>1786</v>
      </c>
      <c r="BH63" s="466" t="s">
        <v>1786</v>
      </c>
      <c r="BI63" s="467" t="s">
        <v>1786</v>
      </c>
      <c r="BJ63" s="468">
        <v>5877072.6938166665</v>
      </c>
      <c r="BK63" s="469"/>
    </row>
    <row r="64" spans="1:63">
      <c r="A64" s="476">
        <v>100</v>
      </c>
      <c r="B64" s="477" t="s">
        <v>1664</v>
      </c>
      <c r="C64" s="476"/>
      <c r="D64" s="338" t="s">
        <v>1795</v>
      </c>
      <c r="E64" s="476">
        <v>1</v>
      </c>
      <c r="F64" s="478">
        <v>16535</v>
      </c>
      <c r="G64" s="479">
        <v>694397</v>
      </c>
      <c r="H64" s="479">
        <v>32120</v>
      </c>
      <c r="I64" s="480">
        <v>1051987</v>
      </c>
      <c r="J64" s="478">
        <v>3850493.9983386202</v>
      </c>
      <c r="K64" s="479">
        <v>103879447.93020947</v>
      </c>
      <c r="L64" s="479">
        <v>4288108.0683894306</v>
      </c>
      <c r="M64" s="480">
        <v>96616199.548459932</v>
      </c>
      <c r="N64" s="481">
        <v>232.86930742900637</v>
      </c>
      <c r="O64" s="482">
        <v>149.59662546095313</v>
      </c>
      <c r="P64" s="482">
        <v>133.50274185521266</v>
      </c>
      <c r="Q64" s="483">
        <v>91.841628792427983</v>
      </c>
      <c r="R64" s="484">
        <v>232.86930742900637</v>
      </c>
      <c r="S64" s="485">
        <v>149.59662546095313</v>
      </c>
      <c r="T64" s="485">
        <v>133.50274185521266</v>
      </c>
      <c r="U64" s="485">
        <v>91.841628792427983</v>
      </c>
      <c r="V64" s="486">
        <v>232.86930742900637</v>
      </c>
      <c r="W64" s="487">
        <v>149.59662546095313</v>
      </c>
      <c r="X64" s="487">
        <v>133.50274185521266</v>
      </c>
      <c r="Y64" s="487">
        <v>91.841628792427983</v>
      </c>
      <c r="Z64" s="488">
        <v>232.86930742900637</v>
      </c>
      <c r="AA64" s="489">
        <v>149.59662546095313</v>
      </c>
      <c r="AB64" s="489">
        <v>133.50274185521266</v>
      </c>
      <c r="AC64" s="490">
        <v>91.841628792427983</v>
      </c>
      <c r="AD64" s="489">
        <v>232.86930742900637</v>
      </c>
      <c r="AE64" s="489">
        <v>149.59662546095313</v>
      </c>
      <c r="AF64" s="489">
        <v>133.50274185521266</v>
      </c>
      <c r="AG64" s="490">
        <v>91.841628792427983</v>
      </c>
      <c r="AH64" s="489">
        <v>232.86930742900637</v>
      </c>
      <c r="AI64" s="489">
        <v>149.59662546095313</v>
      </c>
      <c r="AJ64" s="489">
        <v>133.50274185521266</v>
      </c>
      <c r="AK64" s="489">
        <v>91.841628792427983</v>
      </c>
      <c r="AL64" s="488">
        <v>232.86930742900637</v>
      </c>
      <c r="AM64" s="489">
        <v>149.59662546095313</v>
      </c>
      <c r="AN64" s="489">
        <v>133.50274185521266</v>
      </c>
      <c r="AO64" s="490">
        <v>91.841628792427983</v>
      </c>
      <c r="AP64" s="488">
        <v>232.86930742900637</v>
      </c>
      <c r="AQ64" s="489">
        <v>149.59662546095313</v>
      </c>
      <c r="AR64" s="489">
        <v>133.50274185521266</v>
      </c>
      <c r="AS64" s="490">
        <v>91.841628792427983</v>
      </c>
      <c r="AT64" s="491" t="s">
        <v>1786</v>
      </c>
      <c r="AU64" s="492" t="s">
        <v>1786</v>
      </c>
      <c r="AV64" s="492" t="s">
        <v>1786</v>
      </c>
      <c r="AW64" s="492" t="s">
        <v>1786</v>
      </c>
      <c r="AX64" s="492" t="s">
        <v>1786</v>
      </c>
      <c r="AY64" s="339" t="s">
        <v>1786</v>
      </c>
      <c r="AZ64" s="340">
        <v>232.86930742900637</v>
      </c>
      <c r="BA64" s="339">
        <v>149.59662546095313</v>
      </c>
      <c r="BB64" s="339">
        <v>133.50274185521266</v>
      </c>
      <c r="BC64" s="341">
        <v>91.841628792427983</v>
      </c>
      <c r="BD64" s="491" t="s">
        <v>1786</v>
      </c>
      <c r="BE64" s="492" t="s">
        <v>1786</v>
      </c>
      <c r="BF64" s="492" t="s">
        <v>1786</v>
      </c>
      <c r="BG64" s="492" t="s">
        <v>1786</v>
      </c>
      <c r="BH64" s="492" t="s">
        <v>1786</v>
      </c>
      <c r="BI64" s="493" t="s">
        <v>1786</v>
      </c>
      <c r="BJ64" s="468">
        <v>208634249.54539746</v>
      </c>
      <c r="BK64" s="469"/>
    </row>
    <row r="65" spans="1:63">
      <c r="A65" s="412">
        <v>103</v>
      </c>
      <c r="B65" s="450" t="s">
        <v>1665</v>
      </c>
      <c r="D65" s="334" t="s">
        <v>1795</v>
      </c>
      <c r="E65" s="412">
        <v>1</v>
      </c>
      <c r="F65" s="451">
        <v>34052</v>
      </c>
      <c r="G65" s="452">
        <v>266623</v>
      </c>
      <c r="H65" s="452">
        <v>31220</v>
      </c>
      <c r="I65" s="453">
        <v>404078</v>
      </c>
      <c r="J65" s="451">
        <v>5614665.281647305</v>
      </c>
      <c r="K65" s="452">
        <v>46772021.498451285</v>
      </c>
      <c r="L65" s="452">
        <v>2955079.6206164551</v>
      </c>
      <c r="M65" s="453">
        <v>40501270.779908471</v>
      </c>
      <c r="N65" s="454">
        <v>164.88503705060805</v>
      </c>
      <c r="O65" s="455">
        <v>175.42380626746862</v>
      </c>
      <c r="P65" s="455">
        <v>94.653415138259291</v>
      </c>
      <c r="Q65" s="456">
        <v>100.23131865607252</v>
      </c>
      <c r="R65" s="457">
        <v>164.88503705060805</v>
      </c>
      <c r="S65" s="458">
        <v>175.42380626746862</v>
      </c>
      <c r="T65" s="458">
        <v>94.653415138259291</v>
      </c>
      <c r="U65" s="458">
        <v>100.23131865607252</v>
      </c>
      <c r="V65" s="486">
        <v>164.88503705060805</v>
      </c>
      <c r="W65" s="487">
        <v>175.42380626746862</v>
      </c>
      <c r="X65" s="487">
        <v>94.653415138259291</v>
      </c>
      <c r="Y65" s="487">
        <v>100.23131865607252</v>
      </c>
      <c r="Z65" s="488">
        <v>164.88503705060805</v>
      </c>
      <c r="AA65" s="489">
        <v>175.42380626746862</v>
      </c>
      <c r="AB65" s="489">
        <v>94.653415138259291</v>
      </c>
      <c r="AC65" s="490">
        <v>100.23131865607252</v>
      </c>
      <c r="AD65" s="489">
        <v>174.23027115689229</v>
      </c>
      <c r="AE65" s="489">
        <v>174.23027115689229</v>
      </c>
      <c r="AF65" s="489">
        <v>99.83126593856376</v>
      </c>
      <c r="AG65" s="490">
        <v>99.83126593856376</v>
      </c>
      <c r="AH65" s="489">
        <v>174.23027115689229</v>
      </c>
      <c r="AI65" s="489">
        <v>174.23027115689229</v>
      </c>
      <c r="AJ65" s="489">
        <v>99.83126593856376</v>
      </c>
      <c r="AK65" s="489">
        <v>99.83126593856376</v>
      </c>
      <c r="AL65" s="488">
        <v>174.23027115689229</v>
      </c>
      <c r="AM65" s="489">
        <v>174.23027115689229</v>
      </c>
      <c r="AN65" s="489">
        <v>99.83126593856376</v>
      </c>
      <c r="AO65" s="490">
        <v>99.83126593856376</v>
      </c>
      <c r="AP65" s="488">
        <v>174.23027115689229</v>
      </c>
      <c r="AQ65" s="489">
        <v>174.23027115689229</v>
      </c>
      <c r="AR65" s="489">
        <v>99.83126593856376</v>
      </c>
      <c r="AS65" s="490">
        <v>99.83126593856376</v>
      </c>
      <c r="AT65" s="465" t="s">
        <v>1786</v>
      </c>
      <c r="AU65" s="466" t="s">
        <v>1786</v>
      </c>
      <c r="AV65" s="466" t="s">
        <v>1786</v>
      </c>
      <c r="AW65" s="466" t="s">
        <v>1786</v>
      </c>
      <c r="AX65" s="466" t="s">
        <v>1786</v>
      </c>
      <c r="AY65" s="335" t="s">
        <v>1786</v>
      </c>
      <c r="AZ65" s="336">
        <v>174.23027115689229</v>
      </c>
      <c r="BA65" s="335">
        <v>174.23027115689229</v>
      </c>
      <c r="BB65" s="335">
        <v>99.83126593856376</v>
      </c>
      <c r="BC65" s="337">
        <v>99.83126593856376</v>
      </c>
      <c r="BD65" s="465" t="s">
        <v>1786</v>
      </c>
      <c r="BE65" s="466" t="s">
        <v>1786</v>
      </c>
      <c r="BF65" s="466" t="s">
        <v>1786</v>
      </c>
      <c r="BG65" s="466" t="s">
        <v>1786</v>
      </c>
      <c r="BH65" s="466" t="s">
        <v>1786</v>
      </c>
      <c r="BI65" s="467" t="s">
        <v>1786</v>
      </c>
      <c r="BJ65" s="468">
        <v>95843037.180623531</v>
      </c>
      <c r="BK65" s="469"/>
    </row>
    <row r="66" spans="1:63">
      <c r="A66" s="412">
        <v>104</v>
      </c>
      <c r="B66" s="450" t="s">
        <v>1666</v>
      </c>
      <c r="D66" s="334" t="s">
        <v>1795</v>
      </c>
      <c r="E66" s="412">
        <v>1</v>
      </c>
      <c r="F66" s="451">
        <v>1127</v>
      </c>
      <c r="G66" s="452">
        <v>157148</v>
      </c>
      <c r="H66" s="452">
        <v>2377</v>
      </c>
      <c r="I66" s="453">
        <v>192025</v>
      </c>
      <c r="J66" s="451">
        <v>151126.92931965602</v>
      </c>
      <c r="K66" s="452">
        <v>19703474.309231896</v>
      </c>
      <c r="L66" s="452">
        <v>250865.02994503503</v>
      </c>
      <c r="M66" s="453">
        <v>15018982.493614076</v>
      </c>
      <c r="N66" s="454">
        <v>134.09665423217038</v>
      </c>
      <c r="O66" s="455">
        <v>125.38164220500354</v>
      </c>
      <c r="P66" s="455">
        <v>105.53850649770089</v>
      </c>
      <c r="Q66" s="456">
        <v>78.213683080922152</v>
      </c>
      <c r="R66" s="457">
        <v>134.09665423217038</v>
      </c>
      <c r="S66" s="458">
        <v>125.38164220500354</v>
      </c>
      <c r="T66" s="458">
        <v>105.53850649770089</v>
      </c>
      <c r="U66" s="458">
        <v>78.213683080922152</v>
      </c>
      <c r="V66" s="486">
        <v>134.09665423217038</v>
      </c>
      <c r="W66" s="487">
        <v>125.38164220500354</v>
      </c>
      <c r="X66" s="487">
        <v>105.53850649770089</v>
      </c>
      <c r="Y66" s="487">
        <v>78.213683080922152</v>
      </c>
      <c r="Z66" s="488">
        <v>134.09665423217038</v>
      </c>
      <c r="AA66" s="489">
        <v>125.38164220500354</v>
      </c>
      <c r="AB66" s="489">
        <v>105.53850649770089</v>
      </c>
      <c r="AC66" s="490">
        <v>78.213683080922152</v>
      </c>
      <c r="AD66" s="489">
        <v>134.09665423217038</v>
      </c>
      <c r="AE66" s="489">
        <v>125.38164220500354</v>
      </c>
      <c r="AF66" s="489">
        <v>105.53850649770089</v>
      </c>
      <c r="AG66" s="490">
        <v>78.213683080922152</v>
      </c>
      <c r="AH66" s="489">
        <v>134.09665423217038</v>
      </c>
      <c r="AI66" s="489">
        <v>125.38164220500354</v>
      </c>
      <c r="AJ66" s="489">
        <v>105.53850649770089</v>
      </c>
      <c r="AK66" s="489">
        <v>78.213683080922152</v>
      </c>
      <c r="AL66" s="488">
        <v>134.09665423217038</v>
      </c>
      <c r="AM66" s="489">
        <v>125.38164220500354</v>
      </c>
      <c r="AN66" s="489">
        <v>105.53850649770089</v>
      </c>
      <c r="AO66" s="490">
        <v>78.213683080922152</v>
      </c>
      <c r="AP66" s="488">
        <v>134.09665423217038</v>
      </c>
      <c r="AQ66" s="489">
        <v>125.38164220500354</v>
      </c>
      <c r="AR66" s="489">
        <v>105.53850649770089</v>
      </c>
      <c r="AS66" s="490">
        <v>78.213683080922152</v>
      </c>
      <c r="AT66" s="465" t="s">
        <v>1786</v>
      </c>
      <c r="AU66" s="466" t="s">
        <v>1786</v>
      </c>
      <c r="AV66" s="466" t="s">
        <v>1786</v>
      </c>
      <c r="AW66" s="466" t="s">
        <v>1786</v>
      </c>
      <c r="AX66" s="466" t="s">
        <v>1786</v>
      </c>
      <c r="AY66" s="335" t="s">
        <v>1786</v>
      </c>
      <c r="AZ66" s="336">
        <v>134.09665423217038</v>
      </c>
      <c r="BA66" s="335">
        <v>125.38164220500354</v>
      </c>
      <c r="BB66" s="335">
        <v>105.53850649770089</v>
      </c>
      <c r="BC66" s="337">
        <v>78.213683080922152</v>
      </c>
      <c r="BD66" s="465" t="s">
        <v>1786</v>
      </c>
      <c r="BE66" s="466" t="s">
        <v>1786</v>
      </c>
      <c r="BF66" s="466" t="s">
        <v>1786</v>
      </c>
      <c r="BG66" s="466" t="s">
        <v>1786</v>
      </c>
      <c r="BH66" s="466" t="s">
        <v>1786</v>
      </c>
      <c r="BI66" s="467" t="s">
        <v>1786</v>
      </c>
      <c r="BJ66" s="468">
        <v>35124448.762110665</v>
      </c>
      <c r="BK66" s="469"/>
    </row>
    <row r="67" spans="1:63">
      <c r="A67" s="412">
        <v>105</v>
      </c>
      <c r="B67" s="450" t="s">
        <v>1667</v>
      </c>
      <c r="D67" s="334" t="s">
        <v>1795</v>
      </c>
      <c r="E67" s="412">
        <v>1</v>
      </c>
      <c r="F67" s="451">
        <v>1417</v>
      </c>
      <c r="G67" s="452">
        <v>10162</v>
      </c>
      <c r="H67" s="452">
        <v>3455</v>
      </c>
      <c r="I67" s="453">
        <v>24207</v>
      </c>
      <c r="J67" s="451">
        <v>306339.76401244168</v>
      </c>
      <c r="K67" s="452">
        <v>1978059.2111134056</v>
      </c>
      <c r="L67" s="452">
        <v>505791.98227807833</v>
      </c>
      <c r="M67" s="453">
        <v>3021805.0480655129</v>
      </c>
      <c r="N67" s="454">
        <v>216.18896542868148</v>
      </c>
      <c r="O67" s="455">
        <v>194.65254980450754</v>
      </c>
      <c r="P67" s="455">
        <v>146.39420615863338</v>
      </c>
      <c r="Q67" s="456">
        <v>124.83186880098785</v>
      </c>
      <c r="R67" s="457">
        <v>216.18896542868148</v>
      </c>
      <c r="S67" s="458">
        <v>194.65254980450754</v>
      </c>
      <c r="T67" s="458">
        <v>146.39420615863338</v>
      </c>
      <c r="U67" s="458">
        <v>124.83186880098785</v>
      </c>
      <c r="V67" s="486">
        <v>216.18896542868148</v>
      </c>
      <c r="W67" s="487">
        <v>194.65254980450754</v>
      </c>
      <c r="X67" s="487">
        <v>146.39420615863338</v>
      </c>
      <c r="Y67" s="487">
        <v>124.83186880098785</v>
      </c>
      <c r="Z67" s="488">
        <v>216.18896542868148</v>
      </c>
      <c r="AA67" s="489">
        <v>194.65254980450754</v>
      </c>
      <c r="AB67" s="489">
        <v>146.39420615863338</v>
      </c>
      <c r="AC67" s="490">
        <v>124.83186880098785</v>
      </c>
      <c r="AD67" s="489">
        <v>216.18896542868148</v>
      </c>
      <c r="AE67" s="489">
        <v>194.65254980450754</v>
      </c>
      <c r="AF67" s="489">
        <v>146.39420615863338</v>
      </c>
      <c r="AG67" s="490">
        <v>124.83186880098785</v>
      </c>
      <c r="AH67" s="489">
        <v>216.18896542868148</v>
      </c>
      <c r="AI67" s="489">
        <v>194.65254980450754</v>
      </c>
      <c r="AJ67" s="489">
        <v>146.39420615863338</v>
      </c>
      <c r="AK67" s="489">
        <v>124.83186880098785</v>
      </c>
      <c r="AL67" s="488">
        <v>216.18896542868148</v>
      </c>
      <c r="AM67" s="489">
        <v>194.65254980450754</v>
      </c>
      <c r="AN67" s="489">
        <v>146.39420615863338</v>
      </c>
      <c r="AO67" s="490">
        <v>124.83186880098785</v>
      </c>
      <c r="AP67" s="488">
        <v>216.18896542868148</v>
      </c>
      <c r="AQ67" s="489">
        <v>194.65254980450754</v>
      </c>
      <c r="AR67" s="489">
        <v>146.39420615863338</v>
      </c>
      <c r="AS67" s="490">
        <v>124.83186880098785</v>
      </c>
      <c r="AT67" s="465" t="s">
        <v>1786</v>
      </c>
      <c r="AU67" s="466" t="s">
        <v>1786</v>
      </c>
      <c r="AV67" s="466" t="s">
        <v>1786</v>
      </c>
      <c r="AW67" s="466" t="s">
        <v>1786</v>
      </c>
      <c r="AX67" s="466" t="s">
        <v>1786</v>
      </c>
      <c r="AY67" s="335" t="s">
        <v>1786</v>
      </c>
      <c r="AZ67" s="336">
        <v>216.18896542868148</v>
      </c>
      <c r="BA67" s="335">
        <v>194.65254980450754</v>
      </c>
      <c r="BB67" s="335">
        <v>146.39420615863338</v>
      </c>
      <c r="BC67" s="337">
        <v>124.83186880098785</v>
      </c>
      <c r="BD67" s="465" t="s">
        <v>1786</v>
      </c>
      <c r="BE67" s="466" t="s">
        <v>1786</v>
      </c>
      <c r="BF67" s="466" t="s">
        <v>1786</v>
      </c>
      <c r="BG67" s="466" t="s">
        <v>1786</v>
      </c>
      <c r="BH67" s="466" t="s">
        <v>1786</v>
      </c>
      <c r="BI67" s="467" t="s">
        <v>1786</v>
      </c>
      <c r="BJ67" s="468">
        <v>5811996.0054694386</v>
      </c>
      <c r="BK67" s="469"/>
    </row>
    <row r="68" spans="1:63">
      <c r="A68" s="412">
        <v>107</v>
      </c>
      <c r="B68" s="450" t="s">
        <v>1668</v>
      </c>
      <c r="D68" s="334" t="s">
        <v>1795</v>
      </c>
      <c r="E68" s="412">
        <v>1</v>
      </c>
      <c r="F68" s="451">
        <v>1338</v>
      </c>
      <c r="G68" s="452">
        <v>135496</v>
      </c>
      <c r="H68" s="452">
        <v>2516</v>
      </c>
      <c r="I68" s="453">
        <v>197345</v>
      </c>
      <c r="J68" s="451">
        <v>246207.1986306129</v>
      </c>
      <c r="K68" s="452">
        <v>23245435.857504167</v>
      </c>
      <c r="L68" s="452">
        <v>312455.36006592208</v>
      </c>
      <c r="M68" s="453">
        <v>21457854.673092797</v>
      </c>
      <c r="N68" s="454">
        <v>184.01135921570472</v>
      </c>
      <c r="O68" s="455">
        <v>171.55809660435855</v>
      </c>
      <c r="P68" s="455">
        <v>124.18734501825202</v>
      </c>
      <c r="Q68" s="456">
        <v>108.73269995739845</v>
      </c>
      <c r="R68" s="457">
        <v>184.01135921570472</v>
      </c>
      <c r="S68" s="458">
        <v>171.55809660435855</v>
      </c>
      <c r="T68" s="458">
        <v>124.18734501825202</v>
      </c>
      <c r="U68" s="458">
        <v>108.73269995739845</v>
      </c>
      <c r="V68" s="486">
        <v>184.01135921570472</v>
      </c>
      <c r="W68" s="487">
        <v>171.55809660435855</v>
      </c>
      <c r="X68" s="487">
        <v>124.18734501825202</v>
      </c>
      <c r="Y68" s="487">
        <v>108.73269995739845</v>
      </c>
      <c r="Z68" s="488">
        <v>184.01135921570472</v>
      </c>
      <c r="AA68" s="489">
        <v>171.55809660435855</v>
      </c>
      <c r="AB68" s="489">
        <v>124.18734501825202</v>
      </c>
      <c r="AC68" s="490">
        <v>108.73269995739845</v>
      </c>
      <c r="AD68" s="489">
        <v>184.01135921570472</v>
      </c>
      <c r="AE68" s="489">
        <v>171.55809660435855</v>
      </c>
      <c r="AF68" s="489">
        <v>124.18734501825202</v>
      </c>
      <c r="AG68" s="490">
        <v>108.73269995739845</v>
      </c>
      <c r="AH68" s="489">
        <v>184.01135921570472</v>
      </c>
      <c r="AI68" s="489">
        <v>171.55809660435855</v>
      </c>
      <c r="AJ68" s="489">
        <v>124.18734501825202</v>
      </c>
      <c r="AK68" s="489">
        <v>108.73269995739845</v>
      </c>
      <c r="AL68" s="488">
        <v>184.01135921570472</v>
      </c>
      <c r="AM68" s="489">
        <v>171.55809660435855</v>
      </c>
      <c r="AN68" s="489">
        <v>124.18734501825202</v>
      </c>
      <c r="AO68" s="490">
        <v>108.73269995739845</v>
      </c>
      <c r="AP68" s="488">
        <v>184.01135921570472</v>
      </c>
      <c r="AQ68" s="489">
        <v>171.55809660435855</v>
      </c>
      <c r="AR68" s="489">
        <v>124.18734501825202</v>
      </c>
      <c r="AS68" s="490">
        <v>108.73269995739845</v>
      </c>
      <c r="AT68" s="465" t="s">
        <v>1786</v>
      </c>
      <c r="AU68" s="466" t="s">
        <v>1786</v>
      </c>
      <c r="AV68" s="466" t="s">
        <v>1786</v>
      </c>
      <c r="AW68" s="466" t="s">
        <v>1786</v>
      </c>
      <c r="AX68" s="466" t="s">
        <v>1786</v>
      </c>
      <c r="AY68" s="335" t="s">
        <v>1786</v>
      </c>
      <c r="AZ68" s="336">
        <v>184.01135921570472</v>
      </c>
      <c r="BA68" s="335">
        <v>171.55809660435855</v>
      </c>
      <c r="BB68" s="335">
        <v>124.18734501825202</v>
      </c>
      <c r="BC68" s="337">
        <v>108.73269995739845</v>
      </c>
      <c r="BD68" s="465" t="s">
        <v>1786</v>
      </c>
      <c r="BE68" s="466" t="s">
        <v>1786</v>
      </c>
      <c r="BF68" s="466" t="s">
        <v>1786</v>
      </c>
      <c r="BG68" s="466" t="s">
        <v>1786</v>
      </c>
      <c r="BH68" s="466" t="s">
        <v>1786</v>
      </c>
      <c r="BI68" s="467" t="s">
        <v>1786</v>
      </c>
      <c r="BJ68" s="468">
        <v>45261953.089293495</v>
      </c>
      <c r="BK68" s="469"/>
    </row>
    <row r="69" spans="1:63">
      <c r="A69" s="412">
        <v>140</v>
      </c>
      <c r="B69" s="450" t="s">
        <v>1669</v>
      </c>
      <c r="D69" s="334" t="s">
        <v>1795</v>
      </c>
      <c r="E69" s="412">
        <v>1</v>
      </c>
      <c r="F69" s="451">
        <v>3712</v>
      </c>
      <c r="G69" s="452">
        <v>358682</v>
      </c>
      <c r="H69" s="452">
        <v>5954</v>
      </c>
      <c r="I69" s="453">
        <v>378908</v>
      </c>
      <c r="J69" s="451">
        <v>712947.19884003571</v>
      </c>
      <c r="K69" s="452">
        <v>44351079.845975332</v>
      </c>
      <c r="L69" s="452">
        <v>793381.10244912724</v>
      </c>
      <c r="M69" s="453">
        <v>29243690.462163471</v>
      </c>
      <c r="N69" s="454">
        <v>192.06551692888894</v>
      </c>
      <c r="O69" s="455">
        <v>123.650140921416</v>
      </c>
      <c r="P69" s="455">
        <v>133.25178072709559</v>
      </c>
      <c r="Q69" s="456">
        <v>77.178867857536574</v>
      </c>
      <c r="R69" s="457">
        <v>192.06551692888894</v>
      </c>
      <c r="S69" s="458">
        <v>123.650140921416</v>
      </c>
      <c r="T69" s="458">
        <v>133.25178072709559</v>
      </c>
      <c r="U69" s="458">
        <v>77.178867857536574</v>
      </c>
      <c r="V69" s="486">
        <v>192.06551692888894</v>
      </c>
      <c r="W69" s="487">
        <v>123.650140921416</v>
      </c>
      <c r="X69" s="487">
        <v>133.25178072709559</v>
      </c>
      <c r="Y69" s="487">
        <v>77.178867857536574</v>
      </c>
      <c r="Z69" s="488">
        <v>192.06551692888894</v>
      </c>
      <c r="AA69" s="489">
        <v>123.650140921416</v>
      </c>
      <c r="AB69" s="489">
        <v>133.25178072709559</v>
      </c>
      <c r="AC69" s="490">
        <v>77.178867857536574</v>
      </c>
      <c r="AD69" s="489">
        <v>192.06551692888894</v>
      </c>
      <c r="AE69" s="489">
        <v>123.650140921416</v>
      </c>
      <c r="AF69" s="489">
        <v>133.25178072709559</v>
      </c>
      <c r="AG69" s="490">
        <v>77.178867857536574</v>
      </c>
      <c r="AH69" s="489">
        <v>192.06551692888894</v>
      </c>
      <c r="AI69" s="489">
        <v>123.650140921416</v>
      </c>
      <c r="AJ69" s="489">
        <v>133.25178072709559</v>
      </c>
      <c r="AK69" s="489">
        <v>77.178867857536574</v>
      </c>
      <c r="AL69" s="488">
        <v>192.06551692888894</v>
      </c>
      <c r="AM69" s="489">
        <v>123.650140921416</v>
      </c>
      <c r="AN69" s="489">
        <v>133.25178072709559</v>
      </c>
      <c r="AO69" s="490">
        <v>77.178867857536574</v>
      </c>
      <c r="AP69" s="488">
        <v>192.06551692888894</v>
      </c>
      <c r="AQ69" s="489">
        <v>123.650140921416</v>
      </c>
      <c r="AR69" s="489">
        <v>133.25178072709559</v>
      </c>
      <c r="AS69" s="490">
        <v>77.178867857536574</v>
      </c>
      <c r="AT69" s="465" t="s">
        <v>1786</v>
      </c>
      <c r="AU69" s="466" t="s">
        <v>1786</v>
      </c>
      <c r="AV69" s="466" t="s">
        <v>1786</v>
      </c>
      <c r="AW69" s="466" t="s">
        <v>1786</v>
      </c>
      <c r="AX69" s="466" t="s">
        <v>1786</v>
      </c>
      <c r="AY69" s="335" t="s">
        <v>1786</v>
      </c>
      <c r="AZ69" s="336">
        <v>192.06551692888894</v>
      </c>
      <c r="BA69" s="335">
        <v>123.650140921416</v>
      </c>
      <c r="BB69" s="335">
        <v>133.25178072709559</v>
      </c>
      <c r="BC69" s="337">
        <v>77.178867857536574</v>
      </c>
      <c r="BD69" s="465" t="s">
        <v>1786</v>
      </c>
      <c r="BE69" s="466" t="s">
        <v>1786</v>
      </c>
      <c r="BF69" s="466" t="s">
        <v>1786</v>
      </c>
      <c r="BG69" s="466" t="s">
        <v>1786</v>
      </c>
      <c r="BH69" s="466" t="s">
        <v>1786</v>
      </c>
      <c r="BI69" s="467" t="s">
        <v>1786</v>
      </c>
      <c r="BJ69" s="468">
        <v>75101098.609427959</v>
      </c>
      <c r="BK69" s="469"/>
    </row>
    <row r="70" spans="1:63">
      <c r="A70" s="412">
        <v>141</v>
      </c>
      <c r="B70" s="450" t="s">
        <v>1670</v>
      </c>
      <c r="D70" s="334" t="s">
        <v>1795</v>
      </c>
      <c r="E70" s="412">
        <v>0</v>
      </c>
      <c r="F70" s="451">
        <v>1004</v>
      </c>
      <c r="G70" s="452">
        <v>67944</v>
      </c>
      <c r="H70" s="452">
        <v>669</v>
      </c>
      <c r="I70" s="453">
        <v>171376</v>
      </c>
      <c r="J70" s="451">
        <v>162513.10873673722</v>
      </c>
      <c r="K70" s="452">
        <v>8174284.6245416552</v>
      </c>
      <c r="L70" s="452">
        <v>59978.93488616898</v>
      </c>
      <c r="M70" s="453">
        <v>14927913.108100632</v>
      </c>
      <c r="N70" s="454">
        <v>161.8656461521287</v>
      </c>
      <c r="O70" s="455">
        <v>120.30914612830648</v>
      </c>
      <c r="P70" s="455">
        <v>89.654611190088161</v>
      </c>
      <c r="Q70" s="456">
        <v>87.106205700335124</v>
      </c>
      <c r="R70" s="457">
        <v>161.8656461521287</v>
      </c>
      <c r="S70" s="458">
        <v>120.30914612830648</v>
      </c>
      <c r="T70" s="458">
        <v>89.654611190088161</v>
      </c>
      <c r="U70" s="458">
        <v>87.106205700335124</v>
      </c>
      <c r="V70" s="486">
        <v>161.8656461521287</v>
      </c>
      <c r="W70" s="487">
        <v>120.30914612830648</v>
      </c>
      <c r="X70" s="487">
        <v>89.654611190088161</v>
      </c>
      <c r="Y70" s="487">
        <v>87.106205700335124</v>
      </c>
      <c r="Z70" s="488">
        <v>161.8656461521287</v>
      </c>
      <c r="AA70" s="489">
        <v>120.30914612830648</v>
      </c>
      <c r="AB70" s="489">
        <v>89.654611190088161</v>
      </c>
      <c r="AC70" s="490">
        <v>87.106205700335124</v>
      </c>
      <c r="AD70" s="489">
        <v>161.8656461521287</v>
      </c>
      <c r="AE70" s="489">
        <v>120.30914612830648</v>
      </c>
      <c r="AF70" s="489">
        <v>89.654611190088161</v>
      </c>
      <c r="AG70" s="490">
        <v>87.106205700335124</v>
      </c>
      <c r="AH70" s="489">
        <v>161.8656461521287</v>
      </c>
      <c r="AI70" s="489">
        <v>120.30914612830648</v>
      </c>
      <c r="AJ70" s="489">
        <v>89.654611190088161</v>
      </c>
      <c r="AK70" s="489">
        <v>87.106205700335124</v>
      </c>
      <c r="AL70" s="488">
        <v>161.8656461521287</v>
      </c>
      <c r="AM70" s="489">
        <v>120.30914612830648</v>
      </c>
      <c r="AN70" s="489">
        <v>89.654611190088161</v>
      </c>
      <c r="AO70" s="490">
        <v>87.106205700335124</v>
      </c>
      <c r="AP70" s="488">
        <v>161.8656461521287</v>
      </c>
      <c r="AQ70" s="489">
        <v>120.30914612830648</v>
      </c>
      <c r="AR70" s="489">
        <v>89.654611190088161</v>
      </c>
      <c r="AS70" s="490">
        <v>87.106205700335124</v>
      </c>
      <c r="AT70" s="465" t="s">
        <v>1786</v>
      </c>
      <c r="AU70" s="466" t="s">
        <v>1786</v>
      </c>
      <c r="AV70" s="466" t="s">
        <v>1786</v>
      </c>
      <c r="AW70" s="466" t="s">
        <v>1786</v>
      </c>
      <c r="AX70" s="466" t="s">
        <v>1786</v>
      </c>
      <c r="AY70" s="335" t="s">
        <v>1786</v>
      </c>
      <c r="AZ70" s="336">
        <v>161.8656461521287</v>
      </c>
      <c r="BA70" s="335">
        <v>120.30914612830648</v>
      </c>
      <c r="BB70" s="335">
        <v>89.654611190088161</v>
      </c>
      <c r="BC70" s="337">
        <v>87.106205700335124</v>
      </c>
      <c r="BD70" s="465" t="s">
        <v>1786</v>
      </c>
      <c r="BE70" s="466" t="s">
        <v>1786</v>
      </c>
      <c r="BF70" s="466" t="s">
        <v>1786</v>
      </c>
      <c r="BG70" s="466" t="s">
        <v>1786</v>
      </c>
      <c r="BH70" s="466" t="s">
        <v>1786</v>
      </c>
      <c r="BI70" s="467" t="s">
        <v>1786</v>
      </c>
      <c r="BJ70" s="468">
        <v>23324689.776265197</v>
      </c>
      <c r="BK70" s="469"/>
    </row>
    <row r="71" spans="1:63">
      <c r="A71" s="412">
        <v>143</v>
      </c>
      <c r="B71" s="450" t="s">
        <v>1671</v>
      </c>
      <c r="D71" s="334" t="s">
        <v>1795</v>
      </c>
      <c r="E71" s="412">
        <v>1</v>
      </c>
      <c r="F71" s="451">
        <v>1365</v>
      </c>
      <c r="G71" s="452">
        <v>65160</v>
      </c>
      <c r="H71" s="452">
        <v>5219</v>
      </c>
      <c r="I71" s="453">
        <v>245076</v>
      </c>
      <c r="J71" s="451">
        <v>293169.13144898944</v>
      </c>
      <c r="K71" s="452">
        <v>10489486.204603951</v>
      </c>
      <c r="L71" s="452">
        <v>579117.05363541958</v>
      </c>
      <c r="M71" s="453">
        <v>19885562.481418315</v>
      </c>
      <c r="N71" s="454">
        <v>214.77592047545014</v>
      </c>
      <c r="O71" s="455">
        <v>160.9804512677095</v>
      </c>
      <c r="P71" s="455">
        <v>110.96322162012255</v>
      </c>
      <c r="Q71" s="456">
        <v>81.140391068151573</v>
      </c>
      <c r="R71" s="457">
        <v>214.77592047545014</v>
      </c>
      <c r="S71" s="458">
        <v>160.9804512677095</v>
      </c>
      <c r="T71" s="458">
        <v>110.96322162012255</v>
      </c>
      <c r="U71" s="458">
        <v>81.140391068151573</v>
      </c>
      <c r="V71" s="486">
        <v>214.77592047545014</v>
      </c>
      <c r="W71" s="487">
        <v>160.9804512677095</v>
      </c>
      <c r="X71" s="487">
        <v>110.96322162012255</v>
      </c>
      <c r="Y71" s="487">
        <v>81.140391068151573</v>
      </c>
      <c r="Z71" s="488">
        <v>214.77592047545014</v>
      </c>
      <c r="AA71" s="489">
        <v>160.9804512677095</v>
      </c>
      <c r="AB71" s="489">
        <v>110.96322162012255</v>
      </c>
      <c r="AC71" s="490">
        <v>81.140391068151573</v>
      </c>
      <c r="AD71" s="489">
        <v>214.77592047545014</v>
      </c>
      <c r="AE71" s="489">
        <v>160.9804512677095</v>
      </c>
      <c r="AF71" s="489">
        <v>110.96322162012255</v>
      </c>
      <c r="AG71" s="490">
        <v>81.140391068151573</v>
      </c>
      <c r="AH71" s="489">
        <v>214.77592047545014</v>
      </c>
      <c r="AI71" s="489">
        <v>160.9804512677095</v>
      </c>
      <c r="AJ71" s="489">
        <v>110.96322162012255</v>
      </c>
      <c r="AK71" s="489">
        <v>81.140391068151573</v>
      </c>
      <c r="AL71" s="488">
        <v>214.77592047545014</v>
      </c>
      <c r="AM71" s="489">
        <v>160.9804512677095</v>
      </c>
      <c r="AN71" s="489">
        <v>110.96322162012255</v>
      </c>
      <c r="AO71" s="490">
        <v>81.140391068151573</v>
      </c>
      <c r="AP71" s="488">
        <v>214.77592047545014</v>
      </c>
      <c r="AQ71" s="489">
        <v>160.9804512677095</v>
      </c>
      <c r="AR71" s="489">
        <v>110.96322162012255</v>
      </c>
      <c r="AS71" s="490">
        <v>81.140391068151573</v>
      </c>
      <c r="AT71" s="465" t="s">
        <v>1786</v>
      </c>
      <c r="AU71" s="466" t="s">
        <v>1786</v>
      </c>
      <c r="AV71" s="466" t="s">
        <v>1786</v>
      </c>
      <c r="AW71" s="466" t="s">
        <v>1786</v>
      </c>
      <c r="AX71" s="466" t="s">
        <v>1786</v>
      </c>
      <c r="AY71" s="335" t="s">
        <v>1786</v>
      </c>
      <c r="AZ71" s="336">
        <v>214.77592047545014</v>
      </c>
      <c r="BA71" s="335">
        <v>160.9804512677095</v>
      </c>
      <c r="BB71" s="335">
        <v>110.96322162012255</v>
      </c>
      <c r="BC71" s="337">
        <v>81.140391068151573</v>
      </c>
      <c r="BD71" s="465" t="s">
        <v>1786</v>
      </c>
      <c r="BE71" s="466" t="s">
        <v>1786</v>
      </c>
      <c r="BF71" s="466" t="s">
        <v>1786</v>
      </c>
      <c r="BG71" s="466" t="s">
        <v>1786</v>
      </c>
      <c r="BH71" s="466" t="s">
        <v>1786</v>
      </c>
      <c r="BI71" s="467" t="s">
        <v>1786</v>
      </c>
      <c r="BJ71" s="468">
        <v>31247334.871106677</v>
      </c>
      <c r="BK71" s="469"/>
    </row>
    <row r="72" spans="1:63">
      <c r="A72" s="412">
        <v>170</v>
      </c>
      <c r="B72" s="450" t="s">
        <v>1672</v>
      </c>
      <c r="D72" s="334" t="s">
        <v>1795</v>
      </c>
      <c r="E72" s="412">
        <v>1</v>
      </c>
      <c r="F72" s="451">
        <v>940</v>
      </c>
      <c r="G72" s="452">
        <v>22523</v>
      </c>
      <c r="H72" s="452">
        <v>600</v>
      </c>
      <c r="I72" s="453">
        <v>36193</v>
      </c>
      <c r="J72" s="451">
        <v>159461.63774170488</v>
      </c>
      <c r="K72" s="452">
        <v>6171505.6176169198</v>
      </c>
      <c r="L72" s="452">
        <v>129421.84788840511</v>
      </c>
      <c r="M72" s="453">
        <v>6682876.2143655401</v>
      </c>
      <c r="N72" s="454">
        <v>169.64004015074988</v>
      </c>
      <c r="O72" s="455">
        <v>274.00904043053413</v>
      </c>
      <c r="P72" s="455">
        <v>215.70307981400853</v>
      </c>
      <c r="Q72" s="456">
        <v>184.64554511550688</v>
      </c>
      <c r="R72" s="457">
        <v>169.64004015074988</v>
      </c>
      <c r="S72" s="458">
        <v>274.00904043053413</v>
      </c>
      <c r="T72" s="458">
        <v>215.70307981400853</v>
      </c>
      <c r="U72" s="458">
        <v>184.64554511550688</v>
      </c>
      <c r="V72" s="486">
        <v>169.64004015074988</v>
      </c>
      <c r="W72" s="487">
        <v>274.00904043053413</v>
      </c>
      <c r="X72" s="487">
        <v>215.70307981400853</v>
      </c>
      <c r="Y72" s="487">
        <v>184.64554511550688</v>
      </c>
      <c r="Z72" s="488">
        <v>187.58667898059093</v>
      </c>
      <c r="AA72" s="489">
        <v>274.00904043053413</v>
      </c>
      <c r="AB72" s="489">
        <v>187.58667898059093</v>
      </c>
      <c r="AC72" s="490">
        <v>184.64554511550688</v>
      </c>
      <c r="AD72" s="489">
        <v>270.5466946195574</v>
      </c>
      <c r="AE72" s="489">
        <v>270.5466946195574</v>
      </c>
      <c r="AF72" s="489">
        <v>187.58667898059093</v>
      </c>
      <c r="AG72" s="490">
        <v>184.64554511550688</v>
      </c>
      <c r="AH72" s="489">
        <v>270.5466946195574</v>
      </c>
      <c r="AI72" s="489">
        <v>270.5466946195574</v>
      </c>
      <c r="AJ72" s="489">
        <v>187.58667898059093</v>
      </c>
      <c r="AK72" s="489">
        <v>184.64554511550688</v>
      </c>
      <c r="AL72" s="488">
        <v>270.5466946195574</v>
      </c>
      <c r="AM72" s="489">
        <v>270.5466946195574</v>
      </c>
      <c r="AN72" s="489">
        <v>187.58667898059093</v>
      </c>
      <c r="AO72" s="490">
        <v>184.64554511550688</v>
      </c>
      <c r="AP72" s="488">
        <v>270.5466946195574</v>
      </c>
      <c r="AQ72" s="489">
        <v>270.5466946195574</v>
      </c>
      <c r="AR72" s="489">
        <v>187.58667898059093</v>
      </c>
      <c r="AS72" s="490">
        <v>184.64554511550688</v>
      </c>
      <c r="AT72" s="465" t="s">
        <v>1786</v>
      </c>
      <c r="AU72" s="466" t="s">
        <v>1786</v>
      </c>
      <c r="AV72" s="466" t="s">
        <v>1786</v>
      </c>
      <c r="AW72" s="466" t="s">
        <v>1786</v>
      </c>
      <c r="AX72" s="466" t="s">
        <v>1786</v>
      </c>
      <c r="AY72" s="335" t="s">
        <v>1786</v>
      </c>
      <c r="AZ72" s="336">
        <v>270.5466946195574</v>
      </c>
      <c r="BA72" s="335">
        <v>270.5466946195574</v>
      </c>
      <c r="BB72" s="335">
        <v>187.58667898059093</v>
      </c>
      <c r="BC72" s="337">
        <v>184.64554511550688</v>
      </c>
      <c r="BD72" s="465" t="s">
        <v>1786</v>
      </c>
      <c r="BE72" s="466" t="s">
        <v>1786</v>
      </c>
      <c r="BF72" s="466" t="s">
        <v>1786</v>
      </c>
      <c r="BG72" s="466" t="s">
        <v>1786</v>
      </c>
      <c r="BH72" s="466" t="s">
        <v>1786</v>
      </c>
      <c r="BI72" s="467" t="s">
        <v>1786</v>
      </c>
      <c r="BJ72" s="468">
        <v>13143265.31761257</v>
      </c>
      <c r="BK72" s="469"/>
    </row>
    <row r="73" spans="1:63">
      <c r="A73" s="412">
        <v>174</v>
      </c>
      <c r="B73" s="450" t="s">
        <v>1673</v>
      </c>
      <c r="D73" s="334" t="s">
        <v>1795</v>
      </c>
      <c r="E73" s="412">
        <v>0</v>
      </c>
      <c r="F73" s="451">
        <v>0</v>
      </c>
      <c r="G73" s="452">
        <v>185</v>
      </c>
      <c r="H73" s="452">
        <v>2803</v>
      </c>
      <c r="I73" s="453">
        <v>5844</v>
      </c>
      <c r="J73" s="451">
        <v>0</v>
      </c>
      <c r="K73" s="452">
        <v>104568.818179569</v>
      </c>
      <c r="L73" s="452">
        <v>590239.26635445177</v>
      </c>
      <c r="M73" s="453">
        <v>1168821.83995245</v>
      </c>
      <c r="N73" s="454">
        <v>0</v>
      </c>
      <c r="O73" s="455">
        <v>565.23685502469732</v>
      </c>
      <c r="P73" s="455">
        <v>210.57412285210552</v>
      </c>
      <c r="Q73" s="456">
        <v>200.00373715818787</v>
      </c>
      <c r="R73" s="457">
        <v>210.57412285210552</v>
      </c>
      <c r="S73" s="458">
        <v>565.23685502469732</v>
      </c>
      <c r="T73" s="458">
        <v>210.57412285210552</v>
      </c>
      <c r="U73" s="458">
        <v>200.00373715818787</v>
      </c>
      <c r="V73" s="486">
        <v>210.57412285210552</v>
      </c>
      <c r="W73" s="487">
        <v>565.23685502469732</v>
      </c>
      <c r="X73" s="487">
        <v>210.57412285210552</v>
      </c>
      <c r="Y73" s="487">
        <v>200.00373715818787</v>
      </c>
      <c r="Z73" s="488">
        <v>210.57412285210552</v>
      </c>
      <c r="AA73" s="489">
        <v>565.23685502469732</v>
      </c>
      <c r="AB73" s="489">
        <v>210.57412285210552</v>
      </c>
      <c r="AC73" s="490">
        <v>200.00373715818787</v>
      </c>
      <c r="AD73" s="489">
        <v>565.23685502469732</v>
      </c>
      <c r="AE73" s="489">
        <v>565.23685502469732</v>
      </c>
      <c r="AF73" s="489">
        <v>210.57412285210552</v>
      </c>
      <c r="AG73" s="490">
        <v>200.00373715818787</v>
      </c>
      <c r="AH73" s="489">
        <v>565.23685502469732</v>
      </c>
      <c r="AI73" s="489">
        <v>565.23685502469732</v>
      </c>
      <c r="AJ73" s="489">
        <v>210.57412285210552</v>
      </c>
      <c r="AK73" s="489">
        <v>200.00373715818787</v>
      </c>
      <c r="AL73" s="488">
        <v>565.23685502469732</v>
      </c>
      <c r="AM73" s="489">
        <v>565.23685502469732</v>
      </c>
      <c r="AN73" s="489">
        <v>210.57412285210552</v>
      </c>
      <c r="AO73" s="490">
        <v>200.00373715818787</v>
      </c>
      <c r="AP73" s="488">
        <v>565.23685502469732</v>
      </c>
      <c r="AQ73" s="489">
        <v>565.23685502469732</v>
      </c>
      <c r="AR73" s="489">
        <v>210.57412285210552</v>
      </c>
      <c r="AS73" s="490">
        <v>200.00373715818787</v>
      </c>
      <c r="AT73" s="465" t="s">
        <v>1786</v>
      </c>
      <c r="AU73" s="466" t="s">
        <v>1786</v>
      </c>
      <c r="AV73" s="466" t="s">
        <v>1786</v>
      </c>
      <c r="AW73" s="466" t="s">
        <v>1786</v>
      </c>
      <c r="AX73" s="466" t="s">
        <v>1786</v>
      </c>
      <c r="AY73" s="335" t="s">
        <v>1786</v>
      </c>
      <c r="AZ73" s="336">
        <v>565.23685502469732</v>
      </c>
      <c r="BA73" s="335">
        <v>565.23685502469732</v>
      </c>
      <c r="BB73" s="335">
        <v>210.57412285210552</v>
      </c>
      <c r="BC73" s="337">
        <v>200.00373715818787</v>
      </c>
      <c r="BD73" s="465" t="s">
        <v>1786</v>
      </c>
      <c r="BE73" s="466" t="s">
        <v>1786</v>
      </c>
      <c r="BF73" s="466" t="s">
        <v>1786</v>
      </c>
      <c r="BG73" s="466" t="s">
        <v>1786</v>
      </c>
      <c r="BH73" s="466" t="s">
        <v>1786</v>
      </c>
      <c r="BI73" s="467" t="s">
        <v>1786</v>
      </c>
      <c r="BJ73" s="468">
        <v>1863629.9244864709</v>
      </c>
      <c r="BK73" s="469"/>
    </row>
    <row r="74" spans="1:63">
      <c r="A74" s="412">
        <v>180</v>
      </c>
      <c r="B74" s="450" t="s">
        <v>1674</v>
      </c>
      <c r="D74" s="334" t="s">
        <v>1795</v>
      </c>
      <c r="E74" s="412">
        <v>0</v>
      </c>
      <c r="F74" s="451">
        <v>93</v>
      </c>
      <c r="G74" s="452">
        <v>151442</v>
      </c>
      <c r="H74" s="452">
        <v>28</v>
      </c>
      <c r="I74" s="453">
        <v>54306</v>
      </c>
      <c r="J74" s="451">
        <v>18167.823607280789</v>
      </c>
      <c r="K74" s="452">
        <v>18112004.575966936</v>
      </c>
      <c r="L74" s="452">
        <v>6728.902991558919</v>
      </c>
      <c r="M74" s="453">
        <v>5537842.2577694058</v>
      </c>
      <c r="N74" s="454">
        <v>195.35294201377192</v>
      </c>
      <c r="O74" s="455">
        <v>119.59697161927956</v>
      </c>
      <c r="P74" s="455">
        <v>240.31796398424711</v>
      </c>
      <c r="Q74" s="456">
        <v>101.97477733159145</v>
      </c>
      <c r="R74" s="457">
        <v>205.75807106479098</v>
      </c>
      <c r="S74" s="458">
        <v>119.59697161927956</v>
      </c>
      <c r="T74" s="458">
        <v>205.75807106479098</v>
      </c>
      <c r="U74" s="458">
        <v>101.97477733159145</v>
      </c>
      <c r="V74" s="486">
        <v>205.75807106479098</v>
      </c>
      <c r="W74" s="487">
        <v>119.59697161927956</v>
      </c>
      <c r="X74" s="487">
        <v>205.75807106479098</v>
      </c>
      <c r="Y74" s="487">
        <v>101.97477733159145</v>
      </c>
      <c r="Z74" s="488">
        <v>205.75807106479098</v>
      </c>
      <c r="AA74" s="489">
        <v>119.59697161927956</v>
      </c>
      <c r="AB74" s="489">
        <v>205.75807106479098</v>
      </c>
      <c r="AC74" s="490">
        <v>101.97477733159145</v>
      </c>
      <c r="AD74" s="489">
        <v>205.75807106479098</v>
      </c>
      <c r="AE74" s="489">
        <v>119.59697161927956</v>
      </c>
      <c r="AF74" s="489">
        <v>205.75807106479098</v>
      </c>
      <c r="AG74" s="490">
        <v>101.97477733159145</v>
      </c>
      <c r="AH74" s="489">
        <v>205.75807106479098</v>
      </c>
      <c r="AI74" s="489">
        <v>119.59697161927956</v>
      </c>
      <c r="AJ74" s="489">
        <v>203.95141767261026</v>
      </c>
      <c r="AK74" s="489">
        <v>101.97570883630513</v>
      </c>
      <c r="AL74" s="488">
        <v>205.75807106479098</v>
      </c>
      <c r="AM74" s="489">
        <v>119.59697161927956</v>
      </c>
      <c r="AN74" s="489">
        <v>203.95141767261026</v>
      </c>
      <c r="AO74" s="490">
        <v>101.97570883630513</v>
      </c>
      <c r="AP74" s="488">
        <v>205.75807106479098</v>
      </c>
      <c r="AQ74" s="489">
        <v>119.59697161927956</v>
      </c>
      <c r="AR74" s="489">
        <v>203.95141767261026</v>
      </c>
      <c r="AS74" s="490">
        <v>101.97570883630513</v>
      </c>
      <c r="AT74" s="465" t="s">
        <v>1786</v>
      </c>
      <c r="AU74" s="466" t="s">
        <v>1786</v>
      </c>
      <c r="AV74" s="466" t="s">
        <v>1786</v>
      </c>
      <c r="AW74" s="466" t="s">
        <v>1786</v>
      </c>
      <c r="AX74" s="466" t="s">
        <v>1786</v>
      </c>
      <c r="AY74" s="335" t="s">
        <v>1786</v>
      </c>
      <c r="AZ74" s="336">
        <v>205.75807106479098</v>
      </c>
      <c r="BA74" s="335">
        <v>119.59697161927956</v>
      </c>
      <c r="BB74" s="335">
        <v>203.95141767261026</v>
      </c>
      <c r="BC74" s="337">
        <v>101.97570883630513</v>
      </c>
      <c r="BD74" s="465" t="s">
        <v>1786</v>
      </c>
      <c r="BE74" s="466" t="s">
        <v>1786</v>
      </c>
      <c r="BF74" s="466" t="s">
        <v>1786</v>
      </c>
      <c r="BG74" s="466" t="s">
        <v>1786</v>
      </c>
      <c r="BH74" s="466" t="s">
        <v>1786</v>
      </c>
      <c r="BI74" s="467" t="s">
        <v>1786</v>
      </c>
      <c r="BJ74" s="468">
        <v>23674743.560335182</v>
      </c>
      <c r="BK74" s="469"/>
    </row>
    <row r="75" spans="1:63">
      <c r="A75" s="412">
        <v>190</v>
      </c>
      <c r="B75" s="450" t="s">
        <v>1675</v>
      </c>
      <c r="D75" s="334" t="s">
        <v>1795</v>
      </c>
      <c r="E75" s="412">
        <v>1</v>
      </c>
      <c r="F75" s="451">
        <v>5</v>
      </c>
      <c r="G75" s="452">
        <v>62104</v>
      </c>
      <c r="H75" s="452">
        <v>1106</v>
      </c>
      <c r="I75" s="453">
        <v>143093</v>
      </c>
      <c r="J75" s="451">
        <v>2082.4972139884349</v>
      </c>
      <c r="K75" s="452">
        <v>6101954.8135049045</v>
      </c>
      <c r="L75" s="452">
        <v>95188.693417308008</v>
      </c>
      <c r="M75" s="453">
        <v>9034888.1004040092</v>
      </c>
      <c r="N75" s="454">
        <v>416.49944279768698</v>
      </c>
      <c r="O75" s="455">
        <v>98.25381317636392</v>
      </c>
      <c r="P75" s="455">
        <v>86.065726417095846</v>
      </c>
      <c r="Q75" s="456">
        <v>63.139972608052169</v>
      </c>
      <c r="R75" s="457">
        <v>87.552826850851886</v>
      </c>
      <c r="S75" s="458">
        <v>98.25381317636392</v>
      </c>
      <c r="T75" s="458">
        <v>87.552826850851886</v>
      </c>
      <c r="U75" s="458">
        <v>63.139972608052169</v>
      </c>
      <c r="V75" s="486">
        <v>87.552826850851886</v>
      </c>
      <c r="W75" s="487">
        <v>98.25381317636392</v>
      </c>
      <c r="X75" s="487">
        <v>87.552826850851886</v>
      </c>
      <c r="Y75" s="487">
        <v>63.139972608052169</v>
      </c>
      <c r="Z75" s="488">
        <v>87.552826850851886</v>
      </c>
      <c r="AA75" s="489">
        <v>98.25381317636392</v>
      </c>
      <c r="AB75" s="489">
        <v>87.552826850851886</v>
      </c>
      <c r="AC75" s="490">
        <v>63.139972608052169</v>
      </c>
      <c r="AD75" s="489">
        <v>98.252951708112491</v>
      </c>
      <c r="AE75" s="489">
        <v>98.252951708112491</v>
      </c>
      <c r="AF75" s="489">
        <v>87.552826850851886</v>
      </c>
      <c r="AG75" s="490">
        <v>63.139972608052169</v>
      </c>
      <c r="AH75" s="489">
        <v>98.252951708112491</v>
      </c>
      <c r="AI75" s="489">
        <v>98.252951708112491</v>
      </c>
      <c r="AJ75" s="489">
        <v>87.552826850851886</v>
      </c>
      <c r="AK75" s="489">
        <v>63.139972608052169</v>
      </c>
      <c r="AL75" s="488">
        <v>98.252951708112491</v>
      </c>
      <c r="AM75" s="489">
        <v>98.252951708112491</v>
      </c>
      <c r="AN75" s="489">
        <v>87.552826850851886</v>
      </c>
      <c r="AO75" s="490">
        <v>63.139972608052169</v>
      </c>
      <c r="AP75" s="488">
        <v>98.252951708112491</v>
      </c>
      <c r="AQ75" s="489">
        <v>98.252951708112491</v>
      </c>
      <c r="AR75" s="489">
        <v>87.552826850851886</v>
      </c>
      <c r="AS75" s="490">
        <v>63.139972608052169</v>
      </c>
      <c r="AT75" s="465" t="s">
        <v>1786</v>
      </c>
      <c r="AU75" s="466" t="s">
        <v>1786</v>
      </c>
      <c r="AV75" s="466" t="s">
        <v>1786</v>
      </c>
      <c r="AW75" s="466" t="s">
        <v>1786</v>
      </c>
      <c r="AX75" s="466" t="s">
        <v>1786</v>
      </c>
      <c r="AY75" s="335" t="s">
        <v>1786</v>
      </c>
      <c r="AZ75" s="336">
        <v>98.252951708112491</v>
      </c>
      <c r="BA75" s="335">
        <v>98.252951708112491</v>
      </c>
      <c r="BB75" s="335">
        <v>87.552826850851886</v>
      </c>
      <c r="BC75" s="337">
        <v>63.139972608052169</v>
      </c>
      <c r="BD75" s="465" t="s">
        <v>1786</v>
      </c>
      <c r="BE75" s="466" t="s">
        <v>1786</v>
      </c>
      <c r="BF75" s="466" t="s">
        <v>1786</v>
      </c>
      <c r="BG75" s="466" t="s">
        <v>1786</v>
      </c>
      <c r="BH75" s="466" t="s">
        <v>1786</v>
      </c>
      <c r="BI75" s="467" t="s">
        <v>1786</v>
      </c>
      <c r="BJ75" s="468">
        <v>15234114.10454021</v>
      </c>
      <c r="BK75" s="469"/>
    </row>
    <row r="76" spans="1:63">
      <c r="A76" s="412">
        <v>192</v>
      </c>
      <c r="B76" s="450" t="s">
        <v>1676</v>
      </c>
      <c r="D76" s="334" t="s">
        <v>1795</v>
      </c>
      <c r="E76" s="412">
        <v>0</v>
      </c>
      <c r="F76" s="451">
        <v>0</v>
      </c>
      <c r="G76" s="452">
        <v>276</v>
      </c>
      <c r="H76" s="452">
        <v>0</v>
      </c>
      <c r="I76" s="453">
        <v>839</v>
      </c>
      <c r="J76" s="451">
        <v>0</v>
      </c>
      <c r="K76" s="452">
        <v>113623.77628854409</v>
      </c>
      <c r="L76" s="452">
        <v>0</v>
      </c>
      <c r="M76" s="453">
        <v>152272.2069365184</v>
      </c>
      <c r="N76" s="454">
        <v>0</v>
      </c>
      <c r="O76" s="455">
        <v>411.68034887153658</v>
      </c>
      <c r="P76" s="455">
        <v>0</v>
      </c>
      <c r="Q76" s="456">
        <v>181.49249932838904</v>
      </c>
      <c r="R76" s="457" t="e">
        <v>#DIV/0!</v>
      </c>
      <c r="S76" s="458">
        <v>411.68034887153658</v>
      </c>
      <c r="T76" s="458" t="e">
        <v>#DIV/0!</v>
      </c>
      <c r="U76" s="458">
        <v>181.49249932838904</v>
      </c>
      <c r="V76" s="486">
        <v>411.68034887153658</v>
      </c>
      <c r="W76" s="487">
        <v>411.68034887153658</v>
      </c>
      <c r="X76" s="487">
        <v>181.49249932838904</v>
      </c>
      <c r="Y76" s="487">
        <v>181.49249932838904</v>
      </c>
      <c r="Z76" s="488">
        <v>411.68034887153658</v>
      </c>
      <c r="AA76" s="489">
        <v>411.68034887153658</v>
      </c>
      <c r="AB76" s="489">
        <v>181.49249932838904</v>
      </c>
      <c r="AC76" s="490">
        <v>181.49249932838904</v>
      </c>
      <c r="AD76" s="489">
        <v>411.68034887153658</v>
      </c>
      <c r="AE76" s="489">
        <v>411.68034887153658</v>
      </c>
      <c r="AF76" s="489">
        <v>181.49249932838904</v>
      </c>
      <c r="AG76" s="490">
        <v>181.49249932838904</v>
      </c>
      <c r="AH76" s="489">
        <v>411.68034887153658</v>
      </c>
      <c r="AI76" s="489">
        <v>411.68034887153658</v>
      </c>
      <c r="AJ76" s="489">
        <v>181.49249932838904</v>
      </c>
      <c r="AK76" s="489">
        <v>181.49249932838904</v>
      </c>
      <c r="AL76" s="488">
        <v>411.68034887153658</v>
      </c>
      <c r="AM76" s="489">
        <v>411.68034887153658</v>
      </c>
      <c r="AN76" s="489">
        <v>181.49249932838904</v>
      </c>
      <c r="AO76" s="490">
        <v>181.49249932838904</v>
      </c>
      <c r="AP76" s="488">
        <v>411.68034887153658</v>
      </c>
      <c r="AQ76" s="489">
        <v>411.68034887153658</v>
      </c>
      <c r="AR76" s="489">
        <v>181.49249932838904</v>
      </c>
      <c r="AS76" s="490">
        <v>181.49249932838904</v>
      </c>
      <c r="AT76" s="465" t="s">
        <v>1786</v>
      </c>
      <c r="AU76" s="466" t="s">
        <v>1786</v>
      </c>
      <c r="AV76" s="466" t="s">
        <v>1786</v>
      </c>
      <c r="AW76" s="466" t="s">
        <v>1786</v>
      </c>
      <c r="AX76" s="466" t="s">
        <v>1786</v>
      </c>
      <c r="AY76" s="335" t="s">
        <v>1786</v>
      </c>
      <c r="AZ76" s="336">
        <v>411.68034887153658</v>
      </c>
      <c r="BA76" s="335">
        <v>411.68034887153658</v>
      </c>
      <c r="BB76" s="335">
        <v>181.49249932838904</v>
      </c>
      <c r="BC76" s="337">
        <v>181.49249932838904</v>
      </c>
      <c r="BD76" s="465" t="s">
        <v>1786</v>
      </c>
      <c r="BE76" s="466" t="s">
        <v>1786</v>
      </c>
      <c r="BF76" s="466" t="s">
        <v>1786</v>
      </c>
      <c r="BG76" s="466" t="s">
        <v>1786</v>
      </c>
      <c r="BH76" s="466" t="s">
        <v>1786</v>
      </c>
      <c r="BI76" s="467" t="s">
        <v>1786</v>
      </c>
      <c r="BJ76" s="468">
        <v>265895.98322506249</v>
      </c>
      <c r="BK76" s="469"/>
    </row>
    <row r="77" spans="1:63">
      <c r="A77" s="412">
        <v>263</v>
      </c>
      <c r="B77" s="450" t="s">
        <v>1677</v>
      </c>
      <c r="D77" s="334" t="s">
        <v>1796</v>
      </c>
      <c r="E77" s="412">
        <v>1</v>
      </c>
      <c r="F77" s="451">
        <v>497</v>
      </c>
      <c r="G77" s="452">
        <v>2264</v>
      </c>
      <c r="H77" s="452">
        <v>3428</v>
      </c>
      <c r="I77" s="453">
        <v>17682</v>
      </c>
      <c r="J77" s="451">
        <v>43790.199378030156</v>
      </c>
      <c r="K77" s="452">
        <v>374363.09679349203</v>
      </c>
      <c r="L77" s="452">
        <v>355455.68945477216</v>
      </c>
      <c r="M77" s="453">
        <v>1248010.1038767511</v>
      </c>
      <c r="N77" s="454">
        <v>88.109053074507358</v>
      </c>
      <c r="O77" s="455">
        <v>165.3547247321078</v>
      </c>
      <c r="P77" s="455">
        <v>103.69185806731977</v>
      </c>
      <c r="Q77" s="456">
        <v>70.580822524417556</v>
      </c>
      <c r="R77" s="457">
        <v>88.109053074507358</v>
      </c>
      <c r="S77" s="458">
        <v>165.3547247321078</v>
      </c>
      <c r="T77" s="458">
        <v>103.69185806731977</v>
      </c>
      <c r="U77" s="458">
        <v>70.580822524417556</v>
      </c>
      <c r="V77" s="486">
        <v>88.109053074507358</v>
      </c>
      <c r="W77" s="487">
        <v>165.3547247321078</v>
      </c>
      <c r="X77" s="487">
        <v>103.69185806731977</v>
      </c>
      <c r="Y77" s="487">
        <v>70.580822524417556</v>
      </c>
      <c r="Z77" s="488">
        <v>101.71869779179677</v>
      </c>
      <c r="AA77" s="489">
        <v>165.3547247321078</v>
      </c>
      <c r="AB77" s="489">
        <v>101.71869779179677</v>
      </c>
      <c r="AC77" s="490">
        <v>70.580822524417556</v>
      </c>
      <c r="AD77" s="489">
        <v>153.8997789192376</v>
      </c>
      <c r="AE77" s="489">
        <v>153.8997789192376</v>
      </c>
      <c r="AF77" s="489">
        <v>101.71869779179677</v>
      </c>
      <c r="AG77" s="490">
        <v>70.580822524417556</v>
      </c>
      <c r="AH77" s="489">
        <v>153.8997789192376</v>
      </c>
      <c r="AI77" s="489">
        <v>153.8997789192376</v>
      </c>
      <c r="AJ77" s="489">
        <v>101.71869779179677</v>
      </c>
      <c r="AK77" s="489">
        <v>70.580822524417556</v>
      </c>
      <c r="AL77" s="488">
        <v>153.8997789192376</v>
      </c>
      <c r="AM77" s="489">
        <v>153.8997789192376</v>
      </c>
      <c r="AN77" s="489">
        <v>101.71869779179677</v>
      </c>
      <c r="AO77" s="490">
        <v>70.580822524417556</v>
      </c>
      <c r="AP77" s="488">
        <v>153.8997789192376</v>
      </c>
      <c r="AQ77" s="489">
        <v>153.8997789192376</v>
      </c>
      <c r="AR77" s="489">
        <v>101.71869779179677</v>
      </c>
      <c r="AS77" s="490">
        <v>70.580822524417556</v>
      </c>
      <c r="AT77" s="465" t="s">
        <v>1786</v>
      </c>
      <c r="AU77" s="466" t="s">
        <v>1786</v>
      </c>
      <c r="AV77" s="466" t="s">
        <v>1786</v>
      </c>
      <c r="AW77" s="466" t="s">
        <v>1786</v>
      </c>
      <c r="AX77" s="466" t="s">
        <v>1786</v>
      </c>
      <c r="AY77" s="335" t="s">
        <v>1786</v>
      </c>
      <c r="AZ77" s="336">
        <v>153.8997789192376</v>
      </c>
      <c r="BA77" s="335">
        <v>153.8997789192376</v>
      </c>
      <c r="BB77" s="335">
        <v>101.71869779179677</v>
      </c>
      <c r="BC77" s="337">
        <v>70.580822524417556</v>
      </c>
      <c r="BD77" s="465" t="s">
        <v>1786</v>
      </c>
      <c r="BE77" s="466" t="s">
        <v>1786</v>
      </c>
      <c r="BF77" s="466" t="s">
        <v>1786</v>
      </c>
      <c r="BG77" s="466" t="s">
        <v>1786</v>
      </c>
      <c r="BH77" s="466" t="s">
        <v>1786</v>
      </c>
      <c r="BI77" s="467" t="s">
        <v>1786</v>
      </c>
      <c r="BJ77" s="468">
        <v>2021619.0895030454</v>
      </c>
      <c r="BK77" s="469"/>
    </row>
    <row r="78" spans="1:63">
      <c r="A78" s="412">
        <v>300</v>
      </c>
      <c r="B78" s="450" t="s">
        <v>1678</v>
      </c>
      <c r="D78" s="334" t="s">
        <v>1795</v>
      </c>
      <c r="E78" s="412">
        <v>1</v>
      </c>
      <c r="F78" s="451">
        <v>3833</v>
      </c>
      <c r="G78" s="452">
        <v>361039</v>
      </c>
      <c r="H78" s="452">
        <v>11253</v>
      </c>
      <c r="I78" s="453">
        <v>623402</v>
      </c>
      <c r="J78" s="451">
        <v>1049903.5407638929</v>
      </c>
      <c r="K78" s="452">
        <v>73248763.022992238</v>
      </c>
      <c r="L78" s="452">
        <v>1573061.189315184</v>
      </c>
      <c r="M78" s="453">
        <v>76734127.212612554</v>
      </c>
      <c r="N78" s="454">
        <v>273.91169860785101</v>
      </c>
      <c r="O78" s="455">
        <v>202.88324259426886</v>
      </c>
      <c r="P78" s="455">
        <v>139.79038383677099</v>
      </c>
      <c r="Q78" s="456">
        <v>123.08931830923314</v>
      </c>
      <c r="R78" s="457">
        <v>273.91169860785101</v>
      </c>
      <c r="S78" s="458">
        <v>202.88324259426886</v>
      </c>
      <c r="T78" s="458">
        <v>139.79038383677099</v>
      </c>
      <c r="U78" s="458">
        <v>123.08931830923314</v>
      </c>
      <c r="V78" s="486">
        <v>273.91169860785101</v>
      </c>
      <c r="W78" s="487">
        <v>202.88324259426886</v>
      </c>
      <c r="X78" s="487">
        <v>139.79038383677099</v>
      </c>
      <c r="Y78" s="487">
        <v>123.08931830923314</v>
      </c>
      <c r="Z78" s="488">
        <v>273.91169860785101</v>
      </c>
      <c r="AA78" s="489">
        <v>202.88324259426886</v>
      </c>
      <c r="AB78" s="489">
        <v>139.79038383677099</v>
      </c>
      <c r="AC78" s="490">
        <v>123.08931830923314</v>
      </c>
      <c r="AD78" s="489">
        <v>273.91169860785101</v>
      </c>
      <c r="AE78" s="489">
        <v>202.88324259426886</v>
      </c>
      <c r="AF78" s="489">
        <v>139.79038383677099</v>
      </c>
      <c r="AG78" s="490">
        <v>123.08931830923314</v>
      </c>
      <c r="AH78" s="489">
        <v>273.91169860785101</v>
      </c>
      <c r="AI78" s="489">
        <v>202.88324259426886</v>
      </c>
      <c r="AJ78" s="489">
        <v>139.79038383677099</v>
      </c>
      <c r="AK78" s="489">
        <v>123.08931830923314</v>
      </c>
      <c r="AL78" s="488">
        <v>273.91169860785101</v>
      </c>
      <c r="AM78" s="489">
        <v>202.88324259426886</v>
      </c>
      <c r="AN78" s="489">
        <v>139.79038383677099</v>
      </c>
      <c r="AO78" s="490">
        <v>123.08931830923314</v>
      </c>
      <c r="AP78" s="488">
        <v>273.91169860785101</v>
      </c>
      <c r="AQ78" s="489">
        <v>202.88324259426886</v>
      </c>
      <c r="AR78" s="489">
        <v>139.79038383677099</v>
      </c>
      <c r="AS78" s="490">
        <v>123.08931830923314</v>
      </c>
      <c r="AT78" s="465" t="s">
        <v>1786</v>
      </c>
      <c r="AU78" s="466" t="s">
        <v>1786</v>
      </c>
      <c r="AV78" s="466" t="s">
        <v>1786</v>
      </c>
      <c r="AW78" s="466" t="s">
        <v>1786</v>
      </c>
      <c r="AX78" s="466" t="s">
        <v>1786</v>
      </c>
      <c r="AY78" s="335" t="s">
        <v>1786</v>
      </c>
      <c r="AZ78" s="336">
        <v>273.91169860785101</v>
      </c>
      <c r="BA78" s="335">
        <v>202.88324259426886</v>
      </c>
      <c r="BB78" s="335">
        <v>139.79038383677099</v>
      </c>
      <c r="BC78" s="337">
        <v>123.08931830923314</v>
      </c>
      <c r="BD78" s="465" t="s">
        <v>1786</v>
      </c>
      <c r="BE78" s="466" t="s">
        <v>1786</v>
      </c>
      <c r="BF78" s="466" t="s">
        <v>1786</v>
      </c>
      <c r="BG78" s="466" t="s">
        <v>1786</v>
      </c>
      <c r="BH78" s="466" t="s">
        <v>1786</v>
      </c>
      <c r="BI78" s="467" t="s">
        <v>1786</v>
      </c>
      <c r="BJ78" s="468">
        <v>152605854.96568388</v>
      </c>
      <c r="BK78" s="469"/>
    </row>
    <row r="79" spans="1:63">
      <c r="A79" s="412">
        <v>304</v>
      </c>
      <c r="B79" s="450" t="s">
        <v>1679</v>
      </c>
      <c r="D79" s="334" t="s">
        <v>1795</v>
      </c>
      <c r="E79" s="412">
        <v>0</v>
      </c>
      <c r="F79" s="451">
        <v>1</v>
      </c>
      <c r="G79" s="452">
        <v>10972</v>
      </c>
      <c r="H79" s="452">
        <v>0</v>
      </c>
      <c r="I79" s="453">
        <v>15534</v>
      </c>
      <c r="J79" s="451">
        <v>73.325639826787594</v>
      </c>
      <c r="K79" s="452">
        <v>1777907.2857042674</v>
      </c>
      <c r="L79" s="452">
        <v>0</v>
      </c>
      <c r="M79" s="453">
        <v>972703.68085250142</v>
      </c>
      <c r="N79" s="454">
        <v>73.325639826787594</v>
      </c>
      <c r="O79" s="455">
        <v>162.04040154067329</v>
      </c>
      <c r="P79" s="455">
        <v>0</v>
      </c>
      <c r="Q79" s="456">
        <v>62.617721182728303</v>
      </c>
      <c r="R79" s="457">
        <v>73.325639826787594</v>
      </c>
      <c r="S79" s="458">
        <v>162.04040154067329</v>
      </c>
      <c r="T79" s="458">
        <v>73.325639826787594</v>
      </c>
      <c r="U79" s="458">
        <v>62.617721182728303</v>
      </c>
      <c r="V79" s="486">
        <v>73.325639826787594</v>
      </c>
      <c r="W79" s="487">
        <v>162.04040154067329</v>
      </c>
      <c r="X79" s="487">
        <v>73.325639826787594</v>
      </c>
      <c r="Y79" s="487">
        <v>62.617721182728303</v>
      </c>
      <c r="Z79" s="488">
        <v>73.325639826787594</v>
      </c>
      <c r="AA79" s="489">
        <v>162.04040154067329</v>
      </c>
      <c r="AB79" s="489">
        <v>73.325639826787594</v>
      </c>
      <c r="AC79" s="490">
        <v>62.617721182728303</v>
      </c>
      <c r="AD79" s="489">
        <v>162.03231671777033</v>
      </c>
      <c r="AE79" s="489">
        <v>162.03231671777033</v>
      </c>
      <c r="AF79" s="489">
        <v>73.325639826787594</v>
      </c>
      <c r="AG79" s="490">
        <v>62.617721182728303</v>
      </c>
      <c r="AH79" s="489">
        <v>162.03231671777033</v>
      </c>
      <c r="AI79" s="489">
        <v>162.03231671777033</v>
      </c>
      <c r="AJ79" s="489">
        <v>73.325639826787594</v>
      </c>
      <c r="AK79" s="489">
        <v>62.617721182728303</v>
      </c>
      <c r="AL79" s="488">
        <v>162.03231671777033</v>
      </c>
      <c r="AM79" s="489">
        <v>162.03231671777033</v>
      </c>
      <c r="AN79" s="489">
        <v>73.325639826787594</v>
      </c>
      <c r="AO79" s="490">
        <v>62.617721182728303</v>
      </c>
      <c r="AP79" s="488">
        <v>162.03231671777033</v>
      </c>
      <c r="AQ79" s="489">
        <v>162.03231671777033</v>
      </c>
      <c r="AR79" s="489">
        <v>73.325639826787594</v>
      </c>
      <c r="AS79" s="490">
        <v>62.617721182728303</v>
      </c>
      <c r="AT79" s="465" t="s">
        <v>1786</v>
      </c>
      <c r="AU79" s="466" t="s">
        <v>1786</v>
      </c>
      <c r="AV79" s="466" t="s">
        <v>1786</v>
      </c>
      <c r="AW79" s="466" t="s">
        <v>1786</v>
      </c>
      <c r="AX79" s="466" t="s">
        <v>1786</v>
      </c>
      <c r="AY79" s="335" t="s">
        <v>1786</v>
      </c>
      <c r="AZ79" s="336">
        <v>162.03231671777033</v>
      </c>
      <c r="BA79" s="335">
        <v>162.03231671777033</v>
      </c>
      <c r="BB79" s="335">
        <v>73.325639826787594</v>
      </c>
      <c r="BC79" s="337">
        <v>62.617721182728303</v>
      </c>
      <c r="BD79" s="465" t="s">
        <v>1786</v>
      </c>
      <c r="BE79" s="466" t="s">
        <v>1786</v>
      </c>
      <c r="BF79" s="466" t="s">
        <v>1786</v>
      </c>
      <c r="BG79" s="466" t="s">
        <v>1786</v>
      </c>
      <c r="BH79" s="466" t="s">
        <v>1786</v>
      </c>
      <c r="BI79" s="467" t="s">
        <v>1786</v>
      </c>
      <c r="BJ79" s="468">
        <v>2750684.2921965951</v>
      </c>
      <c r="BK79" s="469"/>
    </row>
    <row r="80" spans="1:63">
      <c r="A80" s="412">
        <v>305</v>
      </c>
      <c r="B80" s="450" t="s">
        <v>1680</v>
      </c>
      <c r="D80" s="334" t="s">
        <v>1795</v>
      </c>
      <c r="E80" s="412">
        <v>0</v>
      </c>
      <c r="F80" s="451">
        <v>2</v>
      </c>
      <c r="G80" s="452">
        <v>1914</v>
      </c>
      <c r="H80" s="452">
        <v>10</v>
      </c>
      <c r="I80" s="453">
        <v>10751</v>
      </c>
      <c r="J80" s="451">
        <v>443.080775532541</v>
      </c>
      <c r="K80" s="452">
        <v>392763.85247384699</v>
      </c>
      <c r="L80" s="452">
        <v>1236.8359090813321</v>
      </c>
      <c r="M80" s="453">
        <v>1063246.0139786252</v>
      </c>
      <c r="N80" s="454">
        <v>221.5403877662705</v>
      </c>
      <c r="O80" s="455">
        <v>205.20577454223979</v>
      </c>
      <c r="P80" s="455">
        <v>123.68359090813321</v>
      </c>
      <c r="Q80" s="456">
        <v>98.897406192784416</v>
      </c>
      <c r="R80" s="457">
        <v>139.99305705115611</v>
      </c>
      <c r="S80" s="458">
        <v>205.20577454223979</v>
      </c>
      <c r="T80" s="458">
        <v>139.99305705115611</v>
      </c>
      <c r="U80" s="458">
        <v>98.897406192784416</v>
      </c>
      <c r="V80" s="486">
        <v>139.99305705115611</v>
      </c>
      <c r="W80" s="487">
        <v>205.20577454223979</v>
      </c>
      <c r="X80" s="487">
        <v>139.99305705115611</v>
      </c>
      <c r="Y80" s="487">
        <v>98.897406192784416</v>
      </c>
      <c r="Z80" s="488">
        <v>139.99305705115611</v>
      </c>
      <c r="AA80" s="489">
        <v>205.20577454223979</v>
      </c>
      <c r="AB80" s="489">
        <v>139.99305705115611</v>
      </c>
      <c r="AC80" s="490">
        <v>98.897406192784416</v>
      </c>
      <c r="AD80" s="489">
        <v>205.1377028120821</v>
      </c>
      <c r="AE80" s="489">
        <v>205.1377028120821</v>
      </c>
      <c r="AF80" s="489">
        <v>139.99305705115611</v>
      </c>
      <c r="AG80" s="490">
        <v>98.897406192784416</v>
      </c>
      <c r="AH80" s="489">
        <v>205.1377028120821</v>
      </c>
      <c r="AI80" s="489">
        <v>205.1377028120821</v>
      </c>
      <c r="AJ80" s="489">
        <v>139.99305705115611</v>
      </c>
      <c r="AK80" s="489">
        <v>98.897406192784416</v>
      </c>
      <c r="AL80" s="488">
        <v>205.1377028120821</v>
      </c>
      <c r="AM80" s="489">
        <v>205.1377028120821</v>
      </c>
      <c r="AN80" s="489">
        <v>139.99305705115611</v>
      </c>
      <c r="AO80" s="490">
        <v>98.897406192784416</v>
      </c>
      <c r="AP80" s="488">
        <v>205.1377028120821</v>
      </c>
      <c r="AQ80" s="489">
        <v>205.1377028120821</v>
      </c>
      <c r="AR80" s="489">
        <v>139.99305705115611</v>
      </c>
      <c r="AS80" s="490">
        <v>98.897406192784416</v>
      </c>
      <c r="AT80" s="465" t="s">
        <v>1786</v>
      </c>
      <c r="AU80" s="466" t="s">
        <v>1786</v>
      </c>
      <c r="AV80" s="466" t="s">
        <v>1786</v>
      </c>
      <c r="AW80" s="466" t="s">
        <v>1786</v>
      </c>
      <c r="AX80" s="466" t="s">
        <v>1786</v>
      </c>
      <c r="AY80" s="335" t="s">
        <v>1786</v>
      </c>
      <c r="AZ80" s="336">
        <v>205.1377028120821</v>
      </c>
      <c r="BA80" s="335">
        <v>205.1377028120821</v>
      </c>
      <c r="BB80" s="335">
        <v>139.99305705115611</v>
      </c>
      <c r="BC80" s="337">
        <v>98.897406192784416</v>
      </c>
      <c r="BD80" s="465" t="s">
        <v>1786</v>
      </c>
      <c r="BE80" s="466" t="s">
        <v>1786</v>
      </c>
      <c r="BF80" s="466" t="s">
        <v>1786</v>
      </c>
      <c r="BG80" s="466" t="s">
        <v>1786</v>
      </c>
      <c r="BH80" s="466" t="s">
        <v>1786</v>
      </c>
      <c r="BI80" s="467" t="s">
        <v>1786</v>
      </c>
      <c r="BJ80" s="468">
        <v>1457689.7831370861</v>
      </c>
      <c r="BK80" s="469"/>
    </row>
    <row r="81" spans="1:63">
      <c r="A81" s="412">
        <v>306</v>
      </c>
      <c r="B81" s="450" t="s">
        <v>1681</v>
      </c>
      <c r="D81" s="334" t="s">
        <v>1795</v>
      </c>
      <c r="E81" s="412">
        <v>1</v>
      </c>
      <c r="F81" s="451">
        <v>2821</v>
      </c>
      <c r="G81" s="452">
        <v>22778</v>
      </c>
      <c r="H81" s="452">
        <v>17274</v>
      </c>
      <c r="I81" s="453">
        <v>103410</v>
      </c>
      <c r="J81" s="451">
        <v>1033439.5958832171</v>
      </c>
      <c r="K81" s="452">
        <v>6172294.2890530555</v>
      </c>
      <c r="L81" s="452">
        <v>3039632.5128200371</v>
      </c>
      <c r="M81" s="453">
        <v>15716851.11603578</v>
      </c>
      <c r="N81" s="454">
        <v>366.33803469805639</v>
      </c>
      <c r="O81" s="455">
        <v>270.97612999618298</v>
      </c>
      <c r="P81" s="455">
        <v>175.96575852842636</v>
      </c>
      <c r="Q81" s="456">
        <v>151.98579553269298</v>
      </c>
      <c r="R81" s="457">
        <v>366.33803469805639</v>
      </c>
      <c r="S81" s="458">
        <v>270.97612999618298</v>
      </c>
      <c r="T81" s="458">
        <v>175.96575852842636</v>
      </c>
      <c r="U81" s="458">
        <v>151.98579553269298</v>
      </c>
      <c r="V81" s="486">
        <v>366.33803469805639</v>
      </c>
      <c r="W81" s="487">
        <v>270.97612999618298</v>
      </c>
      <c r="X81" s="487">
        <v>175.96575852842636</v>
      </c>
      <c r="Y81" s="487">
        <v>151.98579553269298</v>
      </c>
      <c r="Z81" s="488">
        <v>366.33803469805639</v>
      </c>
      <c r="AA81" s="489">
        <v>270.97612999618298</v>
      </c>
      <c r="AB81" s="489">
        <v>175.96575852842636</v>
      </c>
      <c r="AC81" s="490">
        <v>151.98579553269298</v>
      </c>
      <c r="AD81" s="489">
        <v>366.33803469805639</v>
      </c>
      <c r="AE81" s="489">
        <v>270.97612999618298</v>
      </c>
      <c r="AF81" s="489">
        <v>175.96575852842636</v>
      </c>
      <c r="AG81" s="490">
        <v>151.98579553269298</v>
      </c>
      <c r="AH81" s="489">
        <v>366.33803469805639</v>
      </c>
      <c r="AI81" s="489">
        <v>270.97612999618298</v>
      </c>
      <c r="AJ81" s="489">
        <v>175.96575852842636</v>
      </c>
      <c r="AK81" s="489">
        <v>151.98579553269298</v>
      </c>
      <c r="AL81" s="488">
        <v>366.33803469805639</v>
      </c>
      <c r="AM81" s="489">
        <v>270.97612999618298</v>
      </c>
      <c r="AN81" s="489">
        <v>175.96575852842636</v>
      </c>
      <c r="AO81" s="490">
        <v>151.98579553269298</v>
      </c>
      <c r="AP81" s="488">
        <v>366.33803469805639</v>
      </c>
      <c r="AQ81" s="489">
        <v>270.97612999618298</v>
      </c>
      <c r="AR81" s="489">
        <v>175.96575852842636</v>
      </c>
      <c r="AS81" s="490">
        <v>151.98579553269298</v>
      </c>
      <c r="AT81" s="465" t="s">
        <v>1786</v>
      </c>
      <c r="AU81" s="466" t="s">
        <v>1786</v>
      </c>
      <c r="AV81" s="466" t="s">
        <v>1786</v>
      </c>
      <c r="AW81" s="466" t="s">
        <v>1786</v>
      </c>
      <c r="AX81" s="466" t="s">
        <v>1786</v>
      </c>
      <c r="AY81" s="335" t="s">
        <v>1786</v>
      </c>
      <c r="AZ81" s="336">
        <v>366.33803469805639</v>
      </c>
      <c r="BA81" s="335">
        <v>270.97612999618298</v>
      </c>
      <c r="BB81" s="335">
        <v>175.96575852842636</v>
      </c>
      <c r="BC81" s="337">
        <v>151.98579553269298</v>
      </c>
      <c r="BD81" s="465" t="s">
        <v>1786</v>
      </c>
      <c r="BE81" s="466" t="s">
        <v>1786</v>
      </c>
      <c r="BF81" s="466" t="s">
        <v>1786</v>
      </c>
      <c r="BG81" s="466" t="s">
        <v>1786</v>
      </c>
      <c r="BH81" s="466" t="s">
        <v>1786</v>
      </c>
      <c r="BI81" s="467" t="s">
        <v>1786</v>
      </c>
      <c r="BJ81" s="468">
        <v>25962217.51379209</v>
      </c>
      <c r="BK81" s="469"/>
    </row>
    <row r="82" spans="1:63">
      <c r="A82" s="412">
        <v>307</v>
      </c>
      <c r="B82" s="450" t="s">
        <v>1682</v>
      </c>
      <c r="D82" s="334" t="s">
        <v>1795</v>
      </c>
      <c r="E82" s="412">
        <v>1</v>
      </c>
      <c r="F82" s="451">
        <v>11275</v>
      </c>
      <c r="G82" s="452">
        <v>101644</v>
      </c>
      <c r="H82" s="452">
        <v>51643</v>
      </c>
      <c r="I82" s="453">
        <v>565045</v>
      </c>
      <c r="J82" s="451">
        <v>2458774.4336504973</v>
      </c>
      <c r="K82" s="452">
        <v>21594776.756176189</v>
      </c>
      <c r="L82" s="452">
        <v>6011713.683056403</v>
      </c>
      <c r="M82" s="453">
        <v>56031626.100108951</v>
      </c>
      <c r="N82" s="454">
        <v>218.07312050115277</v>
      </c>
      <c r="O82" s="455">
        <v>212.45500724269203</v>
      </c>
      <c r="P82" s="455">
        <v>116.40907156935893</v>
      </c>
      <c r="Q82" s="456">
        <v>99.163121698464636</v>
      </c>
      <c r="R82" s="457">
        <v>218.07312050115277</v>
      </c>
      <c r="S82" s="458">
        <v>212.45500724269203</v>
      </c>
      <c r="T82" s="458">
        <v>116.40907156935893</v>
      </c>
      <c r="U82" s="458">
        <v>99.163121698464636</v>
      </c>
      <c r="V82" s="486">
        <v>218.07312050115277</v>
      </c>
      <c r="W82" s="487">
        <v>212.45500724269203</v>
      </c>
      <c r="X82" s="487">
        <v>116.40907156935893</v>
      </c>
      <c r="Y82" s="487">
        <v>99.163121698464636</v>
      </c>
      <c r="Z82" s="488">
        <v>218.07312050115277</v>
      </c>
      <c r="AA82" s="489">
        <v>212.45500724269203</v>
      </c>
      <c r="AB82" s="489">
        <v>116.40907156935893</v>
      </c>
      <c r="AC82" s="490">
        <v>99.163121698464636</v>
      </c>
      <c r="AD82" s="489">
        <v>218.07312050115277</v>
      </c>
      <c r="AE82" s="489">
        <v>212.45500724269203</v>
      </c>
      <c r="AF82" s="489">
        <v>116.40907156935893</v>
      </c>
      <c r="AG82" s="490">
        <v>99.163121698464636</v>
      </c>
      <c r="AH82" s="489">
        <v>218.07312050115277</v>
      </c>
      <c r="AI82" s="489">
        <v>212.45500724269203</v>
      </c>
      <c r="AJ82" s="489">
        <v>116.40907156935893</v>
      </c>
      <c r="AK82" s="489">
        <v>99.163121698464636</v>
      </c>
      <c r="AL82" s="488">
        <v>218.07312050115277</v>
      </c>
      <c r="AM82" s="489">
        <v>212.45500724269203</v>
      </c>
      <c r="AN82" s="489">
        <v>116.40907156935893</v>
      </c>
      <c r="AO82" s="490">
        <v>99.163121698464636</v>
      </c>
      <c r="AP82" s="488">
        <v>218.07312050115277</v>
      </c>
      <c r="AQ82" s="489">
        <v>212.45500724269203</v>
      </c>
      <c r="AR82" s="489">
        <v>116.40907156935893</v>
      </c>
      <c r="AS82" s="490">
        <v>99.163121698464636</v>
      </c>
      <c r="AT82" s="465" t="s">
        <v>1786</v>
      </c>
      <c r="AU82" s="466" t="s">
        <v>1786</v>
      </c>
      <c r="AV82" s="466" t="s">
        <v>1786</v>
      </c>
      <c r="AW82" s="466" t="s">
        <v>1786</v>
      </c>
      <c r="AX82" s="466" t="s">
        <v>1786</v>
      </c>
      <c r="AY82" s="335" t="s">
        <v>1786</v>
      </c>
      <c r="AZ82" s="336">
        <v>218.07312050115277</v>
      </c>
      <c r="BA82" s="335">
        <v>212.45500724269203</v>
      </c>
      <c r="BB82" s="335">
        <v>116.40907156935893</v>
      </c>
      <c r="BC82" s="337">
        <v>99.163121698464636</v>
      </c>
      <c r="BD82" s="465" t="s">
        <v>1786</v>
      </c>
      <c r="BE82" s="466" t="s">
        <v>1786</v>
      </c>
      <c r="BF82" s="466" t="s">
        <v>1786</v>
      </c>
      <c r="BG82" s="466" t="s">
        <v>1786</v>
      </c>
      <c r="BH82" s="466" t="s">
        <v>1786</v>
      </c>
      <c r="BI82" s="467" t="s">
        <v>1786</v>
      </c>
      <c r="BJ82" s="468">
        <v>86096890.972992033</v>
      </c>
      <c r="BK82" s="469"/>
    </row>
    <row r="83" spans="1:63">
      <c r="A83" s="412">
        <v>309</v>
      </c>
      <c r="B83" s="450" t="s">
        <v>1683</v>
      </c>
      <c r="D83" s="334" t="s">
        <v>1795</v>
      </c>
      <c r="E83" s="412">
        <v>0</v>
      </c>
      <c r="F83" s="451">
        <v>209</v>
      </c>
      <c r="G83" s="452">
        <v>4127</v>
      </c>
      <c r="H83" s="452">
        <v>714</v>
      </c>
      <c r="I83" s="453">
        <v>18180</v>
      </c>
      <c r="J83" s="451">
        <v>136146.05125014231</v>
      </c>
      <c r="K83" s="452">
        <v>4545261.9690215699</v>
      </c>
      <c r="L83" s="452">
        <v>390123.82892531069</v>
      </c>
      <c r="M83" s="453">
        <v>10240889.03369181</v>
      </c>
      <c r="N83" s="454">
        <v>651.41651315857564</v>
      </c>
      <c r="O83" s="455">
        <v>1101.3477026948315</v>
      </c>
      <c r="P83" s="455">
        <v>546.39191726233992</v>
      </c>
      <c r="Q83" s="456">
        <v>563.30522737578713</v>
      </c>
      <c r="R83" s="457">
        <v>651.41651315857564</v>
      </c>
      <c r="S83" s="458">
        <v>1101.3477026948315</v>
      </c>
      <c r="T83" s="458">
        <v>546.39191726233992</v>
      </c>
      <c r="U83" s="458">
        <v>563.30522737578713</v>
      </c>
      <c r="V83" s="486">
        <v>651.41651315857564</v>
      </c>
      <c r="W83" s="487">
        <v>1101.3477026948315</v>
      </c>
      <c r="X83" s="487">
        <v>546.39191726233992</v>
      </c>
      <c r="Y83" s="487">
        <v>563.30522737578713</v>
      </c>
      <c r="Z83" s="488">
        <v>651.41651315857564</v>
      </c>
      <c r="AA83" s="489">
        <v>1101.3477026948315</v>
      </c>
      <c r="AB83" s="489">
        <v>546.39191726233992</v>
      </c>
      <c r="AC83" s="490">
        <v>563.30522737578713</v>
      </c>
      <c r="AD83" s="489">
        <v>1079.6605212803763</v>
      </c>
      <c r="AE83" s="489">
        <v>1079.6605212803763</v>
      </c>
      <c r="AF83" s="489">
        <v>562.66607720001707</v>
      </c>
      <c r="AG83" s="490">
        <v>562.66607720001707</v>
      </c>
      <c r="AH83" s="489">
        <v>1079.6605212803763</v>
      </c>
      <c r="AI83" s="489">
        <v>1079.6605212803763</v>
      </c>
      <c r="AJ83" s="489">
        <v>562.66607720001707</v>
      </c>
      <c r="AK83" s="489">
        <v>562.66607720001707</v>
      </c>
      <c r="AL83" s="488">
        <v>1079.6605212803763</v>
      </c>
      <c r="AM83" s="489">
        <v>1079.6605212803763</v>
      </c>
      <c r="AN83" s="489">
        <v>562.66607720001707</v>
      </c>
      <c r="AO83" s="490">
        <v>562.66607720001707</v>
      </c>
      <c r="AP83" s="488">
        <v>1079.6605212803763</v>
      </c>
      <c r="AQ83" s="489">
        <v>1079.6605212803763</v>
      </c>
      <c r="AR83" s="489">
        <v>562.66607720001707</v>
      </c>
      <c r="AS83" s="490">
        <v>562.66607720001707</v>
      </c>
      <c r="AT83" s="465" t="s">
        <v>1786</v>
      </c>
      <c r="AU83" s="466" t="s">
        <v>1786</v>
      </c>
      <c r="AV83" s="466" t="s">
        <v>1786</v>
      </c>
      <c r="AW83" s="466" t="s">
        <v>1786</v>
      </c>
      <c r="AX83" s="466" t="s">
        <v>1786</v>
      </c>
      <c r="AY83" s="335" t="s">
        <v>1786</v>
      </c>
      <c r="AZ83" s="336">
        <v>1079.6605212803763</v>
      </c>
      <c r="BA83" s="335">
        <v>1079.6605212803763</v>
      </c>
      <c r="BB83" s="335">
        <v>562.66607720001707</v>
      </c>
      <c r="BC83" s="337">
        <v>562.66607720001707</v>
      </c>
      <c r="BD83" s="465" t="s">
        <v>1786</v>
      </c>
      <c r="BE83" s="466" t="s">
        <v>1786</v>
      </c>
      <c r="BF83" s="466" t="s">
        <v>1786</v>
      </c>
      <c r="BG83" s="466" t="s">
        <v>1786</v>
      </c>
      <c r="BH83" s="466" t="s">
        <v>1786</v>
      </c>
      <c r="BI83" s="467" t="s">
        <v>1786</v>
      </c>
      <c r="BJ83" s="468">
        <v>15312420.882888835</v>
      </c>
      <c r="BK83" s="469"/>
    </row>
    <row r="84" spans="1:63">
      <c r="A84" s="412">
        <v>311</v>
      </c>
      <c r="B84" s="450" t="s">
        <v>1684</v>
      </c>
      <c r="D84" s="334" t="s">
        <v>1795</v>
      </c>
      <c r="E84" s="412">
        <v>0</v>
      </c>
      <c r="F84" s="451">
        <v>22</v>
      </c>
      <c r="G84" s="452">
        <v>42502</v>
      </c>
      <c r="H84" s="452">
        <v>66</v>
      </c>
      <c r="I84" s="453">
        <v>23418</v>
      </c>
      <c r="J84" s="451">
        <v>6480.67240387332</v>
      </c>
      <c r="K84" s="452">
        <v>26989842.978607468</v>
      </c>
      <c r="L84" s="452">
        <v>10397.943326681911</v>
      </c>
      <c r="M84" s="453">
        <v>10551910.76444493</v>
      </c>
      <c r="N84" s="454">
        <v>294.57601835787818</v>
      </c>
      <c r="O84" s="455">
        <v>635.0252453674525</v>
      </c>
      <c r="P84" s="455">
        <v>157.54459585881682</v>
      </c>
      <c r="Q84" s="456">
        <v>450.58974995494623</v>
      </c>
      <c r="R84" s="457">
        <v>191.80245148358216</v>
      </c>
      <c r="S84" s="458">
        <v>635.0252453674525</v>
      </c>
      <c r="T84" s="458">
        <v>191.80245148358216</v>
      </c>
      <c r="U84" s="458">
        <v>450.58974995494623</v>
      </c>
      <c r="V84" s="486">
        <v>191.80245148358216</v>
      </c>
      <c r="W84" s="487">
        <v>635.0252453674525</v>
      </c>
      <c r="X84" s="487">
        <v>191.80245148358216</v>
      </c>
      <c r="Y84" s="487">
        <v>450.58974995494623</v>
      </c>
      <c r="Z84" s="488">
        <v>191.80245148358216</v>
      </c>
      <c r="AA84" s="489">
        <v>635.0252453674525</v>
      </c>
      <c r="AB84" s="489">
        <v>191.80245148358216</v>
      </c>
      <c r="AC84" s="490">
        <v>450.58974995494623</v>
      </c>
      <c r="AD84" s="489">
        <v>634.79594188082262</v>
      </c>
      <c r="AE84" s="489">
        <v>634.79594188082262</v>
      </c>
      <c r="AF84" s="489">
        <v>449.86244788974824</v>
      </c>
      <c r="AG84" s="490">
        <v>449.86244788974824</v>
      </c>
      <c r="AH84" s="489">
        <v>634.79594188082262</v>
      </c>
      <c r="AI84" s="489">
        <v>634.79594188082262</v>
      </c>
      <c r="AJ84" s="489">
        <v>449.86244788974824</v>
      </c>
      <c r="AK84" s="489">
        <v>449.86244788974824</v>
      </c>
      <c r="AL84" s="488">
        <v>634.79594188082262</v>
      </c>
      <c r="AM84" s="489">
        <v>634.79594188082262</v>
      </c>
      <c r="AN84" s="489">
        <v>449.86244788974824</v>
      </c>
      <c r="AO84" s="490">
        <v>449.86244788974824</v>
      </c>
      <c r="AP84" s="488">
        <v>634.79594188082262</v>
      </c>
      <c r="AQ84" s="489">
        <v>634.79594188082262</v>
      </c>
      <c r="AR84" s="489">
        <v>449.86244788974824</v>
      </c>
      <c r="AS84" s="490">
        <v>449.86244788974824</v>
      </c>
      <c r="AT84" s="465" t="s">
        <v>1786</v>
      </c>
      <c r="AU84" s="466" t="s">
        <v>1786</v>
      </c>
      <c r="AV84" s="466" t="s">
        <v>1786</v>
      </c>
      <c r="AW84" s="466" t="s">
        <v>1786</v>
      </c>
      <c r="AX84" s="466" t="s">
        <v>1786</v>
      </c>
      <c r="AY84" s="335" t="s">
        <v>1786</v>
      </c>
      <c r="AZ84" s="336">
        <v>634.79594188082262</v>
      </c>
      <c r="BA84" s="335">
        <v>634.79594188082262</v>
      </c>
      <c r="BB84" s="335">
        <v>449.86244788974824</v>
      </c>
      <c r="BC84" s="337">
        <v>449.86244788974824</v>
      </c>
      <c r="BD84" s="465" t="s">
        <v>1786</v>
      </c>
      <c r="BE84" s="466" t="s">
        <v>1786</v>
      </c>
      <c r="BF84" s="466" t="s">
        <v>1786</v>
      </c>
      <c r="BG84" s="466" t="s">
        <v>1786</v>
      </c>
      <c r="BH84" s="466" t="s">
        <v>1786</v>
      </c>
      <c r="BI84" s="467" t="s">
        <v>1786</v>
      </c>
      <c r="BJ84" s="468">
        <v>37558632.358782947</v>
      </c>
      <c r="BK84" s="469"/>
    </row>
    <row r="85" spans="1:63">
      <c r="A85" s="412">
        <v>314</v>
      </c>
      <c r="B85" s="450" t="s">
        <v>1685</v>
      </c>
      <c r="D85" s="334" t="s">
        <v>1795</v>
      </c>
      <c r="E85" s="412">
        <v>0</v>
      </c>
      <c r="F85" s="451">
        <v>1949</v>
      </c>
      <c r="G85" s="452">
        <v>24009</v>
      </c>
      <c r="H85" s="452">
        <v>2187</v>
      </c>
      <c r="I85" s="453">
        <v>42470</v>
      </c>
      <c r="J85" s="451">
        <v>463274.68946829461</v>
      </c>
      <c r="K85" s="452">
        <v>4898231.5756330956</v>
      </c>
      <c r="L85" s="452">
        <v>367669.12402692542</v>
      </c>
      <c r="M85" s="453">
        <v>6133876.7647412503</v>
      </c>
      <c r="N85" s="454">
        <v>237.69866057890951</v>
      </c>
      <c r="O85" s="455">
        <v>204.01647613949334</v>
      </c>
      <c r="P85" s="455">
        <v>168.11574029580495</v>
      </c>
      <c r="Q85" s="456">
        <v>144.4284616138745</v>
      </c>
      <c r="R85" s="457">
        <v>237.69866057890951</v>
      </c>
      <c r="S85" s="458">
        <v>204.01647613949334</v>
      </c>
      <c r="T85" s="458">
        <v>168.11574029580495</v>
      </c>
      <c r="U85" s="458">
        <v>144.4284616138745</v>
      </c>
      <c r="V85" s="486">
        <v>237.69866057890951</v>
      </c>
      <c r="W85" s="487">
        <v>204.01647613949334</v>
      </c>
      <c r="X85" s="487">
        <v>168.11574029580495</v>
      </c>
      <c r="Y85" s="487">
        <v>144.4284616138745</v>
      </c>
      <c r="Z85" s="488">
        <v>237.69866057890951</v>
      </c>
      <c r="AA85" s="489">
        <v>204.01647613949334</v>
      </c>
      <c r="AB85" s="489">
        <v>168.11574029580495</v>
      </c>
      <c r="AC85" s="490">
        <v>144.4284616138745</v>
      </c>
      <c r="AD85" s="489">
        <v>237.69866057890951</v>
      </c>
      <c r="AE85" s="489">
        <v>204.01647613949334</v>
      </c>
      <c r="AF85" s="489">
        <v>168.11574029580495</v>
      </c>
      <c r="AG85" s="490">
        <v>144.4284616138745</v>
      </c>
      <c r="AH85" s="489">
        <v>237.69866057890951</v>
      </c>
      <c r="AI85" s="489">
        <v>204.01647613949334</v>
      </c>
      <c r="AJ85" s="489">
        <v>168.11574029580495</v>
      </c>
      <c r="AK85" s="489">
        <v>144.4284616138745</v>
      </c>
      <c r="AL85" s="488">
        <v>237.69866057890951</v>
      </c>
      <c r="AM85" s="489">
        <v>204.01647613949334</v>
      </c>
      <c r="AN85" s="489">
        <v>168.11574029580495</v>
      </c>
      <c r="AO85" s="490">
        <v>144.4284616138745</v>
      </c>
      <c r="AP85" s="488">
        <v>237.69866057890951</v>
      </c>
      <c r="AQ85" s="489">
        <v>204.01647613949334</v>
      </c>
      <c r="AR85" s="489">
        <v>168.11574029580495</v>
      </c>
      <c r="AS85" s="490">
        <v>144.4284616138745</v>
      </c>
      <c r="AT85" s="465" t="s">
        <v>1786</v>
      </c>
      <c r="AU85" s="466" t="s">
        <v>1786</v>
      </c>
      <c r="AV85" s="466" t="s">
        <v>1786</v>
      </c>
      <c r="AW85" s="466" t="s">
        <v>1786</v>
      </c>
      <c r="AX85" s="466" t="s">
        <v>1786</v>
      </c>
      <c r="AY85" s="335" t="s">
        <v>1786</v>
      </c>
      <c r="AZ85" s="336">
        <v>237.69866057890951</v>
      </c>
      <c r="BA85" s="335">
        <v>204.01647613949334</v>
      </c>
      <c r="BB85" s="335">
        <v>168.11574029580495</v>
      </c>
      <c r="BC85" s="337">
        <v>144.4284616138745</v>
      </c>
      <c r="BD85" s="465" t="s">
        <v>1786</v>
      </c>
      <c r="BE85" s="466" t="s">
        <v>1786</v>
      </c>
      <c r="BF85" s="466" t="s">
        <v>1786</v>
      </c>
      <c r="BG85" s="466" t="s">
        <v>1786</v>
      </c>
      <c r="BH85" s="466" t="s">
        <v>1786</v>
      </c>
      <c r="BI85" s="467" t="s">
        <v>1786</v>
      </c>
      <c r="BJ85" s="468">
        <v>11863052.153869566</v>
      </c>
      <c r="BK85" s="469"/>
    </row>
    <row r="86" spans="1:63">
      <c r="A86" s="412">
        <v>315</v>
      </c>
      <c r="B86" s="450" t="s">
        <v>1686</v>
      </c>
      <c r="D86" s="334" t="s">
        <v>1795</v>
      </c>
      <c r="E86" s="412">
        <v>0</v>
      </c>
      <c r="F86" s="451">
        <v>29</v>
      </c>
      <c r="G86" s="452">
        <v>5023</v>
      </c>
      <c r="H86" s="452">
        <v>64</v>
      </c>
      <c r="I86" s="453">
        <v>12640</v>
      </c>
      <c r="J86" s="451">
        <v>16199.995248080031</v>
      </c>
      <c r="K86" s="452">
        <v>1510588.068004902</v>
      </c>
      <c r="L86" s="452">
        <v>27095.490753746668</v>
      </c>
      <c r="M86" s="453">
        <v>2734501.5927767879</v>
      </c>
      <c r="N86" s="454">
        <v>558.62052579586316</v>
      </c>
      <c r="O86" s="455">
        <v>300.73423611485208</v>
      </c>
      <c r="P86" s="455">
        <v>423.36704302729169</v>
      </c>
      <c r="Q86" s="456">
        <v>216.33715132727752</v>
      </c>
      <c r="R86" s="457">
        <v>465.54286023469569</v>
      </c>
      <c r="S86" s="458">
        <v>300.73423611485208</v>
      </c>
      <c r="T86" s="458">
        <v>465.54286023469569</v>
      </c>
      <c r="U86" s="458">
        <v>216.33715132727752</v>
      </c>
      <c r="V86" s="486">
        <v>465.54286023469569</v>
      </c>
      <c r="W86" s="487">
        <v>300.73423611485208</v>
      </c>
      <c r="X86" s="487">
        <v>465.54286023469569</v>
      </c>
      <c r="Y86" s="487">
        <v>216.33715132727752</v>
      </c>
      <c r="Z86" s="488">
        <v>465.54286023469569</v>
      </c>
      <c r="AA86" s="489">
        <v>300.73423611485208</v>
      </c>
      <c r="AB86" s="489">
        <v>465.54286023469569</v>
      </c>
      <c r="AC86" s="490">
        <v>216.33715132727752</v>
      </c>
      <c r="AD86" s="489">
        <v>465.54286023469569</v>
      </c>
      <c r="AE86" s="489">
        <v>300.73423611485208</v>
      </c>
      <c r="AF86" s="489">
        <v>465.54286023469569</v>
      </c>
      <c r="AG86" s="490">
        <v>216.33715132727752</v>
      </c>
      <c r="AH86" s="489">
        <v>465.54286023469569</v>
      </c>
      <c r="AI86" s="489">
        <v>300.73423611485208</v>
      </c>
      <c r="AJ86" s="489">
        <v>433.00381200372937</v>
      </c>
      <c r="AK86" s="489">
        <v>216.50190600186468</v>
      </c>
      <c r="AL86" s="488">
        <v>465.54286023469569</v>
      </c>
      <c r="AM86" s="489">
        <v>300.73423611485208</v>
      </c>
      <c r="AN86" s="489">
        <v>433.00381200372937</v>
      </c>
      <c r="AO86" s="490">
        <v>216.50190600186468</v>
      </c>
      <c r="AP86" s="488">
        <v>465.54286023469569</v>
      </c>
      <c r="AQ86" s="489">
        <v>300.73423611485208</v>
      </c>
      <c r="AR86" s="489">
        <v>433.00381200372937</v>
      </c>
      <c r="AS86" s="490">
        <v>216.50190600186468</v>
      </c>
      <c r="AT86" s="465" t="s">
        <v>1786</v>
      </c>
      <c r="AU86" s="466" t="s">
        <v>1786</v>
      </c>
      <c r="AV86" s="466" t="s">
        <v>1786</v>
      </c>
      <c r="AW86" s="466" t="s">
        <v>1786</v>
      </c>
      <c r="AX86" s="466" t="s">
        <v>1786</v>
      </c>
      <c r="AY86" s="335" t="s">
        <v>1786</v>
      </c>
      <c r="AZ86" s="336">
        <v>465.54286023469569</v>
      </c>
      <c r="BA86" s="335">
        <v>300.73423611485208</v>
      </c>
      <c r="BB86" s="335">
        <v>433.00381200372937</v>
      </c>
      <c r="BC86" s="337">
        <v>216.50190600186468</v>
      </c>
      <c r="BD86" s="465" t="s">
        <v>1786</v>
      </c>
      <c r="BE86" s="466" t="s">
        <v>1786</v>
      </c>
      <c r="BF86" s="466" t="s">
        <v>1786</v>
      </c>
      <c r="BG86" s="466" t="s">
        <v>1786</v>
      </c>
      <c r="BH86" s="466" t="s">
        <v>1786</v>
      </c>
      <c r="BI86" s="467" t="s">
        <v>1786</v>
      </c>
      <c r="BJ86" s="468">
        <v>4288385.1467835167</v>
      </c>
      <c r="BK86" s="469"/>
    </row>
    <row r="87" spans="1:63">
      <c r="A87" s="412">
        <v>316</v>
      </c>
      <c r="B87" s="450" t="s">
        <v>1687</v>
      </c>
      <c r="D87" s="334" t="s">
        <v>1795</v>
      </c>
      <c r="E87" s="412">
        <v>0</v>
      </c>
      <c r="F87" s="451">
        <v>608</v>
      </c>
      <c r="G87" s="452">
        <v>4506</v>
      </c>
      <c r="H87" s="452">
        <v>1554</v>
      </c>
      <c r="I87" s="453">
        <v>10512</v>
      </c>
      <c r="J87" s="451">
        <v>204178.27758333221</v>
      </c>
      <c r="K87" s="452">
        <v>1295868.9600077593</v>
      </c>
      <c r="L87" s="452">
        <v>280453.17235440778</v>
      </c>
      <c r="M87" s="453">
        <v>1817324.0586071482</v>
      </c>
      <c r="N87" s="454">
        <v>335.81953549890164</v>
      </c>
      <c r="O87" s="455">
        <v>287.58743009493105</v>
      </c>
      <c r="P87" s="455">
        <v>180.4717968818583</v>
      </c>
      <c r="Q87" s="456">
        <v>172.88090359657042</v>
      </c>
      <c r="R87" s="457">
        <v>335.81953549890164</v>
      </c>
      <c r="S87" s="458">
        <v>287.58743009493105</v>
      </c>
      <c r="T87" s="458">
        <v>180.4717968818583</v>
      </c>
      <c r="U87" s="458">
        <v>172.88090359657042</v>
      </c>
      <c r="V87" s="486">
        <v>335.81953549890164</v>
      </c>
      <c r="W87" s="487">
        <v>287.58743009493105</v>
      </c>
      <c r="X87" s="487">
        <v>180.4717968818583</v>
      </c>
      <c r="Y87" s="487">
        <v>172.88090359657042</v>
      </c>
      <c r="Z87" s="488">
        <v>335.81953549890164</v>
      </c>
      <c r="AA87" s="489">
        <v>287.58743009493105</v>
      </c>
      <c r="AB87" s="489">
        <v>180.4717968818583</v>
      </c>
      <c r="AC87" s="490">
        <v>172.88090359657042</v>
      </c>
      <c r="AD87" s="489">
        <v>335.81953549890164</v>
      </c>
      <c r="AE87" s="489">
        <v>287.58743009493105</v>
      </c>
      <c r="AF87" s="489">
        <v>180.4717968818583</v>
      </c>
      <c r="AG87" s="490">
        <v>172.88090359657042</v>
      </c>
      <c r="AH87" s="489">
        <v>335.81953549890164</v>
      </c>
      <c r="AI87" s="489">
        <v>287.58743009493105</v>
      </c>
      <c r="AJ87" s="489">
        <v>180.4717968818583</v>
      </c>
      <c r="AK87" s="489">
        <v>172.88090359657042</v>
      </c>
      <c r="AL87" s="488">
        <v>335.81953549890164</v>
      </c>
      <c r="AM87" s="489">
        <v>287.58743009493105</v>
      </c>
      <c r="AN87" s="489">
        <v>180.4717968818583</v>
      </c>
      <c r="AO87" s="490">
        <v>172.88090359657042</v>
      </c>
      <c r="AP87" s="488">
        <v>335.81953549890164</v>
      </c>
      <c r="AQ87" s="489">
        <v>287.58743009493105</v>
      </c>
      <c r="AR87" s="489">
        <v>180.4717968818583</v>
      </c>
      <c r="AS87" s="490">
        <v>172.88090359657042</v>
      </c>
      <c r="AT87" s="465" t="s">
        <v>1786</v>
      </c>
      <c r="AU87" s="466" t="s">
        <v>1786</v>
      </c>
      <c r="AV87" s="466" t="s">
        <v>1786</v>
      </c>
      <c r="AW87" s="466" t="s">
        <v>1786</v>
      </c>
      <c r="AX87" s="466" t="s">
        <v>1786</v>
      </c>
      <c r="AY87" s="335" t="s">
        <v>1786</v>
      </c>
      <c r="AZ87" s="336">
        <v>335.81953549890164</v>
      </c>
      <c r="BA87" s="335">
        <v>287.58743009493105</v>
      </c>
      <c r="BB87" s="335">
        <v>180.4717968818583</v>
      </c>
      <c r="BC87" s="337">
        <v>172.88090359657042</v>
      </c>
      <c r="BD87" s="465" t="s">
        <v>1786</v>
      </c>
      <c r="BE87" s="466" t="s">
        <v>1786</v>
      </c>
      <c r="BF87" s="466" t="s">
        <v>1786</v>
      </c>
      <c r="BG87" s="466" t="s">
        <v>1786</v>
      </c>
      <c r="BH87" s="466" t="s">
        <v>1786</v>
      </c>
      <c r="BI87" s="467" t="s">
        <v>1786</v>
      </c>
      <c r="BJ87" s="468">
        <v>3597824.4685526476</v>
      </c>
      <c r="BK87" s="469"/>
    </row>
    <row r="88" spans="1:63">
      <c r="A88" s="412">
        <v>317</v>
      </c>
      <c r="B88" s="450" t="s">
        <v>1688</v>
      </c>
      <c r="D88" s="334" t="s">
        <v>1795</v>
      </c>
      <c r="E88" s="412">
        <v>0</v>
      </c>
      <c r="F88" s="451">
        <v>20</v>
      </c>
      <c r="G88" s="452">
        <v>13089</v>
      </c>
      <c r="H88" s="452">
        <v>76</v>
      </c>
      <c r="I88" s="453">
        <v>15385</v>
      </c>
      <c r="J88" s="451">
        <v>5080.4251219561347</v>
      </c>
      <c r="K88" s="452">
        <v>1949090.7290241919</v>
      </c>
      <c r="L88" s="452">
        <v>16189.71973136055</v>
      </c>
      <c r="M88" s="453">
        <v>1578879.4241104382</v>
      </c>
      <c r="N88" s="454">
        <v>254.02125609780674</v>
      </c>
      <c r="O88" s="455">
        <v>148.91059126168477</v>
      </c>
      <c r="P88" s="455">
        <v>213.02262804421775</v>
      </c>
      <c r="Q88" s="456">
        <v>102.62459695225468</v>
      </c>
      <c r="R88" s="457">
        <v>221.56400888871545</v>
      </c>
      <c r="S88" s="458">
        <v>148.91059126168477</v>
      </c>
      <c r="T88" s="458">
        <v>221.56400888871545</v>
      </c>
      <c r="U88" s="458">
        <v>102.62459695225468</v>
      </c>
      <c r="V88" s="486">
        <v>221.56400888871545</v>
      </c>
      <c r="W88" s="487">
        <v>148.91059126168477</v>
      </c>
      <c r="X88" s="487">
        <v>221.56400888871545</v>
      </c>
      <c r="Y88" s="487">
        <v>102.62459695225468</v>
      </c>
      <c r="Z88" s="488">
        <v>221.56400888871545</v>
      </c>
      <c r="AA88" s="489">
        <v>148.91059126168477</v>
      </c>
      <c r="AB88" s="489">
        <v>221.56400888871545</v>
      </c>
      <c r="AC88" s="490">
        <v>102.62459695225468</v>
      </c>
      <c r="AD88" s="489">
        <v>221.56400888871545</v>
      </c>
      <c r="AE88" s="489">
        <v>148.91059126168477</v>
      </c>
      <c r="AF88" s="489">
        <v>221.56400888871545</v>
      </c>
      <c r="AG88" s="490">
        <v>102.62459695225468</v>
      </c>
      <c r="AH88" s="489">
        <v>221.56400888871545</v>
      </c>
      <c r="AI88" s="489">
        <v>148.91059126168477</v>
      </c>
      <c r="AJ88" s="489">
        <v>205.40880334504482</v>
      </c>
      <c r="AK88" s="489">
        <v>102.70440167252241</v>
      </c>
      <c r="AL88" s="488">
        <v>221.56400888871545</v>
      </c>
      <c r="AM88" s="489">
        <v>148.91059126168477</v>
      </c>
      <c r="AN88" s="489">
        <v>205.40880334504482</v>
      </c>
      <c r="AO88" s="490">
        <v>102.70440167252241</v>
      </c>
      <c r="AP88" s="488">
        <v>221.56400888871545</v>
      </c>
      <c r="AQ88" s="489">
        <v>148.91059126168477</v>
      </c>
      <c r="AR88" s="489">
        <v>205.40880334504482</v>
      </c>
      <c r="AS88" s="490">
        <v>102.70440167252241</v>
      </c>
      <c r="AT88" s="465" t="s">
        <v>1786</v>
      </c>
      <c r="AU88" s="466" t="s">
        <v>1786</v>
      </c>
      <c r="AV88" s="466" t="s">
        <v>1786</v>
      </c>
      <c r="AW88" s="466" t="s">
        <v>1786</v>
      </c>
      <c r="AX88" s="466" t="s">
        <v>1786</v>
      </c>
      <c r="AY88" s="335" t="s">
        <v>1786</v>
      </c>
      <c r="AZ88" s="336">
        <v>221.56400888871545</v>
      </c>
      <c r="BA88" s="335">
        <v>148.91059126168477</v>
      </c>
      <c r="BB88" s="335">
        <v>205.40880334504482</v>
      </c>
      <c r="BC88" s="337">
        <v>102.70440167252241</v>
      </c>
      <c r="BD88" s="465" t="s">
        <v>1786</v>
      </c>
      <c r="BE88" s="466" t="s">
        <v>1786</v>
      </c>
      <c r="BF88" s="466" t="s">
        <v>1786</v>
      </c>
      <c r="BG88" s="466" t="s">
        <v>1786</v>
      </c>
      <c r="BH88" s="466" t="s">
        <v>1786</v>
      </c>
      <c r="BI88" s="467" t="s">
        <v>1786</v>
      </c>
      <c r="BJ88" s="468">
        <v>3549240.2979879472</v>
      </c>
      <c r="BK88" s="469"/>
    </row>
    <row r="89" spans="1:63">
      <c r="A89" s="412">
        <v>322</v>
      </c>
      <c r="B89" s="450" t="s">
        <v>1689</v>
      </c>
      <c r="D89" s="334" t="s">
        <v>1795</v>
      </c>
      <c r="E89" s="412">
        <v>0</v>
      </c>
      <c r="F89" s="451">
        <v>0</v>
      </c>
      <c r="G89" s="452">
        <v>233</v>
      </c>
      <c r="H89" s="452">
        <v>0</v>
      </c>
      <c r="I89" s="453">
        <v>394</v>
      </c>
      <c r="J89" s="451">
        <v>0</v>
      </c>
      <c r="K89" s="452">
        <v>50899.05231226734</v>
      </c>
      <c r="L89" s="452">
        <v>0</v>
      </c>
      <c r="M89" s="453">
        <v>42725.526057425166</v>
      </c>
      <c r="N89" s="454">
        <v>0</v>
      </c>
      <c r="O89" s="455">
        <v>218.45086829299288</v>
      </c>
      <c r="P89" s="455">
        <v>0</v>
      </c>
      <c r="Q89" s="456">
        <v>108.44042146554611</v>
      </c>
      <c r="R89" s="457" t="e">
        <v>#DIV/0!</v>
      </c>
      <c r="S89" s="458">
        <v>218.45086829299288</v>
      </c>
      <c r="T89" s="458" t="e">
        <v>#DIV/0!</v>
      </c>
      <c r="U89" s="458">
        <v>108.44042146554611</v>
      </c>
      <c r="V89" s="486">
        <v>218.45086829299288</v>
      </c>
      <c r="W89" s="487">
        <v>218.45086829299288</v>
      </c>
      <c r="X89" s="487">
        <v>108.44042146554611</v>
      </c>
      <c r="Y89" s="487">
        <v>108.44042146554611</v>
      </c>
      <c r="Z89" s="488">
        <v>218.45086829299288</v>
      </c>
      <c r="AA89" s="489">
        <v>218.45086829299288</v>
      </c>
      <c r="AB89" s="489">
        <v>108.44042146554611</v>
      </c>
      <c r="AC89" s="490">
        <v>108.44042146554611</v>
      </c>
      <c r="AD89" s="489">
        <v>218.45086829299288</v>
      </c>
      <c r="AE89" s="489">
        <v>218.45086829299288</v>
      </c>
      <c r="AF89" s="489">
        <v>108.44042146554611</v>
      </c>
      <c r="AG89" s="490">
        <v>108.44042146554611</v>
      </c>
      <c r="AH89" s="489">
        <v>218.45086829299288</v>
      </c>
      <c r="AI89" s="489">
        <v>218.45086829299288</v>
      </c>
      <c r="AJ89" s="489">
        <v>108.44042146554611</v>
      </c>
      <c r="AK89" s="489">
        <v>108.44042146554611</v>
      </c>
      <c r="AL89" s="488">
        <v>218.45086829299288</v>
      </c>
      <c r="AM89" s="489">
        <v>218.45086829299288</v>
      </c>
      <c r="AN89" s="489">
        <v>108.44042146554611</v>
      </c>
      <c r="AO89" s="490">
        <v>108.44042146554611</v>
      </c>
      <c r="AP89" s="488">
        <v>218.45086829299288</v>
      </c>
      <c r="AQ89" s="489">
        <v>218.45086829299288</v>
      </c>
      <c r="AR89" s="489">
        <v>108.44042146554611</v>
      </c>
      <c r="AS89" s="490">
        <v>108.44042146554611</v>
      </c>
      <c r="AT89" s="465" t="s">
        <v>1786</v>
      </c>
      <c r="AU89" s="466" t="s">
        <v>1786</v>
      </c>
      <c r="AV89" s="466" t="s">
        <v>1786</v>
      </c>
      <c r="AW89" s="466" t="s">
        <v>1786</v>
      </c>
      <c r="AX89" s="466" t="s">
        <v>1786</v>
      </c>
      <c r="AY89" s="335" t="s">
        <v>1786</v>
      </c>
      <c r="AZ89" s="336">
        <v>218.45086829299288</v>
      </c>
      <c r="BA89" s="335">
        <v>218.45086829299288</v>
      </c>
      <c r="BB89" s="335">
        <v>108.44042146554611</v>
      </c>
      <c r="BC89" s="337">
        <v>108.44042146554611</v>
      </c>
      <c r="BD89" s="465" t="s">
        <v>1786</v>
      </c>
      <c r="BE89" s="466" t="s">
        <v>1786</v>
      </c>
      <c r="BF89" s="466" t="s">
        <v>1786</v>
      </c>
      <c r="BG89" s="466" t="s">
        <v>1786</v>
      </c>
      <c r="BH89" s="466" t="s">
        <v>1786</v>
      </c>
      <c r="BI89" s="467" t="s">
        <v>1786</v>
      </c>
      <c r="BJ89" s="468">
        <v>93624.578369692506</v>
      </c>
      <c r="BK89" s="469"/>
    </row>
    <row r="90" spans="1:63">
      <c r="A90" s="412">
        <v>323</v>
      </c>
      <c r="B90" s="450" t="s">
        <v>1690</v>
      </c>
      <c r="D90" s="334" t="s">
        <v>1795</v>
      </c>
      <c r="E90" s="412">
        <v>0</v>
      </c>
      <c r="F90" s="451">
        <v>3</v>
      </c>
      <c r="G90" s="452">
        <v>1161</v>
      </c>
      <c r="H90" s="452">
        <v>66</v>
      </c>
      <c r="I90" s="453">
        <v>14977</v>
      </c>
      <c r="J90" s="451">
        <v>1965.0515214034049</v>
      </c>
      <c r="K90" s="452">
        <v>711746.06364705064</v>
      </c>
      <c r="L90" s="452">
        <v>13111.737152520331</v>
      </c>
      <c r="M90" s="453">
        <v>4184507.8380682138</v>
      </c>
      <c r="N90" s="454">
        <v>655.01717380113496</v>
      </c>
      <c r="O90" s="455">
        <v>613.04570512235193</v>
      </c>
      <c r="P90" s="455">
        <v>198.66268412909591</v>
      </c>
      <c r="Q90" s="456">
        <v>279.39559578475087</v>
      </c>
      <c r="R90" s="457">
        <v>218.50418368005415</v>
      </c>
      <c r="S90" s="458">
        <v>613.04570512235193</v>
      </c>
      <c r="T90" s="458">
        <v>218.50418368005415</v>
      </c>
      <c r="U90" s="458">
        <v>279.39559578475087</v>
      </c>
      <c r="V90" s="486">
        <v>218.50418368005415</v>
      </c>
      <c r="W90" s="487">
        <v>613.04570512235193</v>
      </c>
      <c r="X90" s="487">
        <v>218.50418368005415</v>
      </c>
      <c r="Y90" s="487">
        <v>279.39559578475087</v>
      </c>
      <c r="Z90" s="488">
        <v>218.50418368005415</v>
      </c>
      <c r="AA90" s="489">
        <v>613.04570512235193</v>
      </c>
      <c r="AB90" s="489">
        <v>218.50418368005415</v>
      </c>
      <c r="AC90" s="490">
        <v>279.39559578475087</v>
      </c>
      <c r="AD90" s="489">
        <v>612.0288455310058</v>
      </c>
      <c r="AE90" s="489">
        <v>612.0288455310058</v>
      </c>
      <c r="AF90" s="489">
        <v>279.12843941973659</v>
      </c>
      <c r="AG90" s="490">
        <v>279.12843941973659</v>
      </c>
      <c r="AH90" s="489">
        <v>612.0288455310058</v>
      </c>
      <c r="AI90" s="489">
        <v>612.0288455310058</v>
      </c>
      <c r="AJ90" s="489">
        <v>279.12843941973659</v>
      </c>
      <c r="AK90" s="489">
        <v>279.12843941973659</v>
      </c>
      <c r="AL90" s="488">
        <v>612.0288455310058</v>
      </c>
      <c r="AM90" s="489">
        <v>612.0288455310058</v>
      </c>
      <c r="AN90" s="489">
        <v>279.12843941973659</v>
      </c>
      <c r="AO90" s="490">
        <v>279.12843941973659</v>
      </c>
      <c r="AP90" s="488">
        <v>612.0288455310058</v>
      </c>
      <c r="AQ90" s="489">
        <v>612.0288455310058</v>
      </c>
      <c r="AR90" s="489">
        <v>279.12843941973659</v>
      </c>
      <c r="AS90" s="490">
        <v>279.12843941973659</v>
      </c>
      <c r="AT90" s="465" t="s">
        <v>1786</v>
      </c>
      <c r="AU90" s="466" t="s">
        <v>1786</v>
      </c>
      <c r="AV90" s="466" t="s">
        <v>1786</v>
      </c>
      <c r="AW90" s="466" t="s">
        <v>1786</v>
      </c>
      <c r="AX90" s="466" t="s">
        <v>1786</v>
      </c>
      <c r="AY90" s="335" t="s">
        <v>1786</v>
      </c>
      <c r="AZ90" s="336">
        <v>612.0288455310058</v>
      </c>
      <c r="BA90" s="335">
        <v>612.0288455310058</v>
      </c>
      <c r="BB90" s="335">
        <v>279.12843941973659</v>
      </c>
      <c r="BC90" s="337">
        <v>279.12843941973659</v>
      </c>
      <c r="BD90" s="465" t="s">
        <v>1786</v>
      </c>
      <c r="BE90" s="466" t="s">
        <v>1786</v>
      </c>
      <c r="BF90" s="466" t="s">
        <v>1786</v>
      </c>
      <c r="BG90" s="466" t="s">
        <v>1786</v>
      </c>
      <c r="BH90" s="466" t="s">
        <v>1786</v>
      </c>
      <c r="BI90" s="467" t="s">
        <v>1786</v>
      </c>
      <c r="BJ90" s="468">
        <v>4911330.690389188</v>
      </c>
      <c r="BK90" s="469"/>
    </row>
    <row r="91" spans="1:63">
      <c r="A91" s="412">
        <v>324</v>
      </c>
      <c r="B91" s="450" t="s">
        <v>1691</v>
      </c>
      <c r="D91" s="334" t="s">
        <v>1795</v>
      </c>
      <c r="E91" s="412">
        <v>0</v>
      </c>
      <c r="F91" s="451">
        <v>690</v>
      </c>
      <c r="G91" s="452">
        <v>147297</v>
      </c>
      <c r="H91" s="452">
        <v>335</v>
      </c>
      <c r="I91" s="453">
        <v>1404563</v>
      </c>
      <c r="J91" s="451">
        <v>28115.330485804319</v>
      </c>
      <c r="K91" s="452">
        <v>5976023.2872399632</v>
      </c>
      <c r="L91" s="452">
        <v>7462.223787515527</v>
      </c>
      <c r="M91" s="453">
        <v>26553594.667285334</v>
      </c>
      <c r="N91" s="454">
        <v>40.746855776528001</v>
      </c>
      <c r="O91" s="455">
        <v>40.571249158095299</v>
      </c>
      <c r="P91" s="455">
        <v>22.27529488810605</v>
      </c>
      <c r="Q91" s="456">
        <v>18.905235768908433</v>
      </c>
      <c r="R91" s="457">
        <v>40.746855776528001</v>
      </c>
      <c r="S91" s="458">
        <v>40.571249158095299</v>
      </c>
      <c r="T91" s="458">
        <v>22.27529488810605</v>
      </c>
      <c r="U91" s="458">
        <v>18.905235768908433</v>
      </c>
      <c r="V91" s="486">
        <v>40.746855776528001</v>
      </c>
      <c r="W91" s="487">
        <v>40.571249158095299</v>
      </c>
      <c r="X91" s="487">
        <v>22.27529488810605</v>
      </c>
      <c r="Y91" s="487">
        <v>18.905235768908433</v>
      </c>
      <c r="Z91" s="488">
        <v>40.746855776528001</v>
      </c>
      <c r="AA91" s="489">
        <v>40.571249158095299</v>
      </c>
      <c r="AB91" s="489">
        <v>22.27529488810605</v>
      </c>
      <c r="AC91" s="490">
        <v>18.905235768908433</v>
      </c>
      <c r="AD91" s="489">
        <v>40.746855776528001</v>
      </c>
      <c r="AE91" s="489">
        <v>40.571249158095299</v>
      </c>
      <c r="AF91" s="489">
        <v>22.27529488810605</v>
      </c>
      <c r="AG91" s="490">
        <v>18.905235768908433</v>
      </c>
      <c r="AH91" s="489">
        <v>40.746855776528001</v>
      </c>
      <c r="AI91" s="489">
        <v>40.571249158095299</v>
      </c>
      <c r="AJ91" s="489">
        <v>22.27529488810605</v>
      </c>
      <c r="AK91" s="489">
        <v>18.905235768908433</v>
      </c>
      <c r="AL91" s="488">
        <v>40.746855776528001</v>
      </c>
      <c r="AM91" s="489">
        <v>40.571249158095299</v>
      </c>
      <c r="AN91" s="489">
        <v>22.27529488810605</v>
      </c>
      <c r="AO91" s="490">
        <v>18.905235768908433</v>
      </c>
      <c r="AP91" s="488">
        <v>40.746855776528001</v>
      </c>
      <c r="AQ91" s="489">
        <v>40.571249158095299</v>
      </c>
      <c r="AR91" s="489">
        <v>22.27529488810605</v>
      </c>
      <c r="AS91" s="490">
        <v>18.905235768908433</v>
      </c>
      <c r="AT91" s="465" t="s">
        <v>1786</v>
      </c>
      <c r="AU91" s="466" t="s">
        <v>1786</v>
      </c>
      <c r="AV91" s="466" t="s">
        <v>1786</v>
      </c>
      <c r="AW91" s="466" t="s">
        <v>1786</v>
      </c>
      <c r="AX91" s="466" t="s">
        <v>1786</v>
      </c>
      <c r="AY91" s="335" t="s">
        <v>1786</v>
      </c>
      <c r="AZ91" s="336">
        <v>40.746855776528001</v>
      </c>
      <c r="BA91" s="335">
        <v>40.571249158095299</v>
      </c>
      <c r="BB91" s="335">
        <v>22.27529488810605</v>
      </c>
      <c r="BC91" s="337">
        <v>18.905235768908433</v>
      </c>
      <c r="BD91" s="465" t="s">
        <v>1786</v>
      </c>
      <c r="BE91" s="466" t="s">
        <v>1786</v>
      </c>
      <c r="BF91" s="466" t="s">
        <v>1786</v>
      </c>
      <c r="BG91" s="466" t="s">
        <v>1786</v>
      </c>
      <c r="BH91" s="466" t="s">
        <v>1786</v>
      </c>
      <c r="BI91" s="467" t="s">
        <v>1786</v>
      </c>
      <c r="BJ91" s="468">
        <v>32565195.508798618</v>
      </c>
      <c r="BK91" s="469"/>
    </row>
    <row r="92" spans="1:63">
      <c r="A92" s="412">
        <v>329</v>
      </c>
      <c r="B92" s="450" t="s">
        <v>1692</v>
      </c>
      <c r="D92" s="334" t="s">
        <v>1795</v>
      </c>
      <c r="E92" s="412">
        <v>1</v>
      </c>
      <c r="F92" s="451">
        <v>1648</v>
      </c>
      <c r="G92" s="452">
        <v>8772</v>
      </c>
      <c r="H92" s="452">
        <v>15</v>
      </c>
      <c r="I92" s="453">
        <v>3340</v>
      </c>
      <c r="J92" s="451">
        <v>683291.79564397223</v>
      </c>
      <c r="K92" s="452">
        <v>1779581.2443912707</v>
      </c>
      <c r="L92" s="452">
        <v>6186.9184745330704</v>
      </c>
      <c r="M92" s="453">
        <v>503228.02149891719</v>
      </c>
      <c r="N92" s="454">
        <v>414.61880803639093</v>
      </c>
      <c r="O92" s="455">
        <v>202.8706388954937</v>
      </c>
      <c r="P92" s="455">
        <v>412.46123163553801</v>
      </c>
      <c r="Q92" s="456">
        <v>150.66707230506503</v>
      </c>
      <c r="R92" s="457">
        <v>414.59934703457924</v>
      </c>
      <c r="S92" s="458">
        <v>202.8706388954937</v>
      </c>
      <c r="T92" s="458">
        <v>414.59934703457924</v>
      </c>
      <c r="U92" s="458">
        <v>150.66707230506503</v>
      </c>
      <c r="V92" s="486">
        <v>414.59934703457924</v>
      </c>
      <c r="W92" s="487">
        <v>202.8706388954937</v>
      </c>
      <c r="X92" s="487">
        <v>414.59934703457924</v>
      </c>
      <c r="Y92" s="487">
        <v>150.66707230506503</v>
      </c>
      <c r="Z92" s="488">
        <v>414.59934703457924</v>
      </c>
      <c r="AA92" s="489">
        <v>202.8706388954937</v>
      </c>
      <c r="AB92" s="489">
        <v>414.59934703457924</v>
      </c>
      <c r="AC92" s="490">
        <v>150.66707230506503</v>
      </c>
      <c r="AD92" s="489">
        <v>414.59934703457924</v>
      </c>
      <c r="AE92" s="489">
        <v>202.8706388954937</v>
      </c>
      <c r="AF92" s="489">
        <v>414.59934703457924</v>
      </c>
      <c r="AG92" s="490">
        <v>150.66707230506503</v>
      </c>
      <c r="AH92" s="489">
        <v>408.16058473719875</v>
      </c>
      <c r="AI92" s="489">
        <v>204.08029236859937</v>
      </c>
      <c r="AJ92" s="489">
        <v>302.34244018067409</v>
      </c>
      <c r="AK92" s="489">
        <v>151.17122009033704</v>
      </c>
      <c r="AL92" s="488">
        <v>408.16058473719875</v>
      </c>
      <c r="AM92" s="489">
        <v>204.08029236859937</v>
      </c>
      <c r="AN92" s="489">
        <v>302.34244018067409</v>
      </c>
      <c r="AO92" s="490">
        <v>151.17122009033704</v>
      </c>
      <c r="AP92" s="488">
        <v>408.16058473719875</v>
      </c>
      <c r="AQ92" s="489">
        <v>204.08029236859937</v>
      </c>
      <c r="AR92" s="489">
        <v>302.34244018067409</v>
      </c>
      <c r="AS92" s="490">
        <v>151.17122009033704</v>
      </c>
      <c r="AT92" s="465" t="s">
        <v>1786</v>
      </c>
      <c r="AU92" s="466" t="s">
        <v>1786</v>
      </c>
      <c r="AV92" s="466" t="s">
        <v>1786</v>
      </c>
      <c r="AW92" s="466" t="s">
        <v>1786</v>
      </c>
      <c r="AX92" s="466" t="s">
        <v>1786</v>
      </c>
      <c r="AY92" s="335" t="s">
        <v>1786</v>
      </c>
      <c r="AZ92" s="336">
        <v>408.16058473719875</v>
      </c>
      <c r="BA92" s="335">
        <v>204.08029236859937</v>
      </c>
      <c r="BB92" s="335">
        <v>302.34244018067409</v>
      </c>
      <c r="BC92" s="337">
        <v>151.17122009033704</v>
      </c>
      <c r="BD92" s="465" t="s">
        <v>1786</v>
      </c>
      <c r="BE92" s="466" t="s">
        <v>1786</v>
      </c>
      <c r="BF92" s="466" t="s">
        <v>1786</v>
      </c>
      <c r="BG92" s="466" t="s">
        <v>1786</v>
      </c>
      <c r="BH92" s="466" t="s">
        <v>1786</v>
      </c>
      <c r="BI92" s="467" t="s">
        <v>1786</v>
      </c>
      <c r="BJ92" s="468">
        <v>2972287.9800086929</v>
      </c>
      <c r="BK92" s="469"/>
    </row>
    <row r="93" spans="1:63">
      <c r="A93" s="412">
        <v>341</v>
      </c>
      <c r="B93" s="450" t="s">
        <v>1693</v>
      </c>
      <c r="D93" s="334" t="s">
        <v>1795</v>
      </c>
      <c r="E93" s="412">
        <v>1</v>
      </c>
      <c r="F93" s="451">
        <v>237</v>
      </c>
      <c r="G93" s="452">
        <v>22928</v>
      </c>
      <c r="H93" s="452">
        <v>132</v>
      </c>
      <c r="I93" s="453">
        <v>54149</v>
      </c>
      <c r="J93" s="451">
        <v>137038.3246661853</v>
      </c>
      <c r="K93" s="452">
        <v>3920224.1734910174</v>
      </c>
      <c r="L93" s="452">
        <v>69413.674981556527</v>
      </c>
      <c r="M93" s="453">
        <v>7658256.0670657977</v>
      </c>
      <c r="N93" s="454">
        <v>578.22077918221646</v>
      </c>
      <c r="O93" s="455">
        <v>170.9797703022949</v>
      </c>
      <c r="P93" s="455">
        <v>525.86117410270094</v>
      </c>
      <c r="Q93" s="456">
        <v>141.4293166460285</v>
      </c>
      <c r="R93" s="457">
        <v>578.22077918221646</v>
      </c>
      <c r="S93" s="458">
        <v>170.9797703022949</v>
      </c>
      <c r="T93" s="458">
        <v>525.86117410270094</v>
      </c>
      <c r="U93" s="458">
        <v>141.4293166460285</v>
      </c>
      <c r="V93" s="486">
        <v>578.22077918221646</v>
      </c>
      <c r="W93" s="487">
        <v>170.9797703022949</v>
      </c>
      <c r="X93" s="487">
        <v>525.86117410270094</v>
      </c>
      <c r="Y93" s="487">
        <v>141.4293166460285</v>
      </c>
      <c r="Z93" s="488">
        <v>578.22077918221646</v>
      </c>
      <c r="AA93" s="489">
        <v>170.9797703022949</v>
      </c>
      <c r="AB93" s="489">
        <v>525.86117410270094</v>
      </c>
      <c r="AC93" s="490">
        <v>141.4293166460285</v>
      </c>
      <c r="AD93" s="489">
        <v>578.22077918221646</v>
      </c>
      <c r="AE93" s="489">
        <v>170.9797703022949</v>
      </c>
      <c r="AF93" s="489">
        <v>525.86117410270094</v>
      </c>
      <c r="AG93" s="490">
        <v>141.4293166460285</v>
      </c>
      <c r="AH93" s="489">
        <v>346.7449361727376</v>
      </c>
      <c r="AI93" s="489">
        <v>173.3724680863688</v>
      </c>
      <c r="AJ93" s="489">
        <v>284.0376285831457</v>
      </c>
      <c r="AK93" s="489">
        <v>142.01881429157285</v>
      </c>
      <c r="AL93" s="488">
        <v>346.7449361727376</v>
      </c>
      <c r="AM93" s="489">
        <v>173.3724680863688</v>
      </c>
      <c r="AN93" s="489">
        <v>284.0376285831457</v>
      </c>
      <c r="AO93" s="490">
        <v>142.01881429157285</v>
      </c>
      <c r="AP93" s="488">
        <v>346.7449361727376</v>
      </c>
      <c r="AQ93" s="489">
        <v>173.3724680863688</v>
      </c>
      <c r="AR93" s="489">
        <v>284.0376285831457</v>
      </c>
      <c r="AS93" s="490">
        <v>142.01881429157285</v>
      </c>
      <c r="AT93" s="465" t="s">
        <v>1786</v>
      </c>
      <c r="AU93" s="466" t="s">
        <v>1786</v>
      </c>
      <c r="AV93" s="466" t="s">
        <v>1786</v>
      </c>
      <c r="AW93" s="466" t="s">
        <v>1786</v>
      </c>
      <c r="AX93" s="466" t="s">
        <v>1786</v>
      </c>
      <c r="AY93" s="335" t="s">
        <v>1786</v>
      </c>
      <c r="AZ93" s="336">
        <v>346.7449361727376</v>
      </c>
      <c r="BA93" s="335">
        <v>173.3724680863688</v>
      </c>
      <c r="BB93" s="335">
        <v>284.0376285831457</v>
      </c>
      <c r="BC93" s="337">
        <v>142.01881429157285</v>
      </c>
      <c r="BD93" s="465" t="s">
        <v>1786</v>
      </c>
      <c r="BE93" s="466" t="s">
        <v>1786</v>
      </c>
      <c r="BF93" s="466" t="s">
        <v>1786</v>
      </c>
      <c r="BG93" s="466" t="s">
        <v>1786</v>
      </c>
      <c r="BH93" s="466" t="s">
        <v>1786</v>
      </c>
      <c r="BI93" s="467" t="s">
        <v>1786</v>
      </c>
      <c r="BJ93" s="468">
        <v>11784932.240204556</v>
      </c>
      <c r="BK93" s="469"/>
    </row>
    <row r="94" spans="1:63">
      <c r="A94" s="412">
        <v>352</v>
      </c>
      <c r="B94" s="450" t="s">
        <v>1694</v>
      </c>
      <c r="D94" s="334" t="s">
        <v>1795</v>
      </c>
      <c r="E94" s="412">
        <v>0</v>
      </c>
      <c r="F94" s="451">
        <v>1423</v>
      </c>
      <c r="G94" s="452">
        <v>2672</v>
      </c>
      <c r="H94" s="452">
        <v>47</v>
      </c>
      <c r="I94" s="453">
        <v>1670</v>
      </c>
      <c r="J94" s="451">
        <v>332822.04988730408</v>
      </c>
      <c r="K94" s="452">
        <v>632043.13088491373</v>
      </c>
      <c r="L94" s="452">
        <v>7945.5535838199903</v>
      </c>
      <c r="M94" s="453">
        <v>283412.04986061633</v>
      </c>
      <c r="N94" s="454">
        <v>233.88759654764868</v>
      </c>
      <c r="O94" s="455">
        <v>236.54308790603059</v>
      </c>
      <c r="P94" s="455">
        <v>169.05433157063808</v>
      </c>
      <c r="Q94" s="456">
        <v>169.70781428779421</v>
      </c>
      <c r="R94" s="457">
        <v>231.81469623885991</v>
      </c>
      <c r="S94" s="458">
        <v>236.54308790603059</v>
      </c>
      <c r="T94" s="458">
        <v>231.81469623885991</v>
      </c>
      <c r="U94" s="458">
        <v>169.70781428779421</v>
      </c>
      <c r="V94" s="486">
        <v>231.81469623885991</v>
      </c>
      <c r="W94" s="487">
        <v>236.54308790603059</v>
      </c>
      <c r="X94" s="487">
        <v>231.81469623885991</v>
      </c>
      <c r="Y94" s="487">
        <v>169.70781428779421</v>
      </c>
      <c r="Z94" s="488">
        <v>231.81469623885991</v>
      </c>
      <c r="AA94" s="489">
        <v>236.54308790603059</v>
      </c>
      <c r="AB94" s="489">
        <v>231.81469623885991</v>
      </c>
      <c r="AC94" s="490">
        <v>169.70781428779421</v>
      </c>
      <c r="AD94" s="489">
        <v>234.89998623511875</v>
      </c>
      <c r="AE94" s="489">
        <v>234.89998623511875</v>
      </c>
      <c r="AF94" s="489">
        <v>231.81469623885991</v>
      </c>
      <c r="AG94" s="490">
        <v>169.70781428779421</v>
      </c>
      <c r="AH94" s="489">
        <v>234.89998623511875</v>
      </c>
      <c r="AI94" s="489">
        <v>234.89998623511875</v>
      </c>
      <c r="AJ94" s="489">
        <v>231.81469623885991</v>
      </c>
      <c r="AK94" s="489">
        <v>169.70781428779421</v>
      </c>
      <c r="AL94" s="488">
        <v>234.89998623511875</v>
      </c>
      <c r="AM94" s="489">
        <v>234.89998623511875</v>
      </c>
      <c r="AN94" s="489">
        <v>231.81469623885991</v>
      </c>
      <c r="AO94" s="490">
        <v>169.70781428779421</v>
      </c>
      <c r="AP94" s="488">
        <v>234.89998623511875</v>
      </c>
      <c r="AQ94" s="489">
        <v>234.89998623511875</v>
      </c>
      <c r="AR94" s="489">
        <v>231.81469623885991</v>
      </c>
      <c r="AS94" s="490">
        <v>169.70781428779421</v>
      </c>
      <c r="AT94" s="465" t="s">
        <v>1786</v>
      </c>
      <c r="AU94" s="466" t="s">
        <v>1786</v>
      </c>
      <c r="AV94" s="466" t="s">
        <v>1786</v>
      </c>
      <c r="AW94" s="466" t="s">
        <v>1786</v>
      </c>
      <c r="AX94" s="466" t="s">
        <v>1786</v>
      </c>
      <c r="AY94" s="335" t="s">
        <v>1786</v>
      </c>
      <c r="AZ94" s="336">
        <v>234.89998623511875</v>
      </c>
      <c r="BA94" s="335">
        <v>234.89998623511875</v>
      </c>
      <c r="BB94" s="335">
        <v>231.81469623885991</v>
      </c>
      <c r="BC94" s="337">
        <v>169.70781428779421</v>
      </c>
      <c r="BD94" s="465" t="s">
        <v>1786</v>
      </c>
      <c r="BE94" s="466" t="s">
        <v>1786</v>
      </c>
      <c r="BF94" s="466" t="s">
        <v>1786</v>
      </c>
      <c r="BG94" s="466" t="s">
        <v>1786</v>
      </c>
      <c r="BH94" s="466" t="s">
        <v>1786</v>
      </c>
      <c r="BI94" s="467" t="s">
        <v>1786</v>
      </c>
      <c r="BJ94" s="468">
        <v>1256222.784216654</v>
      </c>
      <c r="BK94" s="469"/>
    </row>
    <row r="95" spans="1:63">
      <c r="A95" s="412">
        <v>360</v>
      </c>
      <c r="B95" s="450" t="s">
        <v>75</v>
      </c>
      <c r="D95" s="334" t="s">
        <v>1795</v>
      </c>
      <c r="E95" s="412">
        <v>1</v>
      </c>
      <c r="F95" s="451">
        <v>35862</v>
      </c>
      <c r="G95" s="452">
        <v>1093998</v>
      </c>
      <c r="H95" s="452">
        <v>20909</v>
      </c>
      <c r="I95" s="453">
        <v>687388</v>
      </c>
      <c r="J95" s="451">
        <v>4535896.4103949862</v>
      </c>
      <c r="K95" s="452">
        <v>155160984.50119621</v>
      </c>
      <c r="L95" s="452">
        <v>1963445.3531359739</v>
      </c>
      <c r="M95" s="453">
        <v>75921295.261123717</v>
      </c>
      <c r="N95" s="454">
        <v>126.48197006287954</v>
      </c>
      <c r="O95" s="455">
        <v>141.82931276034893</v>
      </c>
      <c r="P95" s="455">
        <v>93.904316473096458</v>
      </c>
      <c r="Q95" s="456">
        <v>110.44896806625039</v>
      </c>
      <c r="R95" s="457">
        <v>126.48197006287954</v>
      </c>
      <c r="S95" s="458">
        <v>141.82931276034893</v>
      </c>
      <c r="T95" s="458">
        <v>93.904316473096458</v>
      </c>
      <c r="U95" s="458">
        <v>110.44896806625039</v>
      </c>
      <c r="V95" s="486">
        <v>126.48197006287954</v>
      </c>
      <c r="W95" s="487">
        <v>141.82931276034893</v>
      </c>
      <c r="X95" s="487">
        <v>93.904316473096458</v>
      </c>
      <c r="Y95" s="487">
        <v>110.44896806625039</v>
      </c>
      <c r="Z95" s="488">
        <v>126.48197006287954</v>
      </c>
      <c r="AA95" s="489">
        <v>141.82931276034893</v>
      </c>
      <c r="AB95" s="489">
        <v>93.904316473096458</v>
      </c>
      <c r="AC95" s="490">
        <v>110.44896806625039</v>
      </c>
      <c r="AD95" s="489">
        <v>141.34218479421452</v>
      </c>
      <c r="AE95" s="489">
        <v>141.34218479421452</v>
      </c>
      <c r="AF95" s="489">
        <v>109.96056825633836</v>
      </c>
      <c r="AG95" s="490">
        <v>109.96056825633836</v>
      </c>
      <c r="AH95" s="489">
        <v>141.34218479421452</v>
      </c>
      <c r="AI95" s="489">
        <v>141.34218479421452</v>
      </c>
      <c r="AJ95" s="489">
        <v>109.96056825633836</v>
      </c>
      <c r="AK95" s="489">
        <v>109.96056825633836</v>
      </c>
      <c r="AL95" s="488">
        <v>141.34218479421452</v>
      </c>
      <c r="AM95" s="489">
        <v>141.34218479421452</v>
      </c>
      <c r="AN95" s="489">
        <v>109.96056825633836</v>
      </c>
      <c r="AO95" s="490">
        <v>109.96056825633836</v>
      </c>
      <c r="AP95" s="488">
        <v>141.34218479421452</v>
      </c>
      <c r="AQ95" s="489">
        <v>141.34218479421452</v>
      </c>
      <c r="AR95" s="489">
        <v>109.96056825633836</v>
      </c>
      <c r="AS95" s="490">
        <v>109.96056825633836</v>
      </c>
      <c r="AT95" s="465" t="s">
        <v>1786</v>
      </c>
      <c r="AU95" s="466" t="s">
        <v>1786</v>
      </c>
      <c r="AV95" s="466" t="s">
        <v>1786</v>
      </c>
      <c r="AW95" s="466" t="s">
        <v>1786</v>
      </c>
      <c r="AX95" s="466" t="s">
        <v>1786</v>
      </c>
      <c r="AY95" s="335" t="s">
        <v>1786</v>
      </c>
      <c r="AZ95" s="336">
        <v>141.34218479421452</v>
      </c>
      <c r="BA95" s="335">
        <v>141.34218479421452</v>
      </c>
      <c r="BB95" s="335">
        <v>109.96056825633836</v>
      </c>
      <c r="BC95" s="337">
        <v>109.96056825633836</v>
      </c>
      <c r="BD95" s="465" t="s">
        <v>1786</v>
      </c>
      <c r="BE95" s="466" t="s">
        <v>1786</v>
      </c>
      <c r="BF95" s="466" t="s">
        <v>1786</v>
      </c>
      <c r="BG95" s="466" t="s">
        <v>1786</v>
      </c>
      <c r="BH95" s="466" t="s">
        <v>1786</v>
      </c>
      <c r="BI95" s="467" t="s">
        <v>1786</v>
      </c>
      <c r="BJ95" s="468">
        <v>237581621.52585089</v>
      </c>
      <c r="BK95" s="469"/>
    </row>
    <row r="96" spans="1:63">
      <c r="A96" s="412">
        <v>371</v>
      </c>
      <c r="B96" s="450" t="s">
        <v>1695</v>
      </c>
      <c r="D96" s="334" t="s">
        <v>1795</v>
      </c>
      <c r="E96" s="412">
        <v>0</v>
      </c>
      <c r="F96" s="451">
        <v>0</v>
      </c>
      <c r="G96" s="452">
        <v>2391</v>
      </c>
      <c r="H96" s="452">
        <v>0</v>
      </c>
      <c r="I96" s="453">
        <v>4515</v>
      </c>
      <c r="J96" s="451">
        <v>0</v>
      </c>
      <c r="K96" s="452">
        <v>529818.13817526924</v>
      </c>
      <c r="L96" s="452">
        <v>0</v>
      </c>
      <c r="M96" s="453">
        <v>283194.99491319997</v>
      </c>
      <c r="N96" s="454">
        <v>0</v>
      </c>
      <c r="O96" s="455">
        <v>221.58851450241289</v>
      </c>
      <c r="P96" s="455">
        <v>0</v>
      </c>
      <c r="Q96" s="456">
        <v>62.72314394533776</v>
      </c>
      <c r="R96" s="457" t="e">
        <v>#DIV/0!</v>
      </c>
      <c r="S96" s="458">
        <v>221.58851450241289</v>
      </c>
      <c r="T96" s="458" t="e">
        <v>#DIV/0!</v>
      </c>
      <c r="U96" s="458">
        <v>62.72314394533776</v>
      </c>
      <c r="V96" s="486">
        <v>221.58851450241289</v>
      </c>
      <c r="W96" s="487">
        <v>221.58851450241289</v>
      </c>
      <c r="X96" s="487">
        <v>62.72314394533776</v>
      </c>
      <c r="Y96" s="487">
        <v>62.72314394533776</v>
      </c>
      <c r="Z96" s="488">
        <v>221.58851450241289</v>
      </c>
      <c r="AA96" s="489">
        <v>221.58851450241289</v>
      </c>
      <c r="AB96" s="489">
        <v>62.72314394533776</v>
      </c>
      <c r="AC96" s="490">
        <v>62.72314394533776</v>
      </c>
      <c r="AD96" s="489">
        <v>221.58851450241289</v>
      </c>
      <c r="AE96" s="489">
        <v>221.58851450241289</v>
      </c>
      <c r="AF96" s="489">
        <v>62.72314394533776</v>
      </c>
      <c r="AG96" s="490">
        <v>62.72314394533776</v>
      </c>
      <c r="AH96" s="489">
        <v>221.58851450241289</v>
      </c>
      <c r="AI96" s="489">
        <v>221.58851450241289</v>
      </c>
      <c r="AJ96" s="489">
        <v>62.72314394533776</v>
      </c>
      <c r="AK96" s="489">
        <v>62.72314394533776</v>
      </c>
      <c r="AL96" s="488">
        <v>221.58851450241289</v>
      </c>
      <c r="AM96" s="489">
        <v>221.58851450241289</v>
      </c>
      <c r="AN96" s="489">
        <v>62.72314394533776</v>
      </c>
      <c r="AO96" s="490">
        <v>62.72314394533776</v>
      </c>
      <c r="AP96" s="488">
        <v>221.58851450241289</v>
      </c>
      <c r="AQ96" s="489">
        <v>221.58851450241289</v>
      </c>
      <c r="AR96" s="489">
        <v>62.72314394533776</v>
      </c>
      <c r="AS96" s="490">
        <v>62.72314394533776</v>
      </c>
      <c r="AT96" s="465" t="s">
        <v>1786</v>
      </c>
      <c r="AU96" s="466" t="s">
        <v>1786</v>
      </c>
      <c r="AV96" s="466" t="s">
        <v>1786</v>
      </c>
      <c r="AW96" s="466" t="s">
        <v>1786</v>
      </c>
      <c r="AX96" s="466" t="s">
        <v>1786</v>
      </c>
      <c r="AY96" s="335" t="s">
        <v>1786</v>
      </c>
      <c r="AZ96" s="336">
        <v>221.58851450241289</v>
      </c>
      <c r="BA96" s="335">
        <v>221.58851450241289</v>
      </c>
      <c r="BB96" s="335">
        <v>62.72314394533776</v>
      </c>
      <c r="BC96" s="337">
        <v>62.72314394533776</v>
      </c>
      <c r="BD96" s="465" t="s">
        <v>1786</v>
      </c>
      <c r="BE96" s="466" t="s">
        <v>1786</v>
      </c>
      <c r="BF96" s="466" t="s">
        <v>1786</v>
      </c>
      <c r="BG96" s="466" t="s">
        <v>1786</v>
      </c>
      <c r="BH96" s="466" t="s">
        <v>1786</v>
      </c>
      <c r="BI96" s="467" t="s">
        <v>1786</v>
      </c>
      <c r="BJ96" s="468">
        <v>813013.13308846927</v>
      </c>
      <c r="BK96" s="469"/>
    </row>
    <row r="97" spans="1:63">
      <c r="A97" s="412">
        <v>422</v>
      </c>
      <c r="B97" s="450" t="s">
        <v>1696</v>
      </c>
      <c r="D97" s="334" t="s">
        <v>1795</v>
      </c>
      <c r="E97" s="412">
        <v>0</v>
      </c>
      <c r="F97" s="451">
        <v>132</v>
      </c>
      <c r="G97" s="452">
        <v>10676</v>
      </c>
      <c r="H97" s="452">
        <v>516</v>
      </c>
      <c r="I97" s="453">
        <v>18607</v>
      </c>
      <c r="J97" s="451">
        <v>46696.220239410599</v>
      </c>
      <c r="K97" s="452">
        <v>2255237.6139690559</v>
      </c>
      <c r="L97" s="452">
        <v>142880.9907968406</v>
      </c>
      <c r="M97" s="453">
        <v>2539484.2242120244</v>
      </c>
      <c r="N97" s="454">
        <v>353.75924423795908</v>
      </c>
      <c r="O97" s="455">
        <v>211.24368808252677</v>
      </c>
      <c r="P97" s="455">
        <v>276.90114495511745</v>
      </c>
      <c r="Q97" s="456">
        <v>136.48004644553257</v>
      </c>
      <c r="R97" s="457">
        <v>353.75924423795908</v>
      </c>
      <c r="S97" s="458">
        <v>211.24368808252677</v>
      </c>
      <c r="T97" s="458">
        <v>276.90114495511745</v>
      </c>
      <c r="U97" s="458">
        <v>136.48004644553257</v>
      </c>
      <c r="V97" s="486">
        <v>353.75924423795908</v>
      </c>
      <c r="W97" s="487">
        <v>211.24368808252677</v>
      </c>
      <c r="X97" s="487">
        <v>276.90114495511745</v>
      </c>
      <c r="Y97" s="487">
        <v>136.48004644553257</v>
      </c>
      <c r="Z97" s="488">
        <v>353.75924423795908</v>
      </c>
      <c r="AA97" s="489">
        <v>211.24368808252677</v>
      </c>
      <c r="AB97" s="489">
        <v>276.90114495511745</v>
      </c>
      <c r="AC97" s="490">
        <v>136.48004644553257</v>
      </c>
      <c r="AD97" s="489">
        <v>353.75924423795908</v>
      </c>
      <c r="AE97" s="489">
        <v>211.24368808252677</v>
      </c>
      <c r="AF97" s="489">
        <v>276.90114495511745</v>
      </c>
      <c r="AG97" s="490">
        <v>136.48004644553257</v>
      </c>
      <c r="AH97" s="489">
        <v>353.75924423795908</v>
      </c>
      <c r="AI97" s="489">
        <v>211.24368808252677</v>
      </c>
      <c r="AJ97" s="489">
        <v>273.16718926715873</v>
      </c>
      <c r="AK97" s="489">
        <v>136.58359463357937</v>
      </c>
      <c r="AL97" s="488">
        <v>353.75924423795908</v>
      </c>
      <c r="AM97" s="489">
        <v>211.24368808252677</v>
      </c>
      <c r="AN97" s="489">
        <v>273.16718926715873</v>
      </c>
      <c r="AO97" s="490">
        <v>136.58359463357937</v>
      </c>
      <c r="AP97" s="488">
        <v>353.75924423795908</v>
      </c>
      <c r="AQ97" s="489">
        <v>211.24368808252677</v>
      </c>
      <c r="AR97" s="489">
        <v>273.16718926715873</v>
      </c>
      <c r="AS97" s="490">
        <v>136.58359463357937</v>
      </c>
      <c r="AT97" s="465" t="s">
        <v>1786</v>
      </c>
      <c r="AU97" s="466" t="s">
        <v>1786</v>
      </c>
      <c r="AV97" s="466" t="s">
        <v>1786</v>
      </c>
      <c r="AW97" s="466" t="s">
        <v>1786</v>
      </c>
      <c r="AX97" s="466" t="s">
        <v>1786</v>
      </c>
      <c r="AY97" s="335" t="s">
        <v>1786</v>
      </c>
      <c r="AZ97" s="336">
        <v>353.75924423795908</v>
      </c>
      <c r="BA97" s="335">
        <v>211.24368808252677</v>
      </c>
      <c r="BB97" s="335">
        <v>273.16718926715873</v>
      </c>
      <c r="BC97" s="337">
        <v>136.58359463357937</v>
      </c>
      <c r="BD97" s="465" t="s">
        <v>1786</v>
      </c>
      <c r="BE97" s="466" t="s">
        <v>1786</v>
      </c>
      <c r="BF97" s="466" t="s">
        <v>1786</v>
      </c>
      <c r="BG97" s="466" t="s">
        <v>1786</v>
      </c>
      <c r="BH97" s="466" t="s">
        <v>1786</v>
      </c>
      <c r="BI97" s="467" t="s">
        <v>1786</v>
      </c>
      <c r="BJ97" s="468">
        <v>4984299.0492173322</v>
      </c>
      <c r="BK97" s="469"/>
    </row>
    <row r="98" spans="1:63">
      <c r="A98" s="412">
        <v>430</v>
      </c>
      <c r="B98" s="450" t="s">
        <v>1697</v>
      </c>
      <c r="D98" s="334" t="s">
        <v>1795</v>
      </c>
      <c r="E98" s="412">
        <v>1</v>
      </c>
      <c r="F98" s="451">
        <v>4676</v>
      </c>
      <c r="G98" s="452">
        <v>173372</v>
      </c>
      <c r="H98" s="452">
        <v>6145</v>
      </c>
      <c r="I98" s="453">
        <v>254914</v>
      </c>
      <c r="J98" s="451">
        <v>976635.30715426442</v>
      </c>
      <c r="K98" s="452">
        <v>44228527.504881181</v>
      </c>
      <c r="L98" s="452">
        <v>781277.87211786455</v>
      </c>
      <c r="M98" s="453">
        <v>36493255.165990338</v>
      </c>
      <c r="N98" s="454">
        <v>208.8612718465065</v>
      </c>
      <c r="O98" s="455">
        <v>255.10767312415604</v>
      </c>
      <c r="P98" s="455">
        <v>127.14041857084858</v>
      </c>
      <c r="Q98" s="456">
        <v>143.15908567591555</v>
      </c>
      <c r="R98" s="457">
        <v>208.8612718465065</v>
      </c>
      <c r="S98" s="458">
        <v>255.10767312415604</v>
      </c>
      <c r="T98" s="458">
        <v>127.14041857084858</v>
      </c>
      <c r="U98" s="458">
        <v>143.15908567591555</v>
      </c>
      <c r="V98" s="486">
        <v>208.8612718465065</v>
      </c>
      <c r="W98" s="487">
        <v>255.10767312415604</v>
      </c>
      <c r="X98" s="487">
        <v>127.14041857084858</v>
      </c>
      <c r="Y98" s="487">
        <v>143.15908567591555</v>
      </c>
      <c r="Z98" s="488">
        <v>208.8612718465065</v>
      </c>
      <c r="AA98" s="489">
        <v>255.10767312415604</v>
      </c>
      <c r="AB98" s="489">
        <v>127.14041857084858</v>
      </c>
      <c r="AC98" s="490">
        <v>143.15908567591555</v>
      </c>
      <c r="AD98" s="489">
        <v>253.89312327032849</v>
      </c>
      <c r="AE98" s="489">
        <v>253.89312327032849</v>
      </c>
      <c r="AF98" s="489">
        <v>142.78202643122128</v>
      </c>
      <c r="AG98" s="490">
        <v>142.78202643122128</v>
      </c>
      <c r="AH98" s="489">
        <v>253.89312327032849</v>
      </c>
      <c r="AI98" s="489">
        <v>253.89312327032849</v>
      </c>
      <c r="AJ98" s="489">
        <v>142.78202643122128</v>
      </c>
      <c r="AK98" s="489">
        <v>142.78202643122128</v>
      </c>
      <c r="AL98" s="488">
        <v>253.89312327032849</v>
      </c>
      <c r="AM98" s="489">
        <v>253.89312327032849</v>
      </c>
      <c r="AN98" s="489">
        <v>142.78202643122128</v>
      </c>
      <c r="AO98" s="490">
        <v>142.78202643122128</v>
      </c>
      <c r="AP98" s="488">
        <v>253.89312327032849</v>
      </c>
      <c r="AQ98" s="489">
        <v>253.89312327032849</v>
      </c>
      <c r="AR98" s="489">
        <v>142.78202643122128</v>
      </c>
      <c r="AS98" s="490">
        <v>142.78202643122128</v>
      </c>
      <c r="AT98" s="465" t="s">
        <v>1786</v>
      </c>
      <c r="AU98" s="466" t="s">
        <v>1786</v>
      </c>
      <c r="AV98" s="466" t="s">
        <v>1786</v>
      </c>
      <c r="AW98" s="466" t="s">
        <v>1786</v>
      </c>
      <c r="AX98" s="466" t="s">
        <v>1786</v>
      </c>
      <c r="AY98" s="335" t="s">
        <v>1786</v>
      </c>
      <c r="AZ98" s="336">
        <v>253.89312327032849</v>
      </c>
      <c r="BA98" s="335">
        <v>253.89312327032849</v>
      </c>
      <c r="BB98" s="335">
        <v>142.78202643122128</v>
      </c>
      <c r="BC98" s="337">
        <v>142.78202643122128</v>
      </c>
      <c r="BD98" s="465" t="s">
        <v>1786</v>
      </c>
      <c r="BE98" s="466" t="s">
        <v>1786</v>
      </c>
      <c r="BF98" s="466" t="s">
        <v>1786</v>
      </c>
      <c r="BG98" s="466" t="s">
        <v>1786</v>
      </c>
      <c r="BH98" s="466" t="s">
        <v>1786</v>
      </c>
      <c r="BI98" s="467" t="s">
        <v>1786</v>
      </c>
      <c r="BJ98" s="468">
        <v>82479695.850143641</v>
      </c>
      <c r="BK98" s="469"/>
    </row>
    <row r="99" spans="1:63">
      <c r="A99" s="412">
        <v>450</v>
      </c>
      <c r="B99" s="450" t="s">
        <v>1698</v>
      </c>
      <c r="D99" s="334" t="s">
        <v>1795</v>
      </c>
      <c r="E99" s="412">
        <v>0</v>
      </c>
      <c r="F99" s="451">
        <v>20</v>
      </c>
      <c r="G99" s="452">
        <v>21147</v>
      </c>
      <c r="H99" s="452">
        <v>62</v>
      </c>
      <c r="I99" s="453">
        <v>23928</v>
      </c>
      <c r="J99" s="451">
        <v>4740.8679727261479</v>
      </c>
      <c r="K99" s="452">
        <v>2336991.6554513178</v>
      </c>
      <c r="L99" s="452">
        <v>5460.2596950236821</v>
      </c>
      <c r="M99" s="453">
        <v>1873793.6494884719</v>
      </c>
      <c r="N99" s="454">
        <v>237.04339863630739</v>
      </c>
      <c r="O99" s="455">
        <v>110.51173478277381</v>
      </c>
      <c r="P99" s="455">
        <v>88.068704758446486</v>
      </c>
      <c r="Q99" s="456">
        <v>78.309664388518556</v>
      </c>
      <c r="R99" s="457">
        <v>124.40399594816866</v>
      </c>
      <c r="S99" s="458">
        <v>110.51173478277381</v>
      </c>
      <c r="T99" s="458">
        <v>124.40399594816866</v>
      </c>
      <c r="U99" s="458">
        <v>78.309664388518556</v>
      </c>
      <c r="V99" s="486">
        <v>124.40399594816866</v>
      </c>
      <c r="W99" s="487">
        <v>110.51173478277381</v>
      </c>
      <c r="X99" s="487">
        <v>124.40399594816866</v>
      </c>
      <c r="Y99" s="487">
        <v>78.309664388518556</v>
      </c>
      <c r="Z99" s="488">
        <v>124.40399594816866</v>
      </c>
      <c r="AA99" s="489">
        <v>110.51173478277381</v>
      </c>
      <c r="AB99" s="489">
        <v>124.40399594816866</v>
      </c>
      <c r="AC99" s="490">
        <v>78.309664388518556</v>
      </c>
      <c r="AD99" s="489">
        <v>124.40399594816866</v>
      </c>
      <c r="AE99" s="489">
        <v>110.51173478277381</v>
      </c>
      <c r="AF99" s="489">
        <v>124.40399594816866</v>
      </c>
      <c r="AG99" s="490">
        <v>78.309664388518556</v>
      </c>
      <c r="AH99" s="489">
        <v>124.40399594816866</v>
      </c>
      <c r="AI99" s="489">
        <v>110.51173478277381</v>
      </c>
      <c r="AJ99" s="489">
        <v>124.40399594816866</v>
      </c>
      <c r="AK99" s="489">
        <v>78.309664388518556</v>
      </c>
      <c r="AL99" s="488">
        <v>124.40399594816866</v>
      </c>
      <c r="AM99" s="489">
        <v>110.51173478277381</v>
      </c>
      <c r="AN99" s="489">
        <v>124.40399594816866</v>
      </c>
      <c r="AO99" s="490">
        <v>78.309664388518556</v>
      </c>
      <c r="AP99" s="488">
        <v>124.40399594816866</v>
      </c>
      <c r="AQ99" s="489">
        <v>110.51173478277381</v>
      </c>
      <c r="AR99" s="489">
        <v>124.40399594816866</v>
      </c>
      <c r="AS99" s="490">
        <v>78.309664388518556</v>
      </c>
      <c r="AT99" s="465" t="s">
        <v>1786</v>
      </c>
      <c r="AU99" s="466" t="s">
        <v>1786</v>
      </c>
      <c r="AV99" s="466" t="s">
        <v>1786</v>
      </c>
      <c r="AW99" s="466" t="s">
        <v>1786</v>
      </c>
      <c r="AX99" s="466" t="s">
        <v>1786</v>
      </c>
      <c r="AY99" s="335" t="s">
        <v>1786</v>
      </c>
      <c r="AZ99" s="336">
        <v>124.40399594816866</v>
      </c>
      <c r="BA99" s="335">
        <v>110.51173478277381</v>
      </c>
      <c r="BB99" s="335">
        <v>124.40399594816866</v>
      </c>
      <c r="BC99" s="337">
        <v>78.309664388518556</v>
      </c>
      <c r="BD99" s="465" t="s">
        <v>1786</v>
      </c>
      <c r="BE99" s="466" t="s">
        <v>1786</v>
      </c>
      <c r="BF99" s="466" t="s">
        <v>1786</v>
      </c>
      <c r="BG99" s="466" t="s">
        <v>1786</v>
      </c>
      <c r="BH99" s="466" t="s">
        <v>1786</v>
      </c>
      <c r="BI99" s="467" t="s">
        <v>1786</v>
      </c>
      <c r="BJ99" s="468">
        <v>4220986.432607539</v>
      </c>
      <c r="BK99" s="469"/>
    </row>
    <row r="100" spans="1:63">
      <c r="A100" s="412">
        <v>460</v>
      </c>
      <c r="B100" s="450" t="s">
        <v>1699</v>
      </c>
      <c r="D100" s="334" t="s">
        <v>1795</v>
      </c>
      <c r="E100" s="412">
        <v>0</v>
      </c>
      <c r="F100" s="451">
        <v>101</v>
      </c>
      <c r="G100" s="452">
        <v>5018</v>
      </c>
      <c r="H100" s="452">
        <v>722</v>
      </c>
      <c r="I100" s="453">
        <v>18228</v>
      </c>
      <c r="J100" s="451">
        <v>9491.8764668613894</v>
      </c>
      <c r="K100" s="452">
        <v>621680.28084613266</v>
      </c>
      <c r="L100" s="452">
        <v>75501.374207066096</v>
      </c>
      <c r="M100" s="453">
        <v>1149209.0196624533</v>
      </c>
      <c r="N100" s="454">
        <v>93.978974919419699</v>
      </c>
      <c r="O100" s="455">
        <v>123.89005198209101</v>
      </c>
      <c r="P100" s="455">
        <v>104.57254045300013</v>
      </c>
      <c r="Q100" s="456">
        <v>63.046358331273495</v>
      </c>
      <c r="R100" s="457">
        <v>93.978974919419699</v>
      </c>
      <c r="S100" s="458">
        <v>123.89005198209101</v>
      </c>
      <c r="T100" s="458">
        <v>104.57254045300013</v>
      </c>
      <c r="U100" s="458">
        <v>63.046358331273495</v>
      </c>
      <c r="V100" s="486">
        <v>93.978974919419699</v>
      </c>
      <c r="W100" s="487">
        <v>123.89005198209101</v>
      </c>
      <c r="X100" s="487">
        <v>104.57254045300013</v>
      </c>
      <c r="Y100" s="487">
        <v>63.046358331273495</v>
      </c>
      <c r="Z100" s="488">
        <v>103.27247955519742</v>
      </c>
      <c r="AA100" s="489">
        <v>123.89005198209101</v>
      </c>
      <c r="AB100" s="489">
        <v>103.27247955519742</v>
      </c>
      <c r="AC100" s="490">
        <v>63.046358331273495</v>
      </c>
      <c r="AD100" s="489">
        <v>123.48325869920055</v>
      </c>
      <c r="AE100" s="489">
        <v>123.48325869920055</v>
      </c>
      <c r="AF100" s="489">
        <v>103.27247955519742</v>
      </c>
      <c r="AG100" s="490">
        <v>63.046358331273495</v>
      </c>
      <c r="AH100" s="489">
        <v>123.48325869920055</v>
      </c>
      <c r="AI100" s="489">
        <v>123.48325869920055</v>
      </c>
      <c r="AJ100" s="489">
        <v>103.27247955519742</v>
      </c>
      <c r="AK100" s="489">
        <v>63.046358331273495</v>
      </c>
      <c r="AL100" s="488">
        <v>123.48325869920055</v>
      </c>
      <c r="AM100" s="489">
        <v>123.48325869920055</v>
      </c>
      <c r="AN100" s="489">
        <v>103.27247955519742</v>
      </c>
      <c r="AO100" s="490">
        <v>63.046358331273495</v>
      </c>
      <c r="AP100" s="488">
        <v>123.48325869920055</v>
      </c>
      <c r="AQ100" s="489">
        <v>123.48325869920055</v>
      </c>
      <c r="AR100" s="489">
        <v>103.27247955519742</v>
      </c>
      <c r="AS100" s="490">
        <v>63.046358331273495</v>
      </c>
      <c r="AT100" s="465" t="s">
        <v>1786</v>
      </c>
      <c r="AU100" s="466" t="s">
        <v>1786</v>
      </c>
      <c r="AV100" s="466" t="s">
        <v>1786</v>
      </c>
      <c r="AW100" s="466" t="s">
        <v>1786</v>
      </c>
      <c r="AX100" s="466" t="s">
        <v>1786</v>
      </c>
      <c r="AY100" s="335" t="s">
        <v>1786</v>
      </c>
      <c r="AZ100" s="336">
        <v>123.48325869920055</v>
      </c>
      <c r="BA100" s="335">
        <v>123.48325869920055</v>
      </c>
      <c r="BB100" s="335">
        <v>103.27247955519742</v>
      </c>
      <c r="BC100" s="337">
        <v>63.046358331273495</v>
      </c>
      <c r="BD100" s="465" t="s">
        <v>1786</v>
      </c>
      <c r="BE100" s="466" t="s">
        <v>1786</v>
      </c>
      <c r="BF100" s="466" t="s">
        <v>1786</v>
      </c>
      <c r="BG100" s="466" t="s">
        <v>1786</v>
      </c>
      <c r="BH100" s="466" t="s">
        <v>1786</v>
      </c>
      <c r="BI100" s="467" t="s">
        <v>1786</v>
      </c>
      <c r="BJ100" s="468">
        <v>1855882.5511825136</v>
      </c>
      <c r="BK100" s="469"/>
    </row>
    <row r="101" spans="1:63">
      <c r="A101" s="412">
        <v>501</v>
      </c>
      <c r="B101" s="450" t="s">
        <v>12</v>
      </c>
      <c r="D101" s="334" t="s">
        <v>1795</v>
      </c>
      <c r="E101" s="412">
        <v>1</v>
      </c>
      <c r="F101" s="451">
        <v>37561</v>
      </c>
      <c r="G101" s="452">
        <v>934756</v>
      </c>
      <c r="H101" s="452">
        <v>112461</v>
      </c>
      <c r="I101" s="453">
        <v>2191837</v>
      </c>
      <c r="J101" s="451">
        <v>6613869.7888065688</v>
      </c>
      <c r="K101" s="452">
        <v>143069201.85763755</v>
      </c>
      <c r="L101" s="452">
        <v>10867131.17188767</v>
      </c>
      <c r="M101" s="453">
        <v>182038296.76794609</v>
      </c>
      <c r="N101" s="454">
        <v>176.0834319854788</v>
      </c>
      <c r="O101" s="455">
        <v>153.05513081235912</v>
      </c>
      <c r="P101" s="455">
        <v>96.630220004158502</v>
      </c>
      <c r="Q101" s="456">
        <v>83.052844152163729</v>
      </c>
      <c r="R101" s="457">
        <v>176.0834319854788</v>
      </c>
      <c r="S101" s="458">
        <v>153.05513081235912</v>
      </c>
      <c r="T101" s="458">
        <v>96.630220004158502</v>
      </c>
      <c r="U101" s="458">
        <v>83.052844152163729</v>
      </c>
      <c r="V101" s="486">
        <v>176.0834319854788</v>
      </c>
      <c r="W101" s="487">
        <v>153.05513081235912</v>
      </c>
      <c r="X101" s="487">
        <v>96.630220004158502</v>
      </c>
      <c r="Y101" s="487">
        <v>83.052844152163729</v>
      </c>
      <c r="Z101" s="488">
        <v>176.0834319854788</v>
      </c>
      <c r="AA101" s="489">
        <v>153.05513081235912</v>
      </c>
      <c r="AB101" s="489">
        <v>96.630220004158502</v>
      </c>
      <c r="AC101" s="490">
        <v>83.052844152163729</v>
      </c>
      <c r="AD101" s="489">
        <v>176.0834319854788</v>
      </c>
      <c r="AE101" s="489">
        <v>153.05513081235912</v>
      </c>
      <c r="AF101" s="489">
        <v>96.630220004158502</v>
      </c>
      <c r="AG101" s="490">
        <v>83.052844152163729</v>
      </c>
      <c r="AH101" s="489">
        <v>176.0834319854788</v>
      </c>
      <c r="AI101" s="489">
        <v>153.05513081235912</v>
      </c>
      <c r="AJ101" s="489">
        <v>96.630220004158502</v>
      </c>
      <c r="AK101" s="489">
        <v>83.052844152163729</v>
      </c>
      <c r="AL101" s="488">
        <v>176.0834319854788</v>
      </c>
      <c r="AM101" s="489">
        <v>153.05513081235912</v>
      </c>
      <c r="AN101" s="489">
        <v>96.630220004158502</v>
      </c>
      <c r="AO101" s="490">
        <v>83.052844152163729</v>
      </c>
      <c r="AP101" s="488">
        <v>176.0834319854788</v>
      </c>
      <c r="AQ101" s="489">
        <v>153.05513081235912</v>
      </c>
      <c r="AR101" s="489">
        <v>96.630220004158502</v>
      </c>
      <c r="AS101" s="490">
        <v>83.052844152163729</v>
      </c>
      <c r="AT101" s="465" t="s">
        <v>1786</v>
      </c>
      <c r="AU101" s="466" t="s">
        <v>1786</v>
      </c>
      <c r="AV101" s="466" t="s">
        <v>1786</v>
      </c>
      <c r="AW101" s="466" t="s">
        <v>1786</v>
      </c>
      <c r="AX101" s="466" t="s">
        <v>1786</v>
      </c>
      <c r="AY101" s="335" t="s">
        <v>1786</v>
      </c>
      <c r="AZ101" s="336">
        <v>176.0834319854788</v>
      </c>
      <c r="BA101" s="335">
        <v>153.05513081235912</v>
      </c>
      <c r="BB101" s="335">
        <v>96.630220004158502</v>
      </c>
      <c r="BC101" s="337">
        <v>83.052844152163729</v>
      </c>
      <c r="BD101" s="465" t="s">
        <v>1786</v>
      </c>
      <c r="BE101" s="466" t="s">
        <v>1786</v>
      </c>
      <c r="BF101" s="466" t="s">
        <v>1786</v>
      </c>
      <c r="BG101" s="466" t="s">
        <v>1786</v>
      </c>
      <c r="BH101" s="466" t="s">
        <v>1786</v>
      </c>
      <c r="BI101" s="467" t="s">
        <v>1786</v>
      </c>
      <c r="BJ101" s="468">
        <v>342588499.58627784</v>
      </c>
      <c r="BK101" s="469"/>
    </row>
    <row r="102" spans="1:63">
      <c r="A102" s="412">
        <v>502</v>
      </c>
      <c r="B102" s="450" t="s">
        <v>1700</v>
      </c>
      <c r="D102" s="334" t="s">
        <v>1795</v>
      </c>
      <c r="E102" s="412">
        <v>1</v>
      </c>
      <c r="F102" s="451">
        <v>27132</v>
      </c>
      <c r="G102" s="452">
        <v>882248</v>
      </c>
      <c r="H102" s="452">
        <v>29684</v>
      </c>
      <c r="I102" s="453">
        <v>1076943</v>
      </c>
      <c r="J102" s="451">
        <v>4240084.0941202566</v>
      </c>
      <c r="K102" s="452">
        <v>126520909.30987649</v>
      </c>
      <c r="L102" s="452">
        <v>3247944.6078217528</v>
      </c>
      <c r="M102" s="453">
        <v>99686178.414104417</v>
      </c>
      <c r="N102" s="454">
        <v>156.27613497420967</v>
      </c>
      <c r="O102" s="455">
        <v>143.40741980698905</v>
      </c>
      <c r="P102" s="455">
        <v>109.41734967732626</v>
      </c>
      <c r="Q102" s="456">
        <v>92.56402466435496</v>
      </c>
      <c r="R102" s="457">
        <v>156.27613497420967</v>
      </c>
      <c r="S102" s="458">
        <v>143.40741980698905</v>
      </c>
      <c r="T102" s="458">
        <v>109.41734967732626</v>
      </c>
      <c r="U102" s="458">
        <v>92.56402466435496</v>
      </c>
      <c r="V102" s="486">
        <v>156.27613497420967</v>
      </c>
      <c r="W102" s="487">
        <v>143.40741980698905</v>
      </c>
      <c r="X102" s="487">
        <v>109.41734967732626</v>
      </c>
      <c r="Y102" s="487">
        <v>92.56402466435496</v>
      </c>
      <c r="Z102" s="488">
        <v>156.27613497420967</v>
      </c>
      <c r="AA102" s="489">
        <v>143.40741980698905</v>
      </c>
      <c r="AB102" s="489">
        <v>109.41734967732626</v>
      </c>
      <c r="AC102" s="490">
        <v>92.56402466435496</v>
      </c>
      <c r="AD102" s="489">
        <v>156.27613497420967</v>
      </c>
      <c r="AE102" s="489">
        <v>143.40741980698905</v>
      </c>
      <c r="AF102" s="489">
        <v>109.41734967732626</v>
      </c>
      <c r="AG102" s="490">
        <v>92.56402466435496</v>
      </c>
      <c r="AH102" s="489">
        <v>156.27613497420967</v>
      </c>
      <c r="AI102" s="489">
        <v>143.40741980698905</v>
      </c>
      <c r="AJ102" s="489">
        <v>109.41734967732626</v>
      </c>
      <c r="AK102" s="489">
        <v>92.56402466435496</v>
      </c>
      <c r="AL102" s="488">
        <v>156.27613497420967</v>
      </c>
      <c r="AM102" s="489">
        <v>143.40741980698905</v>
      </c>
      <c r="AN102" s="489">
        <v>109.41734967732626</v>
      </c>
      <c r="AO102" s="490">
        <v>92.56402466435496</v>
      </c>
      <c r="AP102" s="488">
        <v>156.27613497420967</v>
      </c>
      <c r="AQ102" s="489">
        <v>143.40741980698905</v>
      </c>
      <c r="AR102" s="489">
        <v>109.41734967732626</v>
      </c>
      <c r="AS102" s="490">
        <v>92.56402466435496</v>
      </c>
      <c r="AT102" s="465" t="s">
        <v>1786</v>
      </c>
      <c r="AU102" s="466" t="s">
        <v>1786</v>
      </c>
      <c r="AV102" s="466" t="s">
        <v>1786</v>
      </c>
      <c r="AW102" s="466" t="s">
        <v>1786</v>
      </c>
      <c r="AX102" s="466" t="s">
        <v>1786</v>
      </c>
      <c r="AY102" s="335" t="s">
        <v>1786</v>
      </c>
      <c r="AZ102" s="336">
        <v>156.27613497420967</v>
      </c>
      <c r="BA102" s="335">
        <v>143.40741980698905</v>
      </c>
      <c r="BB102" s="335">
        <v>109.41734967732626</v>
      </c>
      <c r="BC102" s="337">
        <v>92.56402466435496</v>
      </c>
      <c r="BD102" s="465" t="s">
        <v>1786</v>
      </c>
      <c r="BE102" s="466" t="s">
        <v>1786</v>
      </c>
      <c r="BF102" s="466" t="s">
        <v>1786</v>
      </c>
      <c r="BG102" s="466" t="s">
        <v>1786</v>
      </c>
      <c r="BH102" s="466" t="s">
        <v>1786</v>
      </c>
      <c r="BI102" s="467" t="s">
        <v>1786</v>
      </c>
      <c r="BJ102" s="468">
        <v>233695116.4259229</v>
      </c>
      <c r="BK102" s="469"/>
    </row>
    <row r="103" spans="1:63">
      <c r="A103" s="412">
        <v>503</v>
      </c>
      <c r="B103" s="450" t="s">
        <v>1701</v>
      </c>
      <c r="D103" s="334" t="s">
        <v>1795</v>
      </c>
      <c r="E103" s="412">
        <v>1</v>
      </c>
      <c r="F103" s="451">
        <v>2136</v>
      </c>
      <c r="G103" s="452">
        <v>26395</v>
      </c>
      <c r="H103" s="452">
        <v>7239</v>
      </c>
      <c r="I103" s="453">
        <v>53257</v>
      </c>
      <c r="J103" s="451">
        <v>449868.90865064104</v>
      </c>
      <c r="K103" s="452">
        <v>4383732.1860022955</v>
      </c>
      <c r="L103" s="452">
        <v>814473.97997017507</v>
      </c>
      <c r="M103" s="453">
        <v>5282092.8037426947</v>
      </c>
      <c r="N103" s="454">
        <v>210.61278494880199</v>
      </c>
      <c r="O103" s="455">
        <v>166.08191649942395</v>
      </c>
      <c r="P103" s="455">
        <v>112.51194639731663</v>
      </c>
      <c r="Q103" s="456">
        <v>99.181193152875579</v>
      </c>
      <c r="R103" s="457">
        <v>210.61278494880199</v>
      </c>
      <c r="S103" s="458">
        <v>166.08191649942395</v>
      </c>
      <c r="T103" s="458">
        <v>112.51194639731663</v>
      </c>
      <c r="U103" s="458">
        <v>99.181193152875579</v>
      </c>
      <c r="V103" s="486">
        <v>210.61278494880199</v>
      </c>
      <c r="W103" s="487">
        <v>166.08191649942395</v>
      </c>
      <c r="X103" s="487">
        <v>112.51194639731663</v>
      </c>
      <c r="Y103" s="487">
        <v>99.181193152875579</v>
      </c>
      <c r="Z103" s="488">
        <v>210.61278494880199</v>
      </c>
      <c r="AA103" s="489">
        <v>166.08191649942395</v>
      </c>
      <c r="AB103" s="489">
        <v>112.51194639731663</v>
      </c>
      <c r="AC103" s="490">
        <v>99.181193152875579</v>
      </c>
      <c r="AD103" s="489">
        <v>210.61278494880199</v>
      </c>
      <c r="AE103" s="489">
        <v>166.08191649942395</v>
      </c>
      <c r="AF103" s="489">
        <v>112.51194639731663</v>
      </c>
      <c r="AG103" s="490">
        <v>99.181193152875579</v>
      </c>
      <c r="AH103" s="489">
        <v>210.61278494880199</v>
      </c>
      <c r="AI103" s="489">
        <v>166.08191649942395</v>
      </c>
      <c r="AJ103" s="489">
        <v>112.51194639731663</v>
      </c>
      <c r="AK103" s="489">
        <v>99.181193152875579</v>
      </c>
      <c r="AL103" s="488">
        <v>210.61278494880199</v>
      </c>
      <c r="AM103" s="489">
        <v>166.08191649942395</v>
      </c>
      <c r="AN103" s="489">
        <v>112.51194639731663</v>
      </c>
      <c r="AO103" s="490">
        <v>99.181193152875579</v>
      </c>
      <c r="AP103" s="488">
        <v>210.61278494880199</v>
      </c>
      <c r="AQ103" s="489">
        <v>166.08191649942395</v>
      </c>
      <c r="AR103" s="489">
        <v>112.51194639731663</v>
      </c>
      <c r="AS103" s="490">
        <v>99.181193152875579</v>
      </c>
      <c r="AT103" s="465" t="s">
        <v>1786</v>
      </c>
      <c r="AU103" s="466" t="s">
        <v>1786</v>
      </c>
      <c r="AV103" s="466" t="s">
        <v>1786</v>
      </c>
      <c r="AW103" s="466" t="s">
        <v>1786</v>
      </c>
      <c r="AX103" s="466" t="s">
        <v>1786</v>
      </c>
      <c r="AY103" s="335" t="s">
        <v>1786</v>
      </c>
      <c r="AZ103" s="336">
        <v>210.61278494880199</v>
      </c>
      <c r="BA103" s="335">
        <v>166.08191649942395</v>
      </c>
      <c r="BB103" s="335">
        <v>112.51194639731663</v>
      </c>
      <c r="BC103" s="337">
        <v>99.181193152875579</v>
      </c>
      <c r="BD103" s="465" t="s">
        <v>1786</v>
      </c>
      <c r="BE103" s="466" t="s">
        <v>1786</v>
      </c>
      <c r="BF103" s="466" t="s">
        <v>1786</v>
      </c>
      <c r="BG103" s="466" t="s">
        <v>1786</v>
      </c>
      <c r="BH103" s="466" t="s">
        <v>1786</v>
      </c>
      <c r="BI103" s="467" t="s">
        <v>1786</v>
      </c>
      <c r="BJ103" s="468">
        <v>10930167.878365807</v>
      </c>
      <c r="BK103" s="469"/>
    </row>
    <row r="104" spans="1:63">
      <c r="A104" s="412">
        <v>560</v>
      </c>
      <c r="B104" s="450" t="s">
        <v>11</v>
      </c>
      <c r="D104" s="334" t="s">
        <v>1795</v>
      </c>
      <c r="E104" s="412">
        <v>1</v>
      </c>
      <c r="F104" s="451">
        <v>6587</v>
      </c>
      <c r="G104" s="452">
        <v>535439</v>
      </c>
      <c r="H104" s="452">
        <v>26022</v>
      </c>
      <c r="I104" s="453">
        <v>2209157</v>
      </c>
      <c r="J104" s="451">
        <v>552381.72816965694</v>
      </c>
      <c r="K104" s="452">
        <v>61226917.641808838</v>
      </c>
      <c r="L104" s="452">
        <v>737195.21260156797</v>
      </c>
      <c r="M104" s="453">
        <v>100736243.59642342</v>
      </c>
      <c r="N104" s="454">
        <v>83.859378802134046</v>
      </c>
      <c r="O104" s="455">
        <v>114.34900640746908</v>
      </c>
      <c r="P104" s="455">
        <v>28.329690746351854</v>
      </c>
      <c r="Q104" s="456">
        <v>45.599404477102993</v>
      </c>
      <c r="R104" s="457">
        <v>83.859378802134046</v>
      </c>
      <c r="S104" s="458">
        <v>114.34900640746908</v>
      </c>
      <c r="T104" s="458">
        <v>28.329690746351854</v>
      </c>
      <c r="U104" s="458">
        <v>45.599404477102993</v>
      </c>
      <c r="V104" s="486">
        <v>83.859378802134046</v>
      </c>
      <c r="W104" s="487">
        <v>114.34900640746908</v>
      </c>
      <c r="X104" s="487">
        <v>28.329690746351854</v>
      </c>
      <c r="Y104" s="487">
        <v>45.599404477102993</v>
      </c>
      <c r="Z104" s="488">
        <v>83.859378802134046</v>
      </c>
      <c r="AA104" s="489">
        <v>114.34900640746908</v>
      </c>
      <c r="AB104" s="489">
        <v>28.329690746351854</v>
      </c>
      <c r="AC104" s="490">
        <v>45.599404477102993</v>
      </c>
      <c r="AD104" s="489">
        <v>113.97847957474087</v>
      </c>
      <c r="AE104" s="489">
        <v>113.97847957474087</v>
      </c>
      <c r="AF104" s="489">
        <v>45.398350113805201</v>
      </c>
      <c r="AG104" s="490">
        <v>45.398350113805201</v>
      </c>
      <c r="AH104" s="489">
        <v>113.97847957474087</v>
      </c>
      <c r="AI104" s="489">
        <v>113.97847957474087</v>
      </c>
      <c r="AJ104" s="489">
        <v>45.398350113805201</v>
      </c>
      <c r="AK104" s="489">
        <v>45.398350113805201</v>
      </c>
      <c r="AL104" s="488">
        <v>113.97847957474087</v>
      </c>
      <c r="AM104" s="489">
        <v>113.97847957474087</v>
      </c>
      <c r="AN104" s="489">
        <v>45.398350113805201</v>
      </c>
      <c r="AO104" s="490">
        <v>45.398350113805201</v>
      </c>
      <c r="AP104" s="488">
        <v>113.97847957474087</v>
      </c>
      <c r="AQ104" s="489">
        <v>113.97847957474087</v>
      </c>
      <c r="AR104" s="489">
        <v>45.398350113805201</v>
      </c>
      <c r="AS104" s="490">
        <v>45.398350113805201</v>
      </c>
      <c r="AT104" s="465" t="s">
        <v>1786</v>
      </c>
      <c r="AU104" s="466" t="s">
        <v>1786</v>
      </c>
      <c r="AV104" s="466" t="s">
        <v>1786</v>
      </c>
      <c r="AW104" s="466" t="s">
        <v>1786</v>
      </c>
      <c r="AX104" s="466" t="s">
        <v>1786</v>
      </c>
      <c r="AY104" s="335" t="s">
        <v>1786</v>
      </c>
      <c r="AZ104" s="336">
        <v>113.97847957474087</v>
      </c>
      <c r="BA104" s="335">
        <v>113.97847957474087</v>
      </c>
      <c r="BB104" s="335">
        <v>45.398350113805201</v>
      </c>
      <c r="BC104" s="337">
        <v>45.398350113805201</v>
      </c>
      <c r="BD104" s="465" t="s">
        <v>1786</v>
      </c>
      <c r="BE104" s="466" t="s">
        <v>1786</v>
      </c>
      <c r="BF104" s="466" t="s">
        <v>1786</v>
      </c>
      <c r="BG104" s="466" t="s">
        <v>1786</v>
      </c>
      <c r="BH104" s="466" t="s">
        <v>1786</v>
      </c>
      <c r="BI104" s="467" t="s">
        <v>1786</v>
      </c>
      <c r="BJ104" s="468">
        <v>163252738.17900348</v>
      </c>
      <c r="BK104" s="469"/>
    </row>
    <row r="105" spans="1:63">
      <c r="A105" s="412">
        <v>650</v>
      </c>
      <c r="B105" s="450" t="s">
        <v>1702</v>
      </c>
      <c r="D105" s="334" t="s">
        <v>1795</v>
      </c>
      <c r="E105" s="412">
        <v>0</v>
      </c>
      <c r="F105" s="451">
        <v>1323</v>
      </c>
      <c r="G105" s="452">
        <v>142467</v>
      </c>
      <c r="H105" s="452">
        <v>15416</v>
      </c>
      <c r="I105" s="453">
        <v>506980</v>
      </c>
      <c r="J105" s="451">
        <v>83452.685012412898</v>
      </c>
      <c r="K105" s="452">
        <v>8319745.1266298015</v>
      </c>
      <c r="L105" s="452">
        <v>625510.93901321886</v>
      </c>
      <c r="M105" s="453">
        <v>17672314.164353274</v>
      </c>
      <c r="N105" s="454">
        <v>63.078371135610659</v>
      </c>
      <c r="O105" s="455">
        <v>58.397700005122601</v>
      </c>
      <c r="P105" s="455">
        <v>40.575437144085292</v>
      </c>
      <c r="Q105" s="456">
        <v>34.858010502097272</v>
      </c>
      <c r="R105" s="457">
        <v>63.078371135610659</v>
      </c>
      <c r="S105" s="458">
        <v>58.397700005122601</v>
      </c>
      <c r="T105" s="458">
        <v>40.575437144085292</v>
      </c>
      <c r="U105" s="458">
        <v>34.858010502097272</v>
      </c>
      <c r="V105" s="486">
        <v>63.078371135610659</v>
      </c>
      <c r="W105" s="487">
        <v>58.397700005122601</v>
      </c>
      <c r="X105" s="487">
        <v>40.575437144085292</v>
      </c>
      <c r="Y105" s="487">
        <v>34.858010502097272</v>
      </c>
      <c r="Z105" s="488">
        <v>63.078371135610659</v>
      </c>
      <c r="AA105" s="489">
        <v>58.397700005122601</v>
      </c>
      <c r="AB105" s="489">
        <v>40.575437144085292</v>
      </c>
      <c r="AC105" s="490">
        <v>34.858010502097272</v>
      </c>
      <c r="AD105" s="489">
        <v>63.078371135610659</v>
      </c>
      <c r="AE105" s="489">
        <v>58.397700005122601</v>
      </c>
      <c r="AF105" s="489">
        <v>40.575437144085292</v>
      </c>
      <c r="AG105" s="490">
        <v>34.858010502097272</v>
      </c>
      <c r="AH105" s="489">
        <v>63.078371135610659</v>
      </c>
      <c r="AI105" s="489">
        <v>58.397700005122601</v>
      </c>
      <c r="AJ105" s="489">
        <v>40.575437144085292</v>
      </c>
      <c r="AK105" s="489">
        <v>34.858010502097272</v>
      </c>
      <c r="AL105" s="488">
        <v>63.078371135610659</v>
      </c>
      <c r="AM105" s="489">
        <v>58.397700005122601</v>
      </c>
      <c r="AN105" s="489">
        <v>40.575437144085292</v>
      </c>
      <c r="AO105" s="490">
        <v>34.858010502097272</v>
      </c>
      <c r="AP105" s="488">
        <v>63.078371135610659</v>
      </c>
      <c r="AQ105" s="489">
        <v>58.397700005122601</v>
      </c>
      <c r="AR105" s="489">
        <v>40.575437144085292</v>
      </c>
      <c r="AS105" s="490">
        <v>34.858010502097272</v>
      </c>
      <c r="AT105" s="465" t="s">
        <v>1786</v>
      </c>
      <c r="AU105" s="466" t="s">
        <v>1786</v>
      </c>
      <c r="AV105" s="466" t="s">
        <v>1786</v>
      </c>
      <c r="AW105" s="466" t="s">
        <v>1786</v>
      </c>
      <c r="AX105" s="466" t="s">
        <v>1786</v>
      </c>
      <c r="AY105" s="335" t="s">
        <v>1786</v>
      </c>
      <c r="AZ105" s="336">
        <v>63.078371135610659</v>
      </c>
      <c r="BA105" s="335">
        <v>58.397700005122601</v>
      </c>
      <c r="BB105" s="335">
        <v>40.575437144085292</v>
      </c>
      <c r="BC105" s="337">
        <v>34.858010502097272</v>
      </c>
      <c r="BD105" s="465" t="s">
        <v>1786</v>
      </c>
      <c r="BE105" s="466" t="s">
        <v>1786</v>
      </c>
      <c r="BF105" s="466" t="s">
        <v>1786</v>
      </c>
      <c r="BG105" s="466" t="s">
        <v>1786</v>
      </c>
      <c r="BH105" s="466" t="s">
        <v>1786</v>
      </c>
      <c r="BI105" s="467" t="s">
        <v>1786</v>
      </c>
      <c r="BJ105" s="468">
        <v>26701022.915008709</v>
      </c>
      <c r="BK105" s="469"/>
    </row>
    <row r="106" spans="1:63">
      <c r="A106" s="412">
        <v>651</v>
      </c>
      <c r="B106" s="450" t="s">
        <v>1703</v>
      </c>
      <c r="D106" s="334" t="s">
        <v>1795</v>
      </c>
      <c r="E106" s="412">
        <v>0</v>
      </c>
      <c r="F106" s="451">
        <v>147</v>
      </c>
      <c r="G106" s="452">
        <v>12379</v>
      </c>
      <c r="H106" s="452">
        <v>590</v>
      </c>
      <c r="I106" s="453">
        <v>49559</v>
      </c>
      <c r="J106" s="451">
        <v>6123.7449386759808</v>
      </c>
      <c r="K106" s="452">
        <v>889138.43242629361</v>
      </c>
      <c r="L106" s="452">
        <v>16230.2036201829</v>
      </c>
      <c r="M106" s="453">
        <v>2036763.7999214008</v>
      </c>
      <c r="N106" s="454">
        <v>41.65812883453048</v>
      </c>
      <c r="O106" s="455">
        <v>71.826353697899151</v>
      </c>
      <c r="P106" s="455">
        <v>27.508819695225252</v>
      </c>
      <c r="Q106" s="456">
        <v>41.097758225981174</v>
      </c>
      <c r="R106" s="457">
        <v>41.65812883453048</v>
      </c>
      <c r="S106" s="458">
        <v>71.826353697899151</v>
      </c>
      <c r="T106" s="458">
        <v>27.508819695225252</v>
      </c>
      <c r="U106" s="458">
        <v>41.097758225981174</v>
      </c>
      <c r="V106" s="486">
        <v>41.65812883453048</v>
      </c>
      <c r="W106" s="487">
        <v>71.826353697899151</v>
      </c>
      <c r="X106" s="487">
        <v>27.508819695225252</v>
      </c>
      <c r="Y106" s="487">
        <v>41.097758225981174</v>
      </c>
      <c r="Z106" s="488">
        <v>41.65812883453048</v>
      </c>
      <c r="AA106" s="489">
        <v>71.826353697899151</v>
      </c>
      <c r="AB106" s="489">
        <v>27.508819695225252</v>
      </c>
      <c r="AC106" s="490">
        <v>41.097758225981174</v>
      </c>
      <c r="AD106" s="489">
        <v>71.47231178069373</v>
      </c>
      <c r="AE106" s="489">
        <v>71.47231178069373</v>
      </c>
      <c r="AF106" s="489">
        <v>40.937885173016092</v>
      </c>
      <c r="AG106" s="490">
        <v>40.937885173016092</v>
      </c>
      <c r="AH106" s="489">
        <v>71.47231178069373</v>
      </c>
      <c r="AI106" s="489">
        <v>71.47231178069373</v>
      </c>
      <c r="AJ106" s="489">
        <v>40.937885173016092</v>
      </c>
      <c r="AK106" s="489">
        <v>40.937885173016092</v>
      </c>
      <c r="AL106" s="488">
        <v>71.47231178069373</v>
      </c>
      <c r="AM106" s="489">
        <v>71.47231178069373</v>
      </c>
      <c r="AN106" s="489">
        <v>40.937885173016092</v>
      </c>
      <c r="AO106" s="490">
        <v>40.937885173016092</v>
      </c>
      <c r="AP106" s="488">
        <v>71.47231178069373</v>
      </c>
      <c r="AQ106" s="489">
        <v>71.47231178069373</v>
      </c>
      <c r="AR106" s="489">
        <v>40.937885173016092</v>
      </c>
      <c r="AS106" s="490">
        <v>40.937885173016092</v>
      </c>
      <c r="AT106" s="465" t="s">
        <v>1786</v>
      </c>
      <c r="AU106" s="466" t="s">
        <v>1786</v>
      </c>
      <c r="AV106" s="466" t="s">
        <v>1786</v>
      </c>
      <c r="AW106" s="466" t="s">
        <v>1786</v>
      </c>
      <c r="AX106" s="466" t="s">
        <v>1786</v>
      </c>
      <c r="AY106" s="335" t="s">
        <v>1786</v>
      </c>
      <c r="AZ106" s="336">
        <v>71.47231178069373</v>
      </c>
      <c r="BA106" s="335">
        <v>71.47231178069373</v>
      </c>
      <c r="BB106" s="335">
        <v>40.937885173016092</v>
      </c>
      <c r="BC106" s="337">
        <v>40.937885173016092</v>
      </c>
      <c r="BD106" s="465" t="s">
        <v>1786</v>
      </c>
      <c r="BE106" s="466" t="s">
        <v>1786</v>
      </c>
      <c r="BF106" s="466" t="s">
        <v>1786</v>
      </c>
      <c r="BG106" s="466" t="s">
        <v>1786</v>
      </c>
      <c r="BH106" s="466" t="s">
        <v>1786</v>
      </c>
      <c r="BI106" s="467" t="s">
        <v>1786</v>
      </c>
      <c r="BJ106" s="468">
        <v>2948256.1809065538</v>
      </c>
      <c r="BK106" s="469"/>
    </row>
    <row r="107" spans="1:63">
      <c r="A107" s="412">
        <v>652</v>
      </c>
      <c r="B107" s="450" t="s">
        <v>1704</v>
      </c>
      <c r="D107" s="334" t="s">
        <v>1795</v>
      </c>
      <c r="E107" s="412">
        <v>0</v>
      </c>
      <c r="F107" s="451">
        <v>0</v>
      </c>
      <c r="G107" s="452">
        <v>4211</v>
      </c>
      <c r="H107" s="452">
        <v>1197</v>
      </c>
      <c r="I107" s="453">
        <v>13208</v>
      </c>
      <c r="J107" s="451">
        <v>0</v>
      </c>
      <c r="K107" s="452">
        <v>458474.44231293374</v>
      </c>
      <c r="L107" s="452">
        <v>20500.000281602821</v>
      </c>
      <c r="M107" s="453">
        <v>757431.7462545915</v>
      </c>
      <c r="N107" s="454">
        <v>0</v>
      </c>
      <c r="O107" s="455">
        <v>108.87543156327089</v>
      </c>
      <c r="P107" s="455">
        <v>17.126148940353232</v>
      </c>
      <c r="Q107" s="456">
        <v>57.346437481419706</v>
      </c>
      <c r="R107" s="457">
        <v>17.126148940353232</v>
      </c>
      <c r="S107" s="458">
        <v>108.87543156327089</v>
      </c>
      <c r="T107" s="458">
        <v>17.126148940353232</v>
      </c>
      <c r="U107" s="458">
        <v>57.346437481419706</v>
      </c>
      <c r="V107" s="486">
        <v>17.126148940353232</v>
      </c>
      <c r="W107" s="487">
        <v>108.87543156327089</v>
      </c>
      <c r="X107" s="487">
        <v>17.126148940353232</v>
      </c>
      <c r="Y107" s="487">
        <v>57.346437481419706</v>
      </c>
      <c r="Z107" s="488">
        <v>17.126148940353232</v>
      </c>
      <c r="AA107" s="489">
        <v>108.87543156327089</v>
      </c>
      <c r="AB107" s="489">
        <v>17.126148940353232</v>
      </c>
      <c r="AC107" s="490">
        <v>57.346437481419706</v>
      </c>
      <c r="AD107" s="489">
        <v>108.87543156327089</v>
      </c>
      <c r="AE107" s="489">
        <v>108.87543156327089</v>
      </c>
      <c r="AF107" s="489">
        <v>54.004286465546294</v>
      </c>
      <c r="AG107" s="490">
        <v>54.004286465546294</v>
      </c>
      <c r="AH107" s="489">
        <v>108.87543156327089</v>
      </c>
      <c r="AI107" s="489">
        <v>108.87543156327089</v>
      </c>
      <c r="AJ107" s="489">
        <v>54.004286465546294</v>
      </c>
      <c r="AK107" s="489">
        <v>54.004286465546294</v>
      </c>
      <c r="AL107" s="488">
        <v>108.87543156327089</v>
      </c>
      <c r="AM107" s="489">
        <v>108.87543156327089</v>
      </c>
      <c r="AN107" s="489">
        <v>54.004286465546294</v>
      </c>
      <c r="AO107" s="490">
        <v>54.004286465546294</v>
      </c>
      <c r="AP107" s="488">
        <v>108.87543156327089</v>
      </c>
      <c r="AQ107" s="489">
        <v>108.87543156327089</v>
      </c>
      <c r="AR107" s="489">
        <v>54.004286465546294</v>
      </c>
      <c r="AS107" s="490">
        <v>54.004286465546294</v>
      </c>
      <c r="AT107" s="465" t="s">
        <v>1786</v>
      </c>
      <c r="AU107" s="466" t="s">
        <v>1786</v>
      </c>
      <c r="AV107" s="466" t="s">
        <v>1786</v>
      </c>
      <c r="AW107" s="466" t="s">
        <v>1786</v>
      </c>
      <c r="AX107" s="466" t="s">
        <v>1786</v>
      </c>
      <c r="AY107" s="335" t="s">
        <v>1786</v>
      </c>
      <c r="AZ107" s="336">
        <v>108.87543156327089</v>
      </c>
      <c r="BA107" s="335">
        <v>108.87543156327089</v>
      </c>
      <c r="BB107" s="335">
        <v>54.004286465546294</v>
      </c>
      <c r="BC107" s="337">
        <v>54.004286465546294</v>
      </c>
      <c r="BD107" s="465" t="s">
        <v>1786</v>
      </c>
      <c r="BE107" s="466" t="s">
        <v>1786</v>
      </c>
      <c r="BF107" s="466" t="s">
        <v>1786</v>
      </c>
      <c r="BG107" s="466" t="s">
        <v>1786</v>
      </c>
      <c r="BH107" s="466" t="s">
        <v>1786</v>
      </c>
      <c r="BI107" s="467" t="s">
        <v>1786</v>
      </c>
      <c r="BJ107" s="468">
        <v>1236406.1888491281</v>
      </c>
      <c r="BK107" s="469"/>
    </row>
    <row r="108" spans="1:63">
      <c r="A108" s="412">
        <v>653</v>
      </c>
      <c r="B108" s="450" t="s">
        <v>1705</v>
      </c>
      <c r="D108" s="334" t="s">
        <v>1795</v>
      </c>
      <c r="E108" s="412">
        <v>0</v>
      </c>
      <c r="F108" s="451">
        <v>370</v>
      </c>
      <c r="G108" s="452">
        <v>13448</v>
      </c>
      <c r="H108" s="452">
        <v>3242</v>
      </c>
      <c r="I108" s="453">
        <v>82920</v>
      </c>
      <c r="J108" s="451">
        <v>132784.55068477109</v>
      </c>
      <c r="K108" s="452">
        <v>2030377.4133846008</v>
      </c>
      <c r="L108" s="452">
        <v>528150.65965806786</v>
      </c>
      <c r="M108" s="453">
        <v>3973865.0279998467</v>
      </c>
      <c r="N108" s="454">
        <v>358.87716401289487</v>
      </c>
      <c r="O108" s="455">
        <v>150.97987904406608</v>
      </c>
      <c r="P108" s="455">
        <v>162.90890180693026</v>
      </c>
      <c r="Q108" s="456">
        <v>47.924083791604517</v>
      </c>
      <c r="R108" s="457">
        <v>358.87716401289487</v>
      </c>
      <c r="S108" s="458">
        <v>150.97987904406608</v>
      </c>
      <c r="T108" s="458">
        <v>162.90890180693026</v>
      </c>
      <c r="U108" s="458">
        <v>47.924083791604517</v>
      </c>
      <c r="V108" s="486">
        <v>358.87716401289487</v>
      </c>
      <c r="W108" s="487">
        <v>150.97987904406608</v>
      </c>
      <c r="X108" s="487">
        <v>162.90890180693026</v>
      </c>
      <c r="Y108" s="487">
        <v>47.924083791604517</v>
      </c>
      <c r="Z108" s="488">
        <v>358.87716401289487</v>
      </c>
      <c r="AA108" s="489">
        <v>150.97987904406608</v>
      </c>
      <c r="AB108" s="489">
        <v>162.90890180693026</v>
      </c>
      <c r="AC108" s="490">
        <v>47.924083791604517</v>
      </c>
      <c r="AD108" s="489">
        <v>358.87716401289487</v>
      </c>
      <c r="AE108" s="489">
        <v>150.97987904406608</v>
      </c>
      <c r="AF108" s="489">
        <v>162.90890180693026</v>
      </c>
      <c r="AG108" s="490">
        <v>47.924083791604517</v>
      </c>
      <c r="AH108" s="489">
        <v>304.92838512395991</v>
      </c>
      <c r="AI108" s="489">
        <v>152.46419256197996</v>
      </c>
      <c r="AJ108" s="489">
        <v>100.71172850561307</v>
      </c>
      <c r="AK108" s="489">
        <v>50.355864252806533</v>
      </c>
      <c r="AL108" s="488">
        <v>304.92838512395991</v>
      </c>
      <c r="AM108" s="489">
        <v>152.46419256197996</v>
      </c>
      <c r="AN108" s="489">
        <v>100.71172850561307</v>
      </c>
      <c r="AO108" s="490">
        <v>50.355864252806533</v>
      </c>
      <c r="AP108" s="488">
        <v>304.92838512395991</v>
      </c>
      <c r="AQ108" s="489">
        <v>152.46419256197996</v>
      </c>
      <c r="AR108" s="489">
        <v>100.71172850561307</v>
      </c>
      <c r="AS108" s="490">
        <v>50.355864252806533</v>
      </c>
      <c r="AT108" s="465" t="s">
        <v>1786</v>
      </c>
      <c r="AU108" s="466" t="s">
        <v>1786</v>
      </c>
      <c r="AV108" s="466" t="s">
        <v>1786</v>
      </c>
      <c r="AW108" s="466" t="s">
        <v>1786</v>
      </c>
      <c r="AX108" s="466" t="s">
        <v>1786</v>
      </c>
      <c r="AY108" s="335" t="s">
        <v>1786</v>
      </c>
      <c r="AZ108" s="336">
        <v>304.92838512395991</v>
      </c>
      <c r="BA108" s="335">
        <v>152.46419256197996</v>
      </c>
      <c r="BB108" s="335">
        <v>100.71172850561307</v>
      </c>
      <c r="BC108" s="337">
        <v>50.355864252806533</v>
      </c>
      <c r="BD108" s="465" t="s">
        <v>1786</v>
      </c>
      <c r="BE108" s="466" t="s">
        <v>1786</v>
      </c>
      <c r="BF108" s="466" t="s">
        <v>1786</v>
      </c>
      <c r="BG108" s="466" t="s">
        <v>1786</v>
      </c>
      <c r="BH108" s="466" t="s">
        <v>1786</v>
      </c>
      <c r="BI108" s="467" t="s">
        <v>1786</v>
      </c>
      <c r="BJ108" s="468">
        <v>6665177.6517272871</v>
      </c>
      <c r="BK108" s="469"/>
    </row>
    <row r="109" spans="1:63">
      <c r="A109" s="412">
        <v>654</v>
      </c>
      <c r="B109" s="450" t="s">
        <v>1706</v>
      </c>
      <c r="D109" s="334" t="s">
        <v>1795</v>
      </c>
      <c r="E109" s="412">
        <v>0</v>
      </c>
      <c r="F109" s="451">
        <v>400</v>
      </c>
      <c r="G109" s="452">
        <v>12114</v>
      </c>
      <c r="H109" s="452">
        <v>3216</v>
      </c>
      <c r="I109" s="453">
        <v>19721</v>
      </c>
      <c r="J109" s="451">
        <v>10810.555415259751</v>
      </c>
      <c r="K109" s="452">
        <v>1204022.8076472429</v>
      </c>
      <c r="L109" s="452">
        <v>45854.764615243083</v>
      </c>
      <c r="M109" s="453">
        <v>1550634.1748639133</v>
      </c>
      <c r="N109" s="454">
        <v>27.026388538149376</v>
      </c>
      <c r="O109" s="455">
        <v>99.391019287373524</v>
      </c>
      <c r="P109" s="455">
        <v>14.258322330610412</v>
      </c>
      <c r="Q109" s="456">
        <v>78.628577397896322</v>
      </c>
      <c r="R109" s="457">
        <v>27.026388538149376</v>
      </c>
      <c r="S109" s="458">
        <v>99.391019287373524</v>
      </c>
      <c r="T109" s="458">
        <v>14.258322330610412</v>
      </c>
      <c r="U109" s="458">
        <v>78.628577397896322</v>
      </c>
      <c r="V109" s="486">
        <v>27.026388538149376</v>
      </c>
      <c r="W109" s="487">
        <v>99.391019287373524</v>
      </c>
      <c r="X109" s="487">
        <v>14.258322330610412</v>
      </c>
      <c r="Y109" s="487">
        <v>78.628577397896322</v>
      </c>
      <c r="Z109" s="488">
        <v>27.026388538149376</v>
      </c>
      <c r="AA109" s="489">
        <v>99.391019287373524</v>
      </c>
      <c r="AB109" s="489">
        <v>14.258322330610412</v>
      </c>
      <c r="AC109" s="490">
        <v>78.628577397896322</v>
      </c>
      <c r="AD109" s="489">
        <v>97.077941750239944</v>
      </c>
      <c r="AE109" s="489">
        <v>97.077941750239944</v>
      </c>
      <c r="AF109" s="489">
        <v>69.603214870260118</v>
      </c>
      <c r="AG109" s="490">
        <v>69.603214870260118</v>
      </c>
      <c r="AH109" s="489">
        <v>97.077941750239944</v>
      </c>
      <c r="AI109" s="489">
        <v>97.077941750239944</v>
      </c>
      <c r="AJ109" s="489">
        <v>69.603214870260118</v>
      </c>
      <c r="AK109" s="489">
        <v>69.603214870260118</v>
      </c>
      <c r="AL109" s="488">
        <v>97.077941750239944</v>
      </c>
      <c r="AM109" s="489">
        <v>97.077941750239944</v>
      </c>
      <c r="AN109" s="489">
        <v>69.603214870260118</v>
      </c>
      <c r="AO109" s="490">
        <v>69.603214870260118</v>
      </c>
      <c r="AP109" s="488">
        <v>97.077941750239944</v>
      </c>
      <c r="AQ109" s="489">
        <v>97.077941750239944</v>
      </c>
      <c r="AR109" s="489">
        <v>69.603214870260118</v>
      </c>
      <c r="AS109" s="490">
        <v>69.603214870260118</v>
      </c>
      <c r="AT109" s="465" t="s">
        <v>1786</v>
      </c>
      <c r="AU109" s="466" t="s">
        <v>1786</v>
      </c>
      <c r="AV109" s="466" t="s">
        <v>1786</v>
      </c>
      <c r="AW109" s="466" t="s">
        <v>1786</v>
      </c>
      <c r="AX109" s="466" t="s">
        <v>1786</v>
      </c>
      <c r="AY109" s="335" t="s">
        <v>1786</v>
      </c>
      <c r="AZ109" s="336">
        <v>97.077941750239944</v>
      </c>
      <c r="BA109" s="335">
        <v>97.077941750239944</v>
      </c>
      <c r="BB109" s="335">
        <v>69.603214870260118</v>
      </c>
      <c r="BC109" s="337">
        <v>69.603214870260118</v>
      </c>
      <c r="BD109" s="465" t="s">
        <v>1786</v>
      </c>
      <c r="BE109" s="466" t="s">
        <v>1786</v>
      </c>
      <c r="BF109" s="466" t="s">
        <v>1786</v>
      </c>
      <c r="BG109" s="466" t="s">
        <v>1786</v>
      </c>
      <c r="BH109" s="466" t="s">
        <v>1786</v>
      </c>
      <c r="BI109" s="467" t="s">
        <v>1786</v>
      </c>
      <c r="BJ109" s="468">
        <v>2811322.3025416587</v>
      </c>
      <c r="BK109" s="469"/>
    </row>
    <row r="110" spans="1:63">
      <c r="A110" s="412">
        <v>655</v>
      </c>
      <c r="B110" s="450" t="s">
        <v>1707</v>
      </c>
      <c r="D110" s="334" t="s">
        <v>1795</v>
      </c>
      <c r="E110" s="412">
        <v>0</v>
      </c>
      <c r="F110" s="451">
        <v>8</v>
      </c>
      <c r="G110" s="452">
        <v>17669</v>
      </c>
      <c r="H110" s="452">
        <v>203</v>
      </c>
      <c r="I110" s="453">
        <v>103237</v>
      </c>
      <c r="J110" s="451">
        <v>1852.1998345895101</v>
      </c>
      <c r="K110" s="452">
        <v>1938485.7131492167</v>
      </c>
      <c r="L110" s="452">
        <v>29608.561519811283</v>
      </c>
      <c r="M110" s="453">
        <v>4983124.0617912458</v>
      </c>
      <c r="N110" s="454">
        <v>231.52497932368877</v>
      </c>
      <c r="O110" s="455">
        <v>109.71111625724244</v>
      </c>
      <c r="P110" s="455">
        <v>145.85498285621321</v>
      </c>
      <c r="Q110" s="456">
        <v>48.268780202749461</v>
      </c>
      <c r="R110" s="457">
        <v>149.10313438104643</v>
      </c>
      <c r="S110" s="458">
        <v>109.71111625724244</v>
      </c>
      <c r="T110" s="458">
        <v>149.10313438104643</v>
      </c>
      <c r="U110" s="458">
        <v>48.268780202749461</v>
      </c>
      <c r="V110" s="486">
        <v>149.10313438104643</v>
      </c>
      <c r="W110" s="487">
        <v>109.71111625724244</v>
      </c>
      <c r="X110" s="487">
        <v>149.10313438104643</v>
      </c>
      <c r="Y110" s="487">
        <v>48.268780202749461</v>
      </c>
      <c r="Z110" s="488">
        <v>149.10313438104643</v>
      </c>
      <c r="AA110" s="489">
        <v>109.71111625724244</v>
      </c>
      <c r="AB110" s="489">
        <v>149.10313438104643</v>
      </c>
      <c r="AC110" s="490">
        <v>48.268780202749461</v>
      </c>
      <c r="AD110" s="489">
        <v>149.10313438104643</v>
      </c>
      <c r="AE110" s="489">
        <v>109.71111625724244</v>
      </c>
      <c r="AF110" s="489">
        <v>149.10313438104643</v>
      </c>
      <c r="AG110" s="490">
        <v>48.268780202749461</v>
      </c>
      <c r="AH110" s="489">
        <v>149.10313438104643</v>
      </c>
      <c r="AI110" s="489">
        <v>109.71111625724244</v>
      </c>
      <c r="AJ110" s="489">
        <v>96.743475161286312</v>
      </c>
      <c r="AK110" s="489">
        <v>48.371737580643156</v>
      </c>
      <c r="AL110" s="488">
        <v>149.10313438104643</v>
      </c>
      <c r="AM110" s="489">
        <v>109.71111625724244</v>
      </c>
      <c r="AN110" s="489">
        <v>96.743475161286312</v>
      </c>
      <c r="AO110" s="490">
        <v>48.371737580643156</v>
      </c>
      <c r="AP110" s="488">
        <v>149.10313438104643</v>
      </c>
      <c r="AQ110" s="489">
        <v>109.71111625724244</v>
      </c>
      <c r="AR110" s="489">
        <v>96.743475161286312</v>
      </c>
      <c r="AS110" s="490">
        <v>48.371737580643156</v>
      </c>
      <c r="AT110" s="465" t="s">
        <v>1786</v>
      </c>
      <c r="AU110" s="466" t="s">
        <v>1786</v>
      </c>
      <c r="AV110" s="466" t="s">
        <v>1786</v>
      </c>
      <c r="AW110" s="466" t="s">
        <v>1786</v>
      </c>
      <c r="AX110" s="466" t="s">
        <v>1786</v>
      </c>
      <c r="AY110" s="335" t="s">
        <v>1786</v>
      </c>
      <c r="AZ110" s="336">
        <v>149.10313438104643</v>
      </c>
      <c r="BA110" s="335">
        <v>109.71111625724244</v>
      </c>
      <c r="BB110" s="335">
        <v>96.743475161286312</v>
      </c>
      <c r="BC110" s="337">
        <v>48.371737580643156</v>
      </c>
      <c r="BD110" s="465" t="s">
        <v>1786</v>
      </c>
      <c r="BE110" s="466" t="s">
        <v>1786</v>
      </c>
      <c r="BF110" s="466" t="s">
        <v>1786</v>
      </c>
      <c r="BG110" s="466" t="s">
        <v>1786</v>
      </c>
      <c r="BH110" s="466" t="s">
        <v>1786</v>
      </c>
      <c r="BI110" s="467" t="s">
        <v>1786</v>
      </c>
      <c r="BJ110" s="468">
        <v>6953070.5362948636</v>
      </c>
      <c r="BK110" s="469"/>
    </row>
    <row r="111" spans="1:63">
      <c r="A111" s="412">
        <v>800</v>
      </c>
      <c r="B111" s="450" t="s">
        <v>1708</v>
      </c>
      <c r="D111" s="334" t="s">
        <v>1795</v>
      </c>
      <c r="E111" s="412">
        <v>1</v>
      </c>
      <c r="F111" s="451">
        <v>11208</v>
      </c>
      <c r="G111" s="452">
        <v>132585</v>
      </c>
      <c r="H111" s="452">
        <v>51082</v>
      </c>
      <c r="I111" s="453">
        <v>819677</v>
      </c>
      <c r="J111" s="451">
        <v>1796437.369112215</v>
      </c>
      <c r="K111" s="452">
        <v>28298613.003533974</v>
      </c>
      <c r="L111" s="452">
        <v>4227883.6772425957</v>
      </c>
      <c r="M111" s="453">
        <v>77517556.148177862</v>
      </c>
      <c r="N111" s="454">
        <v>160.28170673734965</v>
      </c>
      <c r="O111" s="455">
        <v>213.43751558271279</v>
      </c>
      <c r="P111" s="455">
        <v>82.766604229329232</v>
      </c>
      <c r="Q111" s="456">
        <v>94.570856749887895</v>
      </c>
      <c r="R111" s="457">
        <v>160.28170673734965</v>
      </c>
      <c r="S111" s="458">
        <v>213.43751558271279</v>
      </c>
      <c r="T111" s="458">
        <v>82.766604229329232</v>
      </c>
      <c r="U111" s="458">
        <v>94.570856749887895</v>
      </c>
      <c r="V111" s="486">
        <v>160.28170673734965</v>
      </c>
      <c r="W111" s="487">
        <v>213.43751558271279</v>
      </c>
      <c r="X111" s="487">
        <v>82.766604229329232</v>
      </c>
      <c r="Y111" s="487">
        <v>94.570856749887895</v>
      </c>
      <c r="Z111" s="488">
        <v>160.28170673734965</v>
      </c>
      <c r="AA111" s="489">
        <v>213.43751558271279</v>
      </c>
      <c r="AB111" s="489">
        <v>82.766604229329232</v>
      </c>
      <c r="AC111" s="490">
        <v>94.570856749887895</v>
      </c>
      <c r="AD111" s="489">
        <v>209.29426587279067</v>
      </c>
      <c r="AE111" s="489">
        <v>209.29426587279067</v>
      </c>
      <c r="AF111" s="489">
        <v>93.878374872290095</v>
      </c>
      <c r="AG111" s="490">
        <v>93.878374872290095</v>
      </c>
      <c r="AH111" s="489">
        <v>209.29426587279067</v>
      </c>
      <c r="AI111" s="489">
        <v>209.29426587279067</v>
      </c>
      <c r="AJ111" s="489">
        <v>93.878374872290095</v>
      </c>
      <c r="AK111" s="489">
        <v>93.878374872290095</v>
      </c>
      <c r="AL111" s="488">
        <v>209.29426587279067</v>
      </c>
      <c r="AM111" s="489">
        <v>209.29426587279067</v>
      </c>
      <c r="AN111" s="489">
        <v>93.878374872290095</v>
      </c>
      <c r="AO111" s="490">
        <v>93.878374872290095</v>
      </c>
      <c r="AP111" s="488">
        <v>209.29426587279067</v>
      </c>
      <c r="AQ111" s="489">
        <v>209.29426587279067</v>
      </c>
      <c r="AR111" s="489">
        <v>93.878374872290095</v>
      </c>
      <c r="AS111" s="490">
        <v>93.878374872290095</v>
      </c>
      <c r="AT111" s="465" t="s">
        <v>1786</v>
      </c>
      <c r="AU111" s="466" t="s">
        <v>1786</v>
      </c>
      <c r="AV111" s="466" t="s">
        <v>1786</v>
      </c>
      <c r="AW111" s="466" t="s">
        <v>1786</v>
      </c>
      <c r="AX111" s="466" t="s">
        <v>1786</v>
      </c>
      <c r="AY111" s="335" t="s">
        <v>1786</v>
      </c>
      <c r="AZ111" s="336">
        <v>209.29426587279067</v>
      </c>
      <c r="BA111" s="335">
        <v>209.29426587279067</v>
      </c>
      <c r="BB111" s="335">
        <v>93.878374872290095</v>
      </c>
      <c r="BC111" s="337">
        <v>93.878374872290095</v>
      </c>
      <c r="BD111" s="465" t="s">
        <v>1786</v>
      </c>
      <c r="BE111" s="466" t="s">
        <v>1786</v>
      </c>
      <c r="BF111" s="466" t="s">
        <v>1786</v>
      </c>
      <c r="BG111" s="466" t="s">
        <v>1786</v>
      </c>
      <c r="BH111" s="466" t="s">
        <v>1786</v>
      </c>
      <c r="BI111" s="467" t="s">
        <v>1786</v>
      </c>
      <c r="BJ111" s="468">
        <v>111840490.19806664</v>
      </c>
      <c r="BK111" s="469"/>
    </row>
    <row r="112" spans="1:63">
      <c r="A112" s="412">
        <v>812</v>
      </c>
      <c r="B112" s="450" t="s">
        <v>1709</v>
      </c>
      <c r="D112" s="334" t="s">
        <v>1795</v>
      </c>
      <c r="E112" s="412">
        <v>0</v>
      </c>
      <c r="F112" s="451">
        <v>0</v>
      </c>
      <c r="G112" s="452">
        <v>52186</v>
      </c>
      <c r="H112" s="452">
        <v>2</v>
      </c>
      <c r="I112" s="453">
        <v>43829</v>
      </c>
      <c r="J112" s="451">
        <v>0</v>
      </c>
      <c r="K112" s="452">
        <v>1542005.498391438</v>
      </c>
      <c r="L112" s="452">
        <v>173.04850999121851</v>
      </c>
      <c r="M112" s="453">
        <v>1663601.9763846421</v>
      </c>
      <c r="N112" s="454">
        <v>0</v>
      </c>
      <c r="O112" s="455">
        <v>29.548260038926877</v>
      </c>
      <c r="P112" s="455">
        <v>86.524254995609255</v>
      </c>
      <c r="Q112" s="456">
        <v>37.956649168008447</v>
      </c>
      <c r="R112" s="457">
        <v>86.524254995609255</v>
      </c>
      <c r="S112" s="458">
        <v>29.548260038926877</v>
      </c>
      <c r="T112" s="458">
        <v>86.524254995609255</v>
      </c>
      <c r="U112" s="458">
        <v>37.956649168008447</v>
      </c>
      <c r="V112" s="486">
        <v>86.524254995609255</v>
      </c>
      <c r="W112" s="487">
        <v>29.548260038926877</v>
      </c>
      <c r="X112" s="487">
        <v>86.524254995609255</v>
      </c>
      <c r="Y112" s="487">
        <v>37.956649168008447</v>
      </c>
      <c r="Z112" s="488">
        <v>86.524254995609255</v>
      </c>
      <c r="AA112" s="489">
        <v>33.386527883935642</v>
      </c>
      <c r="AB112" s="489">
        <v>86.524254995609255</v>
      </c>
      <c r="AC112" s="490">
        <v>33.386527883935642</v>
      </c>
      <c r="AD112" s="489">
        <v>86.524254995609255</v>
      </c>
      <c r="AE112" s="489">
        <v>33.386527883935642</v>
      </c>
      <c r="AF112" s="489">
        <v>86.524254995609255</v>
      </c>
      <c r="AG112" s="490">
        <v>33.386527883935642</v>
      </c>
      <c r="AH112" s="489">
        <v>66.773055767871284</v>
      </c>
      <c r="AI112" s="489">
        <v>33.386527883935642</v>
      </c>
      <c r="AJ112" s="489">
        <v>66.77485817238184</v>
      </c>
      <c r="AK112" s="489">
        <v>33.38742908619092</v>
      </c>
      <c r="AL112" s="488">
        <v>66.773055767871284</v>
      </c>
      <c r="AM112" s="489">
        <v>33.386527883935642</v>
      </c>
      <c r="AN112" s="489">
        <v>66.77485817238184</v>
      </c>
      <c r="AO112" s="490">
        <v>33.38742908619092</v>
      </c>
      <c r="AP112" s="488">
        <v>66.773055767871284</v>
      </c>
      <c r="AQ112" s="489">
        <v>33.386527883935642</v>
      </c>
      <c r="AR112" s="489">
        <v>66.77485817238184</v>
      </c>
      <c r="AS112" s="490">
        <v>33.38742908619092</v>
      </c>
      <c r="AT112" s="465">
        <v>66.773055767871284</v>
      </c>
      <c r="AU112" s="466">
        <v>33.386527883935642</v>
      </c>
      <c r="AV112" s="466" t="s">
        <v>1786</v>
      </c>
      <c r="AW112" s="466" t="s">
        <v>1786</v>
      </c>
      <c r="AX112" s="466" t="s">
        <v>1786</v>
      </c>
      <c r="AY112" s="335" t="s">
        <v>1786</v>
      </c>
      <c r="AZ112" s="336">
        <v>66.773055767871284</v>
      </c>
      <c r="BA112" s="335">
        <v>33.386527883935642</v>
      </c>
      <c r="BB112" s="335">
        <v>66.773055767871284</v>
      </c>
      <c r="BC112" s="337">
        <v>33.386527883935642</v>
      </c>
      <c r="BD112" s="465" t="s">
        <v>1786</v>
      </c>
      <c r="BE112" s="466" t="s">
        <v>1786</v>
      </c>
      <c r="BF112" s="466" t="s">
        <v>1786</v>
      </c>
      <c r="BG112" s="466" t="s">
        <v>1786</v>
      </c>
      <c r="BH112" s="466" t="s">
        <v>1786</v>
      </c>
      <c r="BI112" s="467" t="s">
        <v>1786</v>
      </c>
      <c r="BJ112" s="468">
        <v>3205741.0208876166</v>
      </c>
      <c r="BK112" s="469"/>
    </row>
    <row r="113" spans="1:63">
      <c r="A113" s="412">
        <v>822</v>
      </c>
      <c r="B113" s="450" t="s">
        <v>1710</v>
      </c>
      <c r="D113" s="334" t="s">
        <v>1795</v>
      </c>
      <c r="E113" s="412">
        <v>0</v>
      </c>
      <c r="F113" s="451">
        <v>145</v>
      </c>
      <c r="G113" s="452">
        <v>16925</v>
      </c>
      <c r="H113" s="452">
        <v>638</v>
      </c>
      <c r="I113" s="453">
        <v>40294</v>
      </c>
      <c r="J113" s="451">
        <v>32793.036856248269</v>
      </c>
      <c r="K113" s="452">
        <v>1350470.8397268937</v>
      </c>
      <c r="L113" s="452">
        <v>75296.995263526231</v>
      </c>
      <c r="M113" s="453">
        <v>2116147.8404434328</v>
      </c>
      <c r="N113" s="454">
        <v>226.15887487067772</v>
      </c>
      <c r="O113" s="455">
        <v>79.791482406315723</v>
      </c>
      <c r="P113" s="455">
        <v>118.02036875160852</v>
      </c>
      <c r="Q113" s="456">
        <v>52.517690982365437</v>
      </c>
      <c r="R113" s="457">
        <v>226.15887487067772</v>
      </c>
      <c r="S113" s="458">
        <v>79.791482406315723</v>
      </c>
      <c r="T113" s="458">
        <v>118.02036875160852</v>
      </c>
      <c r="U113" s="458">
        <v>52.517690982365437</v>
      </c>
      <c r="V113" s="486">
        <v>226.15887487067772</v>
      </c>
      <c r="W113" s="487">
        <v>79.791482406315723</v>
      </c>
      <c r="X113" s="487">
        <v>118.02036875160852</v>
      </c>
      <c r="Y113" s="487">
        <v>52.517690982365437</v>
      </c>
      <c r="Z113" s="488">
        <v>226.15887487067772</v>
      </c>
      <c r="AA113" s="489">
        <v>79.791482406315723</v>
      </c>
      <c r="AB113" s="489">
        <v>118.02036875160852</v>
      </c>
      <c r="AC113" s="490">
        <v>52.517690982365437</v>
      </c>
      <c r="AD113" s="489">
        <v>226.15887487067772</v>
      </c>
      <c r="AE113" s="489">
        <v>79.791482406315723</v>
      </c>
      <c r="AF113" s="489">
        <v>118.02036875160852</v>
      </c>
      <c r="AG113" s="490">
        <v>52.517690982365437</v>
      </c>
      <c r="AH113" s="489">
        <v>160.70448754959534</v>
      </c>
      <c r="AI113" s="489">
        <v>80.352243774797671</v>
      </c>
      <c r="AJ113" s="489">
        <v>105.43395889857874</v>
      </c>
      <c r="AK113" s="489">
        <v>52.716979449289369</v>
      </c>
      <c r="AL113" s="488">
        <v>160.70448754959534</v>
      </c>
      <c r="AM113" s="489">
        <v>80.352243774797671</v>
      </c>
      <c r="AN113" s="489">
        <v>105.43395889857874</v>
      </c>
      <c r="AO113" s="490">
        <v>52.716979449289369</v>
      </c>
      <c r="AP113" s="488">
        <v>160.70448754959534</v>
      </c>
      <c r="AQ113" s="489">
        <v>80.352243774797671</v>
      </c>
      <c r="AR113" s="489">
        <v>105.43395889857874</v>
      </c>
      <c r="AS113" s="490">
        <v>52.716979449289369</v>
      </c>
      <c r="AT113" s="465" t="s">
        <v>1786</v>
      </c>
      <c r="AU113" s="466" t="s">
        <v>1786</v>
      </c>
      <c r="AV113" s="466" t="s">
        <v>1786</v>
      </c>
      <c r="AW113" s="466" t="s">
        <v>1786</v>
      </c>
      <c r="AX113" s="466" t="s">
        <v>1786</v>
      </c>
      <c r="AY113" s="335" t="s">
        <v>1786</v>
      </c>
      <c r="AZ113" s="336">
        <v>160.70448754959534</v>
      </c>
      <c r="BA113" s="335">
        <v>80.352243774797671</v>
      </c>
      <c r="BB113" s="335">
        <v>105.43395889857874</v>
      </c>
      <c r="BC113" s="337">
        <v>52.716979449289369</v>
      </c>
      <c r="BD113" s="465" t="s">
        <v>1786</v>
      </c>
      <c r="BE113" s="466" t="s">
        <v>1786</v>
      </c>
      <c r="BF113" s="466" t="s">
        <v>1786</v>
      </c>
      <c r="BG113" s="466" t="s">
        <v>1786</v>
      </c>
      <c r="BH113" s="466" t="s">
        <v>1786</v>
      </c>
      <c r="BI113" s="467" t="s">
        <v>1786</v>
      </c>
      <c r="BJ113" s="468">
        <v>3574708.7122901008</v>
      </c>
      <c r="BK113" s="469"/>
    </row>
    <row r="114" spans="1:63">
      <c r="A114" s="412">
        <v>840</v>
      </c>
      <c r="B114" s="450" t="s">
        <v>1711</v>
      </c>
      <c r="D114" s="334" t="s">
        <v>1795</v>
      </c>
      <c r="E114" s="412">
        <v>0</v>
      </c>
      <c r="F114" s="451">
        <v>24</v>
      </c>
      <c r="G114" s="452">
        <v>8598</v>
      </c>
      <c r="H114" s="452">
        <v>13</v>
      </c>
      <c r="I114" s="453">
        <v>33724</v>
      </c>
      <c r="J114" s="451">
        <v>280.20546763184893</v>
      </c>
      <c r="K114" s="452">
        <v>749804.06683516304</v>
      </c>
      <c r="L114" s="452">
        <v>204.4677418241931</v>
      </c>
      <c r="M114" s="453">
        <v>1492819.0999995703</v>
      </c>
      <c r="N114" s="454">
        <v>11.675227817993706</v>
      </c>
      <c r="O114" s="455">
        <v>87.206800050612131</v>
      </c>
      <c r="P114" s="455">
        <v>15.728287832630238</v>
      </c>
      <c r="Q114" s="456">
        <v>44.265778080879201</v>
      </c>
      <c r="R114" s="457">
        <v>13.09927593124438</v>
      </c>
      <c r="S114" s="458">
        <v>87.206800050612131</v>
      </c>
      <c r="T114" s="458">
        <v>13.09927593124438</v>
      </c>
      <c r="U114" s="458">
        <v>44.265778080879201</v>
      </c>
      <c r="V114" s="486">
        <v>13.09927593124438</v>
      </c>
      <c r="W114" s="487">
        <v>87.206800050612131</v>
      </c>
      <c r="X114" s="487">
        <v>13.09927593124438</v>
      </c>
      <c r="Y114" s="487">
        <v>44.265778080879201</v>
      </c>
      <c r="Z114" s="488">
        <v>13.09927593124438</v>
      </c>
      <c r="AA114" s="489">
        <v>87.206800050612131</v>
      </c>
      <c r="AB114" s="489">
        <v>13.09927593124438</v>
      </c>
      <c r="AC114" s="490">
        <v>44.265778080879201</v>
      </c>
      <c r="AD114" s="489">
        <v>87.000516058630595</v>
      </c>
      <c r="AE114" s="489">
        <v>87.000516058630595</v>
      </c>
      <c r="AF114" s="489">
        <v>44.25376858009534</v>
      </c>
      <c r="AG114" s="490">
        <v>44.25376858009534</v>
      </c>
      <c r="AH114" s="489">
        <v>87.000516058630595</v>
      </c>
      <c r="AI114" s="489">
        <v>87.000516058630595</v>
      </c>
      <c r="AJ114" s="489">
        <v>44.25376858009534</v>
      </c>
      <c r="AK114" s="489">
        <v>44.25376858009534</v>
      </c>
      <c r="AL114" s="488">
        <v>87.000516058630595</v>
      </c>
      <c r="AM114" s="489">
        <v>87.000516058630595</v>
      </c>
      <c r="AN114" s="489">
        <v>44.25376858009534</v>
      </c>
      <c r="AO114" s="490">
        <v>44.25376858009534</v>
      </c>
      <c r="AP114" s="488">
        <v>87.000516058630595</v>
      </c>
      <c r="AQ114" s="489">
        <v>87.000516058630595</v>
      </c>
      <c r="AR114" s="489">
        <v>44.25376858009534</v>
      </c>
      <c r="AS114" s="490">
        <v>44.25376858009534</v>
      </c>
      <c r="AT114" s="465" t="s">
        <v>1786</v>
      </c>
      <c r="AU114" s="466" t="s">
        <v>1786</v>
      </c>
      <c r="AV114" s="466" t="s">
        <v>1786</v>
      </c>
      <c r="AW114" s="466" t="s">
        <v>1786</v>
      </c>
      <c r="AX114" s="466" t="s">
        <v>1786</v>
      </c>
      <c r="AY114" s="335" t="s">
        <v>1786</v>
      </c>
      <c r="AZ114" s="336">
        <v>87.000516058630595</v>
      </c>
      <c r="BA114" s="335">
        <v>87.000516058630595</v>
      </c>
      <c r="BB114" s="335">
        <v>44.25376858009534</v>
      </c>
      <c r="BC114" s="337">
        <v>44.25376858009534</v>
      </c>
      <c r="BD114" s="465" t="s">
        <v>1786</v>
      </c>
      <c r="BE114" s="466" t="s">
        <v>1786</v>
      </c>
      <c r="BF114" s="466" t="s">
        <v>1786</v>
      </c>
      <c r="BG114" s="466" t="s">
        <v>1786</v>
      </c>
      <c r="BH114" s="466" t="s">
        <v>1786</v>
      </c>
      <c r="BI114" s="467" t="s">
        <v>1786</v>
      </c>
      <c r="BJ114" s="468">
        <v>2243107.8400441892</v>
      </c>
      <c r="BK114" s="469"/>
    </row>
    <row r="115" spans="1:63">
      <c r="A115" s="412">
        <v>142</v>
      </c>
      <c r="B115" s="450" t="s">
        <v>1712</v>
      </c>
      <c r="D115" s="334" t="s">
        <v>1796</v>
      </c>
      <c r="E115" s="412">
        <v>0</v>
      </c>
      <c r="F115" s="451">
        <v>92</v>
      </c>
      <c r="G115" s="452">
        <v>21322</v>
      </c>
      <c r="H115" s="452">
        <v>198</v>
      </c>
      <c r="I115" s="453">
        <v>52632</v>
      </c>
      <c r="J115" s="451">
        <v>9482.62666118384</v>
      </c>
      <c r="K115" s="452">
        <v>2543647.2761697304</v>
      </c>
      <c r="L115" s="452">
        <v>9089.8182209048409</v>
      </c>
      <c r="M115" s="453">
        <v>4250244.1472603874</v>
      </c>
      <c r="N115" s="454">
        <v>103.07202892591131</v>
      </c>
      <c r="O115" s="455">
        <v>119.29684251804382</v>
      </c>
      <c r="P115" s="455">
        <v>45.908172832852735</v>
      </c>
      <c r="Q115" s="456">
        <v>80.75399276600524</v>
      </c>
      <c r="R115" s="457">
        <v>103.07202892591131</v>
      </c>
      <c r="S115" s="458">
        <v>119.29684251804382</v>
      </c>
      <c r="T115" s="458">
        <v>45.908172832852735</v>
      </c>
      <c r="U115" s="458">
        <v>80.75399276600524</v>
      </c>
      <c r="V115" s="486">
        <v>103.07202892591131</v>
      </c>
      <c r="W115" s="487">
        <v>119.29684251804382</v>
      </c>
      <c r="X115" s="487">
        <v>45.908172832852735</v>
      </c>
      <c r="Y115" s="487">
        <v>80.75399276600524</v>
      </c>
      <c r="Z115" s="488">
        <v>103.07202892591131</v>
      </c>
      <c r="AA115" s="489">
        <v>119.29684251804382</v>
      </c>
      <c r="AB115" s="489">
        <v>45.908172832852735</v>
      </c>
      <c r="AC115" s="490">
        <v>80.75399276600524</v>
      </c>
      <c r="AD115" s="489">
        <v>119.22713658498712</v>
      </c>
      <c r="AE115" s="489">
        <v>119.22713658498712</v>
      </c>
      <c r="AF115" s="489">
        <v>80.623395144449987</v>
      </c>
      <c r="AG115" s="490">
        <v>80.623395144449987</v>
      </c>
      <c r="AH115" s="489">
        <v>119.22713658498712</v>
      </c>
      <c r="AI115" s="489">
        <v>119.22713658498712</v>
      </c>
      <c r="AJ115" s="489">
        <v>80.623395144449987</v>
      </c>
      <c r="AK115" s="489">
        <v>80.623395144449987</v>
      </c>
      <c r="AL115" s="488">
        <v>119.22713658498712</v>
      </c>
      <c r="AM115" s="489">
        <v>119.22713658498712</v>
      </c>
      <c r="AN115" s="489">
        <v>80.623395144449987</v>
      </c>
      <c r="AO115" s="490">
        <v>80.623395144449987</v>
      </c>
      <c r="AP115" s="488">
        <v>119.22713658498712</v>
      </c>
      <c r="AQ115" s="489">
        <v>119.22713658498712</v>
      </c>
      <c r="AR115" s="489">
        <v>80.623395144449987</v>
      </c>
      <c r="AS115" s="490">
        <v>80.623395144449987</v>
      </c>
      <c r="AT115" s="465" t="s">
        <v>1786</v>
      </c>
      <c r="AU115" s="466" t="s">
        <v>1786</v>
      </c>
      <c r="AV115" s="466" t="s">
        <v>1786</v>
      </c>
      <c r="AW115" s="466" t="s">
        <v>1786</v>
      </c>
      <c r="AX115" s="466" t="s">
        <v>1786</v>
      </c>
      <c r="AY115" s="335" t="s">
        <v>1786</v>
      </c>
      <c r="AZ115" s="336">
        <v>119.22713658498712</v>
      </c>
      <c r="BA115" s="335">
        <v>119.22713658498712</v>
      </c>
      <c r="BB115" s="335">
        <v>80.623395144449987</v>
      </c>
      <c r="BC115" s="337">
        <v>80.623395144449987</v>
      </c>
      <c r="BD115" s="465" t="s">
        <v>1786</v>
      </c>
      <c r="BE115" s="466" t="s">
        <v>1786</v>
      </c>
      <c r="BF115" s="466" t="s">
        <v>1786</v>
      </c>
      <c r="BG115" s="466" t="s">
        <v>1786</v>
      </c>
      <c r="BH115" s="466" t="s">
        <v>1786</v>
      </c>
      <c r="BI115" s="467" t="s">
        <v>1786</v>
      </c>
      <c r="BJ115" s="468">
        <v>6812463.8683122061</v>
      </c>
      <c r="BK115" s="469"/>
    </row>
    <row r="116" spans="1:63">
      <c r="A116" s="412">
        <v>171</v>
      </c>
      <c r="B116" s="450" t="s">
        <v>1713</v>
      </c>
      <c r="D116" s="334" t="s">
        <v>1796</v>
      </c>
      <c r="E116" s="412">
        <v>1</v>
      </c>
      <c r="F116" s="451">
        <v>963</v>
      </c>
      <c r="G116" s="452">
        <v>48931</v>
      </c>
      <c r="H116" s="452">
        <v>1794</v>
      </c>
      <c r="I116" s="453">
        <v>74228</v>
      </c>
      <c r="J116" s="451">
        <v>152019.07957637761</v>
      </c>
      <c r="K116" s="452">
        <v>8633384.0694232304</v>
      </c>
      <c r="L116" s="452">
        <v>210069.9920260584</v>
      </c>
      <c r="M116" s="453">
        <v>8525192.1788792182</v>
      </c>
      <c r="N116" s="454">
        <v>157.85989571794144</v>
      </c>
      <c r="O116" s="455">
        <v>176.43996790221394</v>
      </c>
      <c r="P116" s="455">
        <v>117.0958706945699</v>
      </c>
      <c r="Q116" s="456">
        <v>114.85143313681115</v>
      </c>
      <c r="R116" s="457">
        <v>157.85989571794144</v>
      </c>
      <c r="S116" s="458">
        <v>176.43996790221394</v>
      </c>
      <c r="T116" s="458">
        <v>117.0958706945699</v>
      </c>
      <c r="U116" s="458">
        <v>114.85143313681115</v>
      </c>
      <c r="V116" s="486">
        <v>157.85989571794144</v>
      </c>
      <c r="W116" s="487">
        <v>176.43996790221394</v>
      </c>
      <c r="X116" s="487">
        <v>117.0958706945699</v>
      </c>
      <c r="Y116" s="487">
        <v>114.85143313681115</v>
      </c>
      <c r="Z116" s="488">
        <v>157.85989571794144</v>
      </c>
      <c r="AA116" s="489">
        <v>176.43996790221394</v>
      </c>
      <c r="AB116" s="489">
        <v>117.0958706945699</v>
      </c>
      <c r="AC116" s="490">
        <v>114.85143313681115</v>
      </c>
      <c r="AD116" s="489">
        <v>176.08135545355367</v>
      </c>
      <c r="AE116" s="489">
        <v>176.08135545355367</v>
      </c>
      <c r="AF116" s="489">
        <v>117.0958706945699</v>
      </c>
      <c r="AG116" s="490">
        <v>114.85143313681115</v>
      </c>
      <c r="AH116" s="489">
        <v>176.08135545355367</v>
      </c>
      <c r="AI116" s="489">
        <v>176.08135545355367</v>
      </c>
      <c r="AJ116" s="489">
        <v>117.0958706945699</v>
      </c>
      <c r="AK116" s="489">
        <v>114.85143313681115</v>
      </c>
      <c r="AL116" s="488">
        <v>176.08135545355367</v>
      </c>
      <c r="AM116" s="489">
        <v>176.08135545355367</v>
      </c>
      <c r="AN116" s="489">
        <v>117.0958706945699</v>
      </c>
      <c r="AO116" s="490">
        <v>114.85143313681115</v>
      </c>
      <c r="AP116" s="488">
        <v>176.08135545355367</v>
      </c>
      <c r="AQ116" s="489">
        <v>176.08135545355367</v>
      </c>
      <c r="AR116" s="489">
        <v>117.0958706945699</v>
      </c>
      <c r="AS116" s="490">
        <v>114.85143313681115</v>
      </c>
      <c r="AT116" s="465" t="s">
        <v>1786</v>
      </c>
      <c r="AU116" s="466" t="s">
        <v>1786</v>
      </c>
      <c r="AV116" s="466" t="s">
        <v>1786</v>
      </c>
      <c r="AW116" s="466" t="s">
        <v>1786</v>
      </c>
      <c r="AX116" s="466" t="s">
        <v>1786</v>
      </c>
      <c r="AY116" s="335" t="s">
        <v>1786</v>
      </c>
      <c r="AZ116" s="336">
        <v>176.08135545355367</v>
      </c>
      <c r="BA116" s="335">
        <v>176.08135545355367</v>
      </c>
      <c r="BB116" s="335">
        <v>117.0958706945699</v>
      </c>
      <c r="BC116" s="337">
        <v>114.85143313681115</v>
      </c>
      <c r="BD116" s="465" t="s">
        <v>1786</v>
      </c>
      <c r="BE116" s="466" t="s">
        <v>1786</v>
      </c>
      <c r="BF116" s="466" t="s">
        <v>1786</v>
      </c>
      <c r="BG116" s="466" t="s">
        <v>1786</v>
      </c>
      <c r="BH116" s="466" t="s">
        <v>1786</v>
      </c>
      <c r="BI116" s="467" t="s">
        <v>1786</v>
      </c>
      <c r="BJ116" s="468">
        <v>17520665.319904882</v>
      </c>
      <c r="BK116" s="469"/>
    </row>
    <row r="117" spans="1:63">
      <c r="A117" s="412">
        <v>242</v>
      </c>
      <c r="B117" s="450" t="s">
        <v>1714</v>
      </c>
      <c r="D117" s="334" t="s">
        <v>1796</v>
      </c>
      <c r="E117" s="412">
        <v>0</v>
      </c>
      <c r="F117" s="451">
        <v>0</v>
      </c>
      <c r="G117" s="452">
        <v>1</v>
      </c>
      <c r="H117" s="452">
        <v>0</v>
      </c>
      <c r="I117" s="453">
        <v>32</v>
      </c>
      <c r="J117" s="451">
        <v>0</v>
      </c>
      <c r="K117" s="452">
        <v>1022.3184735566624</v>
      </c>
      <c r="L117" s="452">
        <v>0</v>
      </c>
      <c r="M117" s="453">
        <v>4502.1395312435079</v>
      </c>
      <c r="N117" s="454">
        <v>0</v>
      </c>
      <c r="O117" s="455">
        <v>1022.3184735566624</v>
      </c>
      <c r="P117" s="455">
        <v>0</v>
      </c>
      <c r="Q117" s="456">
        <v>140.69186035135962</v>
      </c>
      <c r="R117" s="457" t="e">
        <v>#DIV/0!</v>
      </c>
      <c r="S117" s="458">
        <v>167.40781832727788</v>
      </c>
      <c r="T117" s="458" t="e">
        <v>#DIV/0!</v>
      </c>
      <c r="U117" s="458">
        <v>167.40781832727788</v>
      </c>
      <c r="V117" s="486">
        <v>167.40781832727788</v>
      </c>
      <c r="W117" s="487">
        <v>167.40781832727788</v>
      </c>
      <c r="X117" s="487">
        <v>167.40781832727788</v>
      </c>
      <c r="Y117" s="487">
        <v>167.40781832727788</v>
      </c>
      <c r="Z117" s="488">
        <v>167.40781832727788</v>
      </c>
      <c r="AA117" s="489">
        <v>167.40781832727788</v>
      </c>
      <c r="AB117" s="489">
        <v>167.40781832727788</v>
      </c>
      <c r="AC117" s="490">
        <v>167.40781832727788</v>
      </c>
      <c r="AD117" s="489">
        <v>167.40781832727788</v>
      </c>
      <c r="AE117" s="489">
        <v>167.40781832727788</v>
      </c>
      <c r="AF117" s="489">
        <v>167.40781832727788</v>
      </c>
      <c r="AG117" s="490">
        <v>167.40781832727788</v>
      </c>
      <c r="AH117" s="489">
        <v>167.40781832727788</v>
      </c>
      <c r="AI117" s="489">
        <v>167.40781832727788</v>
      </c>
      <c r="AJ117" s="489">
        <v>167.40781832727788</v>
      </c>
      <c r="AK117" s="489">
        <v>167.40781832727788</v>
      </c>
      <c r="AL117" s="488">
        <v>167.40781832727788</v>
      </c>
      <c r="AM117" s="489">
        <v>167.40781832727788</v>
      </c>
      <c r="AN117" s="489">
        <v>167.40781832727788</v>
      </c>
      <c r="AO117" s="490">
        <v>167.40781832727788</v>
      </c>
      <c r="AP117" s="488">
        <v>167.40781832727788</v>
      </c>
      <c r="AQ117" s="489">
        <v>167.40781832727788</v>
      </c>
      <c r="AR117" s="489">
        <v>167.40781832727788</v>
      </c>
      <c r="AS117" s="490">
        <v>167.40781832727788</v>
      </c>
      <c r="AT117" s="465" t="s">
        <v>1786</v>
      </c>
      <c r="AU117" s="466" t="s">
        <v>1786</v>
      </c>
      <c r="AV117" s="466" t="s">
        <v>1786</v>
      </c>
      <c r="AW117" s="466" t="s">
        <v>1786</v>
      </c>
      <c r="AX117" s="466" t="s">
        <v>1786</v>
      </c>
      <c r="AY117" s="335" t="s">
        <v>1786</v>
      </c>
      <c r="AZ117" s="336">
        <v>167.40781832727788</v>
      </c>
      <c r="BA117" s="335">
        <v>167.40781832727788</v>
      </c>
      <c r="BB117" s="335">
        <v>167.40781832727788</v>
      </c>
      <c r="BC117" s="337">
        <v>167.40781832727788</v>
      </c>
      <c r="BD117" s="465" t="s">
        <v>1786</v>
      </c>
      <c r="BE117" s="466" t="s">
        <v>1786</v>
      </c>
      <c r="BF117" s="466" t="s">
        <v>1786</v>
      </c>
      <c r="BG117" s="466" t="s">
        <v>1786</v>
      </c>
      <c r="BH117" s="466" t="s">
        <v>1786</v>
      </c>
      <c r="BI117" s="467" t="s">
        <v>1786</v>
      </c>
      <c r="BJ117" s="468">
        <v>5524.4580048001699</v>
      </c>
      <c r="BK117" s="469"/>
    </row>
    <row r="118" spans="1:63">
      <c r="A118" s="412">
        <v>261</v>
      </c>
      <c r="B118" s="450" t="s">
        <v>1715</v>
      </c>
      <c r="D118" s="334" t="s">
        <v>1796</v>
      </c>
      <c r="E118" s="412">
        <v>0</v>
      </c>
      <c r="F118" s="451">
        <v>24</v>
      </c>
      <c r="G118" s="452">
        <v>967</v>
      </c>
      <c r="H118" s="452">
        <v>497</v>
      </c>
      <c r="I118" s="453">
        <v>5098</v>
      </c>
      <c r="J118" s="451">
        <v>35801.128502444553</v>
      </c>
      <c r="K118" s="452">
        <v>1230095.7845875931</v>
      </c>
      <c r="L118" s="452">
        <v>1126544.276156832</v>
      </c>
      <c r="M118" s="453">
        <v>3452060.5930024739</v>
      </c>
      <c r="N118" s="454">
        <v>1491.7136876018565</v>
      </c>
      <c r="O118" s="455">
        <v>1272.0742343201582</v>
      </c>
      <c r="P118" s="455">
        <v>2266.6886844201849</v>
      </c>
      <c r="Q118" s="456">
        <v>677.14017124411021</v>
      </c>
      <c r="R118" s="457">
        <v>2230.9892603824887</v>
      </c>
      <c r="S118" s="458">
        <v>1272.0742343201582</v>
      </c>
      <c r="T118" s="458">
        <v>2230.9892603824887</v>
      </c>
      <c r="U118" s="458">
        <v>677.14017124411021</v>
      </c>
      <c r="V118" s="486">
        <v>2230.9892603824887</v>
      </c>
      <c r="W118" s="487">
        <v>1272.0742343201582</v>
      </c>
      <c r="X118" s="487">
        <v>2230.9892603824887</v>
      </c>
      <c r="Y118" s="487">
        <v>677.14017124411021</v>
      </c>
      <c r="Z118" s="488">
        <v>2230.9892603824887</v>
      </c>
      <c r="AA118" s="489">
        <v>1272.0742343201582</v>
      </c>
      <c r="AB118" s="489">
        <v>2230.9892603824887</v>
      </c>
      <c r="AC118" s="490">
        <v>677.14017124411021</v>
      </c>
      <c r="AD118" s="489">
        <v>2230.9892603824887</v>
      </c>
      <c r="AE118" s="489">
        <v>1272.0742343201582</v>
      </c>
      <c r="AF118" s="489">
        <v>2230.9892603824887</v>
      </c>
      <c r="AG118" s="490">
        <v>677.14017124411021</v>
      </c>
      <c r="AH118" s="489">
        <v>2230.9892603824887</v>
      </c>
      <c r="AI118" s="489">
        <v>1272.0742343201582</v>
      </c>
      <c r="AJ118" s="489">
        <v>1497.3283832608572</v>
      </c>
      <c r="AK118" s="489">
        <v>748.6641916304286</v>
      </c>
      <c r="AL118" s="488">
        <v>2230.9892603824887</v>
      </c>
      <c r="AM118" s="489">
        <v>1272.0742343201582</v>
      </c>
      <c r="AN118" s="489">
        <v>1497.3283832608572</v>
      </c>
      <c r="AO118" s="490">
        <v>748.6641916304286</v>
      </c>
      <c r="AP118" s="488">
        <v>2230.9892603824887</v>
      </c>
      <c r="AQ118" s="489">
        <v>1272.0742343201582</v>
      </c>
      <c r="AR118" s="489">
        <v>1497.3283832608572</v>
      </c>
      <c r="AS118" s="490">
        <v>748.6641916304286</v>
      </c>
      <c r="AT118" s="465" t="s">
        <v>1786</v>
      </c>
      <c r="AU118" s="466" t="s">
        <v>1786</v>
      </c>
      <c r="AV118" s="466" t="s">
        <v>1786</v>
      </c>
      <c r="AW118" s="466" t="s">
        <v>1786</v>
      </c>
      <c r="AX118" s="466" t="s">
        <v>1786</v>
      </c>
      <c r="AY118" s="335" t="s">
        <v>1786</v>
      </c>
      <c r="AZ118" s="336">
        <v>2230.9892603824887</v>
      </c>
      <c r="BA118" s="335">
        <v>1272.0742343201582</v>
      </c>
      <c r="BB118" s="335">
        <v>1497.3283832608572</v>
      </c>
      <c r="BC118" s="337">
        <v>748.6641916304286</v>
      </c>
      <c r="BD118" s="336" t="s">
        <v>1786</v>
      </c>
      <c r="BE118" s="335" t="s">
        <v>1786</v>
      </c>
      <c r="BF118" s="335" t="s">
        <v>1786</v>
      </c>
      <c r="BG118" s="335" t="s">
        <v>1786</v>
      </c>
      <c r="BH118" s="335" t="s">
        <v>1786</v>
      </c>
      <c r="BI118" s="337" t="s">
        <v>1786</v>
      </c>
      <c r="BJ118" s="468">
        <v>5844501.7822493436</v>
      </c>
      <c r="BK118" s="469"/>
    </row>
    <row r="119" spans="1:63">
      <c r="A119" s="412">
        <v>420</v>
      </c>
      <c r="B119" s="450" t="s">
        <v>1716</v>
      </c>
      <c r="D119" s="334" t="s">
        <v>1796</v>
      </c>
      <c r="E119" s="412">
        <v>1</v>
      </c>
      <c r="F119" s="451">
        <v>10863</v>
      </c>
      <c r="G119" s="452">
        <v>546391</v>
      </c>
      <c r="H119" s="452">
        <v>24569</v>
      </c>
      <c r="I119" s="453">
        <v>836252</v>
      </c>
      <c r="J119" s="451">
        <v>2654350.398932484</v>
      </c>
      <c r="K119" s="452">
        <v>125934289.50181077</v>
      </c>
      <c r="L119" s="452">
        <v>3982650.0821724064</v>
      </c>
      <c r="M119" s="453">
        <v>117232237.52604501</v>
      </c>
      <c r="N119" s="454">
        <v>244.34782278675172</v>
      </c>
      <c r="O119" s="455">
        <v>230.4838284338702</v>
      </c>
      <c r="P119" s="455">
        <v>162.10061794018503</v>
      </c>
      <c r="Q119" s="456">
        <v>140.1876916599841</v>
      </c>
      <c r="R119" s="457">
        <v>244.34782278675172</v>
      </c>
      <c r="S119" s="458">
        <v>230.4838284338702</v>
      </c>
      <c r="T119" s="458">
        <v>162.10061794018503</v>
      </c>
      <c r="U119" s="458">
        <v>140.1876916599841</v>
      </c>
      <c r="V119" s="486">
        <v>244.34782278675172</v>
      </c>
      <c r="W119" s="487">
        <v>230.4838284338702</v>
      </c>
      <c r="X119" s="487">
        <v>162.10061794018503</v>
      </c>
      <c r="Y119" s="487">
        <v>140.1876916599841</v>
      </c>
      <c r="Z119" s="488">
        <v>244.34782278675172</v>
      </c>
      <c r="AA119" s="489">
        <v>230.4838284338702</v>
      </c>
      <c r="AB119" s="489">
        <v>162.10061794018503</v>
      </c>
      <c r="AC119" s="490">
        <v>140.1876916599841</v>
      </c>
      <c r="AD119" s="489">
        <v>244.34782278675172</v>
      </c>
      <c r="AE119" s="489">
        <v>230.4838284338702</v>
      </c>
      <c r="AF119" s="489">
        <v>162.10061794018503</v>
      </c>
      <c r="AG119" s="490">
        <v>140.1876916599841</v>
      </c>
      <c r="AH119" s="489">
        <v>244.34782278675172</v>
      </c>
      <c r="AI119" s="489">
        <v>230.4838284338702</v>
      </c>
      <c r="AJ119" s="489">
        <v>162.10061794018503</v>
      </c>
      <c r="AK119" s="489">
        <v>140.1876916599841</v>
      </c>
      <c r="AL119" s="488">
        <v>244.34782278675172</v>
      </c>
      <c r="AM119" s="489">
        <v>230.4838284338702</v>
      </c>
      <c r="AN119" s="489">
        <v>162.10061794018503</v>
      </c>
      <c r="AO119" s="490">
        <v>140.1876916599841</v>
      </c>
      <c r="AP119" s="488">
        <v>244.34782278675172</v>
      </c>
      <c r="AQ119" s="489">
        <v>230.4838284338702</v>
      </c>
      <c r="AR119" s="489">
        <v>162.10061794018503</v>
      </c>
      <c r="AS119" s="490">
        <v>140.1876916599841</v>
      </c>
      <c r="AT119" s="465" t="s">
        <v>1786</v>
      </c>
      <c r="AU119" s="466" t="s">
        <v>1786</v>
      </c>
      <c r="AV119" s="466" t="s">
        <v>1786</v>
      </c>
      <c r="AW119" s="466" t="s">
        <v>1786</v>
      </c>
      <c r="AX119" s="466" t="s">
        <v>1786</v>
      </c>
      <c r="AY119" s="335" t="s">
        <v>1786</v>
      </c>
      <c r="AZ119" s="336">
        <v>244.34782278675172</v>
      </c>
      <c r="BA119" s="335">
        <v>230.4838284338702</v>
      </c>
      <c r="BB119" s="335">
        <v>162.10061794018503</v>
      </c>
      <c r="BC119" s="337">
        <v>140.1876916599841</v>
      </c>
      <c r="BD119" s="336" t="s">
        <v>1786</v>
      </c>
      <c r="BE119" s="335" t="s">
        <v>1786</v>
      </c>
      <c r="BF119" s="335" t="s">
        <v>1786</v>
      </c>
      <c r="BG119" s="335" t="s">
        <v>1786</v>
      </c>
      <c r="BH119" s="335" t="s">
        <v>1786</v>
      </c>
      <c r="BI119" s="337" t="s">
        <v>1786</v>
      </c>
      <c r="BJ119" s="468">
        <v>249803527.50896069</v>
      </c>
      <c r="BK119" s="469"/>
    </row>
    <row r="120" spans="1:63" ht="15.75" thickBot="1">
      <c r="A120" s="495"/>
      <c r="B120" s="496"/>
      <c r="C120" s="497"/>
      <c r="D120" s="401"/>
      <c r="E120" s="495"/>
      <c r="F120" s="498"/>
      <c r="G120" s="499"/>
      <c r="H120" s="499"/>
      <c r="I120" s="500"/>
      <c r="J120" s="498"/>
      <c r="K120" s="499"/>
      <c r="L120" s="499"/>
      <c r="M120" s="500"/>
      <c r="N120" s="501"/>
      <c r="O120" s="502"/>
      <c r="P120" s="502"/>
      <c r="Q120" s="503"/>
      <c r="R120" s="504"/>
      <c r="S120" s="505"/>
      <c r="T120" s="505"/>
      <c r="U120" s="505"/>
      <c r="V120" s="506"/>
      <c r="W120" s="507"/>
      <c r="X120" s="507"/>
      <c r="Y120" s="507"/>
      <c r="Z120" s="508"/>
      <c r="AA120" s="509"/>
      <c r="AB120" s="509"/>
      <c r="AC120" s="510"/>
      <c r="AD120" s="509"/>
      <c r="AE120" s="509"/>
      <c r="AF120" s="509"/>
      <c r="AG120" s="510"/>
      <c r="AH120" s="509"/>
      <c r="AI120" s="509"/>
      <c r="AJ120" s="509"/>
      <c r="AK120" s="509"/>
      <c r="AL120" s="508"/>
      <c r="AM120" s="509"/>
      <c r="AN120" s="509"/>
      <c r="AO120" s="510"/>
      <c r="AP120" s="508"/>
      <c r="AQ120" s="509"/>
      <c r="AR120" s="509"/>
      <c r="AS120" s="510"/>
      <c r="AT120" s="511"/>
      <c r="AU120" s="512"/>
      <c r="AV120" s="512"/>
      <c r="AW120" s="512"/>
      <c r="AX120" s="512"/>
      <c r="AY120" s="342"/>
      <c r="AZ120" s="343"/>
      <c r="BA120" s="342"/>
      <c r="BB120" s="342"/>
      <c r="BC120" s="344"/>
      <c r="BD120" s="343"/>
      <c r="BE120" s="342"/>
      <c r="BF120" s="342"/>
      <c r="BG120" s="342"/>
      <c r="BH120" s="342"/>
      <c r="BI120" s="344"/>
      <c r="BJ120" s="468"/>
      <c r="BK120" s="469"/>
    </row>
    <row r="122" spans="1:63">
      <c r="BK122" s="469"/>
    </row>
  </sheetData>
  <conditionalFormatting sqref="V10:Y119">
    <cfRule type="cellIs" dxfId="5" priority="2" operator="equal">
      <formula>1</formula>
    </cfRule>
  </conditionalFormatting>
  <conditionalFormatting sqref="AZ10:BI119">
    <cfRule type="expression" dxfId="4" priority="1">
      <formula>AZ10&lt;&gt;AP10</formula>
    </cfRule>
  </conditionalFormatting>
  <hyperlinks>
    <hyperlink ref="A3" location="Navigation!A1" display="Hom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60"/>
  <sheetViews>
    <sheetView workbookViewId="0">
      <selection sqref="A1:B1"/>
    </sheetView>
  </sheetViews>
  <sheetFormatPr defaultRowHeight="11.25"/>
  <cols>
    <col min="1" max="1" width="8.42578125" style="655" customWidth="1"/>
    <col min="2" max="2" width="26" style="655" customWidth="1"/>
    <col min="3" max="3" width="12.85546875" style="655" customWidth="1"/>
    <col min="4" max="10" width="10.7109375" style="655" customWidth="1"/>
    <col min="11" max="11" width="9.140625" style="655"/>
    <col min="12" max="12" width="8.42578125" style="655" customWidth="1"/>
    <col min="13" max="13" width="25.85546875" style="655" customWidth="1"/>
    <col min="14" max="14" width="12.85546875" style="655" customWidth="1"/>
    <col min="15" max="17" width="10.7109375" style="655" customWidth="1"/>
    <col min="18" max="18" width="9.140625" style="655"/>
    <col min="19" max="19" width="8.42578125" style="655" customWidth="1"/>
    <col min="20" max="20" width="25.85546875" style="655" customWidth="1"/>
    <col min="21" max="21" width="12.85546875" style="655" customWidth="1"/>
    <col min="22" max="24" width="10.7109375" style="655" customWidth="1"/>
    <col min="25" max="16384" width="9.140625" style="655"/>
  </cols>
  <sheetData>
    <row r="1" spans="1:24" s="653" customFormat="1" ht="12.75" customHeight="1">
      <c r="A1" s="1063" t="s">
        <v>3104</v>
      </c>
      <c r="B1" s="1063"/>
      <c r="L1" s="652" t="s">
        <v>3126</v>
      </c>
      <c r="S1" s="652" t="s">
        <v>3034</v>
      </c>
    </row>
    <row r="2" spans="1:24" ht="11.25" customHeight="1">
      <c r="A2" s="654"/>
      <c r="L2" s="654"/>
      <c r="S2" s="654"/>
    </row>
    <row r="3" spans="1:24" ht="12" customHeight="1" thickBot="1">
      <c r="C3" s="1096" t="s">
        <v>73</v>
      </c>
      <c r="D3" s="1097"/>
      <c r="E3" s="1097"/>
      <c r="F3" s="1097"/>
      <c r="G3" s="1097"/>
      <c r="H3" s="1097"/>
      <c r="I3" s="1097"/>
      <c r="J3" s="1097"/>
    </row>
    <row r="4" spans="1:24" s="656" customFormat="1" ht="57" thickBot="1">
      <c r="A4" s="357" t="s">
        <v>18</v>
      </c>
      <c r="B4" s="651" t="s">
        <v>17</v>
      </c>
      <c r="C4" s="357" t="s">
        <v>3035</v>
      </c>
      <c r="D4" s="650" t="s">
        <v>3036</v>
      </c>
      <c r="E4" s="650" t="s">
        <v>3037</v>
      </c>
      <c r="F4" s="651" t="s">
        <v>3038</v>
      </c>
      <c r="G4" s="357" t="s">
        <v>3039</v>
      </c>
      <c r="H4" s="650" t="s">
        <v>3040</v>
      </c>
      <c r="I4" s="650" t="s">
        <v>3041</v>
      </c>
      <c r="J4" s="651" t="s">
        <v>3042</v>
      </c>
      <c r="L4" s="357" t="s">
        <v>18</v>
      </c>
      <c r="M4" s="651" t="s">
        <v>17</v>
      </c>
      <c r="N4" s="357" t="s">
        <v>3035</v>
      </c>
      <c r="O4" s="650" t="s">
        <v>3036</v>
      </c>
      <c r="P4" s="650" t="s">
        <v>3037</v>
      </c>
      <c r="Q4" s="651" t="s">
        <v>3038</v>
      </c>
      <c r="S4" s="357" t="s">
        <v>18</v>
      </c>
      <c r="T4" s="651" t="s">
        <v>17</v>
      </c>
      <c r="U4" s="357" t="s">
        <v>3035</v>
      </c>
      <c r="V4" s="650" t="s">
        <v>3036</v>
      </c>
      <c r="W4" s="650" t="s">
        <v>3037</v>
      </c>
      <c r="X4" s="651" t="s">
        <v>3038</v>
      </c>
    </row>
    <row r="5" spans="1:24">
      <c r="A5" s="657">
        <v>100</v>
      </c>
      <c r="B5" s="658" t="s">
        <v>1664</v>
      </c>
      <c r="C5" s="659">
        <v>141.50598262698696</v>
      </c>
      <c r="D5" s="660">
        <v>220.2750233828537</v>
      </c>
      <c r="E5" s="660">
        <v>86.874552740012689</v>
      </c>
      <c r="F5" s="658">
        <v>126.28250544695464</v>
      </c>
      <c r="G5" s="657" t="s">
        <v>1861</v>
      </c>
      <c r="H5" s="661" t="s">
        <v>1861</v>
      </c>
      <c r="I5" s="661" t="s">
        <v>1861</v>
      </c>
      <c r="J5" s="662" t="s">
        <v>1861</v>
      </c>
      <c r="L5" s="657">
        <v>100</v>
      </c>
      <c r="M5" s="658" t="s">
        <v>1664</v>
      </c>
      <c r="N5" s="659">
        <v>140</v>
      </c>
      <c r="O5" s="660">
        <v>150</v>
      </c>
      <c r="P5" s="660">
        <v>81</v>
      </c>
      <c r="Q5" s="658">
        <v>95</v>
      </c>
      <c r="S5" s="657">
        <v>100</v>
      </c>
      <c r="T5" s="658" t="s">
        <v>1664</v>
      </c>
      <c r="U5" s="663">
        <v>2.1031673064255685E-3</v>
      </c>
      <c r="V5" s="664">
        <v>0.45592722096778204</v>
      </c>
      <c r="W5" s="664">
        <v>6.3342645910066109E-2</v>
      </c>
      <c r="X5" s="665">
        <v>0.31790848302163921</v>
      </c>
    </row>
    <row r="6" spans="1:24">
      <c r="A6" s="666">
        <v>101</v>
      </c>
      <c r="B6" s="667" t="s">
        <v>1613</v>
      </c>
      <c r="C6" s="668">
        <v>130.42793658753914</v>
      </c>
      <c r="D6" s="669">
        <v>199.87426283821219</v>
      </c>
      <c r="E6" s="669">
        <v>74.40454249488397</v>
      </c>
      <c r="F6" s="667">
        <v>103.47197539185925</v>
      </c>
      <c r="G6" s="666" t="s">
        <v>1861</v>
      </c>
      <c r="H6" s="670" t="s">
        <v>1861</v>
      </c>
      <c r="I6" s="670" t="s">
        <v>1861</v>
      </c>
      <c r="J6" s="671" t="s">
        <v>1861</v>
      </c>
      <c r="L6" s="666">
        <v>101</v>
      </c>
      <c r="M6" s="667" t="s">
        <v>1613</v>
      </c>
      <c r="N6" s="668">
        <v>127</v>
      </c>
      <c r="O6" s="669">
        <v>155</v>
      </c>
      <c r="P6" s="669">
        <v>70</v>
      </c>
      <c r="Q6" s="667">
        <v>106</v>
      </c>
      <c r="S6" s="666">
        <v>101</v>
      </c>
      <c r="T6" s="667" t="s">
        <v>1613</v>
      </c>
      <c r="U6" s="672">
        <v>1.819877852050622E-2</v>
      </c>
      <c r="V6" s="673">
        <v>0.2784708958944182</v>
      </c>
      <c r="W6" s="673">
        <v>5.3821560218458853E-2</v>
      </c>
      <c r="X6" s="674">
        <v>-3.2206849573012564E-2</v>
      </c>
    </row>
    <row r="7" spans="1:24">
      <c r="A7" s="666">
        <v>103</v>
      </c>
      <c r="B7" s="667" t="s">
        <v>1665</v>
      </c>
      <c r="C7" s="668">
        <v>164.80736545663348</v>
      </c>
      <c r="D7" s="669">
        <v>164.80736545663348</v>
      </c>
      <c r="E7" s="669">
        <v>94.432085884315597</v>
      </c>
      <c r="F7" s="667">
        <v>94.432085884315597</v>
      </c>
      <c r="G7" s="666" t="s">
        <v>1861</v>
      </c>
      <c r="H7" s="670" t="s">
        <v>1861</v>
      </c>
      <c r="I7" s="670" t="s">
        <v>1861</v>
      </c>
      <c r="J7" s="671" t="s">
        <v>1861</v>
      </c>
      <c r="L7" s="666">
        <v>103</v>
      </c>
      <c r="M7" s="667" t="s">
        <v>1665</v>
      </c>
      <c r="N7" s="668">
        <v>148</v>
      </c>
      <c r="O7" s="669">
        <v>148</v>
      </c>
      <c r="P7" s="669">
        <v>85</v>
      </c>
      <c r="Q7" s="667">
        <v>98</v>
      </c>
      <c r="S7" s="666">
        <v>103</v>
      </c>
      <c r="T7" s="667" t="s">
        <v>1665</v>
      </c>
      <c r="U7" s="672">
        <v>0.1040292268869174</v>
      </c>
      <c r="V7" s="673">
        <v>0.1040292268869174</v>
      </c>
      <c r="W7" s="673">
        <v>0.10145390275924404</v>
      </c>
      <c r="X7" s="674">
        <v>-4.4657329239431109E-2</v>
      </c>
    </row>
    <row r="8" spans="1:24">
      <c r="A8" s="666">
        <v>104</v>
      </c>
      <c r="B8" s="667" t="s">
        <v>1666</v>
      </c>
      <c r="C8" s="668">
        <v>118.60061969269026</v>
      </c>
      <c r="D8" s="669">
        <v>126.84429722692811</v>
      </c>
      <c r="E8" s="669">
        <v>73.983647994322325</v>
      </c>
      <c r="F8" s="667">
        <v>99.830661426516514</v>
      </c>
      <c r="G8" s="666" t="s">
        <v>1861</v>
      </c>
      <c r="H8" s="670" t="s">
        <v>1861</v>
      </c>
      <c r="I8" s="670" t="s">
        <v>1861</v>
      </c>
      <c r="J8" s="671" t="s">
        <v>1861</v>
      </c>
      <c r="L8" s="666">
        <v>104</v>
      </c>
      <c r="M8" s="667" t="s">
        <v>1666</v>
      </c>
      <c r="N8" s="668">
        <v>118</v>
      </c>
      <c r="O8" s="669">
        <v>118</v>
      </c>
      <c r="P8" s="669">
        <v>71</v>
      </c>
      <c r="Q8" s="667">
        <v>108</v>
      </c>
      <c r="S8" s="666">
        <v>104</v>
      </c>
      <c r="T8" s="667" t="s">
        <v>1666</v>
      </c>
      <c r="U8" s="672">
        <v>-3.5153344275745679E-3</v>
      </c>
      <c r="V8" s="673">
        <v>6.5748201227443737E-2</v>
      </c>
      <c r="W8" s="673">
        <v>3.3101666327936652E-2</v>
      </c>
      <c r="X8" s="674">
        <v>-8.3556148065224489E-2</v>
      </c>
    </row>
    <row r="9" spans="1:24">
      <c r="A9" s="666">
        <v>105</v>
      </c>
      <c r="B9" s="667" t="s">
        <v>3043</v>
      </c>
      <c r="C9" s="668">
        <v>184.12514484242072</v>
      </c>
      <c r="D9" s="669">
        <v>204.49680527106707</v>
      </c>
      <c r="E9" s="669">
        <v>118.0805797150657</v>
      </c>
      <c r="F9" s="667">
        <v>138.47675995059265</v>
      </c>
      <c r="G9" s="666" t="s">
        <v>1861</v>
      </c>
      <c r="H9" s="670" t="s">
        <v>1861</v>
      </c>
      <c r="I9" s="670" t="s">
        <v>1861</v>
      </c>
      <c r="J9" s="671" t="s">
        <v>1861</v>
      </c>
      <c r="L9" s="666">
        <v>105</v>
      </c>
      <c r="M9" s="667" t="s">
        <v>3043</v>
      </c>
      <c r="N9" s="668">
        <v>155</v>
      </c>
      <c r="O9" s="669">
        <v>228</v>
      </c>
      <c r="P9" s="669">
        <v>101</v>
      </c>
      <c r="Q9" s="667">
        <v>158</v>
      </c>
      <c r="S9" s="666">
        <v>105</v>
      </c>
      <c r="T9" s="667" t="s">
        <v>3043</v>
      </c>
      <c r="U9" s="672">
        <v>0.17773361882976446</v>
      </c>
      <c r="V9" s="673">
        <v>-0.11076335863095443</v>
      </c>
      <c r="W9" s="673">
        <v>0.15910498033181453</v>
      </c>
      <c r="X9" s="674">
        <v>-0.13106863163668181</v>
      </c>
    </row>
    <row r="10" spans="1:24">
      <c r="A10" s="666">
        <v>106</v>
      </c>
      <c r="B10" s="667" t="s">
        <v>1617</v>
      </c>
      <c r="C10" s="668">
        <v>111.56111383429385</v>
      </c>
      <c r="D10" s="669">
        <v>141.90015822365143</v>
      </c>
      <c r="E10" s="669">
        <v>79.539495191221647</v>
      </c>
      <c r="F10" s="667">
        <v>98.908282224678473</v>
      </c>
      <c r="G10" s="666" t="s">
        <v>1861</v>
      </c>
      <c r="H10" s="670" t="s">
        <v>1861</v>
      </c>
      <c r="I10" s="670" t="s">
        <v>1861</v>
      </c>
      <c r="J10" s="671" t="s">
        <v>1861</v>
      </c>
      <c r="L10" s="666">
        <v>106</v>
      </c>
      <c r="M10" s="667" t="s">
        <v>1617</v>
      </c>
      <c r="N10" s="668">
        <v>118</v>
      </c>
      <c r="O10" s="669">
        <v>134</v>
      </c>
      <c r="P10" s="669">
        <v>75</v>
      </c>
      <c r="Q10" s="667">
        <v>97</v>
      </c>
      <c r="S10" s="666">
        <v>106</v>
      </c>
      <c r="T10" s="667" t="s">
        <v>1617</v>
      </c>
      <c r="U10" s="672">
        <v>-6.2661396727041851E-2</v>
      </c>
      <c r="V10" s="673">
        <v>4.9889881982492001E-2</v>
      </c>
      <c r="W10" s="673">
        <v>5.1446636232201914E-2</v>
      </c>
      <c r="X10" s="674">
        <v>1.0942824634827319E-2</v>
      </c>
    </row>
    <row r="11" spans="1:24">
      <c r="A11" s="666">
        <v>107</v>
      </c>
      <c r="B11" s="667" t="s">
        <v>1668</v>
      </c>
      <c r="C11" s="675">
        <v>162.2797102729555</v>
      </c>
      <c r="D11" s="676">
        <v>174.05946237164451</v>
      </c>
      <c r="E11" s="676">
        <v>102.85210313900473</v>
      </c>
      <c r="F11" s="677">
        <v>117.47091374886178</v>
      </c>
      <c r="G11" s="666" t="s">
        <v>1861</v>
      </c>
      <c r="H11" s="670" t="s">
        <v>1861</v>
      </c>
      <c r="I11" s="670" t="s">
        <v>1861</v>
      </c>
      <c r="J11" s="671" t="s">
        <v>1861</v>
      </c>
      <c r="L11" s="666">
        <v>107</v>
      </c>
      <c r="M11" s="667" t="s">
        <v>1668</v>
      </c>
      <c r="N11" s="675">
        <v>154</v>
      </c>
      <c r="O11" s="676">
        <v>154</v>
      </c>
      <c r="P11" s="676">
        <v>92</v>
      </c>
      <c r="Q11" s="677">
        <v>92</v>
      </c>
      <c r="S11" s="666">
        <v>107</v>
      </c>
      <c r="T11" s="667" t="s">
        <v>1668</v>
      </c>
      <c r="U11" s="678">
        <v>4.4742282816476964E-2</v>
      </c>
      <c r="V11" s="679">
        <v>0.12057927487109943</v>
      </c>
      <c r="W11" s="679">
        <v>0.10838596614382956</v>
      </c>
      <c r="X11" s="680">
        <v>0.26592561800472847</v>
      </c>
    </row>
    <row r="12" spans="1:24">
      <c r="A12" s="666">
        <v>108</v>
      </c>
      <c r="B12" s="667" t="s">
        <v>3044</v>
      </c>
      <c r="C12" s="675">
        <v>159.03373796734942</v>
      </c>
      <c r="D12" s="676">
        <v>159.03373796734942</v>
      </c>
      <c r="E12" s="676">
        <v>96.803144849690952</v>
      </c>
      <c r="F12" s="677">
        <v>96.803144849690952</v>
      </c>
      <c r="G12" s="666" t="s">
        <v>3045</v>
      </c>
      <c r="H12" s="670" t="s">
        <v>3045</v>
      </c>
      <c r="I12" s="670" t="s">
        <v>3045</v>
      </c>
      <c r="J12" s="671" t="s">
        <v>3045</v>
      </c>
      <c r="L12" s="666">
        <v>108</v>
      </c>
      <c r="M12" s="667" t="s">
        <v>3044</v>
      </c>
      <c r="N12" s="675">
        <v>161</v>
      </c>
      <c r="O12" s="676">
        <v>161</v>
      </c>
      <c r="P12" s="676">
        <v>98</v>
      </c>
      <c r="Q12" s="677">
        <v>98</v>
      </c>
      <c r="S12" s="666">
        <v>108</v>
      </c>
      <c r="T12" s="667" t="s">
        <v>3044</v>
      </c>
      <c r="U12" s="678">
        <v>-2.0669997144623364E-2</v>
      </c>
      <c r="V12" s="679">
        <v>-2.0669997144623364E-2</v>
      </c>
      <c r="W12" s="679">
        <v>-2.0669997144623475E-2</v>
      </c>
      <c r="X12" s="680">
        <v>-2.0669997144623475E-2</v>
      </c>
    </row>
    <row r="13" spans="1:24">
      <c r="A13" s="666">
        <v>110</v>
      </c>
      <c r="B13" s="667" t="s">
        <v>1619</v>
      </c>
      <c r="C13" s="668">
        <v>127.33488973178416</v>
      </c>
      <c r="D13" s="669">
        <v>128.87747812065007</v>
      </c>
      <c r="E13" s="669">
        <v>75.001839927714414</v>
      </c>
      <c r="F13" s="667">
        <v>84.033262174515855</v>
      </c>
      <c r="G13" s="666" t="s">
        <v>1861</v>
      </c>
      <c r="H13" s="670" t="s">
        <v>1861</v>
      </c>
      <c r="I13" s="670" t="s">
        <v>1861</v>
      </c>
      <c r="J13" s="671" t="s">
        <v>1861</v>
      </c>
      <c r="L13" s="666">
        <v>110</v>
      </c>
      <c r="M13" s="667" t="s">
        <v>1619</v>
      </c>
      <c r="N13" s="668">
        <v>119</v>
      </c>
      <c r="O13" s="669">
        <v>124</v>
      </c>
      <c r="P13" s="669">
        <v>70</v>
      </c>
      <c r="Q13" s="667">
        <v>70</v>
      </c>
      <c r="S13" s="666">
        <v>110</v>
      </c>
      <c r="T13" s="667" t="s">
        <v>1619</v>
      </c>
      <c r="U13" s="672">
        <v>6.0879663177118681E-2</v>
      </c>
      <c r="V13" s="673">
        <v>3.0435976184752578E-2</v>
      </c>
      <c r="W13" s="673">
        <v>6.22813247902676E-2</v>
      </c>
      <c r="X13" s="674">
        <v>0.19019700256989225</v>
      </c>
    </row>
    <row r="14" spans="1:24">
      <c r="A14" s="666">
        <v>120</v>
      </c>
      <c r="B14" s="667" t="s">
        <v>1621</v>
      </c>
      <c r="C14" s="668">
        <v>105.41525762687228</v>
      </c>
      <c r="D14" s="669">
        <v>164.59511984800133</v>
      </c>
      <c r="E14" s="669">
        <v>65.000595658196389</v>
      </c>
      <c r="F14" s="667">
        <v>90.109763020838173</v>
      </c>
      <c r="G14" s="666" t="s">
        <v>1861</v>
      </c>
      <c r="H14" s="670" t="s">
        <v>1861</v>
      </c>
      <c r="I14" s="670" t="s">
        <v>1861</v>
      </c>
      <c r="J14" s="671" t="s">
        <v>1861</v>
      </c>
      <c r="L14" s="666">
        <v>120</v>
      </c>
      <c r="M14" s="667" t="s">
        <v>1621</v>
      </c>
      <c r="N14" s="668">
        <v>103</v>
      </c>
      <c r="O14" s="669">
        <v>136</v>
      </c>
      <c r="P14" s="669">
        <v>62</v>
      </c>
      <c r="Q14" s="667">
        <v>81</v>
      </c>
      <c r="S14" s="666">
        <v>120</v>
      </c>
      <c r="T14" s="667" t="s">
        <v>1621</v>
      </c>
      <c r="U14" s="672">
        <v>1.4686585230008653E-2</v>
      </c>
      <c r="V14" s="673">
        <v>0.19989630268387693</v>
      </c>
      <c r="W14" s="673">
        <v>3.9420591035167485E-2</v>
      </c>
      <c r="X14" s="674">
        <v>0.10294154974999303</v>
      </c>
    </row>
    <row r="15" spans="1:24">
      <c r="A15" s="666">
        <v>130</v>
      </c>
      <c r="B15" s="667" t="s">
        <v>1623</v>
      </c>
      <c r="C15" s="668">
        <v>110.87456657199382</v>
      </c>
      <c r="D15" s="669">
        <v>123.46124517654995</v>
      </c>
      <c r="E15" s="669">
        <v>62.679844038293432</v>
      </c>
      <c r="F15" s="667">
        <v>92.738711316496904</v>
      </c>
      <c r="G15" s="666" t="s">
        <v>1861</v>
      </c>
      <c r="H15" s="670" t="s">
        <v>1861</v>
      </c>
      <c r="I15" s="670" t="s">
        <v>1861</v>
      </c>
      <c r="J15" s="671" t="s">
        <v>1861</v>
      </c>
      <c r="L15" s="666">
        <v>130</v>
      </c>
      <c r="M15" s="667" t="s">
        <v>1623</v>
      </c>
      <c r="N15" s="668">
        <v>104</v>
      </c>
      <c r="O15" s="669">
        <v>106</v>
      </c>
      <c r="P15" s="669">
        <v>59</v>
      </c>
      <c r="Q15" s="667">
        <v>86</v>
      </c>
      <c r="S15" s="666">
        <v>130</v>
      </c>
      <c r="T15" s="667" t="s">
        <v>1623</v>
      </c>
      <c r="U15" s="672">
        <v>5.6973903573708684E-2</v>
      </c>
      <c r="V15" s="673">
        <v>0.15475660895184351</v>
      </c>
      <c r="W15" s="673">
        <v>5.3274486869821835E-2</v>
      </c>
      <c r="X15" s="674">
        <v>6.9124481636036794E-2</v>
      </c>
    </row>
    <row r="16" spans="1:24">
      <c r="A16" s="666">
        <v>140</v>
      </c>
      <c r="B16" s="667" t="s">
        <v>1669</v>
      </c>
      <c r="C16" s="668">
        <v>116.96276329185923</v>
      </c>
      <c r="D16" s="669">
        <v>181.67802661348526</v>
      </c>
      <c r="E16" s="669">
        <v>73.004798741731648</v>
      </c>
      <c r="F16" s="667">
        <v>126.0451170638547</v>
      </c>
      <c r="G16" s="666" t="s">
        <v>1861</v>
      </c>
      <c r="H16" s="670" t="s">
        <v>1861</v>
      </c>
      <c r="I16" s="670" t="s">
        <v>1861</v>
      </c>
      <c r="J16" s="671" t="s">
        <v>1861</v>
      </c>
      <c r="L16" s="666">
        <v>140</v>
      </c>
      <c r="M16" s="667" t="s">
        <v>1669</v>
      </c>
      <c r="N16" s="668">
        <v>118</v>
      </c>
      <c r="O16" s="669">
        <v>147</v>
      </c>
      <c r="P16" s="669">
        <v>75</v>
      </c>
      <c r="Q16" s="667">
        <v>106</v>
      </c>
      <c r="S16" s="666">
        <v>140</v>
      </c>
      <c r="T16" s="667" t="s">
        <v>1669</v>
      </c>
      <c r="U16" s="672">
        <v>-1.7276635102619564E-2</v>
      </c>
      <c r="V16" s="673">
        <v>0.22532343068268079</v>
      </c>
      <c r="W16" s="673">
        <v>-3.4936670376626844E-2</v>
      </c>
      <c r="X16" s="674">
        <v>0.17892405626928531</v>
      </c>
    </row>
    <row r="17" spans="1:24">
      <c r="A17" s="666">
        <v>143</v>
      </c>
      <c r="B17" s="667" t="s">
        <v>1671</v>
      </c>
      <c r="C17" s="668">
        <v>152.27413633283359</v>
      </c>
      <c r="D17" s="669">
        <v>203.1601821086997</v>
      </c>
      <c r="E17" s="669">
        <v>76.752070666418291</v>
      </c>
      <c r="F17" s="667">
        <v>104.96199137132277</v>
      </c>
      <c r="G17" s="666" t="s">
        <v>1861</v>
      </c>
      <c r="H17" s="670" t="s">
        <v>1861</v>
      </c>
      <c r="I17" s="670" t="s">
        <v>1861</v>
      </c>
      <c r="J17" s="671" t="s">
        <v>1861</v>
      </c>
      <c r="L17" s="666">
        <v>143</v>
      </c>
      <c r="M17" s="667" t="s">
        <v>1671</v>
      </c>
      <c r="N17" s="668">
        <v>180</v>
      </c>
      <c r="O17" s="669">
        <v>247</v>
      </c>
      <c r="P17" s="669">
        <v>80</v>
      </c>
      <c r="Q17" s="667">
        <v>113</v>
      </c>
      <c r="S17" s="666">
        <v>143</v>
      </c>
      <c r="T17" s="667" t="s">
        <v>1671</v>
      </c>
      <c r="U17" s="672">
        <v>-0.1612755396579808</v>
      </c>
      <c r="V17" s="673">
        <v>-0.18453127568214311</v>
      </c>
      <c r="W17" s="673">
        <v>-4.881326960530219E-2</v>
      </c>
      <c r="X17" s="674">
        <v>-7.9085550649120151E-2</v>
      </c>
    </row>
    <row r="18" spans="1:24">
      <c r="A18" s="666">
        <v>144</v>
      </c>
      <c r="B18" s="667" t="s">
        <v>1625</v>
      </c>
      <c r="C18" s="668">
        <v>106.38105497857202</v>
      </c>
      <c r="D18" s="669">
        <v>171.93817784311031</v>
      </c>
      <c r="E18" s="669">
        <v>72.31007781568438</v>
      </c>
      <c r="F18" s="667">
        <v>81.396937383979534</v>
      </c>
      <c r="G18" s="666" t="s">
        <v>1861</v>
      </c>
      <c r="H18" s="670" t="s">
        <v>1861</v>
      </c>
      <c r="I18" s="670" t="s">
        <v>1861</v>
      </c>
      <c r="J18" s="671" t="s">
        <v>1861</v>
      </c>
      <c r="L18" s="666">
        <v>144</v>
      </c>
      <c r="M18" s="667" t="s">
        <v>1625</v>
      </c>
      <c r="N18" s="668">
        <v>113</v>
      </c>
      <c r="O18" s="669">
        <v>178</v>
      </c>
      <c r="P18" s="669">
        <v>74</v>
      </c>
      <c r="Q18" s="667">
        <v>74</v>
      </c>
      <c r="S18" s="666">
        <v>144</v>
      </c>
      <c r="T18" s="667" t="s">
        <v>1625</v>
      </c>
      <c r="U18" s="672">
        <v>-6.6634984845346024E-2</v>
      </c>
      <c r="V18" s="673">
        <v>-4.2325361152899088E-2</v>
      </c>
      <c r="W18" s="673">
        <v>-3.1203015887181107E-2</v>
      </c>
      <c r="X18" s="674">
        <v>9.0541039862010564E-2</v>
      </c>
    </row>
    <row r="19" spans="1:24">
      <c r="A19" s="666">
        <v>160</v>
      </c>
      <c r="B19" s="667" t="s">
        <v>1628</v>
      </c>
      <c r="C19" s="668">
        <v>112.35601148757038</v>
      </c>
      <c r="D19" s="669">
        <v>149.35672170053743</v>
      </c>
      <c r="E19" s="669">
        <v>64.851073262703636</v>
      </c>
      <c r="F19" s="667">
        <v>99.185306508465203</v>
      </c>
      <c r="G19" s="666" t="s">
        <v>1861</v>
      </c>
      <c r="H19" s="670" t="s">
        <v>1861</v>
      </c>
      <c r="I19" s="670" t="s">
        <v>1861</v>
      </c>
      <c r="J19" s="671" t="s">
        <v>1861</v>
      </c>
      <c r="L19" s="666">
        <v>160</v>
      </c>
      <c r="M19" s="667" t="s">
        <v>1628</v>
      </c>
      <c r="N19" s="668">
        <v>110</v>
      </c>
      <c r="O19" s="669">
        <v>124</v>
      </c>
      <c r="P19" s="669">
        <v>63</v>
      </c>
      <c r="Q19" s="667">
        <v>80</v>
      </c>
      <c r="S19" s="666">
        <v>160</v>
      </c>
      <c r="T19" s="667" t="s">
        <v>1628</v>
      </c>
      <c r="U19" s="672">
        <v>1.2673155659048918E-2</v>
      </c>
      <c r="V19" s="673">
        <v>0.19417714847872913</v>
      </c>
      <c r="W19" s="673">
        <v>2.0568800356108197E-2</v>
      </c>
      <c r="X19" s="674">
        <v>0.22920133075004645</v>
      </c>
    </row>
    <row r="20" spans="1:24">
      <c r="A20" s="666">
        <v>170</v>
      </c>
      <c r="B20" s="667" t="s">
        <v>1672</v>
      </c>
      <c r="C20" s="668">
        <v>255.91470229130607</v>
      </c>
      <c r="D20" s="669">
        <v>255.91470229130607</v>
      </c>
      <c r="E20" s="669">
        <v>174.65934955922756</v>
      </c>
      <c r="F20" s="667">
        <v>177.44141791360269</v>
      </c>
      <c r="G20" s="666" t="s">
        <v>1861</v>
      </c>
      <c r="H20" s="670" t="s">
        <v>1861</v>
      </c>
      <c r="I20" s="670" t="s">
        <v>1861</v>
      </c>
      <c r="J20" s="671" t="s">
        <v>1861</v>
      </c>
      <c r="L20" s="666">
        <v>170</v>
      </c>
      <c r="M20" s="667" t="s">
        <v>1672</v>
      </c>
      <c r="N20" s="668">
        <v>234</v>
      </c>
      <c r="O20" s="669">
        <v>234</v>
      </c>
      <c r="P20" s="669">
        <v>156</v>
      </c>
      <c r="Q20" s="667">
        <v>156</v>
      </c>
      <c r="S20" s="666">
        <v>170</v>
      </c>
      <c r="T20" s="667" t="s">
        <v>1672</v>
      </c>
      <c r="U20" s="672">
        <v>8.4288991208238961E-2</v>
      </c>
      <c r="V20" s="673">
        <v>8.4288991208238961E-2</v>
      </c>
      <c r="W20" s="673">
        <v>0.11002538097493098</v>
      </c>
      <c r="X20" s="674">
        <v>0.12770646413914122</v>
      </c>
    </row>
    <row r="21" spans="1:24">
      <c r="A21" s="666">
        <v>171</v>
      </c>
      <c r="B21" s="667" t="s">
        <v>1713</v>
      </c>
      <c r="C21" s="668">
        <v>166.55833745561634</v>
      </c>
      <c r="D21" s="669">
        <v>166.55833745561634</v>
      </c>
      <c r="E21" s="669">
        <v>108.63991652261036</v>
      </c>
      <c r="F21" s="667">
        <v>110.76296803581755</v>
      </c>
      <c r="G21" s="666" t="s">
        <v>1861</v>
      </c>
      <c r="H21" s="670" t="s">
        <v>1861</v>
      </c>
      <c r="I21" s="670" t="s">
        <v>1861</v>
      </c>
      <c r="J21" s="671" t="s">
        <v>1861</v>
      </c>
      <c r="L21" s="666">
        <v>171</v>
      </c>
      <c r="M21" s="667" t="s">
        <v>1713</v>
      </c>
      <c r="N21" s="668">
        <v>177</v>
      </c>
      <c r="O21" s="669">
        <v>288</v>
      </c>
      <c r="P21" s="669">
        <v>108</v>
      </c>
      <c r="Q21" s="667">
        <v>176</v>
      </c>
      <c r="S21" s="666">
        <v>171</v>
      </c>
      <c r="T21" s="667" t="s">
        <v>1713</v>
      </c>
      <c r="U21" s="672">
        <v>-6.7049117574504158E-2</v>
      </c>
      <c r="V21" s="673">
        <v>-0.42662393684266398</v>
      </c>
      <c r="W21" s="673">
        <v>-2.6873292316159647E-3</v>
      </c>
      <c r="X21" s="674">
        <v>-0.3760531652583049</v>
      </c>
    </row>
    <row r="22" spans="1:24">
      <c r="A22" s="666">
        <v>172</v>
      </c>
      <c r="B22" s="667" t="s">
        <v>1632</v>
      </c>
      <c r="C22" s="668">
        <v>275.3607390204084</v>
      </c>
      <c r="D22" s="669">
        <v>275.3607390204084</v>
      </c>
      <c r="E22" s="669">
        <v>179.30788427795622</v>
      </c>
      <c r="F22" s="667">
        <v>179.30788427795622</v>
      </c>
      <c r="G22" s="666" t="s">
        <v>1861</v>
      </c>
      <c r="H22" s="670" t="s">
        <v>1861</v>
      </c>
      <c r="I22" s="670" t="s">
        <v>1861</v>
      </c>
      <c r="J22" s="671" t="s">
        <v>1861</v>
      </c>
      <c r="L22" s="666">
        <v>172</v>
      </c>
      <c r="M22" s="667" t="s">
        <v>1632</v>
      </c>
      <c r="N22" s="668">
        <v>268</v>
      </c>
      <c r="O22" s="669">
        <v>268</v>
      </c>
      <c r="P22" s="669">
        <v>151</v>
      </c>
      <c r="Q22" s="667">
        <v>229</v>
      </c>
      <c r="S22" s="666">
        <v>172</v>
      </c>
      <c r="T22" s="667" t="s">
        <v>1632</v>
      </c>
      <c r="U22" s="672">
        <v>1.866853924537204E-2</v>
      </c>
      <c r="V22" s="673">
        <v>1.866853924537204E-2</v>
      </c>
      <c r="W22" s="673">
        <v>0.17730261289371763</v>
      </c>
      <c r="X22" s="674">
        <v>-0.22370002381243947</v>
      </c>
    </row>
    <row r="23" spans="1:24">
      <c r="A23" s="666">
        <v>173</v>
      </c>
      <c r="B23" s="667" t="s">
        <v>1634</v>
      </c>
      <c r="C23" s="668">
        <v>270.33939739882913</v>
      </c>
      <c r="D23" s="669">
        <v>272.39165528340357</v>
      </c>
      <c r="E23" s="669">
        <v>166.25144633885739</v>
      </c>
      <c r="F23" s="667">
        <v>167.21829208180245</v>
      </c>
      <c r="G23" s="666" t="s">
        <v>1861</v>
      </c>
      <c r="H23" s="670" t="s">
        <v>1861</v>
      </c>
      <c r="I23" s="670" t="s">
        <v>1861</v>
      </c>
      <c r="J23" s="671" t="s">
        <v>1861</v>
      </c>
      <c r="L23" s="666">
        <v>173</v>
      </c>
      <c r="M23" s="667" t="s">
        <v>1634</v>
      </c>
      <c r="N23" s="668">
        <v>227</v>
      </c>
      <c r="O23" s="669">
        <v>227</v>
      </c>
      <c r="P23" s="669">
        <v>146</v>
      </c>
      <c r="Q23" s="667">
        <v>155</v>
      </c>
      <c r="S23" s="666">
        <v>173</v>
      </c>
      <c r="T23" s="667" t="s">
        <v>1634</v>
      </c>
      <c r="U23" s="672">
        <v>0.18072607216074443</v>
      </c>
      <c r="V23" s="673">
        <v>0.18968945084113509</v>
      </c>
      <c r="W23" s="673">
        <v>0.12895919587909388</v>
      </c>
      <c r="X23" s="674">
        <v>6.9591035143945712E-2</v>
      </c>
    </row>
    <row r="24" spans="1:24">
      <c r="A24" s="666">
        <v>190</v>
      </c>
      <c r="B24" s="667" t="s">
        <v>1675</v>
      </c>
      <c r="C24" s="668">
        <v>92.939131712481966</v>
      </c>
      <c r="D24" s="669">
        <v>92.939131712481966</v>
      </c>
      <c r="E24" s="669">
        <v>59.725169865382718</v>
      </c>
      <c r="F24" s="667">
        <v>82.817702318653019</v>
      </c>
      <c r="G24" s="666" t="s">
        <v>1861</v>
      </c>
      <c r="H24" s="670" t="s">
        <v>1861</v>
      </c>
      <c r="I24" s="670" t="s">
        <v>1861</v>
      </c>
      <c r="J24" s="671" t="s">
        <v>1861</v>
      </c>
      <c r="L24" s="666">
        <v>190</v>
      </c>
      <c r="M24" s="667" t="s">
        <v>1675</v>
      </c>
      <c r="N24" s="668">
        <v>125</v>
      </c>
      <c r="O24" s="669">
        <v>125</v>
      </c>
      <c r="P24" s="669">
        <v>65</v>
      </c>
      <c r="Q24" s="667">
        <v>95</v>
      </c>
      <c r="S24" s="666">
        <v>190</v>
      </c>
      <c r="T24" s="667" t="s">
        <v>1675</v>
      </c>
      <c r="U24" s="672">
        <v>-0.26285272106517754</v>
      </c>
      <c r="V24" s="673">
        <v>-0.26285272106517754</v>
      </c>
      <c r="W24" s="673">
        <v>-8.9018188592771663E-2</v>
      </c>
      <c r="X24" s="674">
        <v>-0.13569855108741979</v>
      </c>
    </row>
    <row r="25" spans="1:24">
      <c r="A25" s="666">
        <v>191</v>
      </c>
      <c r="B25" s="667" t="s">
        <v>1636</v>
      </c>
      <c r="C25" s="668">
        <v>161.7358008057285</v>
      </c>
      <c r="D25" s="669">
        <v>161.7358008057285</v>
      </c>
      <c r="E25" s="669">
        <v>90.808599633208729</v>
      </c>
      <c r="F25" s="667">
        <v>90.808599633208729</v>
      </c>
      <c r="G25" s="666" t="s">
        <v>1861</v>
      </c>
      <c r="H25" s="670" t="s">
        <v>1861</v>
      </c>
      <c r="I25" s="670" t="s">
        <v>1861</v>
      </c>
      <c r="J25" s="671" t="s">
        <v>1861</v>
      </c>
      <c r="L25" s="666">
        <v>191</v>
      </c>
      <c r="M25" s="667" t="s">
        <v>1636</v>
      </c>
      <c r="N25" s="668">
        <v>168</v>
      </c>
      <c r="O25" s="669">
        <v>168</v>
      </c>
      <c r="P25" s="669">
        <v>89</v>
      </c>
      <c r="Q25" s="667">
        <v>123</v>
      </c>
      <c r="S25" s="666">
        <v>191</v>
      </c>
      <c r="T25" s="667" t="s">
        <v>1636</v>
      </c>
      <c r="U25" s="672">
        <v>-4.5529411281160836E-2</v>
      </c>
      <c r="V25" s="673">
        <v>-4.5529411281160836E-2</v>
      </c>
      <c r="W25" s="673">
        <v>1.1585605348194639E-2</v>
      </c>
      <c r="X25" s="674">
        <v>-0.26803968393504618</v>
      </c>
    </row>
    <row r="26" spans="1:24">
      <c r="A26" s="666">
        <v>211</v>
      </c>
      <c r="B26" s="667" t="s">
        <v>1614</v>
      </c>
      <c r="C26" s="668">
        <v>170.11814675297541</v>
      </c>
      <c r="D26" s="669">
        <v>298.64303076875103</v>
      </c>
      <c r="E26" s="669">
        <v>141.41316639534071</v>
      </c>
      <c r="F26" s="667">
        <v>203.81230163937585</v>
      </c>
      <c r="G26" s="666" t="s">
        <v>1861</v>
      </c>
      <c r="H26" s="670" t="s">
        <v>1861</v>
      </c>
      <c r="I26" s="670" t="s">
        <v>1861</v>
      </c>
      <c r="J26" s="671" t="s">
        <v>1861</v>
      </c>
      <c r="L26" s="666">
        <v>211</v>
      </c>
      <c r="M26" s="667" t="s">
        <v>1614</v>
      </c>
      <c r="N26" s="668">
        <v>162</v>
      </c>
      <c r="O26" s="669">
        <v>162</v>
      </c>
      <c r="P26" s="669">
        <v>94</v>
      </c>
      <c r="Q26" s="667">
        <v>106</v>
      </c>
      <c r="S26" s="666">
        <v>211</v>
      </c>
      <c r="T26" s="667" t="s">
        <v>1614</v>
      </c>
      <c r="U26" s="672">
        <v>4.1121217780437869E-2</v>
      </c>
      <c r="V26" s="673">
        <v>0.82769211756749117</v>
      </c>
      <c r="W26" s="673">
        <v>0.49151512617935111</v>
      </c>
      <c r="X26" s="674">
        <v>0.90629538821838018</v>
      </c>
    </row>
    <row r="27" spans="1:24">
      <c r="A27" s="666">
        <v>214</v>
      </c>
      <c r="B27" s="667" t="s">
        <v>3046</v>
      </c>
      <c r="C27" s="668">
        <v>143.37857435719272</v>
      </c>
      <c r="D27" s="669">
        <v>143.37857435719272</v>
      </c>
      <c r="E27" s="669">
        <v>92.077668044044401</v>
      </c>
      <c r="F27" s="667">
        <v>107.34581452692606</v>
      </c>
      <c r="G27" s="666" t="s">
        <v>1861</v>
      </c>
      <c r="H27" s="670" t="s">
        <v>1861</v>
      </c>
      <c r="I27" s="670" t="s">
        <v>1861</v>
      </c>
      <c r="J27" s="671" t="s">
        <v>1861</v>
      </c>
      <c r="L27" s="666">
        <v>214</v>
      </c>
      <c r="M27" s="667" t="s">
        <v>3046</v>
      </c>
      <c r="N27" s="668">
        <v>139</v>
      </c>
      <c r="O27" s="669">
        <v>139</v>
      </c>
      <c r="P27" s="669">
        <v>92</v>
      </c>
      <c r="Q27" s="667">
        <v>100</v>
      </c>
      <c r="S27" s="666">
        <v>214</v>
      </c>
      <c r="T27" s="667" t="s">
        <v>3046</v>
      </c>
      <c r="U27" s="672">
        <v>2.2669082634033E-2</v>
      </c>
      <c r="V27" s="673">
        <v>2.2669082634033E-2</v>
      </c>
      <c r="W27" s="673">
        <v>-7.7247626396320657E-3</v>
      </c>
      <c r="X27" s="674">
        <v>6.4267462283305932E-2</v>
      </c>
    </row>
    <row r="28" spans="1:24">
      <c r="A28" s="666">
        <v>215</v>
      </c>
      <c r="B28" s="667" t="s">
        <v>3047</v>
      </c>
      <c r="C28" s="675">
        <v>105.41525762687228</v>
      </c>
      <c r="D28" s="676">
        <v>164.59511984800133</v>
      </c>
      <c r="E28" s="676">
        <v>65.000595658196389</v>
      </c>
      <c r="F28" s="677">
        <v>90.109763020838173</v>
      </c>
      <c r="G28" s="666" t="s">
        <v>1861</v>
      </c>
      <c r="H28" s="670" t="s">
        <v>1861</v>
      </c>
      <c r="I28" s="670" t="s">
        <v>1861</v>
      </c>
      <c r="J28" s="671" t="s">
        <v>1861</v>
      </c>
      <c r="L28" s="666">
        <v>215</v>
      </c>
      <c r="M28" s="667" t="s">
        <v>3047</v>
      </c>
      <c r="N28" s="675">
        <v>103</v>
      </c>
      <c r="O28" s="676">
        <v>136</v>
      </c>
      <c r="P28" s="676">
        <v>65</v>
      </c>
      <c r="Q28" s="677">
        <v>81</v>
      </c>
      <c r="S28" s="666">
        <v>215</v>
      </c>
      <c r="T28" s="667" t="s">
        <v>3047</v>
      </c>
      <c r="U28" s="678">
        <v>1.4686585230008653E-2</v>
      </c>
      <c r="V28" s="679">
        <v>0.19989630268387693</v>
      </c>
      <c r="W28" s="679">
        <v>-8.5526670126094828E-3</v>
      </c>
      <c r="X28" s="680">
        <v>0.10294154974999303</v>
      </c>
    </row>
    <row r="29" spans="1:24">
      <c r="A29" s="666">
        <v>216</v>
      </c>
      <c r="B29" s="667" t="s">
        <v>1624</v>
      </c>
      <c r="C29" s="675">
        <v>133.51821396237918</v>
      </c>
      <c r="D29" s="676">
        <v>162.8102848956236</v>
      </c>
      <c r="E29" s="676">
        <v>80.228863086774197</v>
      </c>
      <c r="F29" s="677">
        <v>133.1788483811311</v>
      </c>
      <c r="G29" s="666" t="s">
        <v>1861</v>
      </c>
      <c r="H29" s="670" t="s">
        <v>1861</v>
      </c>
      <c r="I29" s="670" t="s">
        <v>1861</v>
      </c>
      <c r="J29" s="671" t="s">
        <v>1861</v>
      </c>
      <c r="L29" s="666">
        <v>216</v>
      </c>
      <c r="M29" s="667" t="s">
        <v>1624</v>
      </c>
      <c r="N29" s="675">
        <v>149</v>
      </c>
      <c r="O29" s="676">
        <v>149</v>
      </c>
      <c r="P29" s="676">
        <v>100</v>
      </c>
      <c r="Q29" s="677">
        <v>108</v>
      </c>
      <c r="S29" s="666">
        <v>216</v>
      </c>
      <c r="T29" s="667" t="s">
        <v>1624</v>
      </c>
      <c r="U29" s="678">
        <v>-0.11157675129646483</v>
      </c>
      <c r="V29" s="679">
        <v>8.3331164616041065E-2</v>
      </c>
      <c r="W29" s="679">
        <v>-0.20458036584352834</v>
      </c>
      <c r="X29" s="680">
        <v>0.22257966703426746</v>
      </c>
    </row>
    <row r="30" spans="1:24">
      <c r="A30" s="666">
        <v>217</v>
      </c>
      <c r="B30" s="667" t="s">
        <v>1626</v>
      </c>
      <c r="C30" s="675">
        <v>126.2597077744948</v>
      </c>
      <c r="D30" s="676">
        <v>208.73636380824328</v>
      </c>
      <c r="E30" s="676">
        <v>126.2597077744948</v>
      </c>
      <c r="F30" s="677">
        <v>184.70961857127961</v>
      </c>
      <c r="G30" s="666" t="s">
        <v>1861</v>
      </c>
      <c r="H30" s="670" t="s">
        <v>1861</v>
      </c>
      <c r="I30" s="670" t="s">
        <v>1861</v>
      </c>
      <c r="J30" s="671" t="s">
        <v>1861</v>
      </c>
      <c r="L30" s="666">
        <v>217</v>
      </c>
      <c r="M30" s="667" t="s">
        <v>1626</v>
      </c>
      <c r="N30" s="675">
        <v>188</v>
      </c>
      <c r="O30" s="676">
        <v>375</v>
      </c>
      <c r="P30" s="676">
        <v>133</v>
      </c>
      <c r="Q30" s="677">
        <v>264</v>
      </c>
      <c r="S30" s="666">
        <v>217</v>
      </c>
      <c r="T30" s="667" t="s">
        <v>1626</v>
      </c>
      <c r="U30" s="678">
        <v>-0.33415583296475726</v>
      </c>
      <c r="V30" s="679">
        <v>-0.44813542741784751</v>
      </c>
      <c r="W30" s="679">
        <v>-5.8806741333641832E-2</v>
      </c>
      <c r="X30" s="680">
        <v>-0.3063326495149683</v>
      </c>
    </row>
    <row r="31" spans="1:24">
      <c r="A31" s="666">
        <v>219</v>
      </c>
      <c r="B31" s="667" t="s">
        <v>1629</v>
      </c>
      <c r="C31" s="675">
        <v>135.19200575573439</v>
      </c>
      <c r="D31" s="676">
        <v>190.34395965492166</v>
      </c>
      <c r="E31" s="676">
        <v>103.08406920539335</v>
      </c>
      <c r="F31" s="677">
        <v>103.08406920539335</v>
      </c>
      <c r="G31" s="666" t="s">
        <v>1861</v>
      </c>
      <c r="H31" s="670" t="s">
        <v>1861</v>
      </c>
      <c r="I31" s="670" t="s">
        <v>1861</v>
      </c>
      <c r="J31" s="671" t="s">
        <v>1861</v>
      </c>
      <c r="L31" s="666">
        <v>219</v>
      </c>
      <c r="M31" s="667" t="s">
        <v>1629</v>
      </c>
      <c r="N31" s="675">
        <v>134</v>
      </c>
      <c r="O31" s="676">
        <v>267</v>
      </c>
      <c r="P31" s="676">
        <v>99</v>
      </c>
      <c r="Q31" s="677">
        <v>115</v>
      </c>
      <c r="S31" s="666">
        <v>219</v>
      </c>
      <c r="T31" s="667" t="s">
        <v>1629</v>
      </c>
      <c r="U31" s="678">
        <v>2.5765118707843371E-4</v>
      </c>
      <c r="V31" s="679">
        <v>-0.29320493716221063</v>
      </c>
      <c r="W31" s="679">
        <v>3.2338271874406743E-2</v>
      </c>
      <c r="X31" s="680">
        <v>-0.11129140073420629</v>
      </c>
    </row>
    <row r="32" spans="1:24">
      <c r="A32" s="666">
        <v>223</v>
      </c>
      <c r="B32" s="667" t="s">
        <v>3048</v>
      </c>
      <c r="C32" s="675">
        <v>209.41088477688248</v>
      </c>
      <c r="D32" s="676">
        <v>209.41088477688248</v>
      </c>
      <c r="E32" s="676">
        <v>167.92382269844347</v>
      </c>
      <c r="F32" s="677">
        <v>167.92382269844347</v>
      </c>
      <c r="G32" s="666" t="s">
        <v>3045</v>
      </c>
      <c r="H32" s="670" t="s">
        <v>3045</v>
      </c>
      <c r="I32" s="670" t="s">
        <v>3045</v>
      </c>
      <c r="J32" s="671" t="s">
        <v>3045</v>
      </c>
      <c r="L32" s="666">
        <v>223</v>
      </c>
      <c r="M32" s="667" t="s">
        <v>3048</v>
      </c>
      <c r="N32" s="675">
        <v>212</v>
      </c>
      <c r="O32" s="676">
        <v>212</v>
      </c>
      <c r="P32" s="676">
        <v>170</v>
      </c>
      <c r="Q32" s="677">
        <v>170</v>
      </c>
      <c r="S32" s="666">
        <v>223</v>
      </c>
      <c r="T32" s="667" t="s">
        <v>3048</v>
      </c>
      <c r="U32" s="678">
        <v>-2.0669997144623364E-2</v>
      </c>
      <c r="V32" s="679">
        <v>-2.0669997144623364E-2</v>
      </c>
      <c r="W32" s="679">
        <v>-2.0669997144623364E-2</v>
      </c>
      <c r="X32" s="680">
        <v>-2.0669997144623364E-2</v>
      </c>
    </row>
    <row r="33" spans="1:24">
      <c r="A33" s="666">
        <v>251</v>
      </c>
      <c r="B33" s="667" t="s">
        <v>1639</v>
      </c>
      <c r="C33" s="675">
        <v>252.03707650811083</v>
      </c>
      <c r="D33" s="676">
        <v>252.03707650811083</v>
      </c>
      <c r="E33" s="676">
        <v>146.44799839476858</v>
      </c>
      <c r="F33" s="677">
        <v>146.44799839476858</v>
      </c>
      <c r="G33" s="666" t="s">
        <v>1861</v>
      </c>
      <c r="H33" s="670" t="s">
        <v>1861</v>
      </c>
      <c r="I33" s="670" t="s">
        <v>1861</v>
      </c>
      <c r="J33" s="671" t="s">
        <v>1861</v>
      </c>
      <c r="L33" s="666">
        <v>251</v>
      </c>
      <c r="M33" s="667" t="s">
        <v>1639</v>
      </c>
      <c r="N33" s="675">
        <v>243</v>
      </c>
      <c r="O33" s="676">
        <v>258</v>
      </c>
      <c r="P33" s="676">
        <v>155</v>
      </c>
      <c r="Q33" s="677">
        <v>155</v>
      </c>
      <c r="S33" s="666">
        <v>251</v>
      </c>
      <c r="T33" s="667" t="s">
        <v>1639</v>
      </c>
      <c r="U33" s="678">
        <v>2.830945445215538E-2</v>
      </c>
      <c r="V33" s="679">
        <v>-3.147597894622578E-2</v>
      </c>
      <c r="W33" s="679">
        <v>-6.3263568550310789E-2</v>
      </c>
      <c r="X33" s="680">
        <v>-6.3263568550310789E-2</v>
      </c>
    </row>
    <row r="34" spans="1:24">
      <c r="A34" s="666">
        <v>252</v>
      </c>
      <c r="B34" s="667" t="s">
        <v>1641</v>
      </c>
      <c r="C34" s="675">
        <v>378.40437020925924</v>
      </c>
      <c r="D34" s="676">
        <v>378.40437020925924</v>
      </c>
      <c r="E34" s="676">
        <v>182.68231734094059</v>
      </c>
      <c r="F34" s="677">
        <v>196.50984381445153</v>
      </c>
      <c r="G34" s="666" t="s">
        <v>1861</v>
      </c>
      <c r="H34" s="670" t="s">
        <v>1861</v>
      </c>
      <c r="I34" s="670" t="s">
        <v>1861</v>
      </c>
      <c r="J34" s="671" t="s">
        <v>1861</v>
      </c>
      <c r="L34" s="666">
        <v>252</v>
      </c>
      <c r="M34" s="667" t="s">
        <v>1641</v>
      </c>
      <c r="N34" s="675">
        <v>373</v>
      </c>
      <c r="O34" s="676">
        <v>373</v>
      </c>
      <c r="P34" s="676">
        <v>176</v>
      </c>
      <c r="Q34" s="677">
        <v>188</v>
      </c>
      <c r="S34" s="666">
        <v>252</v>
      </c>
      <c r="T34" s="667" t="s">
        <v>1641</v>
      </c>
      <c r="U34" s="678">
        <v>5.8031250323693495E-3</v>
      </c>
      <c r="V34" s="679">
        <v>5.8031250323693495E-3</v>
      </c>
      <c r="W34" s="679">
        <v>2.9080889483736216E-2</v>
      </c>
      <c r="X34" s="680">
        <v>3.6315825334823026E-2</v>
      </c>
    </row>
    <row r="35" spans="1:24">
      <c r="A35" s="666">
        <v>253</v>
      </c>
      <c r="B35" s="667" t="s">
        <v>1643</v>
      </c>
      <c r="C35" s="675">
        <v>423.0751899960585</v>
      </c>
      <c r="D35" s="676">
        <v>454.56200020900542</v>
      </c>
      <c r="E35" s="676">
        <v>205.80974613519624</v>
      </c>
      <c r="F35" s="677">
        <v>212.22703153010247</v>
      </c>
      <c r="G35" s="666" t="s">
        <v>1861</v>
      </c>
      <c r="H35" s="670" t="s">
        <v>1861</v>
      </c>
      <c r="I35" s="670" t="s">
        <v>1861</v>
      </c>
      <c r="J35" s="671" t="s">
        <v>1861</v>
      </c>
      <c r="L35" s="666">
        <v>253</v>
      </c>
      <c r="M35" s="667" t="s">
        <v>1643</v>
      </c>
      <c r="N35" s="675">
        <v>417</v>
      </c>
      <c r="O35" s="676">
        <v>417</v>
      </c>
      <c r="P35" s="676">
        <v>203</v>
      </c>
      <c r="Q35" s="677">
        <v>212</v>
      </c>
      <c r="S35" s="666">
        <v>253</v>
      </c>
      <c r="T35" s="667" t="s">
        <v>1643</v>
      </c>
      <c r="U35" s="678">
        <v>5.8823139562607096E-3</v>
      </c>
      <c r="V35" s="679">
        <v>8.0743771836586209E-2</v>
      </c>
      <c r="W35" s="679">
        <v>5.1608572488306415E-3</v>
      </c>
      <c r="X35" s="680">
        <v>-7.5000178915843874E-3</v>
      </c>
    </row>
    <row r="36" spans="1:24">
      <c r="A36" s="666">
        <v>257</v>
      </c>
      <c r="B36" s="667" t="s">
        <v>1651</v>
      </c>
      <c r="C36" s="675">
        <v>127.60665202947764</v>
      </c>
      <c r="D36" s="676">
        <v>197.41968522448508</v>
      </c>
      <c r="E36" s="676">
        <v>92.461524979482647</v>
      </c>
      <c r="F36" s="677">
        <v>161.34900618461731</v>
      </c>
      <c r="G36" s="666" t="s">
        <v>1861</v>
      </c>
      <c r="H36" s="670" t="s">
        <v>1861</v>
      </c>
      <c r="I36" s="670" t="s">
        <v>1861</v>
      </c>
      <c r="J36" s="671" t="s">
        <v>1861</v>
      </c>
      <c r="L36" s="666">
        <v>257</v>
      </c>
      <c r="M36" s="667" t="s">
        <v>1651</v>
      </c>
      <c r="N36" s="675">
        <v>133</v>
      </c>
      <c r="O36" s="676">
        <v>133</v>
      </c>
      <c r="P36" s="676">
        <v>90</v>
      </c>
      <c r="Q36" s="677">
        <v>110</v>
      </c>
      <c r="S36" s="666">
        <v>257</v>
      </c>
      <c r="T36" s="667" t="s">
        <v>1651</v>
      </c>
      <c r="U36" s="678">
        <v>-4.8766049216300233E-2</v>
      </c>
      <c r="V36" s="679">
        <v>0.4716498250826342</v>
      </c>
      <c r="W36" s="679">
        <v>1.8554358716731167E-2</v>
      </c>
      <c r="X36" s="680">
        <v>0.45425069021343467</v>
      </c>
    </row>
    <row r="37" spans="1:24">
      <c r="A37" s="666">
        <v>258</v>
      </c>
      <c r="B37" s="667" t="s">
        <v>1653</v>
      </c>
      <c r="C37" s="675">
        <v>279.51694987685977</v>
      </c>
      <c r="D37" s="676">
        <v>288.83556877029542</v>
      </c>
      <c r="E37" s="676">
        <v>147.77803238350873</v>
      </c>
      <c r="F37" s="677">
        <v>170.40260486830596</v>
      </c>
      <c r="G37" s="666" t="s">
        <v>1861</v>
      </c>
      <c r="H37" s="670" t="s">
        <v>1861</v>
      </c>
      <c r="I37" s="670" t="s">
        <v>1861</v>
      </c>
      <c r="J37" s="671" t="s">
        <v>1861</v>
      </c>
      <c r="L37" s="666">
        <v>258</v>
      </c>
      <c r="M37" s="667" t="s">
        <v>1653</v>
      </c>
      <c r="N37" s="675">
        <v>287</v>
      </c>
      <c r="O37" s="676">
        <v>287</v>
      </c>
      <c r="P37" s="676">
        <v>151</v>
      </c>
      <c r="Q37" s="677">
        <v>165</v>
      </c>
      <c r="S37" s="666">
        <v>258</v>
      </c>
      <c r="T37" s="667" t="s">
        <v>1653</v>
      </c>
      <c r="U37" s="678">
        <v>-3.4411864371374001E-2</v>
      </c>
      <c r="V37" s="679">
        <v>-2.220801010421436E-3</v>
      </c>
      <c r="W37" s="679">
        <v>-2.9716599724633808E-2</v>
      </c>
      <c r="X37" s="680">
        <v>2.3900969307722564E-2</v>
      </c>
    </row>
    <row r="38" spans="1:24">
      <c r="A38" s="666">
        <v>263</v>
      </c>
      <c r="B38" s="667" t="s">
        <v>1677</v>
      </c>
      <c r="C38" s="675">
        <v>145.57640839115768</v>
      </c>
      <c r="D38" s="676">
        <v>145.57640839115768</v>
      </c>
      <c r="E38" s="676">
        <v>66.76359587098834</v>
      </c>
      <c r="F38" s="677">
        <v>96.217439652893248</v>
      </c>
      <c r="G38" s="666" t="s">
        <v>1861</v>
      </c>
      <c r="H38" s="670" t="s">
        <v>1861</v>
      </c>
      <c r="I38" s="670" t="s">
        <v>1861</v>
      </c>
      <c r="J38" s="671" t="s">
        <v>1861</v>
      </c>
      <c r="L38" s="666">
        <v>263</v>
      </c>
      <c r="M38" s="667" t="s">
        <v>1677</v>
      </c>
      <c r="N38" s="675">
        <v>222</v>
      </c>
      <c r="O38" s="676">
        <v>224</v>
      </c>
      <c r="P38" s="676">
        <v>126</v>
      </c>
      <c r="Q38" s="677">
        <v>126</v>
      </c>
      <c r="S38" s="666">
        <v>263</v>
      </c>
      <c r="T38" s="667" t="s">
        <v>1677</v>
      </c>
      <c r="U38" s="678">
        <v>-0.34986477833781404</v>
      </c>
      <c r="V38" s="679">
        <v>-0.35566955710265502</v>
      </c>
      <c r="W38" s="679">
        <v>-0.47466680567104325</v>
      </c>
      <c r="X38" s="680">
        <v>-0.24290754169859607</v>
      </c>
    </row>
    <row r="39" spans="1:24">
      <c r="A39" s="666">
        <v>300</v>
      </c>
      <c r="B39" s="667" t="s">
        <v>1678</v>
      </c>
      <c r="C39" s="675">
        <v>179.42538274948356</v>
      </c>
      <c r="D39" s="676">
        <v>254.16505358315558</v>
      </c>
      <c r="E39" s="676">
        <v>105.99908880083905</v>
      </c>
      <c r="F39" s="677">
        <v>137.11673478243091</v>
      </c>
      <c r="G39" s="666" t="s">
        <v>1861</v>
      </c>
      <c r="H39" s="670" t="s">
        <v>1861</v>
      </c>
      <c r="I39" s="670" t="s">
        <v>1861</v>
      </c>
      <c r="J39" s="671" t="s">
        <v>1861</v>
      </c>
      <c r="L39" s="666">
        <v>300</v>
      </c>
      <c r="M39" s="667" t="s">
        <v>1678</v>
      </c>
      <c r="N39" s="675">
        <v>178</v>
      </c>
      <c r="O39" s="676">
        <v>233</v>
      </c>
      <c r="P39" s="676">
        <v>101</v>
      </c>
      <c r="Q39" s="677">
        <v>201</v>
      </c>
      <c r="S39" s="666">
        <v>300</v>
      </c>
      <c r="T39" s="667" t="s">
        <v>1678</v>
      </c>
      <c r="U39" s="678">
        <v>-6.2254479975631938E-4</v>
      </c>
      <c r="V39" s="679">
        <v>8.1497662205247456E-2</v>
      </c>
      <c r="W39" s="679">
        <v>4.0510404303264247E-2</v>
      </c>
      <c r="X39" s="680">
        <v>-0.32366778491462489</v>
      </c>
    </row>
    <row r="40" spans="1:24">
      <c r="A40" s="666">
        <v>301</v>
      </c>
      <c r="B40" s="667" t="s">
        <v>1638</v>
      </c>
      <c r="C40" s="675">
        <v>179.42538274948356</v>
      </c>
      <c r="D40" s="676">
        <v>254.16505358315558</v>
      </c>
      <c r="E40" s="676">
        <v>105.99908880083905</v>
      </c>
      <c r="F40" s="677">
        <v>137.11673478243091</v>
      </c>
      <c r="G40" s="666" t="s">
        <v>1861</v>
      </c>
      <c r="H40" s="670" t="s">
        <v>1861</v>
      </c>
      <c r="I40" s="670" t="s">
        <v>1861</v>
      </c>
      <c r="J40" s="671" t="s">
        <v>1861</v>
      </c>
      <c r="L40" s="666">
        <v>301</v>
      </c>
      <c r="M40" s="667" t="s">
        <v>1638</v>
      </c>
      <c r="N40" s="675">
        <v>178</v>
      </c>
      <c r="O40" s="676">
        <v>233</v>
      </c>
      <c r="P40" s="676">
        <v>101</v>
      </c>
      <c r="Q40" s="677">
        <v>201</v>
      </c>
      <c r="S40" s="666">
        <v>301</v>
      </c>
      <c r="T40" s="667" t="s">
        <v>1638</v>
      </c>
      <c r="U40" s="678">
        <v>-6.2254479975631938E-4</v>
      </c>
      <c r="V40" s="679">
        <v>8.1497662205247456E-2</v>
      </c>
      <c r="W40" s="679">
        <v>4.0510404303264247E-2</v>
      </c>
      <c r="X40" s="680">
        <v>-0.32366778491462489</v>
      </c>
    </row>
    <row r="41" spans="1:24">
      <c r="A41" s="666">
        <v>302</v>
      </c>
      <c r="B41" s="667" t="s">
        <v>1640</v>
      </c>
      <c r="C41" s="675">
        <v>186.06485194707332</v>
      </c>
      <c r="D41" s="676">
        <v>186.06485194707332</v>
      </c>
      <c r="E41" s="676">
        <v>94.302525836923337</v>
      </c>
      <c r="F41" s="677">
        <v>104.13386337458961</v>
      </c>
      <c r="G41" s="666" t="s">
        <v>1861</v>
      </c>
      <c r="H41" s="670" t="s">
        <v>1861</v>
      </c>
      <c r="I41" s="670" t="s">
        <v>1861</v>
      </c>
      <c r="J41" s="671" t="s">
        <v>1861</v>
      </c>
      <c r="L41" s="666">
        <v>302</v>
      </c>
      <c r="M41" s="667" t="s">
        <v>1640</v>
      </c>
      <c r="N41" s="675">
        <v>187</v>
      </c>
      <c r="O41" s="676">
        <v>187</v>
      </c>
      <c r="P41" s="676">
        <v>93</v>
      </c>
      <c r="Q41" s="677">
        <v>140</v>
      </c>
      <c r="S41" s="666">
        <v>302</v>
      </c>
      <c r="T41" s="667" t="s">
        <v>1640</v>
      </c>
      <c r="U41" s="678">
        <v>-1.3519728710884027E-2</v>
      </c>
      <c r="V41" s="679">
        <v>-1.3519728710884027E-2</v>
      </c>
      <c r="W41" s="679">
        <v>5.3239886903915234E-3</v>
      </c>
      <c r="X41" s="680">
        <v>-0.26255503566511795</v>
      </c>
    </row>
    <row r="42" spans="1:24">
      <c r="A42" s="666">
        <v>303</v>
      </c>
      <c r="B42" s="667" t="s">
        <v>1642</v>
      </c>
      <c r="C42" s="675">
        <v>282.9785311864315</v>
      </c>
      <c r="D42" s="676">
        <v>454.56200020900542</v>
      </c>
      <c r="E42" s="676">
        <v>118.41515270136748</v>
      </c>
      <c r="F42" s="677">
        <v>212.22703153010247</v>
      </c>
      <c r="G42" s="666" t="s">
        <v>1861</v>
      </c>
      <c r="H42" s="670" t="s">
        <v>1861</v>
      </c>
      <c r="I42" s="670" t="s">
        <v>1861</v>
      </c>
      <c r="J42" s="671" t="s">
        <v>1861</v>
      </c>
      <c r="L42" s="666">
        <v>303</v>
      </c>
      <c r="M42" s="667" t="s">
        <v>1642</v>
      </c>
      <c r="N42" s="675">
        <v>243</v>
      </c>
      <c r="O42" s="676">
        <v>244</v>
      </c>
      <c r="P42" s="676">
        <v>111</v>
      </c>
      <c r="Q42" s="677">
        <v>171</v>
      </c>
      <c r="S42" s="666">
        <v>303</v>
      </c>
      <c r="T42" s="667" t="s">
        <v>1642</v>
      </c>
      <c r="U42" s="678">
        <v>0.15455036638876107</v>
      </c>
      <c r="V42" s="679">
        <v>0.84700882317973969</v>
      </c>
      <c r="W42" s="679">
        <v>5.7669472691033397E-2</v>
      </c>
      <c r="X42" s="680">
        <v>0.23046781407593042</v>
      </c>
    </row>
    <row r="43" spans="1:24">
      <c r="A43" s="666">
        <v>306</v>
      </c>
      <c r="B43" s="667" t="s">
        <v>1681</v>
      </c>
      <c r="C43" s="675">
        <v>179.42538274948356</v>
      </c>
      <c r="D43" s="676">
        <v>254.16505358315558</v>
      </c>
      <c r="E43" s="676">
        <v>105.99908880083905</v>
      </c>
      <c r="F43" s="677">
        <v>137.11673478243091</v>
      </c>
      <c r="G43" s="666" t="s">
        <v>1861</v>
      </c>
      <c r="H43" s="670" t="s">
        <v>1861</v>
      </c>
      <c r="I43" s="670" t="s">
        <v>1861</v>
      </c>
      <c r="J43" s="671" t="s">
        <v>1861</v>
      </c>
      <c r="L43" s="666">
        <v>306</v>
      </c>
      <c r="M43" s="667" t="s">
        <v>1681</v>
      </c>
      <c r="N43" s="675">
        <v>178</v>
      </c>
      <c r="O43" s="676">
        <v>233</v>
      </c>
      <c r="P43" s="676">
        <v>101</v>
      </c>
      <c r="Q43" s="677">
        <v>201</v>
      </c>
      <c r="S43" s="666">
        <v>306</v>
      </c>
      <c r="T43" s="667" t="s">
        <v>1681</v>
      </c>
      <c r="U43" s="678">
        <v>-6.2254479975631938E-4</v>
      </c>
      <c r="V43" s="679">
        <v>8.1497662205247456E-2</v>
      </c>
      <c r="W43" s="679">
        <v>4.0510404303264247E-2</v>
      </c>
      <c r="X43" s="680">
        <v>-0.32366778491462489</v>
      </c>
    </row>
    <row r="44" spans="1:24">
      <c r="A44" s="666">
        <v>307</v>
      </c>
      <c r="B44" s="667" t="s">
        <v>1682</v>
      </c>
      <c r="C44" s="675">
        <v>200.96479095878948</v>
      </c>
      <c r="D44" s="676">
        <v>206.27905947720399</v>
      </c>
      <c r="E44" s="676">
        <v>93.800076927292253</v>
      </c>
      <c r="F44" s="677">
        <v>110.11331310689872</v>
      </c>
      <c r="G44" s="666" t="s">
        <v>1861</v>
      </c>
      <c r="H44" s="670" t="s">
        <v>1861</v>
      </c>
      <c r="I44" s="670" t="s">
        <v>1861</v>
      </c>
      <c r="J44" s="671" t="s">
        <v>1861</v>
      </c>
      <c r="L44" s="666">
        <v>307</v>
      </c>
      <c r="M44" s="667" t="s">
        <v>1682</v>
      </c>
      <c r="N44" s="675">
        <v>222</v>
      </c>
      <c r="O44" s="676">
        <v>224</v>
      </c>
      <c r="P44" s="676">
        <v>99</v>
      </c>
      <c r="Q44" s="677">
        <v>99</v>
      </c>
      <c r="S44" s="666">
        <v>307</v>
      </c>
      <c r="T44" s="667" t="s">
        <v>1682</v>
      </c>
      <c r="U44" s="678">
        <v>-0.10250369300755879</v>
      </c>
      <c r="V44" s="679">
        <v>-8.6995762415940314E-2</v>
      </c>
      <c r="W44" s="679">
        <v>-6.0636526446503636E-2</v>
      </c>
      <c r="X44" s="680">
        <v>0.10273283000351197</v>
      </c>
    </row>
    <row r="45" spans="1:24">
      <c r="A45" s="666">
        <v>320</v>
      </c>
      <c r="B45" s="667" t="s">
        <v>1648</v>
      </c>
      <c r="C45" s="675">
        <v>163.04661020054849</v>
      </c>
      <c r="D45" s="676">
        <v>226.20511994881869</v>
      </c>
      <c r="E45" s="676">
        <v>94.618317491119427</v>
      </c>
      <c r="F45" s="677">
        <v>145.37747637312279</v>
      </c>
      <c r="G45" s="666" t="s">
        <v>1861</v>
      </c>
      <c r="H45" s="670" t="s">
        <v>1861</v>
      </c>
      <c r="I45" s="670" t="s">
        <v>1861</v>
      </c>
      <c r="J45" s="671" t="s">
        <v>1861</v>
      </c>
      <c r="L45" s="666">
        <v>320</v>
      </c>
      <c r="M45" s="667" t="s">
        <v>1648</v>
      </c>
      <c r="N45" s="675">
        <v>164</v>
      </c>
      <c r="O45" s="676">
        <v>189</v>
      </c>
      <c r="P45" s="676">
        <v>92</v>
      </c>
      <c r="Q45" s="677">
        <v>131</v>
      </c>
      <c r="S45" s="666">
        <v>320</v>
      </c>
      <c r="T45" s="667" t="s">
        <v>1648</v>
      </c>
      <c r="U45" s="678">
        <v>-1.4325332475982999E-2</v>
      </c>
      <c r="V45" s="679">
        <v>0.18660533170308957</v>
      </c>
      <c r="W45" s="679">
        <v>1.9654552960975513E-2</v>
      </c>
      <c r="X45" s="680">
        <v>0.10025030837922255</v>
      </c>
    </row>
    <row r="46" spans="1:24">
      <c r="A46" s="666">
        <v>321</v>
      </c>
      <c r="B46" s="667" t="s">
        <v>1649</v>
      </c>
      <c r="C46" s="675">
        <v>224.93350518120226</v>
      </c>
      <c r="D46" s="676">
        <v>227.83034535783625</v>
      </c>
      <c r="E46" s="676">
        <v>122.82502238654305</v>
      </c>
      <c r="F46" s="677">
        <v>163.69671910036968</v>
      </c>
      <c r="G46" s="666" t="s">
        <v>1861</v>
      </c>
      <c r="H46" s="670" t="s">
        <v>1861</v>
      </c>
      <c r="I46" s="670" t="s">
        <v>1861</v>
      </c>
      <c r="J46" s="671" t="s">
        <v>1861</v>
      </c>
      <c r="L46" s="666">
        <v>321</v>
      </c>
      <c r="M46" s="667" t="s">
        <v>1649</v>
      </c>
      <c r="N46" s="675">
        <v>217</v>
      </c>
      <c r="O46" s="676">
        <v>217</v>
      </c>
      <c r="P46" s="676">
        <v>144</v>
      </c>
      <c r="Q46" s="677">
        <v>160</v>
      </c>
      <c r="S46" s="666">
        <v>321</v>
      </c>
      <c r="T46" s="667" t="s">
        <v>1649</v>
      </c>
      <c r="U46" s="678">
        <v>2.7685162097766058E-2</v>
      </c>
      <c r="V46" s="679">
        <v>4.0920360936183675E-2</v>
      </c>
      <c r="W46" s="679">
        <v>-0.15435121568772603</v>
      </c>
      <c r="X46" s="680">
        <v>1.4344926889032994E-2</v>
      </c>
    </row>
    <row r="47" spans="1:24">
      <c r="A47" s="666">
        <v>329</v>
      </c>
      <c r="B47" s="667" t="s">
        <v>1692</v>
      </c>
      <c r="C47" s="675">
        <v>193.04300626727149</v>
      </c>
      <c r="D47" s="676">
        <v>386.08601253454299</v>
      </c>
      <c r="E47" s="681">
        <v>142.99541836515007</v>
      </c>
      <c r="F47" s="682">
        <v>285.99083673030015</v>
      </c>
      <c r="G47" s="666" t="s">
        <v>1861</v>
      </c>
      <c r="H47" s="670" t="s">
        <v>1861</v>
      </c>
      <c r="I47" s="670" t="s">
        <v>1861</v>
      </c>
      <c r="J47" s="671" t="s">
        <v>1861</v>
      </c>
      <c r="L47" s="666">
        <v>329</v>
      </c>
      <c r="M47" s="667" t="s">
        <v>1692</v>
      </c>
      <c r="N47" s="675">
        <v>317</v>
      </c>
      <c r="O47" s="676">
        <v>317</v>
      </c>
      <c r="P47" s="681" t="s">
        <v>21</v>
      </c>
      <c r="Q47" s="682" t="s">
        <v>21</v>
      </c>
      <c r="S47" s="666">
        <v>329</v>
      </c>
      <c r="T47" s="667" t="s">
        <v>1692</v>
      </c>
      <c r="U47" s="678">
        <v>-0.39624536334103888</v>
      </c>
      <c r="V47" s="679">
        <v>0.20750927331792224</v>
      </c>
      <c r="W47" s="683" t="e">
        <v>#VALUE!</v>
      </c>
      <c r="X47" s="684" t="e">
        <v>#VALUE!</v>
      </c>
    </row>
    <row r="48" spans="1:24">
      <c r="A48" s="666">
        <v>330</v>
      </c>
      <c r="B48" s="667" t="s">
        <v>1650</v>
      </c>
      <c r="C48" s="675">
        <v>105.62901865247848</v>
      </c>
      <c r="D48" s="676">
        <v>120.83193441560981</v>
      </c>
      <c r="E48" s="676">
        <v>68.779393115168801</v>
      </c>
      <c r="F48" s="677">
        <v>75.593863636638488</v>
      </c>
      <c r="G48" s="666" t="s">
        <v>1861</v>
      </c>
      <c r="H48" s="670" t="s">
        <v>1861</v>
      </c>
      <c r="I48" s="670" t="s">
        <v>1861</v>
      </c>
      <c r="J48" s="671" t="s">
        <v>1861</v>
      </c>
      <c r="L48" s="666">
        <v>330</v>
      </c>
      <c r="M48" s="667" t="s">
        <v>1650</v>
      </c>
      <c r="N48" s="675">
        <v>104</v>
      </c>
      <c r="O48" s="676">
        <v>133</v>
      </c>
      <c r="P48" s="676">
        <v>68</v>
      </c>
      <c r="Q48" s="677">
        <v>81</v>
      </c>
      <c r="S48" s="666">
        <v>330</v>
      </c>
      <c r="T48" s="667" t="s">
        <v>1650</v>
      </c>
      <c r="U48" s="678">
        <v>6.9677801470802159E-3</v>
      </c>
      <c r="V48" s="679">
        <v>-9.9267659428554311E-2</v>
      </c>
      <c r="W48" s="679">
        <v>2.8017790071079851E-3</v>
      </c>
      <c r="X48" s="680">
        <v>-7.4732744644963489E-2</v>
      </c>
    </row>
    <row r="49" spans="1:24">
      <c r="A49" s="666">
        <v>340</v>
      </c>
      <c r="B49" s="667" t="s">
        <v>1652</v>
      </c>
      <c r="C49" s="675">
        <v>178.72303372211312</v>
      </c>
      <c r="D49" s="676">
        <v>272.4544019071912</v>
      </c>
      <c r="E49" s="676">
        <v>103.64962151383439</v>
      </c>
      <c r="F49" s="677">
        <v>170.40260486830596</v>
      </c>
      <c r="G49" s="666" t="s">
        <v>1861</v>
      </c>
      <c r="H49" s="670" t="s">
        <v>1861</v>
      </c>
      <c r="I49" s="670" t="s">
        <v>1861</v>
      </c>
      <c r="J49" s="671" t="s">
        <v>1861</v>
      </c>
      <c r="L49" s="666">
        <v>340</v>
      </c>
      <c r="M49" s="667" t="s">
        <v>1652</v>
      </c>
      <c r="N49" s="675">
        <v>186</v>
      </c>
      <c r="O49" s="676">
        <v>241</v>
      </c>
      <c r="P49" s="676">
        <v>102</v>
      </c>
      <c r="Q49" s="677">
        <v>143</v>
      </c>
      <c r="S49" s="666">
        <v>340</v>
      </c>
      <c r="T49" s="667" t="s">
        <v>1652</v>
      </c>
      <c r="U49" s="678">
        <v>-4.7350261629937718E-2</v>
      </c>
      <c r="V49" s="679">
        <v>0.12083699063759634</v>
      </c>
      <c r="W49" s="679">
        <v>7.4725402461019996E-3</v>
      </c>
      <c r="X49" s="680">
        <v>0.1814241953550646</v>
      </c>
    </row>
    <row r="50" spans="1:24">
      <c r="A50" s="666">
        <v>341</v>
      </c>
      <c r="B50" s="667" t="s">
        <v>3049</v>
      </c>
      <c r="C50" s="675">
        <v>163.9959549985376</v>
      </c>
      <c r="D50" s="676">
        <v>327.9919099970752</v>
      </c>
      <c r="E50" s="676">
        <v>134.33800265163114</v>
      </c>
      <c r="F50" s="677">
        <v>268.67600530326229</v>
      </c>
      <c r="G50" s="666" t="s">
        <v>1861</v>
      </c>
      <c r="H50" s="670" t="s">
        <v>1861</v>
      </c>
      <c r="I50" s="670" t="s">
        <v>1861</v>
      </c>
      <c r="J50" s="671" t="s">
        <v>1861</v>
      </c>
      <c r="L50" s="666">
        <v>341</v>
      </c>
      <c r="M50" s="667" t="s">
        <v>3049</v>
      </c>
      <c r="N50" s="675">
        <v>167</v>
      </c>
      <c r="O50" s="676">
        <v>335</v>
      </c>
      <c r="P50" s="676">
        <v>119</v>
      </c>
      <c r="Q50" s="677">
        <v>238</v>
      </c>
      <c r="S50" s="666">
        <v>341</v>
      </c>
      <c r="T50" s="667" t="s">
        <v>3049</v>
      </c>
      <c r="U50" s="678">
        <v>-2.639603463050022E-2</v>
      </c>
      <c r="V50" s="679">
        <v>-2.9302315124140499E-2</v>
      </c>
      <c r="W50" s="679">
        <v>0.11922549511091085</v>
      </c>
      <c r="X50" s="680">
        <v>0.11922549511091085</v>
      </c>
    </row>
    <row r="51" spans="1:24">
      <c r="A51" s="666">
        <v>350</v>
      </c>
      <c r="B51" s="667" t="s">
        <v>1654</v>
      </c>
      <c r="C51" s="675">
        <v>316.84159517533755</v>
      </c>
      <c r="D51" s="676">
        <v>321.2239410389185</v>
      </c>
      <c r="E51" s="676">
        <v>205.12267967921272</v>
      </c>
      <c r="F51" s="677">
        <v>205.12267967921272</v>
      </c>
      <c r="G51" s="666" t="s">
        <v>1861</v>
      </c>
      <c r="H51" s="670" t="s">
        <v>1861</v>
      </c>
      <c r="I51" s="670" t="s">
        <v>1861</v>
      </c>
      <c r="J51" s="671" t="s">
        <v>1861</v>
      </c>
      <c r="L51" s="666">
        <v>350</v>
      </c>
      <c r="M51" s="667" t="s">
        <v>1654</v>
      </c>
      <c r="N51" s="675">
        <v>263</v>
      </c>
      <c r="O51" s="676">
        <v>263</v>
      </c>
      <c r="P51" s="676">
        <v>209</v>
      </c>
      <c r="Q51" s="677">
        <v>210</v>
      </c>
      <c r="S51" s="666">
        <v>350</v>
      </c>
      <c r="T51" s="667" t="s">
        <v>1654</v>
      </c>
      <c r="U51" s="678">
        <v>0.19440637204470335</v>
      </c>
      <c r="V51" s="679">
        <v>0.21092662034438847</v>
      </c>
      <c r="W51" s="679">
        <v>-2.6954688715341457E-2</v>
      </c>
      <c r="X51" s="680">
        <v>-3.1588237816696951E-2</v>
      </c>
    </row>
    <row r="52" spans="1:24">
      <c r="A52" s="666">
        <v>361</v>
      </c>
      <c r="B52" s="667" t="s">
        <v>1656</v>
      </c>
      <c r="C52" s="675">
        <v>264.37446690799175</v>
      </c>
      <c r="D52" s="676">
        <v>307.72133945426742</v>
      </c>
      <c r="E52" s="676">
        <v>126.46813715520757</v>
      </c>
      <c r="F52" s="677">
        <v>146.58696744331687</v>
      </c>
      <c r="G52" s="666" t="s">
        <v>1861</v>
      </c>
      <c r="H52" s="670" t="s">
        <v>1861</v>
      </c>
      <c r="I52" s="670" t="s">
        <v>1861</v>
      </c>
      <c r="J52" s="671" t="s">
        <v>1861</v>
      </c>
      <c r="L52" s="666">
        <v>361</v>
      </c>
      <c r="M52" s="667" t="s">
        <v>1656</v>
      </c>
      <c r="N52" s="675">
        <v>182</v>
      </c>
      <c r="O52" s="676">
        <v>248</v>
      </c>
      <c r="P52" s="676">
        <v>130</v>
      </c>
      <c r="Q52" s="677">
        <v>243</v>
      </c>
      <c r="S52" s="666">
        <v>361</v>
      </c>
      <c r="T52" s="667" t="s">
        <v>1656</v>
      </c>
      <c r="U52" s="678">
        <v>0.4401700997161766</v>
      </c>
      <c r="V52" s="679">
        <v>0.23018832862555305</v>
      </c>
      <c r="W52" s="679">
        <v>-3.5497321057217368E-2</v>
      </c>
      <c r="X52" s="680">
        <v>-0.40192623002202554</v>
      </c>
    </row>
    <row r="53" spans="1:24">
      <c r="A53" s="666">
        <v>370</v>
      </c>
      <c r="B53" s="667" t="s">
        <v>1658</v>
      </c>
      <c r="C53" s="675">
        <v>217.31178274551522</v>
      </c>
      <c r="D53" s="676">
        <v>235.77484562254699</v>
      </c>
      <c r="E53" s="676">
        <v>95.574324148958894</v>
      </c>
      <c r="F53" s="677">
        <v>117.22896646600167</v>
      </c>
      <c r="G53" s="666" t="s">
        <v>1861</v>
      </c>
      <c r="H53" s="670" t="s">
        <v>1861</v>
      </c>
      <c r="I53" s="670" t="s">
        <v>1861</v>
      </c>
      <c r="J53" s="671" t="s">
        <v>1861</v>
      </c>
      <c r="L53" s="666">
        <v>370</v>
      </c>
      <c r="M53" s="667" t="s">
        <v>1658</v>
      </c>
      <c r="N53" s="675">
        <v>210</v>
      </c>
      <c r="O53" s="676">
        <v>220</v>
      </c>
      <c r="P53" s="676">
        <v>91</v>
      </c>
      <c r="Q53" s="677">
        <v>103</v>
      </c>
      <c r="S53" s="666">
        <v>370</v>
      </c>
      <c r="T53" s="667" t="s">
        <v>1658</v>
      </c>
      <c r="U53" s="678">
        <v>2.5958157337325094E-2</v>
      </c>
      <c r="V53" s="679">
        <v>6.2528180648453224E-2</v>
      </c>
      <c r="W53" s="679">
        <v>4.1275169646509458E-2</v>
      </c>
      <c r="X53" s="680">
        <v>0.12840078705179514</v>
      </c>
    </row>
    <row r="54" spans="1:24">
      <c r="A54" s="666">
        <v>410</v>
      </c>
      <c r="B54" s="667" t="s">
        <v>1662</v>
      </c>
      <c r="C54" s="675">
        <v>221.41022211171304</v>
      </c>
      <c r="D54" s="676">
        <v>241.38267894052237</v>
      </c>
      <c r="E54" s="676">
        <v>101.60026586125545</v>
      </c>
      <c r="F54" s="677">
        <v>161.7935535034068</v>
      </c>
      <c r="G54" s="666" t="s">
        <v>1861</v>
      </c>
      <c r="H54" s="670" t="s">
        <v>1861</v>
      </c>
      <c r="I54" s="670" t="s">
        <v>1861</v>
      </c>
      <c r="J54" s="671" t="s">
        <v>1861</v>
      </c>
      <c r="L54" s="666">
        <v>410</v>
      </c>
      <c r="M54" s="667" t="s">
        <v>1662</v>
      </c>
      <c r="N54" s="675">
        <v>214</v>
      </c>
      <c r="O54" s="676">
        <v>214</v>
      </c>
      <c r="P54" s="676">
        <v>99</v>
      </c>
      <c r="Q54" s="677">
        <v>99</v>
      </c>
      <c r="S54" s="666">
        <v>410</v>
      </c>
      <c r="T54" s="667" t="s">
        <v>1662</v>
      </c>
      <c r="U54" s="678">
        <v>2.576898403478145E-2</v>
      </c>
      <c r="V54" s="679">
        <v>0.11829915971758909</v>
      </c>
      <c r="W54" s="679">
        <v>1.7478682105625643E-2</v>
      </c>
      <c r="X54" s="680">
        <v>0.62028603169836427</v>
      </c>
    </row>
    <row r="55" spans="1:24">
      <c r="A55" s="666">
        <v>420</v>
      </c>
      <c r="B55" s="667" t="s">
        <v>1716</v>
      </c>
      <c r="C55" s="675">
        <v>218.0185583843776</v>
      </c>
      <c r="D55" s="676">
        <v>231.13274553929818</v>
      </c>
      <c r="E55" s="676">
        <v>132.60591272984936</v>
      </c>
      <c r="F55" s="677">
        <v>153.33372096722113</v>
      </c>
      <c r="G55" s="666" t="s">
        <v>1861</v>
      </c>
      <c r="H55" s="670" t="s">
        <v>1861</v>
      </c>
      <c r="I55" s="670" t="s">
        <v>1861</v>
      </c>
      <c r="J55" s="671" t="s">
        <v>1861</v>
      </c>
      <c r="L55" s="666">
        <v>420</v>
      </c>
      <c r="M55" s="667" t="s">
        <v>1716</v>
      </c>
      <c r="N55" s="675">
        <v>212</v>
      </c>
      <c r="O55" s="676">
        <v>212</v>
      </c>
      <c r="P55" s="676">
        <v>123</v>
      </c>
      <c r="Q55" s="677">
        <v>160</v>
      </c>
      <c r="S55" s="666">
        <v>420</v>
      </c>
      <c r="T55" s="667" t="s">
        <v>1716</v>
      </c>
      <c r="U55" s="678">
        <v>1.9584610573537331E-2</v>
      </c>
      <c r="V55" s="679">
        <v>8.0914359299627092E-2</v>
      </c>
      <c r="W55" s="679">
        <v>6.886645302177441E-2</v>
      </c>
      <c r="X55" s="680">
        <v>-4.9869277534176026E-2</v>
      </c>
    </row>
    <row r="56" spans="1:24">
      <c r="A56" s="666">
        <v>430</v>
      </c>
      <c r="B56" s="667" t="s">
        <v>1697</v>
      </c>
      <c r="C56" s="675">
        <v>240.16180699196406</v>
      </c>
      <c r="D56" s="676">
        <v>240.16180699196406</v>
      </c>
      <c r="E56" s="676">
        <v>135.05993794556588</v>
      </c>
      <c r="F56" s="677">
        <v>135.05993794556588</v>
      </c>
      <c r="G56" s="666" t="s">
        <v>1861</v>
      </c>
      <c r="H56" s="670" t="s">
        <v>1861</v>
      </c>
      <c r="I56" s="670" t="s">
        <v>1861</v>
      </c>
      <c r="J56" s="671" t="s">
        <v>1861</v>
      </c>
      <c r="L56" s="666">
        <v>430</v>
      </c>
      <c r="M56" s="667" t="s">
        <v>1697</v>
      </c>
      <c r="N56" s="675">
        <v>253</v>
      </c>
      <c r="O56" s="676">
        <v>253</v>
      </c>
      <c r="P56" s="676">
        <v>134</v>
      </c>
      <c r="Q56" s="677">
        <v>134</v>
      </c>
      <c r="S56" s="666">
        <v>430</v>
      </c>
      <c r="T56" s="667" t="s">
        <v>1697</v>
      </c>
      <c r="U56" s="678">
        <v>-5.8871142156149192E-2</v>
      </c>
      <c r="V56" s="679">
        <v>-5.8871142156149192E-2</v>
      </c>
      <c r="W56" s="679">
        <v>-7.1949118800584966E-4</v>
      </c>
      <c r="X56" s="680">
        <v>-7.1949118800584966E-4</v>
      </c>
    </row>
    <row r="57" spans="1:24">
      <c r="A57" s="666">
        <v>502</v>
      </c>
      <c r="B57" s="667" t="s">
        <v>1700</v>
      </c>
      <c r="C57" s="675">
        <v>135.65150813569377</v>
      </c>
      <c r="D57" s="676">
        <v>147.82424384596334</v>
      </c>
      <c r="E57" s="676">
        <v>87.557879234762993</v>
      </c>
      <c r="F57" s="677">
        <v>103.49972490904902</v>
      </c>
      <c r="G57" s="666" t="s">
        <v>1861</v>
      </c>
      <c r="H57" s="670" t="s">
        <v>1861</v>
      </c>
      <c r="I57" s="670" t="s">
        <v>1861</v>
      </c>
      <c r="J57" s="671" t="s">
        <v>1861</v>
      </c>
      <c r="L57" s="666">
        <v>502</v>
      </c>
      <c r="M57" s="667" t="s">
        <v>1700</v>
      </c>
      <c r="N57" s="675">
        <v>131</v>
      </c>
      <c r="O57" s="676">
        <v>131</v>
      </c>
      <c r="P57" s="676">
        <v>80</v>
      </c>
      <c r="Q57" s="677">
        <v>99</v>
      </c>
      <c r="S57" s="666">
        <v>502</v>
      </c>
      <c r="T57" s="667" t="s">
        <v>1700</v>
      </c>
      <c r="U57" s="678">
        <v>2.6641935063862254E-2</v>
      </c>
      <c r="V57" s="679">
        <v>0.11876800956434752</v>
      </c>
      <c r="W57" s="679">
        <v>8.5102879264046027E-2</v>
      </c>
      <c r="X57" s="680">
        <v>3.6500867454056118E-2</v>
      </c>
    </row>
    <row r="58" spans="1:24">
      <c r="A58" s="666">
        <v>503</v>
      </c>
      <c r="B58" s="667" t="s">
        <v>1701</v>
      </c>
      <c r="C58" s="675">
        <v>157.09969872922323</v>
      </c>
      <c r="D58" s="676">
        <v>199.22220167837619</v>
      </c>
      <c r="E58" s="676">
        <v>93.817171022202757</v>
      </c>
      <c r="F58" s="677">
        <v>106.42695637798872</v>
      </c>
      <c r="G58" s="666" t="s">
        <v>1861</v>
      </c>
      <c r="H58" s="670" t="s">
        <v>1861</v>
      </c>
      <c r="I58" s="670" t="s">
        <v>1861</v>
      </c>
      <c r="J58" s="671" t="s">
        <v>1861</v>
      </c>
      <c r="L58" s="666">
        <v>503</v>
      </c>
      <c r="M58" s="667" t="s">
        <v>1701</v>
      </c>
      <c r="N58" s="675">
        <v>152</v>
      </c>
      <c r="O58" s="676">
        <v>287</v>
      </c>
      <c r="P58" s="676">
        <v>88</v>
      </c>
      <c r="Q58" s="677">
        <v>130</v>
      </c>
      <c r="S58" s="666">
        <v>503</v>
      </c>
      <c r="T58" s="667" t="s">
        <v>1701</v>
      </c>
      <c r="U58" s="678">
        <v>2.4701644650791499E-2</v>
      </c>
      <c r="V58" s="679">
        <v>-0.31178916205546803</v>
      </c>
      <c r="W58" s="679">
        <v>5.6976495696549723E-2</v>
      </c>
      <c r="X58" s="680">
        <v>-0.18834034526561361</v>
      </c>
    </row>
    <row r="59" spans="1:24">
      <c r="A59" s="666">
        <v>800</v>
      </c>
      <c r="B59" s="667" t="s">
        <v>1708</v>
      </c>
      <c r="C59" s="675">
        <v>197.97499214481553</v>
      </c>
      <c r="D59" s="676">
        <v>197.97499214481553</v>
      </c>
      <c r="E59" s="676">
        <v>88.801145365377636</v>
      </c>
      <c r="F59" s="677">
        <v>88.801145365377636</v>
      </c>
      <c r="G59" s="666" t="s">
        <v>1861</v>
      </c>
      <c r="H59" s="670" t="s">
        <v>1861</v>
      </c>
      <c r="I59" s="670" t="s">
        <v>1861</v>
      </c>
      <c r="J59" s="671" t="s">
        <v>1861</v>
      </c>
      <c r="L59" s="666">
        <v>800</v>
      </c>
      <c r="M59" s="667" t="s">
        <v>1708</v>
      </c>
      <c r="N59" s="675">
        <v>210</v>
      </c>
      <c r="O59" s="676">
        <v>220</v>
      </c>
      <c r="P59" s="676">
        <v>91</v>
      </c>
      <c r="Q59" s="677">
        <v>103</v>
      </c>
      <c r="S59" s="666">
        <v>800</v>
      </c>
      <c r="T59" s="667" t="s">
        <v>1708</v>
      </c>
      <c r="U59" s="678">
        <v>-6.5333432114793255E-2</v>
      </c>
      <c r="V59" s="679">
        <v>-0.10781827610957539</v>
      </c>
      <c r="W59" s="679">
        <v>-3.2518110606537975E-2</v>
      </c>
      <c r="X59" s="680">
        <v>-0.14523444723490242</v>
      </c>
    </row>
    <row r="60" spans="1:24" ht="12" thickBot="1">
      <c r="A60" s="685">
        <v>812</v>
      </c>
      <c r="B60" s="686" t="s">
        <v>1709</v>
      </c>
      <c r="C60" s="687">
        <v>0</v>
      </c>
      <c r="D60" s="688">
        <v>0</v>
      </c>
      <c r="E60" s="688">
        <v>0</v>
      </c>
      <c r="F60" s="689">
        <v>0</v>
      </c>
      <c r="G60" s="685" t="s">
        <v>3045</v>
      </c>
      <c r="H60" s="690" t="s">
        <v>3045</v>
      </c>
      <c r="I60" s="690" t="s">
        <v>3045</v>
      </c>
      <c r="J60" s="691" t="s">
        <v>3045</v>
      </c>
      <c r="L60" s="685">
        <v>812</v>
      </c>
      <c r="M60" s="686" t="s">
        <v>1709</v>
      </c>
      <c r="N60" s="687">
        <v>0</v>
      </c>
      <c r="O60" s="688">
        <v>0</v>
      </c>
      <c r="P60" s="688">
        <v>0</v>
      </c>
      <c r="Q60" s="689">
        <v>0</v>
      </c>
      <c r="S60" s="685">
        <v>812</v>
      </c>
      <c r="T60" s="686" t="s">
        <v>1709</v>
      </c>
      <c r="U60" s="692" t="e">
        <v>#DIV/0!</v>
      </c>
      <c r="V60" s="693" t="e">
        <v>#DIV/0!</v>
      </c>
      <c r="W60" s="693" t="e">
        <v>#DIV/0!</v>
      </c>
      <c r="X60" s="694" t="e">
        <v>#DIV/0!</v>
      </c>
    </row>
  </sheetData>
  <mergeCells count="2">
    <mergeCell ref="C3:J3"/>
    <mergeCell ref="A1:B1"/>
  </mergeCells>
  <conditionalFormatting sqref="U5:X60">
    <cfRule type="cellIs" dxfId="3" priority="1" operator="between">
      <formula>-0.05</formula>
      <formula>0.05</formula>
    </cfRule>
    <cfRule type="cellIs" dxfId="2" priority="2" operator="between">
      <formula>-0.1</formula>
      <formula>0.1</formula>
    </cfRule>
    <cfRule type="cellIs" dxfId="1" priority="3" operator="greaterThan">
      <formula>0.1</formula>
    </cfRule>
    <cfRule type="cellIs" dxfId="0" priority="4" operator="lessThan">
      <formula>-0.1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89"/>
  <sheetViews>
    <sheetView zoomScale="115" zoomScaleNormal="115" workbookViewId="0"/>
  </sheetViews>
  <sheetFormatPr defaultRowHeight="15"/>
  <cols>
    <col min="1" max="1" width="21.140625" customWidth="1"/>
    <col min="2" max="2" width="42.42578125" customWidth="1"/>
    <col min="3" max="3" width="34.85546875" customWidth="1"/>
    <col min="4" max="4" width="20.42578125" bestFit="1" customWidth="1"/>
    <col min="9" max="10" width="9.140625" style="384"/>
  </cols>
  <sheetData>
    <row r="1" spans="1:4" ht="35.25" customHeight="1">
      <c r="A1" s="922" t="s">
        <v>1787</v>
      </c>
      <c r="B1" s="922" t="s">
        <v>3118</v>
      </c>
      <c r="C1" s="922" t="s">
        <v>3119</v>
      </c>
      <c r="D1" s="922" t="s">
        <v>3120</v>
      </c>
    </row>
    <row r="2" spans="1:4">
      <c r="A2" s="923" t="s">
        <v>119</v>
      </c>
      <c r="B2" s="923" t="s">
        <v>118</v>
      </c>
      <c r="C2" s="923"/>
      <c r="D2" s="923"/>
    </row>
    <row r="3" spans="1:4">
      <c r="A3" s="923" t="s">
        <v>117</v>
      </c>
      <c r="B3" s="923" t="s">
        <v>116</v>
      </c>
      <c r="C3" s="923"/>
      <c r="D3" s="923"/>
    </row>
    <row r="4" spans="1:4">
      <c r="A4" s="923" t="s">
        <v>115</v>
      </c>
      <c r="B4" s="923" t="s">
        <v>114</v>
      </c>
      <c r="C4" s="923"/>
      <c r="D4" s="923"/>
    </row>
    <row r="5" spans="1:4" ht="25.5">
      <c r="A5" s="923" t="s">
        <v>113</v>
      </c>
      <c r="B5" s="923" t="s">
        <v>112</v>
      </c>
      <c r="C5" s="923"/>
      <c r="D5" s="923"/>
    </row>
    <row r="6" spans="1:4" ht="25.5">
      <c r="A6" s="923" t="s">
        <v>111</v>
      </c>
      <c r="B6" s="923" t="s">
        <v>110</v>
      </c>
      <c r="C6" s="923"/>
      <c r="D6" s="923"/>
    </row>
    <row r="7" spans="1:4" ht="25.5">
      <c r="A7" s="923" t="s">
        <v>109</v>
      </c>
      <c r="B7" s="923" t="s">
        <v>108</v>
      </c>
      <c r="C7" s="923"/>
      <c r="D7" s="923"/>
    </row>
    <row r="8" spans="1:4" ht="25.5">
      <c r="A8" s="923" t="s">
        <v>107</v>
      </c>
      <c r="B8" s="923" t="s">
        <v>106</v>
      </c>
      <c r="C8" s="923"/>
      <c r="D8" s="923"/>
    </row>
    <row r="9" spans="1:4" ht="25.5">
      <c r="A9" s="923" t="s">
        <v>105</v>
      </c>
      <c r="B9" s="923" t="s">
        <v>104</v>
      </c>
      <c r="C9" s="923"/>
      <c r="D9" s="923"/>
    </row>
    <row r="10" spans="1:4" ht="25.5">
      <c r="A10" s="923" t="s">
        <v>103</v>
      </c>
      <c r="B10" s="923" t="s">
        <v>102</v>
      </c>
      <c r="C10" s="923"/>
      <c r="D10" s="923"/>
    </row>
    <row r="11" spans="1:4" ht="25.5">
      <c r="A11" s="923" t="s">
        <v>101</v>
      </c>
      <c r="B11" s="923" t="s">
        <v>100</v>
      </c>
      <c r="C11" s="923"/>
      <c r="D11" s="923"/>
    </row>
    <row r="12" spans="1:4" ht="25.5">
      <c r="A12" s="923" t="s">
        <v>99</v>
      </c>
      <c r="B12" s="923" t="s">
        <v>98</v>
      </c>
      <c r="C12" s="923"/>
      <c r="D12" s="923"/>
    </row>
    <row r="13" spans="1:4">
      <c r="A13" s="923"/>
      <c r="B13" s="923" t="s">
        <v>96</v>
      </c>
      <c r="C13" s="923"/>
      <c r="D13" s="923"/>
    </row>
    <row r="14" spans="1:4" ht="38.25">
      <c r="A14" s="923"/>
      <c r="B14" s="923" t="s">
        <v>95</v>
      </c>
      <c r="C14" s="923"/>
      <c r="D14" s="923"/>
    </row>
    <row r="15" spans="1:4" ht="38.25">
      <c r="A15" s="923"/>
      <c r="B15" s="923" t="s">
        <v>94</v>
      </c>
      <c r="C15" s="923"/>
      <c r="D15" s="923"/>
    </row>
    <row r="16" spans="1:4">
      <c r="A16" s="923"/>
      <c r="B16" s="923" t="s">
        <v>93</v>
      </c>
      <c r="C16" s="923"/>
      <c r="D16" s="923"/>
    </row>
    <row r="17" spans="1:4">
      <c r="A17" s="923" t="s">
        <v>86</v>
      </c>
      <c r="B17" s="923" t="s">
        <v>88</v>
      </c>
      <c r="C17" s="923"/>
      <c r="D17" s="923"/>
    </row>
    <row r="18" spans="1:4">
      <c r="A18" s="923" t="s">
        <v>86</v>
      </c>
      <c r="B18" s="923" t="s">
        <v>87</v>
      </c>
      <c r="C18" s="923"/>
      <c r="D18" s="923"/>
    </row>
    <row r="19" spans="1:4">
      <c r="A19" s="923" t="s">
        <v>84</v>
      </c>
      <c r="B19" s="923" t="s">
        <v>88</v>
      </c>
      <c r="C19" s="923"/>
      <c r="D19" s="923"/>
    </row>
    <row r="20" spans="1:4">
      <c r="A20" s="923" t="s">
        <v>84</v>
      </c>
      <c r="B20" s="923" t="s">
        <v>87</v>
      </c>
      <c r="C20" s="923"/>
      <c r="D20" s="923"/>
    </row>
    <row r="21" spans="1:4">
      <c r="A21" s="923" t="s">
        <v>81</v>
      </c>
      <c r="B21" s="923" t="s">
        <v>80</v>
      </c>
      <c r="C21" s="923"/>
      <c r="D21" s="923"/>
    </row>
    <row r="22" spans="1:4">
      <c r="A22" s="923" t="s">
        <v>79</v>
      </c>
      <c r="B22" s="923" t="s">
        <v>78</v>
      </c>
      <c r="C22" s="923"/>
      <c r="D22" s="923"/>
    </row>
    <row r="23" spans="1:4">
      <c r="A23" s="923"/>
      <c r="B23" s="923" t="s">
        <v>77</v>
      </c>
      <c r="C23" s="923"/>
      <c r="D23" s="923"/>
    </row>
    <row r="24" spans="1:4">
      <c r="A24" s="923"/>
      <c r="B24" s="923" t="s">
        <v>68</v>
      </c>
      <c r="C24" s="923"/>
      <c r="D24" s="923"/>
    </row>
    <row r="25" spans="1:4" ht="25.5">
      <c r="A25" s="923">
        <v>360</v>
      </c>
      <c r="B25" s="923" t="s">
        <v>3035</v>
      </c>
      <c r="C25" s="923"/>
      <c r="D25" s="923"/>
    </row>
    <row r="26" spans="1:4" ht="25.5">
      <c r="A26" s="923">
        <v>360</v>
      </c>
      <c r="B26" s="923" t="s">
        <v>3036</v>
      </c>
      <c r="C26" s="923"/>
      <c r="D26" s="923"/>
    </row>
    <row r="27" spans="1:4" ht="25.5">
      <c r="A27" s="923">
        <v>360</v>
      </c>
      <c r="B27" s="923" t="s">
        <v>3037</v>
      </c>
      <c r="C27" s="923"/>
      <c r="D27" s="923"/>
    </row>
    <row r="28" spans="1:4" ht="25.5">
      <c r="A28" s="923">
        <v>360</v>
      </c>
      <c r="B28" s="923" t="s">
        <v>3038</v>
      </c>
      <c r="C28" s="923"/>
      <c r="D28" s="923"/>
    </row>
    <row r="29" spans="1:4" ht="25.5">
      <c r="A29" s="923">
        <v>150</v>
      </c>
      <c r="B29" s="923" t="s">
        <v>3035</v>
      </c>
      <c r="C29" s="923"/>
      <c r="D29" s="923"/>
    </row>
    <row r="30" spans="1:4" ht="25.5">
      <c r="A30" s="923">
        <v>150</v>
      </c>
      <c r="B30" s="923" t="s">
        <v>3036</v>
      </c>
      <c r="C30" s="923"/>
      <c r="D30" s="923"/>
    </row>
    <row r="31" spans="1:4" ht="25.5">
      <c r="A31" s="923">
        <v>150</v>
      </c>
      <c r="B31" s="923" t="s">
        <v>3037</v>
      </c>
      <c r="C31" s="923"/>
      <c r="D31" s="923"/>
    </row>
    <row r="32" spans="1:4" ht="25.5">
      <c r="A32" s="923">
        <v>150</v>
      </c>
      <c r="B32" s="923" t="s">
        <v>3038</v>
      </c>
      <c r="C32" s="923"/>
      <c r="D32" s="923"/>
    </row>
    <row r="33" spans="1:4" ht="25.5">
      <c r="A33" s="923">
        <v>400</v>
      </c>
      <c r="B33" s="923" t="s">
        <v>3035</v>
      </c>
      <c r="C33" s="923"/>
      <c r="D33" s="923"/>
    </row>
    <row r="34" spans="1:4" ht="25.5">
      <c r="A34" s="923">
        <v>400</v>
      </c>
      <c r="B34" s="923" t="s">
        <v>3036</v>
      </c>
      <c r="C34" s="923"/>
      <c r="D34" s="923"/>
    </row>
    <row r="35" spans="1:4" ht="25.5">
      <c r="A35" s="923">
        <v>400</v>
      </c>
      <c r="B35" s="923" t="s">
        <v>3035</v>
      </c>
      <c r="C35" s="923"/>
      <c r="D35" s="923"/>
    </row>
    <row r="36" spans="1:4" ht="25.5">
      <c r="A36" s="923">
        <v>400</v>
      </c>
      <c r="B36" s="923" t="s">
        <v>3038</v>
      </c>
      <c r="C36" s="923"/>
      <c r="D36" s="923"/>
    </row>
    <row r="37" spans="1:4" ht="25.5">
      <c r="A37" s="923">
        <v>421</v>
      </c>
      <c r="B37" s="923" t="s">
        <v>3035</v>
      </c>
      <c r="C37" s="923"/>
      <c r="D37" s="923"/>
    </row>
    <row r="38" spans="1:4" ht="25.5">
      <c r="A38" s="923">
        <v>421</v>
      </c>
      <c r="B38" s="923" t="s">
        <v>3036</v>
      </c>
      <c r="C38" s="923"/>
      <c r="D38" s="923"/>
    </row>
    <row r="39" spans="1:4" ht="25.5">
      <c r="A39" s="923">
        <v>421</v>
      </c>
      <c r="B39" s="923" t="s">
        <v>3035</v>
      </c>
      <c r="C39" s="923"/>
      <c r="D39" s="923"/>
    </row>
    <row r="40" spans="1:4" ht="25.5">
      <c r="A40" s="923">
        <v>421</v>
      </c>
      <c r="B40" s="923" t="s">
        <v>3038</v>
      </c>
      <c r="C40" s="923"/>
      <c r="D40" s="923"/>
    </row>
    <row r="41" spans="1:4" ht="25.5">
      <c r="A41" s="923" t="s">
        <v>3131</v>
      </c>
      <c r="B41" s="923" t="s">
        <v>65</v>
      </c>
      <c r="C41" s="923"/>
      <c r="D41" s="923"/>
    </row>
    <row r="42" spans="1:4" ht="25.5">
      <c r="A42" s="923" t="s">
        <v>3131</v>
      </c>
      <c r="B42" s="923" t="s">
        <v>64</v>
      </c>
      <c r="C42" s="923"/>
      <c r="D42" s="923"/>
    </row>
    <row r="43" spans="1:4" ht="25.5">
      <c r="A43" s="923" t="s">
        <v>3131</v>
      </c>
      <c r="B43" s="923" t="s">
        <v>63</v>
      </c>
      <c r="C43" s="923"/>
      <c r="D43" s="923"/>
    </row>
    <row r="44" spans="1:4" ht="25.5">
      <c r="A44" s="923" t="s">
        <v>3131</v>
      </c>
      <c r="B44" s="923" t="s">
        <v>62</v>
      </c>
      <c r="C44" s="923"/>
      <c r="D44" s="923"/>
    </row>
    <row r="45" spans="1:4" ht="25.5">
      <c r="A45" s="923" t="s">
        <v>3131</v>
      </c>
      <c r="B45" s="923" t="s">
        <v>61</v>
      </c>
      <c r="C45" s="923"/>
      <c r="D45" s="923"/>
    </row>
    <row r="46" spans="1:4" ht="25.5">
      <c r="A46" s="923" t="s">
        <v>3132</v>
      </c>
      <c r="B46" s="923" t="s">
        <v>65</v>
      </c>
      <c r="C46" s="923"/>
      <c r="D46" s="923"/>
    </row>
    <row r="47" spans="1:4" ht="25.5">
      <c r="A47" s="923" t="s">
        <v>3132</v>
      </c>
      <c r="B47" s="923" t="s">
        <v>64</v>
      </c>
      <c r="C47" s="923"/>
      <c r="D47" s="923"/>
    </row>
    <row r="48" spans="1:4" ht="25.5">
      <c r="A48" s="923" t="s">
        <v>3132</v>
      </c>
      <c r="B48" s="923" t="s">
        <v>63</v>
      </c>
      <c r="C48" s="923"/>
      <c r="D48" s="923"/>
    </row>
    <row r="49" spans="1:4" ht="25.5">
      <c r="A49" s="923" t="s">
        <v>3132</v>
      </c>
      <c r="B49" s="923" t="s">
        <v>62</v>
      </c>
      <c r="C49" s="923"/>
      <c r="D49" s="923"/>
    </row>
    <row r="50" spans="1:4" ht="25.5">
      <c r="A50" s="923" t="s">
        <v>3132</v>
      </c>
      <c r="B50" s="923" t="s">
        <v>61</v>
      </c>
      <c r="C50" s="923"/>
      <c r="D50" s="923"/>
    </row>
    <row r="51" spans="1:4" ht="25.5">
      <c r="A51" s="923" t="s">
        <v>3133</v>
      </c>
      <c r="B51" s="923" t="s">
        <v>65</v>
      </c>
      <c r="C51" s="923"/>
      <c r="D51" s="923"/>
    </row>
    <row r="52" spans="1:4" ht="25.5">
      <c r="A52" s="923" t="s">
        <v>3133</v>
      </c>
      <c r="B52" s="923" t="s">
        <v>64</v>
      </c>
      <c r="C52" s="923"/>
      <c r="D52" s="923"/>
    </row>
    <row r="53" spans="1:4" ht="25.5">
      <c r="A53" s="923" t="s">
        <v>3133</v>
      </c>
      <c r="B53" s="923" t="s">
        <v>63</v>
      </c>
      <c r="C53" s="923"/>
      <c r="D53" s="923"/>
    </row>
    <row r="54" spans="1:4" ht="25.5">
      <c r="A54" s="923" t="s">
        <v>3133</v>
      </c>
      <c r="B54" s="923" t="s">
        <v>62</v>
      </c>
      <c r="C54" s="923"/>
      <c r="D54" s="923"/>
    </row>
    <row r="55" spans="1:4" ht="25.5">
      <c r="A55" s="923" t="s">
        <v>3133</v>
      </c>
      <c r="B55" s="923" t="s">
        <v>61</v>
      </c>
      <c r="C55" s="923"/>
      <c r="D55" s="923"/>
    </row>
    <row r="56" spans="1:4" ht="25.5">
      <c r="A56" s="923" t="s">
        <v>3134</v>
      </c>
      <c r="B56" s="923" t="s">
        <v>65</v>
      </c>
      <c r="C56" s="923"/>
      <c r="D56" s="923"/>
    </row>
    <row r="57" spans="1:4" ht="25.5">
      <c r="A57" s="923" t="s">
        <v>3134</v>
      </c>
      <c r="B57" s="923" t="s">
        <v>64</v>
      </c>
      <c r="C57" s="923"/>
      <c r="D57" s="923"/>
    </row>
    <row r="58" spans="1:4" ht="25.5">
      <c r="A58" s="923" t="s">
        <v>3134</v>
      </c>
      <c r="B58" s="923" t="s">
        <v>63</v>
      </c>
      <c r="C58" s="923"/>
      <c r="D58" s="923"/>
    </row>
    <row r="59" spans="1:4" ht="25.5">
      <c r="A59" s="923" t="s">
        <v>3134</v>
      </c>
      <c r="B59" s="923" t="s">
        <v>62</v>
      </c>
      <c r="C59" s="923"/>
      <c r="D59" s="923"/>
    </row>
    <row r="60" spans="1:4" ht="25.5">
      <c r="A60" s="923" t="s">
        <v>3134</v>
      </c>
      <c r="B60" s="923" t="s">
        <v>61</v>
      </c>
      <c r="C60" s="923"/>
      <c r="D60" s="923"/>
    </row>
    <row r="61" spans="1:4" ht="25.5">
      <c r="A61" s="923" t="s">
        <v>3135</v>
      </c>
      <c r="B61" s="923" t="s">
        <v>65</v>
      </c>
      <c r="C61" s="923"/>
      <c r="D61" s="923"/>
    </row>
    <row r="62" spans="1:4" ht="25.5">
      <c r="A62" s="923" t="s">
        <v>3135</v>
      </c>
      <c r="B62" s="923" t="s">
        <v>64</v>
      </c>
      <c r="C62" s="923"/>
      <c r="D62" s="923"/>
    </row>
    <row r="63" spans="1:4" ht="25.5">
      <c r="A63" s="923" t="s">
        <v>3135</v>
      </c>
      <c r="B63" s="923" t="s">
        <v>63</v>
      </c>
      <c r="C63" s="923"/>
      <c r="D63" s="923"/>
    </row>
    <row r="64" spans="1:4" ht="25.5">
      <c r="A64" s="923" t="s">
        <v>3135</v>
      </c>
      <c r="B64" s="923" t="s">
        <v>62</v>
      </c>
      <c r="C64" s="923"/>
      <c r="D64" s="923"/>
    </row>
    <row r="65" spans="1:4" ht="25.5">
      <c r="A65" s="923" t="s">
        <v>3135</v>
      </c>
      <c r="B65" s="923" t="s">
        <v>61</v>
      </c>
      <c r="C65" s="923"/>
      <c r="D65" s="923"/>
    </row>
    <row r="66" spans="1:4" ht="25.5">
      <c r="A66" s="923" t="s">
        <v>45</v>
      </c>
      <c r="B66" s="923" t="s">
        <v>44</v>
      </c>
      <c r="C66" s="923"/>
      <c r="D66" s="923"/>
    </row>
    <row r="67" spans="1:4" ht="25.5">
      <c r="A67" s="923" t="s">
        <v>43</v>
      </c>
      <c r="B67" s="923" t="s">
        <v>42</v>
      </c>
      <c r="C67" s="923"/>
      <c r="D67" s="923"/>
    </row>
    <row r="68" spans="1:4" ht="25.5">
      <c r="A68" s="923" t="s">
        <v>41</v>
      </c>
      <c r="B68" s="923" t="s">
        <v>40</v>
      </c>
      <c r="C68" s="923"/>
      <c r="D68" s="923"/>
    </row>
    <row r="69" spans="1:4" ht="25.5">
      <c r="A69" s="923" t="s">
        <v>39</v>
      </c>
      <c r="B69" s="923" t="s">
        <v>38</v>
      </c>
      <c r="C69" s="923"/>
      <c r="D69" s="923"/>
    </row>
    <row r="70" spans="1:4" ht="25.5">
      <c r="A70" s="923" t="s">
        <v>37</v>
      </c>
      <c r="B70" s="923" t="s">
        <v>36</v>
      </c>
      <c r="C70" s="923"/>
      <c r="D70" s="923"/>
    </row>
    <row r="71" spans="1:4" ht="25.5">
      <c r="A71" s="923" t="s">
        <v>35</v>
      </c>
      <c r="B71" s="923" t="s">
        <v>34</v>
      </c>
      <c r="C71" s="923"/>
      <c r="D71" s="923"/>
    </row>
    <row r="72" spans="1:4" ht="25.5">
      <c r="A72" s="923" t="s">
        <v>33</v>
      </c>
      <c r="B72" s="923" t="s">
        <v>32</v>
      </c>
      <c r="C72" s="923"/>
      <c r="D72" s="923"/>
    </row>
    <row r="73" spans="1:4" ht="25.5">
      <c r="A73" s="923" t="s">
        <v>31</v>
      </c>
      <c r="B73" s="923" t="s">
        <v>30</v>
      </c>
      <c r="C73" s="923"/>
      <c r="D73" s="923"/>
    </row>
    <row r="74" spans="1:4" ht="25.5">
      <c r="A74" s="923" t="s">
        <v>29</v>
      </c>
      <c r="B74" s="923" t="s">
        <v>28</v>
      </c>
      <c r="C74" s="923"/>
      <c r="D74" s="923"/>
    </row>
    <row r="75" spans="1:4" ht="25.5">
      <c r="A75" s="923" t="s">
        <v>26</v>
      </c>
      <c r="B75" s="923" t="s">
        <v>25</v>
      </c>
      <c r="C75" s="923"/>
      <c r="D75" s="923"/>
    </row>
    <row r="76" spans="1:4">
      <c r="A76" s="923" t="s">
        <v>24</v>
      </c>
      <c r="B76" s="923" t="s">
        <v>23</v>
      </c>
      <c r="C76" s="923"/>
      <c r="D76" s="923"/>
    </row>
    <row r="77" spans="1:4" ht="25.5">
      <c r="A77" s="923">
        <v>501</v>
      </c>
      <c r="B77" s="923" t="s">
        <v>3137</v>
      </c>
      <c r="C77" s="923"/>
      <c r="D77" s="923"/>
    </row>
    <row r="78" spans="1:4" ht="25.5">
      <c r="A78" s="923">
        <v>501</v>
      </c>
      <c r="B78" s="923" t="s">
        <v>3138</v>
      </c>
      <c r="C78" s="923"/>
      <c r="D78" s="923"/>
    </row>
    <row r="79" spans="1:4" ht="25.5">
      <c r="A79" s="923">
        <v>501</v>
      </c>
      <c r="B79" s="923" t="s">
        <v>3137</v>
      </c>
      <c r="C79" s="923"/>
      <c r="D79" s="923"/>
    </row>
    <row r="80" spans="1:4" ht="38.25">
      <c r="A80" s="923">
        <v>501</v>
      </c>
      <c r="B80" s="923" t="s">
        <v>3139</v>
      </c>
      <c r="C80" s="923"/>
      <c r="D80" s="923"/>
    </row>
    <row r="81" spans="1:4" ht="38.25">
      <c r="A81" s="923">
        <v>560</v>
      </c>
      <c r="B81" s="923" t="s">
        <v>3140</v>
      </c>
      <c r="C81" s="923"/>
      <c r="D81" s="923"/>
    </row>
    <row r="82" spans="1:4" ht="38.25">
      <c r="A82" s="923">
        <v>560</v>
      </c>
      <c r="B82" s="923" t="s">
        <v>3141</v>
      </c>
      <c r="C82" s="923"/>
      <c r="D82" s="923"/>
    </row>
    <row r="83" spans="1:4" ht="38.25">
      <c r="A83" s="923">
        <v>560</v>
      </c>
      <c r="B83" s="923" t="s">
        <v>3142</v>
      </c>
      <c r="C83" s="923"/>
      <c r="D83" s="923"/>
    </row>
    <row r="84" spans="1:4" ht="38.25">
      <c r="A84" s="923">
        <v>560</v>
      </c>
      <c r="B84" s="923" t="s">
        <v>3143</v>
      </c>
      <c r="C84" s="923"/>
      <c r="D84" s="923"/>
    </row>
    <row r="85" spans="1:4">
      <c r="A85" s="923" t="s">
        <v>1</v>
      </c>
      <c r="B85" s="923" t="s">
        <v>9</v>
      </c>
      <c r="C85" s="923"/>
      <c r="D85" s="923"/>
    </row>
    <row r="86" spans="1:4">
      <c r="A86" s="923" t="s">
        <v>1</v>
      </c>
      <c r="B86" s="923" t="s">
        <v>8</v>
      </c>
      <c r="C86" s="923"/>
      <c r="D86" s="923"/>
    </row>
    <row r="87" spans="1:4">
      <c r="A87" s="923" t="s">
        <v>1</v>
      </c>
      <c r="B87" s="923" t="s">
        <v>3</v>
      </c>
      <c r="C87" s="923"/>
      <c r="D87" s="923"/>
    </row>
    <row r="88" spans="1:4">
      <c r="A88" s="923" t="s">
        <v>1</v>
      </c>
      <c r="B88" s="923" t="s">
        <v>2</v>
      </c>
      <c r="C88" s="923"/>
      <c r="D88" s="923"/>
    </row>
    <row r="89" spans="1:4">
      <c r="A89" s="923" t="s">
        <v>1</v>
      </c>
      <c r="B89" s="923" t="s">
        <v>0</v>
      </c>
      <c r="C89" s="923"/>
      <c r="D89" s="92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
  <sheetViews>
    <sheetView zoomScale="110" zoomScaleNormal="110" workbookViewId="0"/>
  </sheetViews>
  <sheetFormatPr defaultRowHeight="12.75"/>
  <cols>
    <col min="1" max="1" width="9.140625" style="513"/>
    <col min="2" max="2" width="19.85546875" style="513" customWidth="1"/>
    <col min="3" max="3" width="32.28515625" style="513" customWidth="1"/>
    <col min="4" max="4" width="55.140625" style="513" customWidth="1"/>
    <col min="5" max="5" width="39.5703125" style="513" customWidth="1"/>
    <col min="6" max="6" width="25.28515625" style="514" customWidth="1"/>
    <col min="7" max="7" width="17.85546875" style="514" customWidth="1"/>
    <col min="8" max="8" width="18" style="513" customWidth="1"/>
    <col min="9" max="9" width="14.42578125" style="513" customWidth="1"/>
    <col min="10" max="10" width="9.140625" style="515"/>
    <col min="11" max="16384" width="9.140625" style="513"/>
  </cols>
  <sheetData>
    <row r="2" spans="2:10" ht="13.5" thickBot="1">
      <c r="B2" s="872" t="s">
        <v>1823</v>
      </c>
      <c r="C2" s="872" t="s">
        <v>1824</v>
      </c>
      <c r="D2" s="872" t="s">
        <v>1825</v>
      </c>
      <c r="E2" s="873" t="s">
        <v>1826</v>
      </c>
      <c r="F2" s="873" t="s">
        <v>1827</v>
      </c>
      <c r="G2" s="872" t="s">
        <v>1828</v>
      </c>
    </row>
    <row r="3" spans="2:10" ht="15" customHeight="1" thickBot="1">
      <c r="B3" s="577" t="s">
        <v>3111</v>
      </c>
      <c r="C3" s="928" t="s">
        <v>3125</v>
      </c>
      <c r="D3" s="875"/>
      <c r="E3" s="875"/>
      <c r="F3" s="875"/>
      <c r="G3" s="875"/>
      <c r="I3" s="515"/>
      <c r="J3" s="513"/>
    </row>
    <row r="4" spans="2:10" ht="25.5">
      <c r="B4" s="1057" t="s">
        <v>3113</v>
      </c>
      <c r="C4" s="924" t="s">
        <v>1838</v>
      </c>
      <c r="D4" s="868" t="s">
        <v>1832</v>
      </c>
      <c r="E4" s="869"/>
      <c r="F4" s="870" t="s">
        <v>1836</v>
      </c>
      <c r="G4" s="871"/>
      <c r="I4" s="515"/>
      <c r="J4" s="513"/>
    </row>
    <row r="5" spans="2:10" ht="15">
      <c r="B5" s="1058"/>
      <c r="C5" s="925" t="s">
        <v>1833</v>
      </c>
      <c r="D5" s="782" t="s">
        <v>1839</v>
      </c>
      <c r="E5" s="516"/>
      <c r="F5" s="568"/>
      <c r="G5" s="569" t="s">
        <v>1835</v>
      </c>
      <c r="I5" s="515"/>
      <c r="J5" s="513"/>
    </row>
    <row r="6" spans="2:10" ht="15">
      <c r="B6" s="1058"/>
      <c r="C6" s="926" t="s">
        <v>3117</v>
      </c>
      <c r="D6" s="573" t="s">
        <v>1841</v>
      </c>
      <c r="E6" s="516"/>
      <c r="F6" s="516"/>
      <c r="G6" s="570"/>
      <c r="I6" s="515"/>
      <c r="J6" s="513"/>
    </row>
    <row r="7" spans="2:10" ht="15">
      <c r="B7" s="1058"/>
      <c r="C7" s="926" t="s">
        <v>3099</v>
      </c>
      <c r="D7" s="573" t="s">
        <v>3101</v>
      </c>
      <c r="E7" s="516"/>
      <c r="F7" s="516"/>
      <c r="G7" s="570"/>
      <c r="I7" s="515"/>
      <c r="J7" s="513"/>
    </row>
    <row r="8" spans="2:10" ht="15">
      <c r="B8" s="1058"/>
      <c r="C8" s="926" t="s">
        <v>3100</v>
      </c>
      <c r="D8" s="573" t="s">
        <v>3102</v>
      </c>
      <c r="E8" s="516"/>
      <c r="F8" s="516"/>
      <c r="G8" s="570"/>
      <c r="I8" s="515"/>
      <c r="J8" s="513"/>
    </row>
    <row r="9" spans="2:10" ht="15">
      <c r="B9" s="1058"/>
      <c r="C9" s="926" t="s">
        <v>3121</v>
      </c>
      <c r="D9" s="573"/>
      <c r="E9" s="516"/>
      <c r="F9" s="516"/>
      <c r="G9" s="570"/>
      <c r="I9" s="515"/>
      <c r="J9" s="513"/>
    </row>
    <row r="10" spans="2:10" ht="15.75" thickBot="1">
      <c r="B10" s="1059"/>
      <c r="C10" s="926" t="s">
        <v>92</v>
      </c>
      <c r="D10" s="573"/>
      <c r="E10" s="516"/>
      <c r="F10" s="516"/>
      <c r="G10" s="570"/>
      <c r="I10" s="515"/>
      <c r="J10" s="513"/>
    </row>
    <row r="11" spans="2:10" ht="15.75" thickBot="1">
      <c r="B11" s="577" t="s">
        <v>3114</v>
      </c>
      <c r="C11" s="929" t="s">
        <v>1834</v>
      </c>
      <c r="D11" s="573" t="s">
        <v>1840</v>
      </c>
      <c r="E11" s="516"/>
      <c r="F11" s="516"/>
      <c r="G11" s="575">
        <v>41810</v>
      </c>
      <c r="I11" s="515"/>
      <c r="J11" s="513"/>
    </row>
    <row r="12" spans="2:10" ht="15.75" thickBot="1">
      <c r="B12" s="577" t="s">
        <v>3115</v>
      </c>
      <c r="C12" s="927" t="s">
        <v>3129</v>
      </c>
      <c r="D12" s="781" t="s">
        <v>3127</v>
      </c>
      <c r="E12" s="571" t="s">
        <v>1837</v>
      </c>
      <c r="F12" s="571"/>
      <c r="G12" s="572"/>
      <c r="I12" s="515"/>
      <c r="J12" s="513"/>
    </row>
    <row r="13" spans="2:10" ht="28.5" customHeight="1">
      <c r="D13" s="517"/>
      <c r="E13" s="514"/>
      <c r="G13" s="513"/>
      <c r="I13" s="515"/>
      <c r="J13" s="513"/>
    </row>
    <row r="14" spans="2:10" ht="26.25" customHeight="1">
      <c r="B14" s="384" t="s">
        <v>3128</v>
      </c>
      <c r="I14" s="515"/>
      <c r="J14" s="513"/>
    </row>
    <row r="15" spans="2:10" ht="12" customHeight="1">
      <c r="B15" s="874"/>
      <c r="C15" s="384" t="s">
        <v>3112</v>
      </c>
      <c r="I15" s="515"/>
      <c r="J15" s="513"/>
    </row>
    <row r="16" spans="2:10" ht="15">
      <c r="B16" s="576"/>
      <c r="C16" s="384" t="s">
        <v>1829</v>
      </c>
    </row>
    <row r="17" spans="2:3" ht="15">
      <c r="B17" s="574"/>
      <c r="C17" s="384" t="s">
        <v>1830</v>
      </c>
    </row>
    <row r="18" spans="2:3" ht="15">
      <c r="B18" s="800"/>
      <c r="C18" s="384" t="s">
        <v>1831</v>
      </c>
    </row>
  </sheetData>
  <mergeCells count="1">
    <mergeCell ref="B4:B10"/>
  </mergeCells>
  <hyperlinks>
    <hyperlink ref="C4" location="'Price Adjustments'!A1" display="Price Adjustments "/>
    <hyperlink ref="C5" location="'2014-15 Non-mandatory tariff'!A2" display="2014-15 Non-mandatory tariff"/>
    <hyperlink ref="C6" location="OPATT201516!A1" display="OPATT201516"/>
    <hyperlink ref="C7" location="'APC linked sheet'!A1" display="APC linked Sheet "/>
    <hyperlink ref="C8" location="'OPATT linked sheet'!A1" display="OPATT Linked Sheet "/>
    <hyperlink ref="C9" location="'Expert &amp; Final Monitor comments'!A1" display="Expert &amp; Final Monitor comments"/>
    <hyperlink ref="C10" location="Cataracts!A1" display="Cataracts"/>
    <hyperlink ref="C12" location="'Linked Sheet'!A1" display="Linked Sheet"/>
    <hyperlink ref="C3" location="'TED Non-mandatory prices'!A1" display="TED Non-Mandatory prices "/>
    <hyperlink ref="C11" location="Prices!A1" display="Non-mandatory 2015-16"/>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77"/>
  <sheetViews>
    <sheetView zoomScaleNormal="100" workbookViewId="0">
      <selection sqref="A1:B1"/>
    </sheetView>
  </sheetViews>
  <sheetFormatPr defaultRowHeight="11.25"/>
  <cols>
    <col min="1" max="1" width="10.5703125" style="2" customWidth="1"/>
    <col min="2" max="2" width="75.85546875" style="1" customWidth="1"/>
    <col min="3" max="3" width="13.85546875" style="2" customWidth="1"/>
    <col min="4" max="6" width="13.85546875" style="1" customWidth="1"/>
    <col min="7" max="7" width="11.28515625" style="1" customWidth="1"/>
    <col min="8" max="9" width="11.42578125" style="1" customWidth="1"/>
    <col min="10" max="10" width="16.42578125" style="1" customWidth="1"/>
    <col min="11" max="11" width="12.7109375" style="1" customWidth="1"/>
    <col min="12" max="12" width="12.28515625" style="1" customWidth="1"/>
    <col min="13" max="13" width="12.7109375" style="1" customWidth="1"/>
    <col min="14" max="14" width="13.140625" style="1" customWidth="1"/>
    <col min="15" max="15" width="12.28515625" style="1" customWidth="1"/>
    <col min="16" max="16384" width="9.140625" style="1"/>
  </cols>
  <sheetData>
    <row r="1" spans="1:7" ht="12.75" customHeight="1">
      <c r="A1" s="1063" t="s">
        <v>3104</v>
      </c>
      <c r="B1" s="1063"/>
      <c r="C1" s="175"/>
    </row>
    <row r="2" spans="1:7" ht="11.25" customHeight="1">
      <c r="A2" s="810"/>
      <c r="B2" s="810"/>
      <c r="C2" s="810"/>
    </row>
    <row r="3" spans="1:7">
      <c r="A3" s="173" t="s">
        <v>125</v>
      </c>
      <c r="F3" s="172"/>
    </row>
    <row r="4" spans="1:7">
      <c r="B4" s="171"/>
      <c r="G4" s="170"/>
    </row>
    <row r="5" spans="1:7" ht="12">
      <c r="A5" s="85">
        <v>1</v>
      </c>
      <c r="B5" s="1042" t="s">
        <v>123</v>
      </c>
      <c r="G5" s="170"/>
    </row>
    <row r="6" spans="1:7" ht="12">
      <c r="A6" s="85">
        <v>2</v>
      </c>
      <c r="B6" s="1042" t="s">
        <v>97</v>
      </c>
      <c r="G6" s="170"/>
    </row>
    <row r="7" spans="1:7" ht="12">
      <c r="A7" s="85">
        <v>3</v>
      </c>
      <c r="B7" s="1042" t="s">
        <v>92</v>
      </c>
      <c r="G7" s="170"/>
    </row>
    <row r="8" spans="1:7" ht="12">
      <c r="A8" s="85">
        <v>4</v>
      </c>
      <c r="B8" s="1042" t="s">
        <v>82</v>
      </c>
      <c r="G8" s="170"/>
    </row>
    <row r="9" spans="1:7" ht="12">
      <c r="A9" s="85">
        <v>5</v>
      </c>
      <c r="B9" s="1042" t="s">
        <v>77</v>
      </c>
      <c r="G9" s="170"/>
    </row>
    <row r="10" spans="1:7" ht="12">
      <c r="A10" s="85">
        <v>6</v>
      </c>
      <c r="B10" s="1042" t="s">
        <v>76</v>
      </c>
      <c r="G10" s="170"/>
    </row>
    <row r="11" spans="1:7" ht="12.75" customHeight="1">
      <c r="A11" s="85">
        <v>7</v>
      </c>
      <c r="B11" s="1042" t="s">
        <v>124</v>
      </c>
    </row>
    <row r="12" spans="1:7" ht="12.75" customHeight="1">
      <c r="A12" s="85">
        <v>8</v>
      </c>
      <c r="B12" s="1042" t="s">
        <v>68</v>
      </c>
    </row>
    <row r="13" spans="1:7" ht="12.75" customHeight="1">
      <c r="A13" s="85">
        <v>9</v>
      </c>
      <c r="B13" s="1042" t="s">
        <v>67</v>
      </c>
    </row>
    <row r="14" spans="1:7" ht="12.75" customHeight="1">
      <c r="A14" s="85">
        <v>10</v>
      </c>
      <c r="B14" s="1042" t="s">
        <v>55</v>
      </c>
    </row>
    <row r="15" spans="1:7" ht="12.75" customHeight="1">
      <c r="A15" s="85">
        <v>11</v>
      </c>
      <c r="B15" s="1042" t="s">
        <v>20</v>
      </c>
    </row>
    <row r="16" spans="1:7" ht="12.75" customHeight="1">
      <c r="A16" s="2">
        <v>12</v>
      </c>
      <c r="B16" s="1042" t="s">
        <v>10</v>
      </c>
    </row>
    <row r="17" spans="1:9" ht="12.75" customHeight="1">
      <c r="A17" s="85">
        <v>13</v>
      </c>
      <c r="B17" s="1042" t="s">
        <v>7</v>
      </c>
    </row>
    <row r="18" spans="1:9" ht="12.75" customHeight="1" thickBot="1">
      <c r="A18" s="64"/>
      <c r="B18" s="169"/>
      <c r="C18" s="64"/>
      <c r="D18" s="61"/>
      <c r="E18" s="61"/>
      <c r="F18" s="61"/>
      <c r="G18" s="61"/>
      <c r="H18" s="61"/>
    </row>
    <row r="19" spans="1:9">
      <c r="B19" s="168"/>
      <c r="G19" s="88"/>
      <c r="H19" s="88"/>
      <c r="I19" s="88"/>
    </row>
    <row r="20" spans="1:9" s="93" customFormat="1">
      <c r="A20" s="108">
        <v>1</v>
      </c>
      <c r="B20" s="167" t="s">
        <v>123</v>
      </c>
      <c r="I20" s="16"/>
    </row>
    <row r="21" spans="1:9" s="93" customFormat="1" ht="12" thickBot="1">
      <c r="A21" s="108"/>
      <c r="B21" s="145"/>
      <c r="C21" s="87"/>
    </row>
    <row r="22" spans="1:9" s="93" customFormat="1" ht="36" customHeight="1" thickBot="1">
      <c r="A22" s="130" t="s">
        <v>54</v>
      </c>
      <c r="B22" s="129" t="s">
        <v>53</v>
      </c>
      <c r="C22" s="166" t="s">
        <v>122</v>
      </c>
      <c r="D22" s="165" t="s">
        <v>121</v>
      </c>
      <c r="E22" s="164" t="s">
        <v>120</v>
      </c>
    </row>
    <row r="23" spans="1:9" s="93" customFormat="1" ht="12.75">
      <c r="A23" s="128" t="str">
        <f>'Linked Sheet'!$B$6</f>
        <v>DZ11A</v>
      </c>
      <c r="B23" s="127" t="str">
        <f>VLOOKUP(A23,'Linked Sheet'!$B:$E,2,FALSE)</f>
        <v>Lobar, Atypical or Viral Pneumonia with Major CC</v>
      </c>
      <c r="C23" s="162"/>
      <c r="D23" s="303">
        <f>VLOOKUP($A23,'Linked Sheet'!$B:$E,3,FALSE)</f>
        <v>1456</v>
      </c>
      <c r="E23" s="914">
        <f>VLOOKUP($A23,'Linked Sheet'!$B:$F,5,FALSE)</f>
        <v>0.46</v>
      </c>
      <c r="F23" s="811"/>
      <c r="I23" s="106"/>
    </row>
    <row r="24" spans="1:9" s="93" customFormat="1" ht="12.75">
      <c r="A24" s="161" t="str">
        <f>'Linked Sheet'!$B$7</f>
        <v>DZ11B</v>
      </c>
      <c r="B24" s="153" t="str">
        <f>VLOOKUP(A24,'Linked Sheet'!$B:$E,2,FALSE)</f>
        <v>Lobar, Atypical or Viral Pneumonia with CC</v>
      </c>
      <c r="C24" s="159"/>
      <c r="D24" s="304">
        <f>VLOOKUP(A24,'Linked Sheet'!$B:$E,3,FALSE)</f>
        <v>1122</v>
      </c>
      <c r="E24" s="915">
        <f>VLOOKUP($A24,'Linked Sheet'!$B:$F,5,FALSE)</f>
        <v>0.51</v>
      </c>
      <c r="I24" s="106"/>
    </row>
    <row r="25" spans="1:9" s="93" customFormat="1" ht="13.5" thickBot="1">
      <c r="A25" s="150" t="str">
        <f>'Linked Sheet'!B8</f>
        <v>DZ11C</v>
      </c>
      <c r="B25" s="149" t="str">
        <f>VLOOKUP(A25,'Linked Sheet'!$B:$E,2,FALSE)</f>
        <v>Lobar, Atypical or Viral Pneumonia without CC</v>
      </c>
      <c r="C25" s="158"/>
      <c r="D25" s="305">
        <f>VLOOKUP(A25,'Linked Sheet'!$B:$E,3,FALSE)</f>
        <v>544</v>
      </c>
      <c r="E25" s="916">
        <f>VLOOKUP($A25,'Linked Sheet'!$B:$F,5,FALSE)</f>
        <v>0.59</v>
      </c>
      <c r="I25" s="106"/>
    </row>
    <row r="26" spans="1:9" s="93" customFormat="1" ht="12.75">
      <c r="A26" s="128" t="str">
        <f>'Linked Sheet'!B9</f>
        <v>HA12B</v>
      </c>
      <c r="B26" s="127" t="str">
        <f>VLOOKUP(A26,'Linked Sheet'!$B:$E,2,FALSE)</f>
        <v>Major Hip Procedures category 1 for Trauma with CC</v>
      </c>
      <c r="C26" s="162"/>
      <c r="D26" s="303">
        <f>VLOOKUP(A26,'Linked Sheet'!$B:$E,3,FALSE)</f>
        <v>5553</v>
      </c>
      <c r="E26" s="914">
        <f>VLOOKUP($A26,'Linked Sheet'!$B:$F,5,FALSE)</f>
        <v>0.66</v>
      </c>
      <c r="I26" s="106"/>
    </row>
    <row r="27" spans="1:9" s="93" customFormat="1" ht="12.75">
      <c r="A27" s="154" t="str">
        <f>'Linked Sheet'!B10</f>
        <v>HA12C</v>
      </c>
      <c r="B27" s="153" t="str">
        <f>VLOOKUP(A27,'Linked Sheet'!$B:$E,2,FALSE)</f>
        <v>Major Hip Procedures category 1 for Trauma without CC</v>
      </c>
      <c r="C27" s="159"/>
      <c r="D27" s="304">
        <f>VLOOKUP(A27,'Linked Sheet'!$B:$E,3,FALSE)</f>
        <v>5373</v>
      </c>
      <c r="E27" s="915">
        <f>VLOOKUP($A27,'Linked Sheet'!$B:$F,5,FALSE)</f>
        <v>0.85</v>
      </c>
      <c r="I27" s="106"/>
    </row>
    <row r="28" spans="1:9" s="93" customFormat="1" ht="12.75">
      <c r="A28" s="154" t="str">
        <f>'Linked Sheet'!B11</f>
        <v>HA13A</v>
      </c>
      <c r="B28" s="153" t="str">
        <f>VLOOKUP(A28,'Linked Sheet'!$B:$E,2,FALSE)</f>
        <v>Intermediate Hip Procedures for Trauma with Major CC</v>
      </c>
      <c r="C28" s="159"/>
      <c r="D28" s="304">
        <f>VLOOKUP(A28,'Linked Sheet'!$B:$E,3,FALSE)</f>
        <v>3228</v>
      </c>
      <c r="E28" s="915">
        <f>VLOOKUP($A28,'Linked Sheet'!$B:$F,5,FALSE)</f>
        <v>0.46</v>
      </c>
      <c r="I28" s="106"/>
    </row>
    <row r="29" spans="1:9" s="93" customFormat="1" ht="12.75">
      <c r="A29" s="154" t="str">
        <f>'Linked Sheet'!B12</f>
        <v>HA13B</v>
      </c>
      <c r="B29" s="153" t="str">
        <f>VLOOKUP(A29,'Linked Sheet'!$B:$E,2,FALSE)</f>
        <v>Intermediate Hip Procedures for Trauma with Intermediate CC</v>
      </c>
      <c r="C29" s="159"/>
      <c r="D29" s="304">
        <f>VLOOKUP(A29,'Linked Sheet'!$B:$E,3,FALSE)</f>
        <v>4224</v>
      </c>
      <c r="E29" s="915">
        <f>VLOOKUP($A29,'Linked Sheet'!$B:$F,5,FALSE)</f>
        <v>0.75</v>
      </c>
      <c r="I29" s="106"/>
    </row>
    <row r="30" spans="1:9" s="93" customFormat="1" ht="13.5" thickBot="1">
      <c r="A30" s="150" t="str">
        <f>'Linked Sheet'!B13</f>
        <v>HA13C</v>
      </c>
      <c r="B30" s="149" t="str">
        <f>VLOOKUP(A30,'Linked Sheet'!$B:$E,2,FALSE)</f>
        <v>Intermediate Hip Procedures for Trauma without CC</v>
      </c>
      <c r="C30" s="158"/>
      <c r="D30" s="305">
        <f>VLOOKUP(A30,'Linked Sheet'!$B:$E,3,FALSE)</f>
        <v>4392</v>
      </c>
      <c r="E30" s="916">
        <f>VLOOKUP($A30,'Linked Sheet'!$B:$F,5,FALSE)</f>
        <v>0.78</v>
      </c>
      <c r="I30" s="106"/>
    </row>
    <row r="31" spans="1:9" s="93" customFormat="1" ht="12.75">
      <c r="A31" s="128" t="str">
        <f>'Linked Sheet'!B14</f>
        <v>HB12A</v>
      </c>
      <c r="B31" s="127" t="str">
        <f>VLOOKUP(A31,'Linked Sheet'!$B:$E,2,FALSE)</f>
        <v>Major Hip Procedures for Non-Trauma category 1 with Major CC</v>
      </c>
      <c r="C31" s="306">
        <f>VLOOKUP(A31,'Linked Sheet'!$B:$E,3,FALSE)</f>
        <v>5363</v>
      </c>
      <c r="D31" s="156"/>
      <c r="E31" s="914">
        <f>VLOOKUP($A31,'Linked Sheet'!$B:$F,5,FALSE)</f>
        <v>0.74</v>
      </c>
      <c r="I31" s="106"/>
    </row>
    <row r="32" spans="1:9" s="93" customFormat="1" ht="12.75">
      <c r="A32" s="154" t="str">
        <f>'Linked Sheet'!B15</f>
        <v>HB12B</v>
      </c>
      <c r="B32" s="153" t="str">
        <f>VLOOKUP(A32,'Linked Sheet'!$B:$E,2,FALSE)</f>
        <v>Major Hip Procedures for Non-Trauma category 1 with CC</v>
      </c>
      <c r="C32" s="307">
        <f>VLOOKUP(A32,'Linked Sheet'!$B:$E,3,FALSE)</f>
        <v>5128</v>
      </c>
      <c r="D32" s="152"/>
      <c r="E32" s="915">
        <f>VLOOKUP($A32,'Linked Sheet'!$B:$F,5,FALSE)</f>
        <v>0.86</v>
      </c>
      <c r="I32" s="106"/>
    </row>
    <row r="33" spans="1:12" s="93" customFormat="1" ht="13.5" thickBot="1">
      <c r="A33" s="150" t="str">
        <f>'Linked Sheet'!B16</f>
        <v>HB12C</v>
      </c>
      <c r="B33" s="149" t="str">
        <f>VLOOKUP(A33,'Linked Sheet'!$B:$E,2,FALSE)</f>
        <v>Major Hip Procedures for Non-Trauma category 1 without CC</v>
      </c>
      <c r="C33" s="308">
        <f>VLOOKUP(A33,'Linked Sheet'!$B:$E,3,FALSE)</f>
        <v>4750</v>
      </c>
      <c r="D33" s="148"/>
      <c r="E33" s="916">
        <f>VLOOKUP($A33,'Linked Sheet'!$B:$F,5,FALSE)</f>
        <v>0.91</v>
      </c>
      <c r="I33" s="106"/>
    </row>
    <row r="34" spans="1:12" ht="12" thickBot="1">
      <c r="A34" s="64"/>
      <c r="B34" s="98"/>
      <c r="C34" s="64"/>
      <c r="D34" s="61"/>
      <c r="E34" s="61"/>
      <c r="G34" s="61"/>
      <c r="H34" s="61"/>
      <c r="I34" s="61"/>
      <c r="K34" s="93"/>
      <c r="L34" s="93"/>
    </row>
    <row r="35" spans="1:12">
      <c r="A35" s="85"/>
      <c r="B35" s="146"/>
      <c r="C35" s="85"/>
      <c r="D35" s="69"/>
      <c r="E35" s="69"/>
      <c r="F35" s="88"/>
      <c r="G35" s="88"/>
      <c r="H35" s="88"/>
      <c r="I35" s="69"/>
      <c r="K35" s="93"/>
      <c r="L35" s="93"/>
    </row>
    <row r="36" spans="1:12" s="93" customFormat="1">
      <c r="A36" s="108">
        <v>2</v>
      </c>
      <c r="B36" s="145" t="s">
        <v>97</v>
      </c>
      <c r="I36" s="16"/>
    </row>
    <row r="37" spans="1:12" s="93" customFormat="1" ht="12" thickBot="1">
      <c r="A37" s="108"/>
      <c r="B37" s="145"/>
      <c r="C37" s="87"/>
    </row>
    <row r="38" spans="1:12" s="93" customFormat="1" ht="12" thickBot="1">
      <c r="A38" s="108"/>
      <c r="B38" s="144" t="s">
        <v>69</v>
      </c>
      <c r="C38" s="94" t="s">
        <v>4</v>
      </c>
    </row>
    <row r="39" spans="1:12" s="93" customFormat="1">
      <c r="A39" s="108"/>
      <c r="B39" s="143" t="str">
        <f>'Linked Sheet'!C17</f>
        <v>Audiology hearing aid assessment only</v>
      </c>
      <c r="C39" s="142">
        <f>'Linked Sheet'!D17</f>
        <v>53</v>
      </c>
    </row>
    <row r="40" spans="1:12" s="93" customFormat="1" ht="11.25" customHeight="1">
      <c r="A40" s="108"/>
      <c r="B40" s="812" t="str">
        <f>'Linked Sheet'!C18</f>
        <v>Pathway for hearing aid assessment, fitting of one hearing aid device, cost of one device &amp; first follow up</v>
      </c>
      <c r="C40" s="140">
        <f>'Linked Sheet'!D18</f>
        <v>269</v>
      </c>
    </row>
    <row r="41" spans="1:12" s="93" customFormat="1" ht="11.25" customHeight="1">
      <c r="A41" s="108"/>
      <c r="B41" s="812" t="str">
        <f>'Linked Sheet'!C19</f>
        <v>Pathway for hearing aid assessment, fitting of two hearing aid devices, cost of two devices &amp; first follow up</v>
      </c>
      <c r="C41" s="140">
        <f>'Linked Sheet'!D19</f>
        <v>372</v>
      </c>
    </row>
    <row r="42" spans="1:12" s="93" customFormat="1" ht="12" thickBot="1">
      <c r="A42" s="108"/>
      <c r="B42" s="813" t="str">
        <f>'Linked Sheet'!C20</f>
        <v>Hearing aid aftercare (repairs)</v>
      </c>
      <c r="C42" s="138">
        <f>'Linked Sheet'!D20</f>
        <v>26</v>
      </c>
    </row>
    <row r="43" spans="1:12" ht="12" thickBot="1">
      <c r="A43" s="61"/>
      <c r="B43" s="61"/>
      <c r="C43" s="64"/>
      <c r="D43" s="122"/>
      <c r="E43" s="121"/>
      <c r="G43" s="61"/>
      <c r="H43" s="61"/>
      <c r="I43" s="61"/>
      <c r="K43" s="93"/>
      <c r="L43" s="93"/>
    </row>
    <row r="44" spans="1:12">
      <c r="A44" s="69"/>
      <c r="B44" s="69"/>
      <c r="C44" s="85"/>
      <c r="D44" s="84"/>
      <c r="E44" s="83"/>
      <c r="F44" s="88"/>
      <c r="G44" s="69"/>
      <c r="H44" s="69"/>
      <c r="I44" s="69"/>
      <c r="K44" s="93"/>
      <c r="L44" s="93"/>
    </row>
    <row r="45" spans="1:12">
      <c r="A45" s="87">
        <v>3</v>
      </c>
      <c r="B45" s="86" t="s">
        <v>92</v>
      </c>
      <c r="C45" s="85"/>
      <c r="D45" s="84"/>
      <c r="E45" s="83"/>
      <c r="G45" s="69"/>
      <c r="H45" s="69"/>
      <c r="I45" s="16"/>
      <c r="K45" s="93"/>
      <c r="L45" s="93"/>
    </row>
    <row r="46" spans="1:12">
      <c r="A46" s="69"/>
      <c r="B46" s="69"/>
      <c r="C46" s="85"/>
      <c r="D46" s="84"/>
      <c r="E46" s="83"/>
      <c r="G46" s="69"/>
      <c r="H46" s="69"/>
      <c r="I46" s="69"/>
      <c r="K46" s="93"/>
      <c r="L46" s="93"/>
    </row>
    <row r="47" spans="1:12">
      <c r="A47" s="1064" t="s">
        <v>91</v>
      </c>
      <c r="B47" s="1064"/>
      <c r="C47" s="1064"/>
      <c r="D47" s="1064"/>
      <c r="E47" s="1064"/>
      <c r="F47" s="1064"/>
      <c r="G47" s="1064"/>
      <c r="H47" s="69"/>
      <c r="I47" s="69"/>
      <c r="K47" s="93"/>
      <c r="L47" s="93"/>
    </row>
    <row r="48" spans="1:12">
      <c r="A48" s="1064" t="s">
        <v>90</v>
      </c>
      <c r="B48" s="1064"/>
      <c r="C48" s="1064"/>
      <c r="D48" s="1064"/>
      <c r="E48" s="1064"/>
      <c r="F48" s="1064"/>
      <c r="G48" s="1064"/>
      <c r="H48" s="69"/>
      <c r="I48" s="69"/>
      <c r="K48" s="93"/>
      <c r="L48" s="93"/>
    </row>
    <row r="49" spans="1:12">
      <c r="A49" s="1065" t="s">
        <v>89</v>
      </c>
      <c r="B49" s="1065"/>
      <c r="C49" s="1065"/>
      <c r="D49" s="1065"/>
      <c r="E49" s="1065"/>
      <c r="F49" s="1065"/>
      <c r="G49" s="1065"/>
      <c r="H49" s="69"/>
      <c r="I49" s="69"/>
      <c r="K49" s="93"/>
      <c r="L49" s="93"/>
    </row>
    <row r="50" spans="1:12" ht="12" thickBot="1">
      <c r="A50" s="69"/>
      <c r="B50" s="69"/>
      <c r="C50" s="85"/>
      <c r="D50" s="84"/>
      <c r="E50" s="83"/>
      <c r="G50" s="69"/>
      <c r="H50" s="69"/>
      <c r="I50" s="69"/>
      <c r="K50" s="93"/>
      <c r="L50" s="93"/>
    </row>
    <row r="51" spans="1:12" ht="34.5" thickBot="1">
      <c r="A51" s="130" t="s">
        <v>54</v>
      </c>
      <c r="B51" s="129" t="s">
        <v>53</v>
      </c>
      <c r="C51" s="33" t="s">
        <v>88</v>
      </c>
      <c r="D51" s="31" t="s">
        <v>87</v>
      </c>
      <c r="E51" s="83"/>
      <c r="G51" s="69"/>
      <c r="H51" s="69"/>
      <c r="I51" s="69"/>
      <c r="K51" s="93"/>
      <c r="L51" s="93"/>
    </row>
    <row r="52" spans="1:12">
      <c r="A52" s="128" t="str">
        <f>'Linked Sheet'!$B$21</f>
        <v>BZ02Z</v>
      </c>
      <c r="B52" s="127" t="str">
        <f>VLOOKUP($A52,'Linked Sheet'!$B:$D,2,FALSE)</f>
        <v>Single eye (£) (levels 2-5 of pathway)</v>
      </c>
      <c r="C52" s="137">
        <f>VLOOKUP($A52,'Linked Sheet'!$B:$E,3,FALSE)</f>
        <v>886.9338658806156</v>
      </c>
      <c r="D52" s="136">
        <f>'Linked Sheet'!$D$22</f>
        <v>1662.9931651892375</v>
      </c>
      <c r="E52" s="83"/>
      <c r="G52" s="69"/>
      <c r="H52" s="69"/>
      <c r="I52" s="69"/>
      <c r="K52" s="93"/>
      <c r="L52" s="93"/>
    </row>
    <row r="53" spans="1:12" ht="12" thickBot="1">
      <c r="A53" s="125" t="str">
        <f>'Linked Sheet'!$B$23</f>
        <v>BZ03Z</v>
      </c>
      <c r="B53" s="149" t="str">
        <f>VLOOKUP(A53,'Linked Sheet'!$B:$D,2,FALSE)</f>
        <v>Single eye (£) (levels 2-5 of pathway)</v>
      </c>
      <c r="C53" s="135">
        <f>'Linked Sheet'!$D$23</f>
        <v>1090.3656031252233</v>
      </c>
      <c r="D53" s="134">
        <f>'Linked Sheet'!$D$24</f>
        <v>2069.8566396784527</v>
      </c>
      <c r="E53" s="83"/>
      <c r="G53" s="69"/>
      <c r="H53" s="69"/>
      <c r="I53" s="69"/>
      <c r="K53" s="93"/>
      <c r="L53" s="93"/>
    </row>
    <row r="54" spans="1:12" ht="12" thickBot="1">
      <c r="A54" s="69"/>
      <c r="B54" s="69"/>
      <c r="C54" s="85"/>
      <c r="D54" s="84"/>
      <c r="E54" s="83"/>
      <c r="G54" s="69"/>
      <c r="H54" s="69"/>
      <c r="I54" s="69"/>
      <c r="K54" s="93"/>
      <c r="L54" s="93"/>
    </row>
    <row r="55" spans="1:12">
      <c r="A55" s="88"/>
      <c r="B55" s="88"/>
      <c r="C55" s="133"/>
      <c r="D55" s="132"/>
      <c r="E55" s="131"/>
      <c r="F55" s="88"/>
      <c r="G55" s="88"/>
      <c r="H55" s="88"/>
      <c r="I55" s="88"/>
      <c r="K55" s="93"/>
      <c r="L55" s="93"/>
    </row>
    <row r="56" spans="1:12">
      <c r="A56" s="87">
        <v>4</v>
      </c>
      <c r="B56" s="86" t="s">
        <v>82</v>
      </c>
      <c r="C56" s="85"/>
      <c r="D56" s="84"/>
      <c r="E56" s="83"/>
      <c r="I56" s="16"/>
      <c r="K56" s="93"/>
      <c r="L56" s="93"/>
    </row>
    <row r="57" spans="1:12" ht="12" thickBot="1">
      <c r="A57" s="69"/>
      <c r="B57" s="69"/>
      <c r="C57" s="85"/>
      <c r="D57" s="84"/>
      <c r="E57" s="83"/>
      <c r="I57" s="69"/>
      <c r="K57" s="93"/>
      <c r="L57" s="93"/>
    </row>
    <row r="58" spans="1:12" ht="12" thickBot="1">
      <c r="A58" s="130" t="s">
        <v>54</v>
      </c>
      <c r="B58" s="129" t="s">
        <v>53</v>
      </c>
      <c r="C58" s="119" t="s">
        <v>4</v>
      </c>
      <c r="D58" s="84"/>
      <c r="E58" s="83"/>
      <c r="I58" s="69"/>
      <c r="K58" s="93"/>
      <c r="L58" s="93"/>
    </row>
    <row r="59" spans="1:12" ht="15.75" customHeight="1">
      <c r="A59" s="128" t="str">
        <f>'Linked Sheet'!$B$25</f>
        <v>CZ25N</v>
      </c>
      <c r="B59" s="127" t="str">
        <f>VLOOKUP($A59,'Linked Sheet'!$B:$E,2,FALSE)</f>
        <v>Cochlear Implants with CC</v>
      </c>
      <c r="C59" s="814">
        <f>VLOOKUP($A59,'Linked Sheet'!$B:$E,3,FALSE)</f>
        <v>21181</v>
      </c>
      <c r="D59" s="84"/>
      <c r="E59" s="83"/>
      <c r="I59" s="69"/>
      <c r="K59" s="93"/>
      <c r="L59" s="93"/>
    </row>
    <row r="60" spans="1:12" ht="12" thickBot="1">
      <c r="A60" s="125" t="str">
        <f>'Linked Sheet'!$B$26</f>
        <v>CZ25Q</v>
      </c>
      <c r="B60" s="124" t="s">
        <v>78</v>
      </c>
      <c r="C60" s="815">
        <f>VLOOKUP($A60,'Linked Sheet'!$B:$E,3,FALSE)</f>
        <v>21181</v>
      </c>
      <c r="D60" s="84"/>
      <c r="E60" s="83"/>
      <c r="I60" s="69"/>
      <c r="K60" s="93"/>
      <c r="L60" s="93"/>
    </row>
    <row r="61" spans="1:12" ht="12" thickBot="1">
      <c r="A61" s="61"/>
      <c r="B61" s="61"/>
      <c r="C61" s="64"/>
      <c r="D61" s="122"/>
      <c r="E61" s="121"/>
      <c r="F61" s="61"/>
      <c r="G61" s="61"/>
      <c r="H61" s="61"/>
      <c r="I61" s="61"/>
      <c r="K61" s="93"/>
      <c r="L61" s="93"/>
    </row>
    <row r="62" spans="1:12">
      <c r="A62" s="69"/>
      <c r="B62" s="69"/>
      <c r="C62" s="85"/>
      <c r="D62" s="84"/>
      <c r="E62" s="83"/>
      <c r="F62" s="69"/>
      <c r="G62" s="88"/>
      <c r="H62" s="88"/>
      <c r="I62" s="69"/>
      <c r="K62" s="93"/>
      <c r="L62" s="93"/>
    </row>
    <row r="63" spans="1:12">
      <c r="A63" s="87">
        <v>5</v>
      </c>
      <c r="B63" s="86" t="s">
        <v>77</v>
      </c>
      <c r="C63" s="85"/>
      <c r="D63" s="84"/>
      <c r="E63" s="83"/>
      <c r="I63" s="16"/>
      <c r="K63" s="93"/>
      <c r="L63" s="93"/>
    </row>
    <row r="64" spans="1:12" ht="12" thickBot="1">
      <c r="A64" s="69"/>
      <c r="B64" s="69"/>
      <c r="C64" s="85"/>
      <c r="D64" s="84"/>
      <c r="E64" s="83"/>
      <c r="I64" s="69"/>
      <c r="K64" s="93"/>
      <c r="L64" s="93"/>
    </row>
    <row r="65" spans="1:12" ht="12" thickBot="1">
      <c r="A65" s="120"/>
      <c r="B65" s="95" t="s">
        <v>69</v>
      </c>
      <c r="C65" s="119" t="s">
        <v>4</v>
      </c>
      <c r="D65" s="84"/>
      <c r="E65" s="83"/>
      <c r="I65" s="69"/>
      <c r="K65" s="93"/>
      <c r="L65" s="93"/>
    </row>
    <row r="66" spans="1:12" ht="12" thickBot="1">
      <c r="A66" s="118"/>
      <c r="B66" s="117" t="str">
        <f>'Linked Sheet'!$C$27</f>
        <v>Direct access plain film X-ray</v>
      </c>
      <c r="C66" s="116">
        <f>'Linked Sheet'!$D$27</f>
        <v>25</v>
      </c>
      <c r="D66" s="84"/>
      <c r="E66" s="83"/>
      <c r="I66" s="69"/>
      <c r="K66" s="93"/>
      <c r="L66" s="93"/>
    </row>
    <row r="67" spans="1:12" ht="12" thickBot="1">
      <c r="A67" s="64"/>
      <c r="B67" s="61"/>
      <c r="C67" s="63"/>
      <c r="D67" s="62"/>
      <c r="E67" s="62"/>
      <c r="G67" s="61"/>
      <c r="H67" s="61"/>
      <c r="I67" s="62"/>
      <c r="K67" s="93"/>
      <c r="L67" s="93"/>
    </row>
    <row r="68" spans="1:12">
      <c r="A68" s="69"/>
      <c r="B68" s="69"/>
      <c r="C68" s="85"/>
      <c r="D68" s="84"/>
      <c r="E68" s="83"/>
      <c r="F68" s="88"/>
      <c r="G68" s="88"/>
      <c r="H68" s="88"/>
      <c r="I68" s="69"/>
      <c r="K68" s="93"/>
      <c r="L68" s="93"/>
    </row>
    <row r="69" spans="1:12" ht="12" thickBot="1">
      <c r="A69" s="87">
        <v>6</v>
      </c>
      <c r="B69" s="86" t="s">
        <v>76</v>
      </c>
      <c r="C69" s="85"/>
      <c r="D69" s="84"/>
      <c r="E69" s="83"/>
      <c r="I69" s="16"/>
      <c r="K69" s="93"/>
      <c r="L69" s="93"/>
    </row>
    <row r="70" spans="1:12" ht="12" thickBot="1">
      <c r="A70" s="69"/>
      <c r="B70" s="69"/>
      <c r="C70" s="1066" t="s">
        <v>73</v>
      </c>
      <c r="D70" s="1067"/>
      <c r="E70" s="1067"/>
      <c r="F70" s="1068"/>
      <c r="I70" s="69"/>
      <c r="K70" s="93"/>
      <c r="L70" s="93"/>
    </row>
    <row r="71" spans="1:12" ht="57" thickBot="1">
      <c r="A71" s="105" t="s">
        <v>18</v>
      </c>
      <c r="B71" s="58" t="s">
        <v>17</v>
      </c>
      <c r="C71" s="33" t="s">
        <v>16</v>
      </c>
      <c r="D71" s="32" t="s">
        <v>15</v>
      </c>
      <c r="E71" s="32" t="s">
        <v>14</v>
      </c>
      <c r="F71" s="31" t="s">
        <v>13</v>
      </c>
      <c r="I71" s="69"/>
      <c r="K71" s="93"/>
      <c r="L71" s="93"/>
    </row>
    <row r="72" spans="1:12" ht="12" thickBot="1">
      <c r="A72" s="115">
        <f>'Linked Sheet'!$B$29</f>
        <v>360</v>
      </c>
      <c r="B72" s="114" t="str">
        <f>'Linked Sheet'!$C$29</f>
        <v>WF01B
First Attendance - Single Professional</v>
      </c>
      <c r="C72" s="309">
        <f>'Linked Sheet'!$D$29</f>
        <v>141</v>
      </c>
      <c r="D72" s="310">
        <f>'Linked Sheet'!$D$30</f>
        <v>141</v>
      </c>
      <c r="E72" s="310">
        <f>'Linked Sheet'!$D$31</f>
        <v>110</v>
      </c>
      <c r="F72" s="311">
        <f>'Linked Sheet'!$D$32</f>
        <v>110</v>
      </c>
      <c r="I72" s="69"/>
      <c r="K72" s="93"/>
      <c r="L72" s="93"/>
    </row>
    <row r="73" spans="1:12" ht="12" thickBot="1">
      <c r="A73" s="64"/>
      <c r="B73" s="61"/>
      <c r="C73" s="63"/>
      <c r="D73" s="62"/>
      <c r="E73" s="62"/>
      <c r="G73" s="61"/>
      <c r="H73" s="61"/>
      <c r="I73" s="62"/>
      <c r="J73" s="93"/>
      <c r="K73" s="93"/>
      <c r="L73" s="93"/>
    </row>
    <row r="74" spans="1:12">
      <c r="A74" s="85"/>
      <c r="B74" s="69"/>
      <c r="C74" s="110"/>
      <c r="D74" s="109"/>
      <c r="E74" s="109"/>
      <c r="F74" s="88"/>
      <c r="G74" s="88"/>
      <c r="H74" s="88"/>
      <c r="I74" s="109"/>
      <c r="J74" s="93"/>
      <c r="K74" s="93"/>
      <c r="L74" s="93"/>
    </row>
    <row r="75" spans="1:12" s="93" customFormat="1" ht="12" thickBot="1">
      <c r="A75" s="108">
        <v>7</v>
      </c>
      <c r="B75" s="107" t="s">
        <v>74</v>
      </c>
      <c r="C75" s="106"/>
      <c r="D75" s="106"/>
      <c r="E75" s="106"/>
      <c r="I75" s="16"/>
    </row>
    <row r="76" spans="1:12" s="93" customFormat="1" ht="12" thickBot="1">
      <c r="A76" s="1"/>
      <c r="B76" s="1"/>
      <c r="C76" s="1066" t="s">
        <v>73</v>
      </c>
      <c r="D76" s="1067"/>
      <c r="E76" s="1067"/>
      <c r="F76" s="1068"/>
      <c r="H76" s="1"/>
      <c r="I76" s="1"/>
      <c r="J76" s="1"/>
    </row>
    <row r="77" spans="1:12" s="93" customFormat="1" ht="57" thickBot="1">
      <c r="A77" s="105" t="s">
        <v>18</v>
      </c>
      <c r="B77" s="58" t="s">
        <v>17</v>
      </c>
      <c r="C77" s="33" t="s">
        <v>16</v>
      </c>
      <c r="D77" s="32" t="s">
        <v>15</v>
      </c>
      <c r="E77" s="32" t="s">
        <v>14</v>
      </c>
      <c r="F77" s="31" t="s">
        <v>13</v>
      </c>
      <c r="H77" s="1"/>
      <c r="I77" s="1"/>
      <c r="J77" s="1"/>
    </row>
    <row r="78" spans="1:12" s="93" customFormat="1">
      <c r="A78" s="104">
        <f>'Linked Sheet'!$B$33</f>
        <v>150</v>
      </c>
      <c r="B78" s="103" t="s">
        <v>72</v>
      </c>
      <c r="C78" s="306">
        <f>'Linked Sheet'!$D$33</f>
        <v>314</v>
      </c>
      <c r="D78" s="303">
        <f>'Linked Sheet'!$D$34</f>
        <v>314</v>
      </c>
      <c r="E78" s="303">
        <f>'Linked Sheet'!$D$35</f>
        <v>128</v>
      </c>
      <c r="F78" s="312">
        <f>'Linked Sheet'!$D$36</f>
        <v>161</v>
      </c>
    </row>
    <row r="79" spans="1:12" s="93" customFormat="1">
      <c r="A79" s="102">
        <f>'Linked Sheet'!$B$37</f>
        <v>400</v>
      </c>
      <c r="B79" s="101" t="s">
        <v>71</v>
      </c>
      <c r="C79" s="307">
        <f>'Linked Sheet'!$D$37</f>
        <v>219</v>
      </c>
      <c r="D79" s="304">
        <f>'Linked Sheet'!$D$38</f>
        <v>219</v>
      </c>
      <c r="E79" s="304">
        <f>'Linked Sheet'!$D$39</f>
        <v>126</v>
      </c>
      <c r="F79" s="313">
        <f>'Linked Sheet'!$D$40</f>
        <v>132</v>
      </c>
    </row>
    <row r="80" spans="1:12" s="93" customFormat="1" ht="12" thickBot="1">
      <c r="A80" s="100">
        <f>'Linked Sheet'!$B$41</f>
        <v>421</v>
      </c>
      <c r="B80" s="99" t="s">
        <v>70</v>
      </c>
      <c r="C80" s="308">
        <f>'Linked Sheet'!$D$41</f>
        <v>390</v>
      </c>
      <c r="D80" s="305">
        <f>'Linked Sheet'!$D$42</f>
        <v>390</v>
      </c>
      <c r="E80" s="305">
        <f>'Linked Sheet'!$D$43</f>
        <v>222</v>
      </c>
      <c r="F80" s="314">
        <f>'Linked Sheet'!$D$44</f>
        <v>242</v>
      </c>
    </row>
    <row r="81" spans="1:12" ht="12" thickBot="1">
      <c r="A81" s="64"/>
      <c r="B81" s="98"/>
      <c r="C81" s="64"/>
      <c r="D81" s="61"/>
      <c r="E81" s="61"/>
      <c r="F81" s="61"/>
      <c r="G81" s="61"/>
      <c r="H81" s="61"/>
      <c r="I81" s="61"/>
      <c r="K81" s="93"/>
      <c r="L81" s="93"/>
    </row>
    <row r="82" spans="1:12">
      <c r="B82" s="97"/>
      <c r="C82" s="96"/>
      <c r="G82" s="88"/>
      <c r="H82" s="88"/>
      <c r="K82" s="93"/>
      <c r="L82" s="93"/>
    </row>
    <row r="83" spans="1:12" s="93" customFormat="1">
      <c r="A83" s="87">
        <v>8</v>
      </c>
      <c r="B83" s="86" t="s">
        <v>68</v>
      </c>
      <c r="H83" s="1"/>
      <c r="I83" s="16"/>
      <c r="J83" s="1"/>
    </row>
    <row r="84" spans="1:12" s="93" customFormat="1" ht="12" thickBot="1">
      <c r="A84" s="87"/>
      <c r="B84" s="86"/>
      <c r="C84" s="87"/>
      <c r="H84" s="1"/>
      <c r="J84" s="1"/>
    </row>
    <row r="85" spans="1:12" s="93" customFormat="1" ht="12" thickBot="1">
      <c r="A85" s="87"/>
      <c r="B85" s="95" t="s">
        <v>69</v>
      </c>
      <c r="C85" s="94" t="s">
        <v>4</v>
      </c>
      <c r="H85" s="1"/>
      <c r="J85" s="1"/>
    </row>
    <row r="86" spans="1:12" ht="12" thickBot="1">
      <c r="B86" s="92" t="str">
        <f>'Linked Sheet'!$C$28</f>
        <v>Non face-to-face outpatient attendances</v>
      </c>
      <c r="C86" s="91">
        <f>'Linked Sheet'!$D$28</f>
        <v>23</v>
      </c>
      <c r="K86" s="93"/>
      <c r="L86" s="93"/>
    </row>
    <row r="87" spans="1:12" ht="12" thickBot="1">
      <c r="A87" s="64"/>
      <c r="B87" s="90"/>
      <c r="C87" s="89"/>
      <c r="D87" s="61"/>
      <c r="E87" s="61"/>
      <c r="F87" s="61"/>
      <c r="G87" s="61"/>
      <c r="H87" s="61"/>
      <c r="I87" s="61"/>
      <c r="K87" s="93"/>
      <c r="L87" s="93"/>
    </row>
    <row r="88" spans="1:12">
      <c r="A88" s="69"/>
      <c r="B88" s="69"/>
      <c r="C88" s="85"/>
      <c r="D88" s="84"/>
      <c r="E88" s="83"/>
      <c r="G88" s="88"/>
      <c r="H88" s="88"/>
      <c r="I88" s="69"/>
      <c r="K88" s="93"/>
      <c r="L88" s="93"/>
    </row>
    <row r="89" spans="1:12">
      <c r="A89" s="87">
        <v>9</v>
      </c>
      <c r="B89" s="86" t="s">
        <v>67</v>
      </c>
      <c r="C89" s="85"/>
      <c r="D89" s="84"/>
      <c r="E89" s="83"/>
      <c r="I89" s="16"/>
      <c r="K89" s="93"/>
      <c r="L89" s="93"/>
    </row>
    <row r="90" spans="1:12" ht="12" thickBot="1">
      <c r="A90" s="69"/>
      <c r="B90" s="69"/>
      <c r="C90" s="85"/>
      <c r="D90" s="84"/>
      <c r="E90" s="83"/>
      <c r="G90" s="69"/>
      <c r="K90" s="93"/>
      <c r="L90" s="93"/>
    </row>
    <row r="91" spans="1:12" ht="12" customHeight="1" thickBot="1">
      <c r="A91" s="69"/>
      <c r="B91" s="82" t="s">
        <v>66</v>
      </c>
      <c r="C91" s="81" t="s">
        <v>65</v>
      </c>
      <c r="D91" s="80" t="s">
        <v>64</v>
      </c>
      <c r="E91" s="79" t="s">
        <v>63</v>
      </c>
      <c r="F91" s="79" t="s">
        <v>62</v>
      </c>
      <c r="G91" s="78" t="s">
        <v>61</v>
      </c>
      <c r="K91" s="93"/>
      <c r="L91" s="93"/>
    </row>
    <row r="92" spans="1:12">
      <c r="A92" s="69"/>
      <c r="B92" s="77" t="s">
        <v>60</v>
      </c>
      <c r="C92" s="306">
        <f>'Linked Sheet'!$D$45</f>
        <v>241</v>
      </c>
      <c r="D92" s="303">
        <f>'Linked Sheet'!$D$46</f>
        <v>228</v>
      </c>
      <c r="E92" s="303">
        <f>'Linked Sheet'!$D$47</f>
        <v>221</v>
      </c>
      <c r="F92" s="303">
        <f>'Linked Sheet'!$D$48</f>
        <v>203</v>
      </c>
      <c r="G92" s="312">
        <f>'Linked Sheet'!$D$49</f>
        <v>183</v>
      </c>
      <c r="K92" s="93"/>
      <c r="L92" s="93"/>
    </row>
    <row r="93" spans="1:12">
      <c r="A93" s="69"/>
      <c r="B93" s="73" t="s">
        <v>59</v>
      </c>
      <c r="C93" s="307">
        <f>'Linked Sheet'!$D$50</f>
        <v>313</v>
      </c>
      <c r="D93" s="304">
        <f>'Linked Sheet'!$D$51</f>
        <v>295</v>
      </c>
      <c r="E93" s="304">
        <f>'Linked Sheet'!$D$52</f>
        <v>287</v>
      </c>
      <c r="F93" s="304">
        <f>'Linked Sheet'!$D$53</f>
        <v>228</v>
      </c>
      <c r="G93" s="313">
        <f>'Linked Sheet'!$D$54</f>
        <v>205</v>
      </c>
      <c r="K93" s="93"/>
      <c r="L93" s="93"/>
    </row>
    <row r="94" spans="1:12">
      <c r="A94" s="69"/>
      <c r="B94" s="73" t="s">
        <v>58</v>
      </c>
      <c r="C94" s="307">
        <f>'Linked Sheet'!$D$55</f>
        <v>385</v>
      </c>
      <c r="D94" s="304">
        <f>'Linked Sheet'!$D$56</f>
        <v>362</v>
      </c>
      <c r="E94" s="304">
        <f>'Linked Sheet'!$D$57</f>
        <v>353</v>
      </c>
      <c r="F94" s="304">
        <f>'Linked Sheet'!$D$58</f>
        <v>326</v>
      </c>
      <c r="G94" s="313">
        <f>'Linked Sheet'!$D$59</f>
        <v>294</v>
      </c>
      <c r="K94" s="93"/>
      <c r="L94" s="93"/>
    </row>
    <row r="95" spans="1:12">
      <c r="A95" s="69"/>
      <c r="B95" s="73" t="s">
        <v>57</v>
      </c>
      <c r="C95" s="307">
        <f>'Linked Sheet'!$D$61</f>
        <v>472</v>
      </c>
      <c r="D95" s="304">
        <f>'Linked Sheet'!$D$61</f>
        <v>472</v>
      </c>
      <c r="E95" s="304">
        <f>'Linked Sheet'!$D$62</f>
        <v>459</v>
      </c>
      <c r="F95" s="304">
        <f>'Linked Sheet'!$D$63</f>
        <v>447</v>
      </c>
      <c r="G95" s="313">
        <f>'Linked Sheet'!$D$64</f>
        <v>403</v>
      </c>
      <c r="K95" s="93"/>
      <c r="L95" s="93"/>
    </row>
    <row r="96" spans="1:12" ht="12" thickBot="1">
      <c r="A96" s="69"/>
      <c r="B96" s="68" t="s">
        <v>56</v>
      </c>
      <c r="C96" s="308">
        <f>'Linked Sheet'!$D$65</f>
        <v>645</v>
      </c>
      <c r="D96" s="305">
        <f>'Linked Sheet'!$D$66</f>
        <v>608</v>
      </c>
      <c r="E96" s="305">
        <f>'Linked Sheet'!$D$67</f>
        <v>592</v>
      </c>
      <c r="F96" s="305">
        <f>'Linked Sheet'!$D$68</f>
        <v>569</v>
      </c>
      <c r="G96" s="314">
        <f>'Linked Sheet'!$D$69</f>
        <v>513</v>
      </c>
      <c r="K96" s="93"/>
      <c r="L96" s="93"/>
    </row>
    <row r="97" spans="1:12" ht="12" thickBot="1">
      <c r="A97" s="64"/>
      <c r="B97" s="61"/>
      <c r="C97" s="63"/>
      <c r="D97" s="62"/>
      <c r="E97" s="62"/>
      <c r="F97" s="61"/>
      <c r="G97" s="62"/>
      <c r="H97" s="61"/>
      <c r="I97" s="61"/>
      <c r="K97" s="93"/>
      <c r="L97" s="93"/>
    </row>
    <row r="98" spans="1:12" ht="12.75">
      <c r="A98" s="60"/>
      <c r="B98" s="59"/>
      <c r="C98" s="59"/>
      <c r="D98" s="59"/>
      <c r="E98" s="59"/>
      <c r="F98" s="59"/>
      <c r="G98" s="59"/>
      <c r="H98" s="59"/>
      <c r="I98" s="59"/>
      <c r="K98" s="93"/>
      <c r="L98" s="93"/>
    </row>
    <row r="101" spans="1:12" ht="12.75">
      <c r="A101" s="816">
        <v>10</v>
      </c>
      <c r="B101" s="817" t="s">
        <v>3105</v>
      </c>
      <c r="C101" s="817"/>
      <c r="D101" s="817"/>
      <c r="E101" s="818"/>
      <c r="F101" s="818"/>
      <c r="G101" s="818"/>
      <c r="H101" s="818"/>
      <c r="I101" s="818"/>
      <c r="J101" s="818"/>
    </row>
    <row r="102" spans="1:12" ht="15">
      <c r="A102" s="816"/>
      <c r="B102" s="819"/>
      <c r="C102" s="817"/>
      <c r="D102" s="817"/>
      <c r="E102" s="817"/>
      <c r="F102" s="818"/>
      <c r="G102" s="818"/>
      <c r="H102" s="818"/>
      <c r="I102" s="818"/>
      <c r="J102" s="818"/>
    </row>
    <row r="103" spans="1:12" ht="13.5" thickBot="1">
      <c r="A103" s="818"/>
      <c r="B103" s="818"/>
      <c r="C103" s="818"/>
      <c r="D103" s="818"/>
      <c r="E103" s="818"/>
      <c r="F103" s="818"/>
      <c r="G103" s="818"/>
      <c r="H103" s="818"/>
      <c r="I103" s="818"/>
      <c r="J103" s="818"/>
    </row>
    <row r="104" spans="1:12" ht="68.25" thickBot="1">
      <c r="A104" s="820" t="s">
        <v>54</v>
      </c>
      <c r="B104" s="821" t="s">
        <v>53</v>
      </c>
      <c r="C104" s="1010" t="s">
        <v>52</v>
      </c>
      <c r="D104" s="1010" t="s">
        <v>51</v>
      </c>
      <c r="E104" s="1010" t="s">
        <v>50</v>
      </c>
      <c r="F104" s="1010" t="s">
        <v>49</v>
      </c>
      <c r="G104" s="1010">
        <v>7</v>
      </c>
      <c r="H104" s="1011" t="s">
        <v>47</v>
      </c>
      <c r="I104" s="1011" t="s">
        <v>46</v>
      </c>
      <c r="J104" s="818"/>
    </row>
    <row r="105" spans="1:12" ht="12.75">
      <c r="A105" s="822" t="s">
        <v>45</v>
      </c>
      <c r="B105" s="823" t="s">
        <v>44</v>
      </c>
      <c r="C105" s="1052">
        <f>Prices!BL99</f>
        <v>0</v>
      </c>
      <c r="D105" s="1014">
        <f>Prices!BM99</f>
        <v>372</v>
      </c>
      <c r="E105" s="1014">
        <f>Prices!BN99</f>
        <v>5</v>
      </c>
      <c r="F105" s="1014">
        <f>Prices!BO99</f>
        <v>371</v>
      </c>
      <c r="G105" s="1014" t="str">
        <f>Prices!G99</f>
        <v>No</v>
      </c>
      <c r="H105" s="1015" t="str">
        <f>Prices!BP99</f>
        <v>-</v>
      </c>
      <c r="I105" s="1038">
        <f>Prices!BQ99</f>
        <v>0</v>
      </c>
      <c r="J105" s="818"/>
    </row>
    <row r="106" spans="1:12" ht="12.75">
      <c r="A106" s="824" t="s">
        <v>43</v>
      </c>
      <c r="B106" s="825" t="s">
        <v>42</v>
      </c>
      <c r="C106" s="1053">
        <f>Prices!BL100</f>
        <v>0</v>
      </c>
      <c r="D106" s="1012">
        <f>Prices!BM100</f>
        <v>372</v>
      </c>
      <c r="E106" s="1012">
        <f>Prices!BN100</f>
        <v>5</v>
      </c>
      <c r="F106" s="1012">
        <f>Prices!BO100</f>
        <v>371</v>
      </c>
      <c r="G106" s="1012" t="str">
        <f>Prices!G100</f>
        <v>No</v>
      </c>
      <c r="H106" s="1013" t="str">
        <f>Prices!BP100</f>
        <v>-</v>
      </c>
      <c r="I106" s="1039">
        <f>Prices!BQ100</f>
        <v>0</v>
      </c>
      <c r="J106" s="818"/>
    </row>
    <row r="107" spans="1:12" ht="12.75">
      <c r="A107" s="824" t="s">
        <v>41</v>
      </c>
      <c r="B107" s="825" t="s">
        <v>40</v>
      </c>
      <c r="C107" s="1053">
        <f>Prices!BL101</f>
        <v>71</v>
      </c>
      <c r="D107" s="1012">
        <f>Prices!BM101</f>
        <v>372</v>
      </c>
      <c r="E107" s="1012">
        <f>Prices!BN101</f>
        <v>5</v>
      </c>
      <c r="F107" s="1012">
        <f>Prices!BO101</f>
        <v>371</v>
      </c>
      <c r="G107" s="1012" t="str">
        <f>Prices!G101</f>
        <v>No</v>
      </c>
      <c r="H107" s="1013" t="str">
        <f>Prices!BP101</f>
        <v>-</v>
      </c>
      <c r="I107" s="1039">
        <f>Prices!BQ101</f>
        <v>0</v>
      </c>
      <c r="J107" s="818"/>
    </row>
    <row r="108" spans="1:12" ht="12.75">
      <c r="A108" s="824" t="s">
        <v>39</v>
      </c>
      <c r="B108" s="825" t="s">
        <v>38</v>
      </c>
      <c r="C108" s="1053">
        <f>Prices!BL102</f>
        <v>73</v>
      </c>
      <c r="D108" s="1012">
        <f>Prices!BM102</f>
        <v>372</v>
      </c>
      <c r="E108" s="1012">
        <f>Prices!BN102</f>
        <v>5</v>
      </c>
      <c r="F108" s="1012">
        <f>Prices!BO102</f>
        <v>371</v>
      </c>
      <c r="G108" s="1012" t="str">
        <f>Prices!G102</f>
        <v>No</v>
      </c>
      <c r="H108" s="1013" t="str">
        <f>Prices!BP102</f>
        <v>-</v>
      </c>
      <c r="I108" s="1039">
        <f>Prices!BQ102</f>
        <v>0</v>
      </c>
      <c r="J108" s="818"/>
    </row>
    <row r="109" spans="1:12" ht="12.75">
      <c r="A109" s="824" t="s">
        <v>37</v>
      </c>
      <c r="B109" s="825" t="s">
        <v>36</v>
      </c>
      <c r="C109" s="1053">
        <f>Prices!BL103</f>
        <v>0</v>
      </c>
      <c r="D109" s="1012">
        <f>Prices!BM103</f>
        <v>382</v>
      </c>
      <c r="E109" s="1012">
        <f>Prices!BN103</f>
        <v>5</v>
      </c>
      <c r="F109" s="1012">
        <f>Prices!BO103</f>
        <v>371</v>
      </c>
      <c r="G109" s="1012" t="str">
        <f>Prices!G103</f>
        <v>No</v>
      </c>
      <c r="H109" s="1013" t="str">
        <f>Prices!BP103</f>
        <v>-</v>
      </c>
      <c r="I109" s="1039">
        <f>Prices!BQ103</f>
        <v>0</v>
      </c>
      <c r="J109" s="818"/>
    </row>
    <row r="110" spans="1:12" ht="12.75">
      <c r="A110" s="824" t="s">
        <v>35</v>
      </c>
      <c r="B110" s="825" t="s">
        <v>34</v>
      </c>
      <c r="C110" s="1053">
        <f>Prices!BL104</f>
        <v>0</v>
      </c>
      <c r="D110" s="1012">
        <f>Prices!BM104</f>
        <v>729</v>
      </c>
      <c r="E110" s="1012">
        <f>Prices!BN104</f>
        <v>5</v>
      </c>
      <c r="F110" s="1012">
        <f>Prices!BO104</f>
        <v>371</v>
      </c>
      <c r="G110" s="1012" t="str">
        <f>Prices!G104</f>
        <v>Yes</v>
      </c>
      <c r="H110" s="1013">
        <f>Prices!BP104</f>
        <v>0.7</v>
      </c>
      <c r="I110" s="1039">
        <f>Prices!BQ104</f>
        <v>510</v>
      </c>
      <c r="J110" s="818"/>
    </row>
    <row r="111" spans="1:12" ht="12.75">
      <c r="A111" s="824" t="s">
        <v>33</v>
      </c>
      <c r="B111" s="825" t="s">
        <v>32</v>
      </c>
      <c r="C111" s="1053">
        <f>Prices!BL105</f>
        <v>0</v>
      </c>
      <c r="D111" s="1012">
        <f>Prices!BM105</f>
        <v>824</v>
      </c>
      <c r="E111" s="1012">
        <f>Prices!BN105</f>
        <v>5</v>
      </c>
      <c r="F111" s="1012">
        <f>Prices!BO105</f>
        <v>371</v>
      </c>
      <c r="G111" s="1012" t="str">
        <f>Prices!G105</f>
        <v>Yes</v>
      </c>
      <c r="H111" s="1013">
        <f>Prices!BP105</f>
        <v>0.7</v>
      </c>
      <c r="I111" s="1039">
        <f>Prices!BQ105</f>
        <v>577</v>
      </c>
      <c r="J111" s="818"/>
    </row>
    <row r="112" spans="1:12" ht="12.75">
      <c r="A112" s="824" t="s">
        <v>31</v>
      </c>
      <c r="B112" s="825" t="s">
        <v>30</v>
      </c>
      <c r="C112" s="1053">
        <f>Prices!BL106</f>
        <v>0</v>
      </c>
      <c r="D112" s="1012">
        <f>Prices!BM106</f>
        <v>777</v>
      </c>
      <c r="E112" s="1012">
        <f>Prices!BN106</f>
        <v>5</v>
      </c>
      <c r="F112" s="1012">
        <f>Prices!BO106</f>
        <v>371</v>
      </c>
      <c r="G112" s="1012" t="str">
        <f>Prices!G106</f>
        <v>No</v>
      </c>
      <c r="H112" s="1013" t="str">
        <f>Prices!BP106</f>
        <v>-</v>
      </c>
      <c r="I112" s="1039">
        <f>Prices!BQ106</f>
        <v>0</v>
      </c>
      <c r="J112" s="818"/>
    </row>
    <row r="113" spans="1:25" ht="12.75">
      <c r="A113" s="824" t="s">
        <v>29</v>
      </c>
      <c r="B113" s="825" t="s">
        <v>28</v>
      </c>
      <c r="C113" s="1053">
        <f>Prices!BL107</f>
        <v>0</v>
      </c>
      <c r="D113" s="1012">
        <f>Prices!BM107</f>
        <v>896</v>
      </c>
      <c r="E113" s="1012">
        <f>Prices!BN107</f>
        <v>6</v>
      </c>
      <c r="F113" s="1012">
        <f>Prices!BO107</f>
        <v>371</v>
      </c>
      <c r="G113" s="1012" t="str">
        <f>Prices!G107</f>
        <v>Yes</v>
      </c>
      <c r="H113" s="1013">
        <f>Prices!BP107</f>
        <v>0.7</v>
      </c>
      <c r="I113" s="1039">
        <f>Prices!BQ107</f>
        <v>627</v>
      </c>
      <c r="J113" s="818"/>
    </row>
    <row r="114" spans="1:25" ht="12.75">
      <c r="A114" s="824" t="s">
        <v>26</v>
      </c>
      <c r="B114" s="825" t="s">
        <v>25</v>
      </c>
      <c r="C114" s="1053">
        <f>Prices!BL108</f>
        <v>0</v>
      </c>
      <c r="D114" s="1012">
        <f>Prices!BM108</f>
        <v>1143</v>
      </c>
      <c r="E114" s="1012">
        <f>Prices!BN108</f>
        <v>9</v>
      </c>
      <c r="F114" s="1012">
        <f>Prices!BO108</f>
        <v>371</v>
      </c>
      <c r="G114" s="1012" t="str">
        <f>Prices!G108</f>
        <v>No</v>
      </c>
      <c r="H114" s="1013" t="str">
        <f>Prices!BP108</f>
        <v>-</v>
      </c>
      <c r="I114" s="1039">
        <f>Prices!BQ108</f>
        <v>0</v>
      </c>
      <c r="J114" s="818"/>
    </row>
    <row r="115" spans="1:25" ht="13.5" thickBot="1">
      <c r="A115" s="826" t="s">
        <v>24</v>
      </c>
      <c r="B115" s="827" t="s">
        <v>23</v>
      </c>
      <c r="C115" s="1054">
        <f>Prices!BL109</f>
        <v>280</v>
      </c>
      <c r="D115" s="1016">
        <f>Prices!BM109</f>
        <v>1155</v>
      </c>
      <c r="E115" s="1016">
        <f>Prices!BN109</f>
        <v>8</v>
      </c>
      <c r="F115" s="1016">
        <f>Prices!BO109</f>
        <v>371</v>
      </c>
      <c r="G115" s="1016" t="str">
        <f>Prices!G109</f>
        <v>No</v>
      </c>
      <c r="H115" s="1017" t="str">
        <f>Prices!BP109</f>
        <v>-</v>
      </c>
      <c r="I115" s="1040">
        <f>Prices!BQ109</f>
        <v>0</v>
      </c>
      <c r="J115" s="818"/>
    </row>
    <row r="116" spans="1:25" ht="12.75">
      <c r="A116" s="828"/>
      <c r="B116" s="828"/>
      <c r="C116" s="828"/>
      <c r="D116" s="828"/>
      <c r="E116" s="828"/>
      <c r="F116" s="828"/>
      <c r="G116" s="828"/>
      <c r="H116" s="828"/>
      <c r="I116" s="828"/>
      <c r="J116" s="829"/>
    </row>
    <row r="117" spans="1:25">
      <c r="A117" s="828"/>
      <c r="B117" s="828"/>
      <c r="C117" s="1"/>
    </row>
    <row r="118" spans="1:25" ht="12.75">
      <c r="A118" s="816">
        <v>11</v>
      </c>
      <c r="B118" s="817" t="s">
        <v>3106</v>
      </c>
      <c r="C118" s="828"/>
      <c r="D118" s="828"/>
      <c r="E118" s="828"/>
      <c r="F118" s="828"/>
      <c r="G118" s="828"/>
      <c r="H118" s="828"/>
      <c r="I118" s="828"/>
      <c r="J118" s="829"/>
    </row>
    <row r="119" spans="1:25" ht="12.75">
      <c r="A119" s="828"/>
      <c r="B119" s="828"/>
      <c r="C119" s="828"/>
      <c r="D119" s="828"/>
      <c r="E119" s="828"/>
      <c r="F119" s="828"/>
      <c r="G119" s="828"/>
      <c r="H119" s="828"/>
      <c r="I119" s="828"/>
      <c r="J119" s="830"/>
      <c r="K119" s="831"/>
    </row>
    <row r="120" spans="1:25" ht="12" thickBot="1">
      <c r="A120" s="832"/>
      <c r="B120" s="832"/>
      <c r="C120" s="1056">
        <v>3</v>
      </c>
      <c r="D120" s="1056">
        <v>4</v>
      </c>
      <c r="E120" s="1056">
        <v>5</v>
      </c>
      <c r="F120" s="1056">
        <v>6</v>
      </c>
      <c r="G120" s="1056">
        <v>7</v>
      </c>
      <c r="H120" s="1056">
        <v>8</v>
      </c>
      <c r="I120" s="1056">
        <v>9</v>
      </c>
      <c r="J120" s="1056">
        <v>10</v>
      </c>
      <c r="K120" s="1056">
        <v>11</v>
      </c>
      <c r="L120" s="1056">
        <v>12</v>
      </c>
      <c r="M120" s="1056">
        <v>13</v>
      </c>
    </row>
    <row r="121" spans="1:25" ht="63.75" customHeight="1" thickBot="1">
      <c r="A121" s="833" t="s">
        <v>54</v>
      </c>
      <c r="B121" s="834" t="s">
        <v>53</v>
      </c>
      <c r="C121" s="1005" t="s">
        <v>52</v>
      </c>
      <c r="D121" s="1005" t="s">
        <v>1780</v>
      </c>
      <c r="E121" s="1005" t="s">
        <v>1781</v>
      </c>
      <c r="F121" s="1005" t="s">
        <v>1782</v>
      </c>
      <c r="G121" s="1005" t="s">
        <v>1783</v>
      </c>
      <c r="H121" s="1005" t="s">
        <v>1784</v>
      </c>
      <c r="I121" s="1005" t="s">
        <v>1785</v>
      </c>
      <c r="J121" s="1005" t="s">
        <v>49</v>
      </c>
      <c r="K121" s="1005" t="s">
        <v>48</v>
      </c>
      <c r="L121" s="1005" t="s">
        <v>47</v>
      </c>
      <c r="M121" s="1005" t="s">
        <v>46</v>
      </c>
      <c r="P121" s="69"/>
      <c r="Q121" s="69"/>
      <c r="R121" s="69"/>
      <c r="S121" s="69"/>
      <c r="T121" s="69"/>
      <c r="U121" s="69"/>
      <c r="V121" s="69"/>
      <c r="W121" s="69"/>
      <c r="X121" s="69"/>
      <c r="Y121" s="69"/>
    </row>
    <row r="122" spans="1:25" ht="14.25" customHeight="1">
      <c r="A122" s="835" t="s">
        <v>1255</v>
      </c>
      <c r="B122" s="1002" t="s">
        <v>334</v>
      </c>
      <c r="C122" s="1006"/>
      <c r="D122" s="1006">
        <f>VLOOKUP($A122,'APC Model - Linked sheet'!$A:$L,C$120,FALSE)</f>
        <v>2188</v>
      </c>
      <c r="E122" s="1006" t="str">
        <f>VLOOKUP($A122,'APC Model - Linked sheet'!$A:$Z,D$120,FALSE)</f>
        <v>-</v>
      </c>
      <c r="F122" s="1006" t="str">
        <f>VLOOKUP($A122,'APC Model - Linked sheet'!$A:$L,E$120,FALSE)</f>
        <v>-</v>
      </c>
      <c r="G122" s="1006">
        <f>VLOOKUP($A122,'APC Model - Linked sheet'!$A:$L,F$120,FALSE)</f>
        <v>7</v>
      </c>
      <c r="H122" s="1006">
        <f>VLOOKUP($A122,'APC Model - Linked sheet'!$A:$L,G$120,FALSE)</f>
        <v>2188</v>
      </c>
      <c r="I122" s="1006">
        <f>VLOOKUP($A122,'APC Model - Linked sheet'!$A:$L,H$120,FALSE)</f>
        <v>7</v>
      </c>
      <c r="J122" s="1006">
        <f>VLOOKUP($A122,'APC Model - Linked sheet'!$A:$L,I$120,FALSE)</f>
        <v>371</v>
      </c>
      <c r="K122" s="1006" t="str">
        <f>VLOOKUP($A122,'APC Model - Linked sheet'!$A:$L,J$120,FALSE)</f>
        <v>No</v>
      </c>
      <c r="L122" s="1025">
        <f>VLOOKUP($A122,'APC Model - Linked sheet'!$A:$L,K$120,FALSE)</f>
        <v>0</v>
      </c>
      <c r="M122" s="1026">
        <f>VLOOKUP($A122,'APC Model - Linked sheet'!$A:$L,L$120,FALSE)</f>
        <v>0</v>
      </c>
      <c r="P122" s="69"/>
      <c r="Q122" s="828"/>
      <c r="R122" s="828"/>
      <c r="S122" s="828"/>
      <c r="T122" s="828"/>
      <c r="U122" s="828"/>
      <c r="V122" s="828"/>
      <c r="W122" s="828"/>
      <c r="X122" s="828"/>
      <c r="Y122" s="828"/>
    </row>
    <row r="123" spans="1:25">
      <c r="A123" s="836" t="s">
        <v>1256</v>
      </c>
      <c r="B123" s="1003" t="s">
        <v>335</v>
      </c>
      <c r="C123" s="1006"/>
      <c r="D123" s="1006">
        <f>VLOOKUP($A123,'APC Model - Linked sheet'!$A:$L,C$120,FALSE)</f>
        <v>1496</v>
      </c>
      <c r="E123" s="1006" t="str">
        <f>VLOOKUP($A123,'APC Model - Linked sheet'!$A:$L,D$120,FALSE)</f>
        <v>-</v>
      </c>
      <c r="F123" s="1006" t="str">
        <f>VLOOKUP($A123,'APC Model - Linked sheet'!$A:$L,E$120,FALSE)</f>
        <v>-</v>
      </c>
      <c r="G123" s="1006">
        <f>VLOOKUP($A123,'APC Model - Linked sheet'!$A:$L,F$120,FALSE)</f>
        <v>5</v>
      </c>
      <c r="H123" s="1006">
        <f>VLOOKUP($A123,'APC Model - Linked sheet'!$A:$L,G$120,FALSE)</f>
        <v>1496</v>
      </c>
      <c r="I123" s="1006">
        <f>VLOOKUP($A123,'APC Model - Linked sheet'!$A:$L,H$120,FALSE)</f>
        <v>5</v>
      </c>
      <c r="J123" s="1006">
        <f>VLOOKUP($A123,'APC Model - Linked sheet'!$A:$L,I$120,FALSE)</f>
        <v>371</v>
      </c>
      <c r="K123" s="1006" t="str">
        <f>VLOOKUP($A123,'APC Model - Linked sheet'!$A:$L,J$120,FALSE)</f>
        <v>No</v>
      </c>
      <c r="L123" s="1025">
        <f>VLOOKUP($A123,'APC Model - Linked sheet'!$A:$L,K$120,FALSE)</f>
        <v>0</v>
      </c>
      <c r="M123" s="1026">
        <f>VLOOKUP($A123,'APC Model - Linked sheet'!$A:$L,L$120,FALSE)</f>
        <v>0</v>
      </c>
      <c r="P123" s="69"/>
      <c r="Q123" s="828"/>
      <c r="R123" s="828"/>
      <c r="S123" s="828"/>
      <c r="T123" s="828"/>
      <c r="U123" s="828"/>
      <c r="V123" s="828"/>
      <c r="W123" s="828"/>
      <c r="X123" s="828"/>
      <c r="Y123" s="828"/>
    </row>
    <row r="124" spans="1:25">
      <c r="A124" s="836" t="s">
        <v>1257</v>
      </c>
      <c r="B124" s="1003" t="s">
        <v>2838</v>
      </c>
      <c r="C124" s="1006"/>
      <c r="D124" s="1006">
        <f>VLOOKUP($A124,'APC Model - Linked sheet'!$A:$L,C$120,FALSE)</f>
        <v>2188</v>
      </c>
      <c r="E124" s="1006" t="str">
        <f>VLOOKUP($A124,'APC Model - Linked sheet'!$A:$L,D$120,FALSE)</f>
        <v>-</v>
      </c>
      <c r="F124" s="1006" t="str">
        <f>VLOOKUP($A124,'APC Model - Linked sheet'!$A:$L,E$120,FALSE)</f>
        <v>-</v>
      </c>
      <c r="G124" s="1006">
        <f>VLOOKUP($A124,'APC Model - Linked sheet'!$A:$L,F$120,FALSE)</f>
        <v>7</v>
      </c>
      <c r="H124" s="1006">
        <f>VLOOKUP($A124,'APC Model - Linked sheet'!$A:$L,G$120,FALSE)</f>
        <v>2188</v>
      </c>
      <c r="I124" s="1006">
        <f>VLOOKUP($A124,'APC Model - Linked sheet'!$A:$L,H$120,FALSE)</f>
        <v>7</v>
      </c>
      <c r="J124" s="1006">
        <f>VLOOKUP($A124,'APC Model - Linked sheet'!$A:$L,I$120,FALSE)</f>
        <v>371</v>
      </c>
      <c r="K124" s="1006" t="str">
        <f>VLOOKUP($A124,'APC Model - Linked sheet'!$A:$L,J$120,FALSE)</f>
        <v>No</v>
      </c>
      <c r="L124" s="1025">
        <f>VLOOKUP($A124,'APC Model - Linked sheet'!$A:$L,K$120,FALSE)</f>
        <v>0</v>
      </c>
      <c r="M124" s="1026">
        <f>VLOOKUP($A124,'APC Model - Linked sheet'!$A:$L,L$120,FALSE)</f>
        <v>0</v>
      </c>
      <c r="P124" s="85"/>
      <c r="Q124" s="828"/>
      <c r="R124" s="828"/>
      <c r="S124" s="828"/>
      <c r="T124" s="828"/>
      <c r="U124" s="828"/>
      <c r="V124" s="828"/>
      <c r="W124" s="828"/>
      <c r="X124" s="828"/>
      <c r="Y124" s="828"/>
    </row>
    <row r="125" spans="1:25">
      <c r="A125" s="836" t="s">
        <v>1258</v>
      </c>
      <c r="B125" s="1003" t="s">
        <v>2839</v>
      </c>
      <c r="C125" s="1006"/>
      <c r="D125" s="1006">
        <f>VLOOKUP($A125,'APC Model - Linked sheet'!$A:$L,C$120,FALSE)</f>
        <v>1496</v>
      </c>
      <c r="E125" s="1006" t="str">
        <f>VLOOKUP($A125,'APC Model - Linked sheet'!$A:$L,D$120,FALSE)</f>
        <v>-</v>
      </c>
      <c r="F125" s="1006" t="str">
        <f>VLOOKUP($A125,'APC Model - Linked sheet'!$A:$L,E$120,FALSE)</f>
        <v>-</v>
      </c>
      <c r="G125" s="1006">
        <f>VLOOKUP($A125,'APC Model - Linked sheet'!$A:$L,F$120,FALSE)</f>
        <v>5</v>
      </c>
      <c r="H125" s="1006">
        <f>VLOOKUP($A125,'APC Model - Linked sheet'!$A:$L,G$120,FALSE)</f>
        <v>1496</v>
      </c>
      <c r="I125" s="1006">
        <f>VLOOKUP($A125,'APC Model - Linked sheet'!$A:$L,H$120,FALSE)</f>
        <v>5</v>
      </c>
      <c r="J125" s="1006">
        <f>VLOOKUP($A125,'APC Model - Linked sheet'!$A:$L,I$120,FALSE)</f>
        <v>371</v>
      </c>
      <c r="K125" s="1006" t="str">
        <f>VLOOKUP($A125,'APC Model - Linked sheet'!$A:$L,J$120,FALSE)</f>
        <v>No</v>
      </c>
      <c r="L125" s="1025">
        <f>VLOOKUP($A125,'APC Model - Linked sheet'!$A:$L,K$120,FALSE)</f>
        <v>0</v>
      </c>
      <c r="M125" s="1026">
        <f>VLOOKUP($A125,'APC Model - Linked sheet'!$A:$L,L$120,FALSE)</f>
        <v>0</v>
      </c>
      <c r="P125" s="69"/>
      <c r="Q125" s="828"/>
      <c r="R125" s="828"/>
      <c r="S125" s="828"/>
      <c r="T125" s="828"/>
      <c r="U125" s="828"/>
      <c r="V125" s="828"/>
      <c r="W125" s="828"/>
      <c r="X125" s="828"/>
      <c r="Y125" s="828"/>
    </row>
    <row r="126" spans="1:25">
      <c r="A126" s="836" t="s">
        <v>1259</v>
      </c>
      <c r="B126" s="1003" t="s">
        <v>2840</v>
      </c>
      <c r="C126" s="1006"/>
      <c r="D126" s="1006">
        <f>VLOOKUP($A126,'APC Model - Linked sheet'!$A:$L,C$120,FALSE)</f>
        <v>2188</v>
      </c>
      <c r="E126" s="1006" t="str">
        <f>VLOOKUP($A126,'APC Model - Linked sheet'!$A:$L,D$120,FALSE)</f>
        <v>-</v>
      </c>
      <c r="F126" s="1006" t="str">
        <f>VLOOKUP($A126,'APC Model - Linked sheet'!$A:$L,E$120,FALSE)</f>
        <v>-</v>
      </c>
      <c r="G126" s="1006">
        <f>VLOOKUP($A126,'APC Model - Linked sheet'!$A:$L,F$120,FALSE)</f>
        <v>7</v>
      </c>
      <c r="H126" s="1006">
        <f>VLOOKUP($A126,'APC Model - Linked sheet'!$A:$L,G$120,FALSE)</f>
        <v>2188</v>
      </c>
      <c r="I126" s="1006">
        <f>VLOOKUP($A126,'APC Model - Linked sheet'!$A:$L,H$120,FALSE)</f>
        <v>7</v>
      </c>
      <c r="J126" s="1006">
        <f>VLOOKUP($A126,'APC Model - Linked sheet'!$A:$L,I$120,FALSE)</f>
        <v>371</v>
      </c>
      <c r="K126" s="1006" t="str">
        <f>VLOOKUP($A126,'APC Model - Linked sheet'!$A:$L,J$120,FALSE)</f>
        <v>No</v>
      </c>
      <c r="L126" s="1025">
        <f>VLOOKUP($A126,'APC Model - Linked sheet'!$A:$L,K$120,FALSE)</f>
        <v>0</v>
      </c>
      <c r="M126" s="1026">
        <f>VLOOKUP($A126,'APC Model - Linked sheet'!$A:$L,L$120,FALSE)</f>
        <v>0</v>
      </c>
      <c r="P126" s="69"/>
      <c r="Q126" s="828"/>
      <c r="R126" s="828"/>
      <c r="S126" s="828"/>
      <c r="T126" s="828"/>
      <c r="U126" s="828"/>
      <c r="V126" s="828"/>
      <c r="W126" s="828"/>
      <c r="X126" s="828"/>
      <c r="Y126" s="828"/>
    </row>
    <row r="127" spans="1:25">
      <c r="A127" s="836" t="s">
        <v>1260</v>
      </c>
      <c r="B127" s="1003" t="s">
        <v>2841</v>
      </c>
      <c r="C127" s="1006"/>
      <c r="D127" s="1006">
        <f>VLOOKUP($A127,'APC Model - Linked sheet'!$A:$L,C$120,FALSE)</f>
        <v>1496</v>
      </c>
      <c r="E127" s="1006" t="str">
        <f>VLOOKUP($A127,'APC Model - Linked sheet'!$A:$L,D$120,FALSE)</f>
        <v>-</v>
      </c>
      <c r="F127" s="1006" t="str">
        <f>VLOOKUP($A127,'APC Model - Linked sheet'!$A:$L,E$120,FALSE)</f>
        <v>-</v>
      </c>
      <c r="G127" s="1006">
        <f>VLOOKUP($A127,'APC Model - Linked sheet'!$A:$L,F$120,FALSE)</f>
        <v>5</v>
      </c>
      <c r="H127" s="1006">
        <f>VLOOKUP($A127,'APC Model - Linked sheet'!$A:$L,G$120,FALSE)</f>
        <v>1496</v>
      </c>
      <c r="I127" s="1006">
        <f>VLOOKUP($A127,'APC Model - Linked sheet'!$A:$L,H$120,FALSE)</f>
        <v>5</v>
      </c>
      <c r="J127" s="1006">
        <f>VLOOKUP($A127,'APC Model - Linked sheet'!$A:$L,I$120,FALSE)</f>
        <v>371</v>
      </c>
      <c r="K127" s="1006" t="str">
        <f>VLOOKUP($A127,'APC Model - Linked sheet'!$A:$L,J$120,FALSE)</f>
        <v>No</v>
      </c>
      <c r="L127" s="1025">
        <f>VLOOKUP($A127,'APC Model - Linked sheet'!$A:$L,K$120,FALSE)</f>
        <v>0</v>
      </c>
      <c r="M127" s="1026">
        <f>VLOOKUP($A127,'APC Model - Linked sheet'!$A:$L,L$120,FALSE)</f>
        <v>0</v>
      </c>
      <c r="P127" s="69"/>
      <c r="Q127" s="828"/>
      <c r="R127" s="828"/>
      <c r="S127" s="828"/>
      <c r="T127" s="828"/>
      <c r="U127" s="828"/>
      <c r="V127" s="828"/>
      <c r="W127" s="828"/>
      <c r="X127" s="828"/>
      <c r="Y127" s="828"/>
    </row>
    <row r="128" spans="1:25">
      <c r="A128" s="836" t="s">
        <v>1261</v>
      </c>
      <c r="B128" s="1003" t="s">
        <v>336</v>
      </c>
      <c r="C128" s="1006"/>
      <c r="D128" s="1006">
        <f>VLOOKUP($A128,'APC Model - Linked sheet'!$A:$L,C$120,FALSE)</f>
        <v>2188</v>
      </c>
      <c r="E128" s="1006" t="str">
        <f>VLOOKUP($A128,'APC Model - Linked sheet'!$A:$L,D$120,FALSE)</f>
        <v>-</v>
      </c>
      <c r="F128" s="1006" t="str">
        <f>VLOOKUP($A128,'APC Model - Linked sheet'!$A:$L,E$120,FALSE)</f>
        <v>-</v>
      </c>
      <c r="G128" s="1006">
        <f>VLOOKUP($A128,'APC Model - Linked sheet'!$A:$L,F$120,FALSE)</f>
        <v>7</v>
      </c>
      <c r="H128" s="1006">
        <f>VLOOKUP($A128,'APC Model - Linked sheet'!$A:$L,G$120,FALSE)</f>
        <v>2188</v>
      </c>
      <c r="I128" s="1006">
        <f>VLOOKUP($A128,'APC Model - Linked sheet'!$A:$L,H$120,FALSE)</f>
        <v>7</v>
      </c>
      <c r="J128" s="1006">
        <f>VLOOKUP($A128,'APC Model - Linked sheet'!$A:$L,I$120,FALSE)</f>
        <v>371</v>
      </c>
      <c r="K128" s="1006" t="str">
        <f>VLOOKUP($A128,'APC Model - Linked sheet'!$A:$L,J$120,FALSE)</f>
        <v>No</v>
      </c>
      <c r="L128" s="1025">
        <f>VLOOKUP($A128,'APC Model - Linked sheet'!$A:$L,K$120,FALSE)</f>
        <v>0</v>
      </c>
      <c r="M128" s="1026">
        <f>VLOOKUP($A128,'APC Model - Linked sheet'!$A:$L,L$120,FALSE)</f>
        <v>0</v>
      </c>
      <c r="P128" s="69"/>
      <c r="Q128" s="828"/>
      <c r="R128" s="828"/>
      <c r="S128" s="828"/>
      <c r="T128" s="828"/>
      <c r="U128" s="828"/>
      <c r="V128" s="828"/>
      <c r="W128" s="828"/>
      <c r="X128" s="828"/>
      <c r="Y128" s="828"/>
    </row>
    <row r="129" spans="1:25">
      <c r="A129" s="836" t="s">
        <v>1262</v>
      </c>
      <c r="B129" s="1003" t="s">
        <v>337</v>
      </c>
      <c r="C129" s="1006"/>
      <c r="D129" s="1006">
        <f>VLOOKUP($A129,'APC Model - Linked sheet'!$A:$L,C$120,FALSE)</f>
        <v>2188</v>
      </c>
      <c r="E129" s="1006" t="str">
        <f>VLOOKUP($A129,'APC Model - Linked sheet'!$A:$L,D$120,FALSE)</f>
        <v>-</v>
      </c>
      <c r="F129" s="1006" t="str">
        <f>VLOOKUP($A129,'APC Model - Linked sheet'!$A:$L,E$120,FALSE)</f>
        <v>-</v>
      </c>
      <c r="G129" s="1006">
        <f>VLOOKUP($A129,'APC Model - Linked sheet'!$A:$L,F$120,FALSE)</f>
        <v>7</v>
      </c>
      <c r="H129" s="1006">
        <f>VLOOKUP($A129,'APC Model - Linked sheet'!$A:$L,G$120,FALSE)</f>
        <v>2188</v>
      </c>
      <c r="I129" s="1006">
        <f>VLOOKUP($A129,'APC Model - Linked sheet'!$A:$L,H$120,FALSE)</f>
        <v>7</v>
      </c>
      <c r="J129" s="1006">
        <f>VLOOKUP($A129,'APC Model - Linked sheet'!$A:$L,I$120,FALSE)</f>
        <v>371</v>
      </c>
      <c r="K129" s="1006" t="str">
        <f>VLOOKUP($A129,'APC Model - Linked sheet'!$A:$L,J$120,FALSE)</f>
        <v>No</v>
      </c>
      <c r="L129" s="1025">
        <f>VLOOKUP($A129,'APC Model - Linked sheet'!$A:$L,K$120,FALSE)</f>
        <v>0</v>
      </c>
      <c r="M129" s="1026">
        <f>VLOOKUP($A129,'APC Model - Linked sheet'!$A:$L,L$120,FALSE)</f>
        <v>0</v>
      </c>
      <c r="P129" s="69"/>
      <c r="Q129" s="828"/>
      <c r="R129" s="828"/>
      <c r="S129" s="828"/>
      <c r="T129" s="828"/>
      <c r="U129" s="828"/>
      <c r="V129" s="828"/>
      <c r="W129" s="828"/>
      <c r="X129" s="828"/>
      <c r="Y129" s="828"/>
    </row>
    <row r="130" spans="1:25">
      <c r="A130" s="836" t="s">
        <v>1263</v>
      </c>
      <c r="B130" s="1003" t="s">
        <v>338</v>
      </c>
      <c r="C130" s="1006"/>
      <c r="D130" s="1006">
        <f>VLOOKUP($A130,'APC Model - Linked sheet'!$A:$L,C$120,FALSE)</f>
        <v>1496</v>
      </c>
      <c r="E130" s="1006" t="str">
        <f>VLOOKUP($A130,'APC Model - Linked sheet'!$A:$L,D$120,FALSE)</f>
        <v>-</v>
      </c>
      <c r="F130" s="1006" t="str">
        <f>VLOOKUP($A130,'APC Model - Linked sheet'!$A:$L,E$120,FALSE)</f>
        <v>-</v>
      </c>
      <c r="G130" s="1006">
        <f>VLOOKUP($A130,'APC Model - Linked sheet'!$A:$L,F$120,FALSE)</f>
        <v>5</v>
      </c>
      <c r="H130" s="1006">
        <f>VLOOKUP($A130,'APC Model - Linked sheet'!$A:$L,G$120,FALSE)</f>
        <v>1496</v>
      </c>
      <c r="I130" s="1006">
        <f>VLOOKUP($A130,'APC Model - Linked sheet'!$A:$L,H$120,FALSE)</f>
        <v>5</v>
      </c>
      <c r="J130" s="1006">
        <f>VLOOKUP($A130,'APC Model - Linked sheet'!$A:$L,I$120,FALSE)</f>
        <v>371</v>
      </c>
      <c r="K130" s="1006" t="str">
        <f>VLOOKUP($A130,'APC Model - Linked sheet'!$A:$L,J$120,FALSE)</f>
        <v>No</v>
      </c>
      <c r="L130" s="1025">
        <f>VLOOKUP($A130,'APC Model - Linked sheet'!$A:$L,K$120,FALSE)</f>
        <v>0</v>
      </c>
      <c r="M130" s="1026">
        <f>VLOOKUP($A130,'APC Model - Linked sheet'!$A:$L,L$120,FALSE)</f>
        <v>0</v>
      </c>
      <c r="P130" s="69"/>
      <c r="Q130" s="828"/>
      <c r="R130" s="828"/>
      <c r="S130" s="828"/>
      <c r="T130" s="828"/>
      <c r="U130" s="828"/>
      <c r="V130" s="828"/>
      <c r="W130" s="828"/>
      <c r="X130" s="828"/>
      <c r="Y130" s="828"/>
    </row>
    <row r="131" spans="1:25">
      <c r="A131" s="836" t="s">
        <v>1264</v>
      </c>
      <c r="B131" s="1003" t="s">
        <v>2843</v>
      </c>
      <c r="C131" s="1006"/>
      <c r="D131" s="1006">
        <f>VLOOKUP($A131,'APC Model - Linked sheet'!$A:$L,C$120,FALSE)</f>
        <v>2188</v>
      </c>
      <c r="E131" s="1006" t="str">
        <f>VLOOKUP($A131,'APC Model - Linked sheet'!$A:$L,D$120,FALSE)</f>
        <v>-</v>
      </c>
      <c r="F131" s="1006" t="str">
        <f>VLOOKUP($A131,'APC Model - Linked sheet'!$A:$L,E$120,FALSE)</f>
        <v>-</v>
      </c>
      <c r="G131" s="1006">
        <f>VLOOKUP($A131,'APC Model - Linked sheet'!$A:$L,F$120,FALSE)</f>
        <v>7</v>
      </c>
      <c r="H131" s="1006">
        <f>VLOOKUP($A131,'APC Model - Linked sheet'!$A:$L,G$120,FALSE)</f>
        <v>2188</v>
      </c>
      <c r="I131" s="1006">
        <f>VLOOKUP($A131,'APC Model - Linked sheet'!$A:$L,H$120,FALSE)</f>
        <v>7</v>
      </c>
      <c r="J131" s="1006">
        <f>VLOOKUP($A131,'APC Model - Linked sheet'!$A:$L,I$120,FALSE)</f>
        <v>371</v>
      </c>
      <c r="K131" s="1006" t="str">
        <f>VLOOKUP($A131,'APC Model - Linked sheet'!$A:$L,J$120,FALSE)</f>
        <v>No</v>
      </c>
      <c r="L131" s="1025">
        <f>VLOOKUP($A131,'APC Model - Linked sheet'!$A:$L,K$120,FALSE)</f>
        <v>0</v>
      </c>
      <c r="M131" s="1026">
        <f>VLOOKUP($A131,'APC Model - Linked sheet'!$A:$L,L$120,FALSE)</f>
        <v>0</v>
      </c>
      <c r="P131" s="69"/>
      <c r="Q131" s="828"/>
      <c r="R131" s="828"/>
      <c r="S131" s="828"/>
      <c r="T131" s="828"/>
      <c r="U131" s="828"/>
      <c r="V131" s="828"/>
      <c r="W131" s="828"/>
      <c r="X131" s="828"/>
      <c r="Y131" s="828"/>
    </row>
    <row r="132" spans="1:25">
      <c r="A132" s="836" t="s">
        <v>1265</v>
      </c>
      <c r="B132" s="1003" t="s">
        <v>2844</v>
      </c>
      <c r="C132" s="1006"/>
      <c r="D132" s="1006">
        <f>VLOOKUP($A132,'APC Model - Linked sheet'!$A:$L,C$120,FALSE)</f>
        <v>1496</v>
      </c>
      <c r="E132" s="1006" t="str">
        <f>VLOOKUP($A132,'APC Model - Linked sheet'!$A:$L,D$120,FALSE)</f>
        <v>-</v>
      </c>
      <c r="F132" s="1006" t="str">
        <f>VLOOKUP($A132,'APC Model - Linked sheet'!$A:$L,E$120,FALSE)</f>
        <v>-</v>
      </c>
      <c r="G132" s="1006">
        <f>VLOOKUP($A132,'APC Model - Linked sheet'!$A:$L,F$120,FALSE)</f>
        <v>5</v>
      </c>
      <c r="H132" s="1006">
        <f>VLOOKUP($A132,'APC Model - Linked sheet'!$A:$L,G$120,FALSE)</f>
        <v>1496</v>
      </c>
      <c r="I132" s="1006">
        <f>VLOOKUP($A132,'APC Model - Linked sheet'!$A:$L,H$120,FALSE)</f>
        <v>5</v>
      </c>
      <c r="J132" s="1006">
        <f>VLOOKUP($A132,'APC Model - Linked sheet'!$A:$L,I$120,FALSE)</f>
        <v>371</v>
      </c>
      <c r="K132" s="1006" t="str">
        <f>VLOOKUP($A132,'APC Model - Linked sheet'!$A:$L,J$120,FALSE)</f>
        <v>No</v>
      </c>
      <c r="L132" s="1025">
        <f>VLOOKUP($A132,'APC Model - Linked sheet'!$A:$L,K$120,FALSE)</f>
        <v>0</v>
      </c>
      <c r="M132" s="1026">
        <f>VLOOKUP($A132,'APC Model - Linked sheet'!$A:$L,L$120,FALSE)</f>
        <v>0</v>
      </c>
      <c r="P132" s="69"/>
      <c r="Q132" s="828"/>
      <c r="R132" s="828"/>
      <c r="S132" s="828"/>
      <c r="T132" s="828"/>
      <c r="U132" s="828"/>
      <c r="V132" s="828"/>
      <c r="W132" s="828"/>
      <c r="X132" s="828"/>
      <c r="Y132" s="828"/>
    </row>
    <row r="133" spans="1:25">
      <c r="A133" s="836" t="s">
        <v>1266</v>
      </c>
      <c r="B133" s="1003" t="s">
        <v>2845</v>
      </c>
      <c r="C133" s="1006"/>
      <c r="D133" s="1006">
        <f>VLOOKUP($A133,'APC Model - Linked sheet'!$A:$L,C$120,FALSE)</f>
        <v>2188</v>
      </c>
      <c r="E133" s="1006" t="str">
        <f>VLOOKUP($A133,'APC Model - Linked sheet'!$A:$L,D$120,FALSE)</f>
        <v>-</v>
      </c>
      <c r="F133" s="1006" t="str">
        <f>VLOOKUP($A133,'APC Model - Linked sheet'!$A:$L,E$120,FALSE)</f>
        <v>-</v>
      </c>
      <c r="G133" s="1006">
        <f>VLOOKUP($A133,'APC Model - Linked sheet'!$A:$L,F$120,FALSE)</f>
        <v>7</v>
      </c>
      <c r="H133" s="1006">
        <f>VLOOKUP($A133,'APC Model - Linked sheet'!$A:$L,G$120,FALSE)</f>
        <v>2188</v>
      </c>
      <c r="I133" s="1006">
        <f>VLOOKUP($A133,'APC Model - Linked sheet'!$A:$L,H$120,FALSE)</f>
        <v>7</v>
      </c>
      <c r="J133" s="1006">
        <f>VLOOKUP($A133,'APC Model - Linked sheet'!$A:$L,I$120,FALSE)</f>
        <v>371</v>
      </c>
      <c r="K133" s="1006" t="str">
        <f>VLOOKUP($A133,'APC Model - Linked sheet'!$A:$L,J$120,FALSE)</f>
        <v>No</v>
      </c>
      <c r="L133" s="1025">
        <f>VLOOKUP($A133,'APC Model - Linked sheet'!$A:$L,K$120,FALSE)</f>
        <v>0</v>
      </c>
      <c r="M133" s="1026">
        <f>VLOOKUP($A133,'APC Model - Linked sheet'!$A:$L,L$120,FALSE)</f>
        <v>0</v>
      </c>
      <c r="P133" s="69"/>
      <c r="Q133" s="828"/>
      <c r="R133" s="828"/>
      <c r="S133" s="828"/>
      <c r="T133" s="828"/>
      <c r="U133" s="828"/>
      <c r="V133" s="828"/>
      <c r="W133" s="828"/>
      <c r="X133" s="828"/>
      <c r="Y133" s="828"/>
    </row>
    <row r="134" spans="1:25">
      <c r="A134" s="836" t="s">
        <v>1267</v>
      </c>
      <c r="B134" s="1003" t="s">
        <v>2846</v>
      </c>
      <c r="C134" s="1006"/>
      <c r="D134" s="1006">
        <f>VLOOKUP($A134,'APC Model - Linked sheet'!$A:$L,C$120,FALSE)</f>
        <v>1496</v>
      </c>
      <c r="E134" s="1006" t="str">
        <f>VLOOKUP($A134,'APC Model - Linked sheet'!$A:$L,D$120,FALSE)</f>
        <v>-</v>
      </c>
      <c r="F134" s="1006" t="str">
        <f>VLOOKUP($A134,'APC Model - Linked sheet'!$A:$L,E$120,FALSE)</f>
        <v>-</v>
      </c>
      <c r="G134" s="1006">
        <f>VLOOKUP($A134,'APC Model - Linked sheet'!$A:$L,F$120,FALSE)</f>
        <v>5</v>
      </c>
      <c r="H134" s="1006">
        <f>VLOOKUP($A134,'APC Model - Linked sheet'!$A:$L,G$120,FALSE)</f>
        <v>1496</v>
      </c>
      <c r="I134" s="1006">
        <f>VLOOKUP($A134,'APC Model - Linked sheet'!$A:$L,H$120,FALSE)</f>
        <v>5</v>
      </c>
      <c r="J134" s="1006">
        <f>VLOOKUP($A134,'APC Model - Linked sheet'!$A:$L,I$120,FALSE)</f>
        <v>371</v>
      </c>
      <c r="K134" s="1006" t="str">
        <f>VLOOKUP($A134,'APC Model - Linked sheet'!$A:$L,J$120,FALSE)</f>
        <v>No</v>
      </c>
      <c r="L134" s="1025">
        <f>VLOOKUP($A134,'APC Model - Linked sheet'!$A:$L,K$120,FALSE)</f>
        <v>0</v>
      </c>
      <c r="M134" s="1026">
        <f>VLOOKUP($A134,'APC Model - Linked sheet'!$A:$L,L$120,FALSE)</f>
        <v>0</v>
      </c>
      <c r="P134" s="69"/>
      <c r="Q134" s="828"/>
      <c r="R134" s="828"/>
      <c r="S134" s="828"/>
      <c r="T134" s="828"/>
      <c r="U134" s="828"/>
      <c r="V134" s="828"/>
      <c r="W134" s="828"/>
      <c r="X134" s="828"/>
      <c r="Y134" s="828"/>
    </row>
    <row r="135" spans="1:25">
      <c r="A135" s="836" t="s">
        <v>1268</v>
      </c>
      <c r="B135" s="1003" t="s">
        <v>339</v>
      </c>
      <c r="C135" s="1006"/>
      <c r="D135" s="1006">
        <f>VLOOKUP($A135,'APC Model - Linked sheet'!$A:$L,C$120,FALSE)</f>
        <v>2188</v>
      </c>
      <c r="E135" s="1006" t="str">
        <f>VLOOKUP($A135,'APC Model - Linked sheet'!$A:$L,D$120,FALSE)</f>
        <v>-</v>
      </c>
      <c r="F135" s="1006" t="str">
        <f>VLOOKUP($A135,'APC Model - Linked sheet'!$A:$L,E$120,FALSE)</f>
        <v>-</v>
      </c>
      <c r="G135" s="1006">
        <f>VLOOKUP($A135,'APC Model - Linked sheet'!$A:$L,F$120,FALSE)</f>
        <v>7</v>
      </c>
      <c r="H135" s="1006">
        <f>VLOOKUP($A135,'APC Model - Linked sheet'!$A:$L,G$120,FALSE)</f>
        <v>2188</v>
      </c>
      <c r="I135" s="1006">
        <f>VLOOKUP($A135,'APC Model - Linked sheet'!$A:$L,H$120,FALSE)</f>
        <v>7</v>
      </c>
      <c r="J135" s="1006">
        <f>VLOOKUP($A135,'APC Model - Linked sheet'!$A:$L,I$120,FALSE)</f>
        <v>371</v>
      </c>
      <c r="K135" s="1006" t="str">
        <f>VLOOKUP($A135,'APC Model - Linked sheet'!$A:$L,J$120,FALSE)</f>
        <v>No</v>
      </c>
      <c r="L135" s="1025">
        <f>VLOOKUP($A135,'APC Model - Linked sheet'!$A:$L,K$120,FALSE)</f>
        <v>0</v>
      </c>
      <c r="M135" s="1026">
        <f>VLOOKUP($A135,'APC Model - Linked sheet'!$A:$L,L$120,FALSE)</f>
        <v>0</v>
      </c>
      <c r="P135" s="69"/>
      <c r="Q135" s="828"/>
      <c r="R135" s="828"/>
      <c r="S135" s="828"/>
      <c r="T135" s="828"/>
      <c r="U135" s="828"/>
      <c r="V135" s="828"/>
      <c r="W135" s="828"/>
      <c r="X135" s="828"/>
      <c r="Y135" s="828"/>
    </row>
    <row r="136" spans="1:25">
      <c r="A136" s="836" t="s">
        <v>1269</v>
      </c>
      <c r="B136" s="1003" t="s">
        <v>1789</v>
      </c>
      <c r="C136" s="1006"/>
      <c r="D136" s="1006">
        <f>VLOOKUP($A136,'APC Model - Linked sheet'!$A:$L,C$120,FALSE)</f>
        <v>2188</v>
      </c>
      <c r="E136" s="1006" t="str">
        <f>VLOOKUP($A136,'APC Model - Linked sheet'!$A:$L,D$120,FALSE)</f>
        <v>-</v>
      </c>
      <c r="F136" s="1006" t="str">
        <f>VLOOKUP($A136,'APC Model - Linked sheet'!$A:$L,E$120,FALSE)</f>
        <v>-</v>
      </c>
      <c r="G136" s="1006">
        <f>VLOOKUP($A136,'APC Model - Linked sheet'!$A:$L,F$120,FALSE)</f>
        <v>7</v>
      </c>
      <c r="H136" s="1006">
        <f>VLOOKUP($A136,'APC Model - Linked sheet'!$A:$L,G$120,FALSE)</f>
        <v>2188</v>
      </c>
      <c r="I136" s="1006">
        <f>VLOOKUP($A136,'APC Model - Linked sheet'!$A:$L,H$120,FALSE)</f>
        <v>7</v>
      </c>
      <c r="J136" s="1006">
        <f>VLOOKUP($A136,'APC Model - Linked sheet'!$A:$L,I$120,FALSE)</f>
        <v>371</v>
      </c>
      <c r="K136" s="1006" t="str">
        <f>VLOOKUP($A136,'APC Model - Linked sheet'!$A:$L,J$120,FALSE)</f>
        <v>No</v>
      </c>
      <c r="L136" s="1025">
        <f>VLOOKUP($A136,'APC Model - Linked sheet'!$A:$L,K$120,FALSE)</f>
        <v>0</v>
      </c>
      <c r="M136" s="1026">
        <f>VLOOKUP($A136,'APC Model - Linked sheet'!$A:$L,L$120,FALSE)</f>
        <v>0</v>
      </c>
      <c r="P136" s="69"/>
      <c r="Q136" s="828"/>
      <c r="R136" s="828"/>
      <c r="S136" s="828"/>
      <c r="T136" s="828"/>
      <c r="U136" s="828"/>
      <c r="V136" s="828"/>
      <c r="W136" s="828"/>
      <c r="X136" s="828"/>
      <c r="Y136" s="828"/>
    </row>
    <row r="137" spans="1:25">
      <c r="A137" s="836" t="s">
        <v>1270</v>
      </c>
      <c r="B137" s="1003" t="s">
        <v>1790</v>
      </c>
      <c r="C137" s="1006"/>
      <c r="D137" s="1006">
        <f>VLOOKUP($A137,'APC Model - Linked sheet'!$A:$L,C$120,FALSE)</f>
        <v>1496</v>
      </c>
      <c r="E137" s="1006" t="str">
        <f>VLOOKUP($A137,'APC Model - Linked sheet'!$A:$L,D$120,FALSE)</f>
        <v>-</v>
      </c>
      <c r="F137" s="1006" t="str">
        <f>VLOOKUP($A137,'APC Model - Linked sheet'!$A:$L,E$120,FALSE)</f>
        <v>-</v>
      </c>
      <c r="G137" s="1006">
        <f>VLOOKUP($A137,'APC Model - Linked sheet'!$A:$L,F$120,FALSE)</f>
        <v>5</v>
      </c>
      <c r="H137" s="1006">
        <f>VLOOKUP($A137,'APC Model - Linked sheet'!$A:$L,G$120,FALSE)</f>
        <v>1496</v>
      </c>
      <c r="I137" s="1006">
        <f>VLOOKUP($A137,'APC Model - Linked sheet'!$A:$L,H$120,FALSE)</f>
        <v>5</v>
      </c>
      <c r="J137" s="1006">
        <f>VLOOKUP($A137,'APC Model - Linked sheet'!$A:$L,I$120,FALSE)</f>
        <v>371</v>
      </c>
      <c r="K137" s="1006" t="str">
        <f>VLOOKUP($A137,'APC Model - Linked sheet'!$A:$L,J$120,FALSE)</f>
        <v>No</v>
      </c>
      <c r="L137" s="1025">
        <f>VLOOKUP($A137,'APC Model - Linked sheet'!$A:$L,K$120,FALSE)</f>
        <v>0</v>
      </c>
      <c r="M137" s="1026">
        <f>VLOOKUP($A137,'APC Model - Linked sheet'!$A:$L,L$120,FALSE)</f>
        <v>0</v>
      </c>
      <c r="P137" s="69"/>
      <c r="Q137" s="828"/>
      <c r="R137" s="828"/>
      <c r="S137" s="828"/>
      <c r="T137" s="828"/>
      <c r="U137" s="828"/>
      <c r="V137" s="828"/>
      <c r="W137" s="828"/>
      <c r="X137" s="828"/>
      <c r="Y137" s="828"/>
    </row>
    <row r="138" spans="1:25">
      <c r="A138" s="836" t="s">
        <v>1271</v>
      </c>
      <c r="B138" s="1003" t="s">
        <v>2847</v>
      </c>
      <c r="C138" s="1006"/>
      <c r="D138" s="1006">
        <f>VLOOKUP($A138,'APC Model - Linked sheet'!$A:$L,C$120,FALSE)</f>
        <v>2188</v>
      </c>
      <c r="E138" s="1006" t="str">
        <f>VLOOKUP($A138,'APC Model - Linked sheet'!$A:$L,D$120,FALSE)</f>
        <v>-</v>
      </c>
      <c r="F138" s="1006" t="str">
        <f>VLOOKUP($A138,'APC Model - Linked sheet'!$A:$L,E$120,FALSE)</f>
        <v>-</v>
      </c>
      <c r="G138" s="1006">
        <f>VLOOKUP($A138,'APC Model - Linked sheet'!$A:$L,F$120,FALSE)</f>
        <v>7</v>
      </c>
      <c r="H138" s="1006">
        <f>VLOOKUP($A138,'APC Model - Linked sheet'!$A:$L,G$120,FALSE)</f>
        <v>2188</v>
      </c>
      <c r="I138" s="1006">
        <f>VLOOKUP($A138,'APC Model - Linked sheet'!$A:$L,H$120,FALSE)</f>
        <v>7</v>
      </c>
      <c r="J138" s="1006">
        <f>VLOOKUP($A138,'APC Model - Linked sheet'!$A:$L,I$120,FALSE)</f>
        <v>371</v>
      </c>
      <c r="K138" s="1006" t="str">
        <f>VLOOKUP($A138,'APC Model - Linked sheet'!$A:$L,J$120,FALSE)</f>
        <v>No</v>
      </c>
      <c r="L138" s="1025">
        <f>VLOOKUP($A138,'APC Model - Linked sheet'!$A:$L,K$120,FALSE)</f>
        <v>0</v>
      </c>
      <c r="M138" s="1026">
        <f>VLOOKUP($A138,'APC Model - Linked sheet'!$A:$L,L$120,FALSE)</f>
        <v>0</v>
      </c>
      <c r="P138" s="69"/>
      <c r="Q138" s="828"/>
      <c r="R138" s="828"/>
      <c r="S138" s="828"/>
      <c r="T138" s="828"/>
      <c r="U138" s="828"/>
      <c r="V138" s="828"/>
      <c r="W138" s="828"/>
      <c r="X138" s="828"/>
      <c r="Y138" s="828"/>
    </row>
    <row r="139" spans="1:25">
      <c r="A139" s="836" t="s">
        <v>1272</v>
      </c>
      <c r="B139" s="1003" t="s">
        <v>2848</v>
      </c>
      <c r="C139" s="1006"/>
      <c r="D139" s="1006">
        <f>VLOOKUP($A139,'APC Model - Linked sheet'!$A:$L,C$120,FALSE)</f>
        <v>1496</v>
      </c>
      <c r="E139" s="1006" t="str">
        <f>VLOOKUP($A139,'APC Model - Linked sheet'!$A:$L,D$120,FALSE)</f>
        <v>-</v>
      </c>
      <c r="F139" s="1006" t="str">
        <f>VLOOKUP($A139,'APC Model - Linked sheet'!$A:$L,E$120,FALSE)</f>
        <v>-</v>
      </c>
      <c r="G139" s="1006">
        <f>VLOOKUP($A139,'APC Model - Linked sheet'!$A:$L,F$120,FALSE)</f>
        <v>5</v>
      </c>
      <c r="H139" s="1006">
        <f>VLOOKUP($A139,'APC Model - Linked sheet'!$A:$L,G$120,FALSE)</f>
        <v>1496</v>
      </c>
      <c r="I139" s="1006">
        <f>VLOOKUP($A139,'APC Model - Linked sheet'!$A:$L,H$120,FALSE)</f>
        <v>5</v>
      </c>
      <c r="J139" s="1006">
        <f>VLOOKUP($A139,'APC Model - Linked sheet'!$A:$L,I$120,FALSE)</f>
        <v>371</v>
      </c>
      <c r="K139" s="1006" t="str">
        <f>VLOOKUP($A139,'APC Model - Linked sheet'!$A:$L,J$120,FALSE)</f>
        <v>No</v>
      </c>
      <c r="L139" s="1025">
        <f>VLOOKUP($A139,'APC Model - Linked sheet'!$A:$L,K$120,FALSE)</f>
        <v>0</v>
      </c>
      <c r="M139" s="1026">
        <f>VLOOKUP($A139,'APC Model - Linked sheet'!$A:$L,L$120,FALSE)</f>
        <v>0</v>
      </c>
      <c r="P139" s="69"/>
      <c r="Q139" s="828"/>
      <c r="R139" s="828"/>
      <c r="S139" s="828"/>
      <c r="T139" s="828"/>
      <c r="U139" s="828"/>
      <c r="V139" s="828"/>
      <c r="W139" s="828"/>
      <c r="X139" s="828"/>
      <c r="Y139" s="828"/>
    </row>
    <row r="140" spans="1:25" ht="12" thickBot="1">
      <c r="A140" s="837" t="s">
        <v>1273</v>
      </c>
      <c r="B140" s="1004" t="s">
        <v>340</v>
      </c>
      <c r="C140" s="1006"/>
      <c r="D140" s="1006">
        <f>VLOOKUP($A140,'APC Model - Linked sheet'!$A:$L,C$120,FALSE)</f>
        <v>2188</v>
      </c>
      <c r="E140" s="1006" t="str">
        <f>VLOOKUP($A140,'APC Model - Linked sheet'!$A:$L,D$120,FALSE)</f>
        <v>-</v>
      </c>
      <c r="F140" s="1006" t="str">
        <f>VLOOKUP($A140,'APC Model - Linked sheet'!$A:$L,E$120,FALSE)</f>
        <v>-</v>
      </c>
      <c r="G140" s="1006">
        <f>VLOOKUP($A140,'APC Model - Linked sheet'!$A:$L,F$120,FALSE)</f>
        <v>7</v>
      </c>
      <c r="H140" s="1006">
        <f>VLOOKUP($A140,'APC Model - Linked sheet'!$A:$L,G$120,FALSE)</f>
        <v>2188</v>
      </c>
      <c r="I140" s="1006">
        <f>VLOOKUP($A140,'APC Model - Linked sheet'!$A:$L,H$120,FALSE)</f>
        <v>7</v>
      </c>
      <c r="J140" s="1006">
        <f>VLOOKUP($A140,'APC Model - Linked sheet'!$A:$L,I$120,FALSE)</f>
        <v>371</v>
      </c>
      <c r="K140" s="1006" t="str">
        <f>VLOOKUP($A140,'APC Model - Linked sheet'!$A:$L,J$120,FALSE)</f>
        <v>No</v>
      </c>
      <c r="L140" s="1025">
        <f>VLOOKUP($A140,'APC Model - Linked sheet'!$A:$L,K$120,FALSE)</f>
        <v>0</v>
      </c>
      <c r="M140" s="1026">
        <f>VLOOKUP($A140,'APC Model - Linked sheet'!$A:$L,L$120,FALSE)</f>
        <v>0</v>
      </c>
      <c r="P140" s="69"/>
      <c r="Q140" s="828"/>
      <c r="R140" s="828"/>
      <c r="S140" s="828"/>
      <c r="T140" s="828"/>
      <c r="U140" s="828"/>
      <c r="V140" s="828"/>
      <c r="W140" s="828"/>
      <c r="X140" s="828"/>
      <c r="Y140" s="828"/>
    </row>
    <row r="141" spans="1:25" ht="12.75">
      <c r="A141" s="828" t="s">
        <v>3107</v>
      </c>
      <c r="B141" s="828"/>
      <c r="C141" s="1007"/>
      <c r="D141" s="1007"/>
      <c r="E141" s="1007"/>
      <c r="F141" s="1007"/>
      <c r="G141" s="1007"/>
      <c r="H141" s="1007"/>
      <c r="I141" s="1007"/>
      <c r="J141" s="1008"/>
      <c r="K141" s="1009"/>
      <c r="L141" s="1009"/>
      <c r="M141" s="1009"/>
      <c r="N141" s="1009"/>
      <c r="O141" s="1009"/>
    </row>
    <row r="142" spans="1:25" ht="12.75">
      <c r="A142" s="828"/>
      <c r="B142" s="828"/>
      <c r="C142" s="828"/>
      <c r="D142" s="828"/>
      <c r="E142" s="828"/>
      <c r="F142" s="828"/>
      <c r="G142" s="828"/>
      <c r="H142" s="828"/>
      <c r="I142" s="828"/>
      <c r="J142" s="829"/>
      <c r="K142" s="69"/>
      <c r="L142" s="69"/>
      <c r="M142" s="69"/>
      <c r="N142" s="69"/>
      <c r="O142" s="69"/>
    </row>
    <row r="143" spans="1:25" ht="13.5" thickBot="1">
      <c r="A143" s="838"/>
      <c r="B143" s="838"/>
      <c r="C143" s="838"/>
      <c r="D143" s="838"/>
      <c r="E143" s="838"/>
      <c r="F143" s="838"/>
      <c r="G143" s="838"/>
      <c r="H143" s="838"/>
      <c r="I143" s="838"/>
      <c r="J143" s="838"/>
      <c r="K143" s="61"/>
      <c r="L143" s="61"/>
      <c r="M143" s="61"/>
      <c r="N143" s="61"/>
      <c r="O143" s="61"/>
    </row>
    <row r="144" spans="1:25" ht="12.75">
      <c r="A144" s="818"/>
      <c r="B144" s="839"/>
      <c r="C144" s="839"/>
      <c r="D144" s="839"/>
      <c r="E144" s="839"/>
      <c r="F144" s="839"/>
      <c r="G144" s="839"/>
      <c r="H144" s="839"/>
      <c r="I144" s="839"/>
      <c r="J144" s="839"/>
    </row>
    <row r="145" spans="1:10" ht="15.75" thickBot="1">
      <c r="A145" s="840">
        <v>12</v>
      </c>
      <c r="B145" s="841" t="s">
        <v>3108</v>
      </c>
      <c r="C145" s="841"/>
      <c r="D145" s="841"/>
      <c r="E145" s="841"/>
      <c r="F145" s="842"/>
      <c r="G145" s="842"/>
      <c r="H145" s="842"/>
      <c r="I145" s="842"/>
      <c r="J145" s="842"/>
    </row>
    <row r="146" spans="1:10" ht="13.5" thickBot="1">
      <c r="A146" s="843"/>
      <c r="B146" s="844"/>
      <c r="C146" s="1060" t="s">
        <v>19</v>
      </c>
      <c r="D146" s="1061"/>
      <c r="E146" s="1061"/>
      <c r="F146" s="1062"/>
      <c r="G146" s="839"/>
      <c r="H146" s="839"/>
      <c r="I146" s="839"/>
      <c r="J146" s="839"/>
    </row>
    <row r="147" spans="1:10" ht="57" thickBot="1">
      <c r="A147" s="821" t="s">
        <v>18</v>
      </c>
      <c r="B147" s="821" t="s">
        <v>17</v>
      </c>
      <c r="C147" s="1020" t="s">
        <v>16</v>
      </c>
      <c r="D147" s="1021" t="s">
        <v>15</v>
      </c>
      <c r="E147" s="1021" t="s">
        <v>14</v>
      </c>
      <c r="F147" s="1022" t="s">
        <v>13</v>
      </c>
      <c r="G147" s="818"/>
      <c r="H147" s="818"/>
      <c r="I147" s="818"/>
      <c r="J147" s="818"/>
    </row>
    <row r="148" spans="1:10" ht="12.75">
      <c r="A148" s="845">
        <v>501</v>
      </c>
      <c r="B148" s="1018" t="s">
        <v>12</v>
      </c>
      <c r="C148" s="845">
        <f>Prices!BL116</f>
        <v>131</v>
      </c>
      <c r="D148" s="846">
        <f>Prices!BM116</f>
        <v>138</v>
      </c>
      <c r="E148" s="846">
        <f>Prices!BN116</f>
        <v>66</v>
      </c>
      <c r="F148" s="953">
        <f>Prices!BO116</f>
        <v>83</v>
      </c>
      <c r="G148" s="818"/>
      <c r="H148" s="818"/>
      <c r="I148" s="818"/>
      <c r="J148" s="818"/>
    </row>
    <row r="149" spans="1:10" ht="13.5" thickBot="1">
      <c r="A149" s="847">
        <v>560</v>
      </c>
      <c r="B149" s="1019" t="s">
        <v>11</v>
      </c>
      <c r="C149" s="847">
        <f>Prices!BL117</f>
        <v>131</v>
      </c>
      <c r="D149" s="848">
        <f>Prices!BM117</f>
        <v>138</v>
      </c>
      <c r="E149" s="848">
        <f>Prices!BN117</f>
        <v>66</v>
      </c>
      <c r="F149" s="954">
        <f>Prices!BO117</f>
        <v>83</v>
      </c>
      <c r="G149" s="818"/>
      <c r="H149" s="818"/>
      <c r="I149" s="818"/>
      <c r="J149" s="818"/>
    </row>
    <row r="150" spans="1:10" ht="13.5" thickBot="1">
      <c r="A150" s="849"/>
      <c r="B150" s="849"/>
      <c r="C150" s="849"/>
      <c r="D150" s="849"/>
      <c r="E150" s="838"/>
      <c r="F150" s="838"/>
      <c r="G150" s="838"/>
      <c r="H150" s="838"/>
      <c r="I150" s="838"/>
      <c r="J150" s="818"/>
    </row>
    <row r="151" spans="1:10" ht="12.75">
      <c r="A151" s="830"/>
      <c r="B151" s="830"/>
      <c r="C151" s="830"/>
      <c r="D151" s="830"/>
      <c r="E151" s="829"/>
      <c r="F151" s="829"/>
      <c r="G151" s="829"/>
      <c r="H151" s="829"/>
      <c r="I151" s="829"/>
      <c r="J151" s="818"/>
    </row>
    <row r="152" spans="1:10" ht="12.75">
      <c r="A152" s="840">
        <v>13</v>
      </c>
      <c r="B152" s="850" t="s">
        <v>3109</v>
      </c>
      <c r="C152" s="850"/>
      <c r="D152" s="839"/>
      <c r="E152" s="818"/>
      <c r="F152" s="818"/>
      <c r="G152" s="818"/>
      <c r="H152" s="818"/>
      <c r="I152" s="818"/>
      <c r="J152" s="818"/>
    </row>
    <row r="153" spans="1:10" ht="15.75" thickBot="1">
      <c r="A153" s="851"/>
      <c r="B153" s="842"/>
      <c r="C153" s="852"/>
      <c r="D153" s="839"/>
      <c r="E153" s="818"/>
      <c r="F153" s="818"/>
      <c r="G153" s="818"/>
      <c r="H153" s="818"/>
      <c r="I153" s="818"/>
      <c r="J153" s="818"/>
    </row>
    <row r="154" spans="1:10" ht="13.5" thickBot="1">
      <c r="A154" s="821" t="s">
        <v>6</v>
      </c>
      <c r="B154" s="821" t="s">
        <v>5</v>
      </c>
      <c r="C154" s="1023" t="s">
        <v>4</v>
      </c>
      <c r="D154" s="839"/>
      <c r="E154" s="818"/>
      <c r="F154" s="818"/>
      <c r="G154" s="818"/>
      <c r="H154" s="818"/>
      <c r="I154" s="818"/>
      <c r="J154" s="818"/>
    </row>
    <row r="155" spans="1:10" ht="12.75">
      <c r="A155" s="853" t="s">
        <v>1</v>
      </c>
      <c r="B155" s="854" t="s">
        <v>9</v>
      </c>
      <c r="C155" s="855">
        <f>Prices!BL123</f>
        <v>43</v>
      </c>
      <c r="D155" s="839"/>
      <c r="E155" s="818"/>
      <c r="F155" s="818"/>
      <c r="G155" s="818"/>
      <c r="H155" s="818"/>
      <c r="I155" s="818"/>
      <c r="J155" s="818"/>
    </row>
    <row r="156" spans="1:10" ht="13.5" thickBot="1">
      <c r="A156" s="856" t="s">
        <v>1</v>
      </c>
      <c r="B156" s="857" t="s">
        <v>8</v>
      </c>
      <c r="C156" s="1024">
        <f>Prices!BL124</f>
        <v>55</v>
      </c>
      <c r="D156" s="839"/>
      <c r="E156" s="818"/>
      <c r="F156" s="818"/>
      <c r="G156" s="818"/>
      <c r="H156" s="818"/>
      <c r="I156" s="818"/>
      <c r="J156" s="818"/>
    </row>
    <row r="157" spans="1:10" ht="15">
      <c r="A157" s="858"/>
      <c r="B157" s="858"/>
      <c r="C157" s="858"/>
      <c r="D157" s="830"/>
      <c r="E157" s="818"/>
      <c r="F157" s="818"/>
      <c r="G157" s="818"/>
      <c r="H157" s="818"/>
      <c r="I157" s="818"/>
      <c r="J157" s="818"/>
    </row>
    <row r="158" spans="1:10" ht="15.75" thickBot="1">
      <c r="A158" s="859"/>
      <c r="B158" s="860"/>
      <c r="C158" s="860"/>
      <c r="D158" s="849"/>
      <c r="E158" s="838"/>
      <c r="F158" s="838"/>
      <c r="G158" s="838"/>
      <c r="H158" s="838"/>
      <c r="I158" s="838"/>
      <c r="J158" s="818"/>
    </row>
    <row r="159" spans="1:10" ht="15">
      <c r="A159" s="861"/>
      <c r="B159" s="858"/>
      <c r="C159" s="858"/>
      <c r="D159" s="830"/>
      <c r="E159" s="829"/>
      <c r="F159" s="829"/>
      <c r="G159" s="829"/>
      <c r="H159" s="829"/>
      <c r="I159" s="829"/>
      <c r="J159" s="818"/>
    </row>
    <row r="160" spans="1:10" ht="12.75">
      <c r="A160" s="840">
        <v>14</v>
      </c>
      <c r="B160" s="862" t="s">
        <v>3110</v>
      </c>
      <c r="C160" s="850"/>
      <c r="D160" s="839"/>
      <c r="E160" s="818"/>
      <c r="F160" s="818"/>
      <c r="G160" s="818"/>
      <c r="H160" s="818"/>
      <c r="I160" s="818"/>
      <c r="J160" s="818"/>
    </row>
    <row r="161" spans="1:10" ht="15.75" thickBot="1">
      <c r="A161" s="851"/>
      <c r="B161" s="842"/>
      <c r="C161" s="852"/>
      <c r="D161" s="839"/>
      <c r="E161" s="818"/>
      <c r="F161" s="818"/>
      <c r="G161" s="818"/>
      <c r="H161" s="818"/>
      <c r="I161" s="818"/>
      <c r="J161" s="818"/>
    </row>
    <row r="162" spans="1:10" ht="13.5" thickBot="1">
      <c r="A162" s="821" t="s">
        <v>6</v>
      </c>
      <c r="B162" s="821" t="s">
        <v>5</v>
      </c>
      <c r="C162" s="1023" t="s">
        <v>4</v>
      </c>
      <c r="D162" s="839"/>
      <c r="E162" s="818"/>
      <c r="F162" s="818"/>
      <c r="G162" s="818"/>
      <c r="H162" s="818"/>
      <c r="I162" s="818"/>
      <c r="J162" s="818"/>
    </row>
    <row r="163" spans="1:10" ht="12.75">
      <c r="A163" s="853" t="s">
        <v>1</v>
      </c>
      <c r="B163" s="863" t="s">
        <v>3</v>
      </c>
      <c r="C163" s="855">
        <f>Prices!BL130</f>
        <v>184</v>
      </c>
      <c r="D163" s="839"/>
      <c r="E163" s="818"/>
      <c r="F163" s="818"/>
      <c r="G163" s="818"/>
      <c r="H163" s="818"/>
      <c r="I163" s="818"/>
      <c r="J163" s="818"/>
    </row>
    <row r="164" spans="1:10" ht="12.75">
      <c r="A164" s="864" t="s">
        <v>1</v>
      </c>
      <c r="B164" s="865" t="s">
        <v>2</v>
      </c>
      <c r="C164" s="866">
        <f>Prices!BL131</f>
        <v>284</v>
      </c>
      <c r="D164" s="839"/>
      <c r="E164" s="818"/>
      <c r="F164" s="818"/>
      <c r="G164" s="818"/>
      <c r="H164" s="818"/>
      <c r="I164" s="818"/>
      <c r="J164" s="818"/>
    </row>
    <row r="165" spans="1:10" ht="13.5" thickBot="1">
      <c r="A165" s="856" t="s">
        <v>1</v>
      </c>
      <c r="B165" s="867" t="s">
        <v>0</v>
      </c>
      <c r="C165" s="1024">
        <f>Prices!BL132</f>
        <v>284</v>
      </c>
      <c r="D165" s="839"/>
      <c r="E165" s="818"/>
      <c r="F165" s="818"/>
      <c r="G165" s="818"/>
      <c r="H165" s="818"/>
      <c r="I165" s="818"/>
      <c r="J165" s="818"/>
    </row>
    <row r="166" spans="1:10" ht="15">
      <c r="A166" s="842"/>
      <c r="B166" s="842"/>
      <c r="C166" s="858"/>
      <c r="D166" s="839"/>
      <c r="E166" s="818"/>
      <c r="F166" s="818"/>
      <c r="G166" s="818"/>
      <c r="H166" s="818"/>
      <c r="I166" s="818"/>
      <c r="J166" s="818"/>
    </row>
    <row r="167" spans="1:10" ht="13.5" thickBot="1">
      <c r="A167" s="838"/>
      <c r="B167" s="838"/>
      <c r="C167" s="838"/>
      <c r="D167" s="838"/>
      <c r="E167" s="838"/>
      <c r="F167" s="838"/>
      <c r="G167" s="838"/>
      <c r="H167" s="838"/>
      <c r="I167" s="838"/>
      <c r="J167" s="818"/>
    </row>
    <row r="168" spans="1:10" ht="12.75">
      <c r="A168" s="818"/>
      <c r="B168" s="818"/>
      <c r="C168" s="818"/>
      <c r="D168" s="818"/>
      <c r="E168" s="818"/>
      <c r="F168" s="818"/>
      <c r="G168" s="818"/>
      <c r="H168" s="818"/>
      <c r="I168" s="818"/>
      <c r="J168" s="818"/>
    </row>
    <row r="169" spans="1:10" ht="12.75">
      <c r="A169" s="818"/>
      <c r="B169" s="818"/>
      <c r="C169" s="818"/>
      <c r="D169" s="818"/>
      <c r="E169" s="818"/>
      <c r="F169" s="818"/>
      <c r="G169" s="818"/>
      <c r="H169" s="818"/>
      <c r="I169" s="818"/>
      <c r="J169" s="818"/>
    </row>
    <row r="170" spans="1:10" ht="12.75">
      <c r="A170" s="818"/>
      <c r="B170" s="818"/>
      <c r="C170" s="818"/>
      <c r="D170" s="818"/>
      <c r="E170" s="818"/>
      <c r="F170" s="818"/>
      <c r="G170" s="818"/>
      <c r="H170" s="818"/>
      <c r="I170" s="818"/>
      <c r="J170" s="818"/>
    </row>
    <row r="171" spans="1:10" ht="12.75">
      <c r="A171" s="818"/>
      <c r="B171" s="818"/>
      <c r="C171" s="818"/>
      <c r="D171" s="818"/>
      <c r="E171" s="818"/>
      <c r="F171" s="818"/>
      <c r="G171" s="818"/>
      <c r="H171" s="818"/>
      <c r="I171" s="818"/>
      <c r="J171" s="818"/>
    </row>
    <row r="172" spans="1:10" ht="12.75">
      <c r="A172" s="818"/>
      <c r="B172" s="818"/>
      <c r="C172" s="818"/>
      <c r="D172" s="818"/>
      <c r="E172" s="818"/>
      <c r="F172" s="818"/>
      <c r="G172" s="818"/>
      <c r="H172" s="818"/>
      <c r="I172" s="818"/>
      <c r="J172" s="818"/>
    </row>
    <row r="173" spans="1:10" ht="12.75">
      <c r="A173" s="818"/>
      <c r="B173" s="818"/>
      <c r="C173" s="818"/>
      <c r="D173" s="818"/>
      <c r="E173" s="818"/>
      <c r="F173" s="818"/>
      <c r="G173" s="818"/>
      <c r="H173" s="818"/>
      <c r="I173" s="818"/>
      <c r="J173" s="818"/>
    </row>
    <row r="174" spans="1:10" ht="12.75">
      <c r="A174" s="818"/>
      <c r="B174" s="818"/>
      <c r="C174" s="818"/>
      <c r="D174" s="818"/>
      <c r="E174" s="818"/>
      <c r="F174" s="818"/>
      <c r="G174" s="818"/>
      <c r="H174" s="818"/>
      <c r="I174" s="818"/>
      <c r="J174" s="818"/>
    </row>
    <row r="175" spans="1:10" ht="12.75">
      <c r="A175" s="818"/>
      <c r="B175" s="818"/>
      <c r="C175" s="818"/>
      <c r="D175" s="818"/>
      <c r="E175" s="818"/>
      <c r="F175" s="818"/>
      <c r="G175" s="818"/>
      <c r="H175" s="818"/>
      <c r="I175" s="818"/>
      <c r="J175" s="818"/>
    </row>
    <row r="176" spans="1:10" ht="12.75">
      <c r="A176" s="818"/>
      <c r="B176" s="818"/>
      <c r="C176" s="818"/>
      <c r="D176" s="818"/>
      <c r="E176" s="818"/>
      <c r="F176" s="818"/>
      <c r="G176" s="818"/>
      <c r="H176" s="818"/>
      <c r="I176" s="818"/>
      <c r="J176" s="818"/>
    </row>
    <row r="177" spans="1:10" ht="12.75">
      <c r="A177" s="818"/>
      <c r="B177" s="818"/>
      <c r="C177" s="818"/>
      <c r="D177" s="818"/>
      <c r="E177" s="818"/>
      <c r="F177" s="818"/>
      <c r="G177" s="818"/>
      <c r="H177" s="818"/>
      <c r="I177" s="818"/>
      <c r="J177" s="818"/>
    </row>
  </sheetData>
  <mergeCells count="7">
    <mergeCell ref="C146:F146"/>
    <mergeCell ref="A1:B1"/>
    <mergeCell ref="A47:G47"/>
    <mergeCell ref="A48:G48"/>
    <mergeCell ref="A49:G49"/>
    <mergeCell ref="C70:F70"/>
    <mergeCell ref="C76:F76"/>
  </mergeCells>
  <conditionalFormatting sqref="G121 I121">
    <cfRule type="cellIs" dxfId="27" priority="1" stopIfTrue="1" operator="equal">
      <formula>0</formula>
    </cfRule>
  </conditionalFormatting>
  <pageMargins left="0.7" right="0.7" top="0.75" bottom="0.75" header="0.3" footer="0.3"/>
  <pageSetup paperSize="9" scale="48" orientation="portrait" r:id="rId1"/>
  <rowBreaks count="1" manualBreakCount="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P136"/>
  <sheetViews>
    <sheetView showGridLines="0" zoomScale="85" zoomScaleNormal="85" workbookViewId="0"/>
  </sheetViews>
  <sheetFormatPr defaultRowHeight="15"/>
  <cols>
    <col min="2" max="2" width="34.7109375" bestFit="1" customWidth="1"/>
    <col min="3" max="3" width="48.5703125" customWidth="1"/>
    <col min="5" max="5" width="13.85546875" customWidth="1"/>
    <col min="6" max="6" width="14.5703125" customWidth="1"/>
    <col min="7" max="7" width="11.140625" customWidth="1"/>
    <col min="8" max="8" width="45" bestFit="1" customWidth="1"/>
    <col min="9" max="9" width="48.5703125" customWidth="1"/>
    <col min="10" max="10" width="11" customWidth="1"/>
    <col min="11" max="12" width="11.28515625" customWidth="1"/>
    <col min="13" max="13" width="45" bestFit="1" customWidth="1"/>
    <col min="14" max="14" width="45.28515625" style="384" bestFit="1" customWidth="1"/>
    <col min="16" max="16" width="9.140625" style="384"/>
  </cols>
  <sheetData>
    <row r="1" spans="2:16" s="383" customFormat="1">
      <c r="N1" s="384"/>
      <c r="P1" s="384"/>
    </row>
    <row r="2" spans="2:16" s="383" customFormat="1" ht="24" thickBot="1">
      <c r="B2" s="386" t="s">
        <v>1774</v>
      </c>
      <c r="N2" s="384"/>
      <c r="P2" s="384"/>
    </row>
    <row r="3" spans="2:16">
      <c r="B3" s="384"/>
      <c r="M3" s="1069" t="s">
        <v>1773</v>
      </c>
      <c r="N3" s="1070"/>
      <c r="O3" s="1071"/>
    </row>
    <row r="4" spans="2:16" ht="15.75" thickBot="1">
      <c r="B4" s="385" t="s">
        <v>1775</v>
      </c>
      <c r="H4" s="385" t="s">
        <v>3130</v>
      </c>
      <c r="M4" s="1072"/>
      <c r="N4" s="1073"/>
      <c r="O4" s="1074"/>
    </row>
    <row r="5" spans="2:16" ht="24.75" thickBot="1">
      <c r="B5" s="359" t="s">
        <v>54</v>
      </c>
      <c r="C5" s="360" t="s">
        <v>53</v>
      </c>
      <c r="D5" s="360" t="s">
        <v>1772</v>
      </c>
      <c r="E5" s="361" t="s">
        <v>1771</v>
      </c>
      <c r="F5" s="919" t="s">
        <v>120</v>
      </c>
      <c r="H5" s="357" t="s">
        <v>54</v>
      </c>
      <c r="I5" s="358" t="s">
        <v>53</v>
      </c>
      <c r="J5" s="377" t="s">
        <v>1772</v>
      </c>
      <c r="M5" s="382" t="s">
        <v>54</v>
      </c>
      <c r="N5" s="381"/>
      <c r="O5" s="380" t="s">
        <v>4</v>
      </c>
    </row>
    <row r="6" spans="2:16">
      <c r="B6" s="362" t="str">
        <f>Prices!A17</f>
        <v>DZ11A</v>
      </c>
      <c r="C6" s="363" t="str">
        <f>Prices!B17</f>
        <v>Lobar, Atypical or Viral Pneumonia with Major CC</v>
      </c>
      <c r="D6" s="363">
        <f>Prices!AZ17</f>
        <v>1456</v>
      </c>
      <c r="E6" s="917" t="str">
        <f>Prices!AQ17</f>
        <v>Rollover</v>
      </c>
      <c r="F6" s="921">
        <f>VLOOKUP(B6,Prices!$A$16:$BB$27,54,FALSE)</f>
        <v>0.46</v>
      </c>
      <c r="H6" s="368" t="str">
        <f>B6</f>
        <v>DZ11A</v>
      </c>
      <c r="I6" s="369" t="str">
        <f>C6</f>
        <v>Lobar, Atypical or Viral Pneumonia with Major CC</v>
      </c>
      <c r="J6" s="370">
        <f>VLOOKUP(H6,'2014-15 Non-mandatory tariff'!$A$23:$D$33,4,FALSE)</f>
        <v>1456</v>
      </c>
      <c r="M6" s="518" t="str">
        <f t="shared" ref="M6:M16" si="0">IF(B6="","",B6)</f>
        <v>DZ11A</v>
      </c>
      <c r="N6" s="372" t="str">
        <f>C6</f>
        <v>Lobar, Atypical or Viral Pneumonia with Major CC</v>
      </c>
      <c r="O6" s="379">
        <f>D6/J6-1</f>
        <v>0</v>
      </c>
    </row>
    <row r="7" spans="2:16">
      <c r="B7" s="364" t="str">
        <f>Prices!A18</f>
        <v>DZ11B</v>
      </c>
      <c r="C7" s="365" t="str">
        <f>Prices!B18</f>
        <v>Lobar, Atypical or Viral Pneumonia with CC</v>
      </c>
      <c r="D7" s="365">
        <f>Prices!AZ18</f>
        <v>1122</v>
      </c>
      <c r="E7" s="918" t="str">
        <f>Prices!AQ18</f>
        <v>Rollover</v>
      </c>
      <c r="F7" s="921">
        <f>VLOOKUP(B7,Prices!$A$16:$BB$27,54,FALSE)</f>
        <v>0.51</v>
      </c>
      <c r="H7" s="371" t="str">
        <f t="shared" ref="H7:H69" si="1">B7</f>
        <v>DZ11B</v>
      </c>
      <c r="I7" s="372" t="str">
        <f t="shared" ref="I7:I69" si="2">C7</f>
        <v>Lobar, Atypical or Viral Pneumonia with CC</v>
      </c>
      <c r="J7" s="373">
        <f>VLOOKUP(H7,'2014-15 Non-mandatory tariff'!$A$23:$D$33,4,FALSE)</f>
        <v>1122</v>
      </c>
      <c r="M7" s="518" t="str">
        <f t="shared" si="0"/>
        <v>DZ11B</v>
      </c>
      <c r="N7" s="372" t="str">
        <f t="shared" ref="N7:N69" si="3">C7</f>
        <v>Lobar, Atypical or Viral Pneumonia with CC</v>
      </c>
      <c r="O7" s="379">
        <f t="shared" ref="O7:O69" si="4">D7/J7-1</f>
        <v>0</v>
      </c>
    </row>
    <row r="8" spans="2:16">
      <c r="B8" s="364" t="str">
        <f>Prices!A19</f>
        <v>DZ11C</v>
      </c>
      <c r="C8" s="365" t="str">
        <f>Prices!B19</f>
        <v>Lobar, Atypical or Viral Pneumonia without CC</v>
      </c>
      <c r="D8" s="365">
        <f>Prices!AZ19</f>
        <v>544</v>
      </c>
      <c r="E8" s="918" t="str">
        <f>Prices!AQ19</f>
        <v>Rollover</v>
      </c>
      <c r="F8" s="921">
        <f>VLOOKUP(B8,Prices!$A$16:$BB$27,54,FALSE)</f>
        <v>0.59</v>
      </c>
      <c r="H8" s="371" t="str">
        <f t="shared" si="1"/>
        <v>DZ11C</v>
      </c>
      <c r="I8" s="372" t="str">
        <f t="shared" si="2"/>
        <v>Lobar, Atypical or Viral Pneumonia without CC</v>
      </c>
      <c r="J8" s="373">
        <f>VLOOKUP(H8,'2014-15 Non-mandatory tariff'!$A$23:$D$33,4,FALSE)</f>
        <v>544</v>
      </c>
      <c r="M8" s="518" t="str">
        <f t="shared" si="0"/>
        <v>DZ11C</v>
      </c>
      <c r="N8" s="372" t="str">
        <f t="shared" si="3"/>
        <v>Lobar, Atypical or Viral Pneumonia without CC</v>
      </c>
      <c r="O8" s="379">
        <f t="shared" si="4"/>
        <v>0</v>
      </c>
    </row>
    <row r="9" spans="2:16">
      <c r="B9" s="364" t="str">
        <f>Prices!A20</f>
        <v>HA12B</v>
      </c>
      <c r="C9" s="365" t="str">
        <f>Prices!B20</f>
        <v>Major Hip Procedures category 1 for Trauma with CC</v>
      </c>
      <c r="D9" s="365">
        <f>Prices!AZ20</f>
        <v>5553</v>
      </c>
      <c r="E9" s="918" t="str">
        <f>Prices!AQ20</f>
        <v>Rollover</v>
      </c>
      <c r="F9" s="921">
        <f>VLOOKUP(B9,Prices!$A$16:$BB$27,54,FALSE)</f>
        <v>0.66</v>
      </c>
      <c r="H9" s="371" t="str">
        <f t="shared" si="1"/>
        <v>HA12B</v>
      </c>
      <c r="I9" s="372" t="str">
        <f t="shared" si="2"/>
        <v>Major Hip Procedures category 1 for Trauma with CC</v>
      </c>
      <c r="J9" s="373">
        <f>VLOOKUP(H9,'2014-15 Non-mandatory tariff'!$A$23:$D$33,4,FALSE)</f>
        <v>5553</v>
      </c>
      <c r="M9" s="518" t="str">
        <f t="shared" si="0"/>
        <v>HA12B</v>
      </c>
      <c r="N9" s="372" t="str">
        <f t="shared" si="3"/>
        <v>Major Hip Procedures category 1 for Trauma with CC</v>
      </c>
      <c r="O9" s="379">
        <f t="shared" si="4"/>
        <v>0</v>
      </c>
    </row>
    <row r="10" spans="2:16">
      <c r="B10" s="364" t="str">
        <f>Prices!A21</f>
        <v>HA12C</v>
      </c>
      <c r="C10" s="365" t="str">
        <f>Prices!B21</f>
        <v>Major Hip Procedures category 1 for Trauma without CC</v>
      </c>
      <c r="D10" s="365">
        <f>Prices!AZ21</f>
        <v>5373</v>
      </c>
      <c r="E10" s="918" t="str">
        <f>Prices!AQ21</f>
        <v>Rollover</v>
      </c>
      <c r="F10" s="921">
        <f>VLOOKUP(B10,Prices!$A$16:$BB$27,54,FALSE)</f>
        <v>0.85</v>
      </c>
      <c r="H10" s="371" t="str">
        <f t="shared" si="1"/>
        <v>HA12C</v>
      </c>
      <c r="I10" s="372" t="str">
        <f t="shared" si="2"/>
        <v>Major Hip Procedures category 1 for Trauma without CC</v>
      </c>
      <c r="J10" s="373">
        <f>VLOOKUP(H10,'2014-15 Non-mandatory tariff'!$A$23:$D$33,4,FALSE)</f>
        <v>5373</v>
      </c>
      <c r="M10" s="518" t="str">
        <f t="shared" si="0"/>
        <v>HA12C</v>
      </c>
      <c r="N10" s="372" t="str">
        <f t="shared" si="3"/>
        <v>Major Hip Procedures category 1 for Trauma without CC</v>
      </c>
      <c r="O10" s="379">
        <f t="shared" si="4"/>
        <v>0</v>
      </c>
    </row>
    <row r="11" spans="2:16">
      <c r="B11" s="364" t="str">
        <f>Prices!A22</f>
        <v>HA13A</v>
      </c>
      <c r="C11" s="365" t="str">
        <f>Prices!B22</f>
        <v>Intermediate Hip Procedures for Trauma with Major CC</v>
      </c>
      <c r="D11" s="365">
        <f>Prices!AZ22</f>
        <v>3228</v>
      </c>
      <c r="E11" s="918" t="str">
        <f>Prices!AQ22</f>
        <v>Rollover</v>
      </c>
      <c r="F11" s="921">
        <f>VLOOKUP(B11,Prices!$A$16:$BB$27,54,FALSE)</f>
        <v>0.46</v>
      </c>
      <c r="H11" s="371" t="str">
        <f t="shared" si="1"/>
        <v>HA13A</v>
      </c>
      <c r="I11" s="372" t="str">
        <f t="shared" si="2"/>
        <v>Intermediate Hip Procedures for Trauma with Major CC</v>
      </c>
      <c r="J11" s="373">
        <f>VLOOKUP(H11,'2014-15 Non-mandatory tariff'!$A$23:$D$33,4,FALSE)</f>
        <v>3228</v>
      </c>
      <c r="M11" s="518" t="str">
        <f t="shared" si="0"/>
        <v>HA13A</v>
      </c>
      <c r="N11" s="372" t="str">
        <f t="shared" si="3"/>
        <v>Intermediate Hip Procedures for Trauma with Major CC</v>
      </c>
      <c r="O11" s="379">
        <f t="shared" si="4"/>
        <v>0</v>
      </c>
    </row>
    <row r="12" spans="2:16">
      <c r="B12" s="364" t="str">
        <f>Prices!A23</f>
        <v>HA13B</v>
      </c>
      <c r="C12" s="365" t="str">
        <f>Prices!B23</f>
        <v>Intermediate Hip Procedures for Trauma with Intermediate CC</v>
      </c>
      <c r="D12" s="365">
        <f>Prices!AZ23</f>
        <v>4224</v>
      </c>
      <c r="E12" s="918" t="str">
        <f>Prices!AQ23</f>
        <v>Rollover</v>
      </c>
      <c r="F12" s="921">
        <f>VLOOKUP(B12,Prices!$A$16:$BB$27,54,FALSE)</f>
        <v>0.75</v>
      </c>
      <c r="H12" s="371" t="str">
        <f t="shared" si="1"/>
        <v>HA13B</v>
      </c>
      <c r="I12" s="372" t="str">
        <f t="shared" si="2"/>
        <v>Intermediate Hip Procedures for Trauma with Intermediate CC</v>
      </c>
      <c r="J12" s="373">
        <f>VLOOKUP(H12,'2014-15 Non-mandatory tariff'!$A$23:$D$33,4,FALSE)</f>
        <v>4224</v>
      </c>
      <c r="M12" s="518" t="str">
        <f t="shared" si="0"/>
        <v>HA13B</v>
      </c>
      <c r="N12" s="372" t="str">
        <f t="shared" si="3"/>
        <v>Intermediate Hip Procedures for Trauma with Intermediate CC</v>
      </c>
      <c r="O12" s="379">
        <f t="shared" si="4"/>
        <v>0</v>
      </c>
    </row>
    <row r="13" spans="2:16">
      <c r="B13" s="364" t="str">
        <f>Prices!A24</f>
        <v>HA13C</v>
      </c>
      <c r="C13" s="365" t="str">
        <f>Prices!B24</f>
        <v>Intermediate Hip Procedures for Trauma without CC</v>
      </c>
      <c r="D13" s="365">
        <f>Prices!AZ24</f>
        <v>4392</v>
      </c>
      <c r="E13" s="918" t="str">
        <f>Prices!AQ24</f>
        <v>Rollover</v>
      </c>
      <c r="F13" s="921">
        <f>VLOOKUP(B13,Prices!$A$16:$BB$27,54,FALSE)</f>
        <v>0.78</v>
      </c>
      <c r="H13" s="371" t="str">
        <f t="shared" si="1"/>
        <v>HA13C</v>
      </c>
      <c r="I13" s="372" t="str">
        <f t="shared" si="2"/>
        <v>Intermediate Hip Procedures for Trauma without CC</v>
      </c>
      <c r="J13" s="373">
        <f>VLOOKUP(H13,'2014-15 Non-mandatory tariff'!$A$23:$D$33,4,FALSE)</f>
        <v>4392</v>
      </c>
      <c r="M13" s="518" t="str">
        <f t="shared" si="0"/>
        <v>HA13C</v>
      </c>
      <c r="N13" s="372" t="str">
        <f t="shared" si="3"/>
        <v>Intermediate Hip Procedures for Trauma without CC</v>
      </c>
      <c r="O13" s="379">
        <f t="shared" si="4"/>
        <v>0</v>
      </c>
    </row>
    <row r="14" spans="2:16">
      <c r="B14" s="364" t="str">
        <f>Prices!A25</f>
        <v>HB12A</v>
      </c>
      <c r="C14" s="365" t="str">
        <f>Prices!B25</f>
        <v>Major Hip Procedures for Non-Trauma category 1 with Major CC</v>
      </c>
      <c r="D14" s="365">
        <f>Prices!AZ25</f>
        <v>5363</v>
      </c>
      <c r="E14" s="918" t="str">
        <f>Prices!AQ25</f>
        <v>Rollover</v>
      </c>
      <c r="F14" s="921">
        <f>VLOOKUP(B14,Prices!$A$16:$BB$27,54,FALSE)</f>
        <v>0.74</v>
      </c>
      <c r="H14" s="371" t="str">
        <f t="shared" si="1"/>
        <v>HB12A</v>
      </c>
      <c r="I14" s="372" t="str">
        <f t="shared" si="2"/>
        <v>Major Hip Procedures for Non-Trauma category 1 with Major CC</v>
      </c>
      <c r="J14" s="373">
        <f>VLOOKUP(H14,'2014-15 Non-mandatory tariff'!$A$23:$D$33,3,FALSE)</f>
        <v>5363</v>
      </c>
      <c r="M14" s="518" t="str">
        <f t="shared" si="0"/>
        <v>HB12A</v>
      </c>
      <c r="N14" s="372" t="str">
        <f t="shared" si="3"/>
        <v>Major Hip Procedures for Non-Trauma category 1 with Major CC</v>
      </c>
      <c r="O14" s="379">
        <f t="shared" si="4"/>
        <v>0</v>
      </c>
    </row>
    <row r="15" spans="2:16">
      <c r="B15" s="364" t="str">
        <f>Prices!A26</f>
        <v>HB12B</v>
      </c>
      <c r="C15" s="365" t="str">
        <f>Prices!B26</f>
        <v>Major Hip Procedures for Non-Trauma category 1 with CC</v>
      </c>
      <c r="D15" s="365">
        <f>Prices!AZ26</f>
        <v>5128</v>
      </c>
      <c r="E15" s="918" t="str">
        <f>Prices!AQ26</f>
        <v>Rollover</v>
      </c>
      <c r="F15" s="921">
        <f>VLOOKUP(B15,Prices!$A$16:$BB$27,54,FALSE)</f>
        <v>0.86</v>
      </c>
      <c r="H15" s="371" t="str">
        <f t="shared" si="1"/>
        <v>HB12B</v>
      </c>
      <c r="I15" s="372" t="str">
        <f t="shared" si="2"/>
        <v>Major Hip Procedures for Non-Trauma category 1 with CC</v>
      </c>
      <c r="J15" s="373">
        <f>VLOOKUP(H15,'2014-15 Non-mandatory tariff'!$A$23:$D$33,3,FALSE)</f>
        <v>5128</v>
      </c>
      <c r="M15" s="518" t="str">
        <f t="shared" si="0"/>
        <v>HB12B</v>
      </c>
      <c r="N15" s="372" t="str">
        <f t="shared" si="3"/>
        <v>Major Hip Procedures for Non-Trauma category 1 with CC</v>
      </c>
      <c r="O15" s="379">
        <f t="shared" si="4"/>
        <v>0</v>
      </c>
    </row>
    <row r="16" spans="2:16">
      <c r="B16" s="364" t="str">
        <f>Prices!A27</f>
        <v>HB12C</v>
      </c>
      <c r="C16" s="365" t="str">
        <f>Prices!B27</f>
        <v>Major Hip Procedures for Non-Trauma category 1 without CC</v>
      </c>
      <c r="D16" s="365">
        <f>Prices!AZ27</f>
        <v>4750</v>
      </c>
      <c r="E16" s="918" t="str">
        <f>Prices!AQ27</f>
        <v>Rollover</v>
      </c>
      <c r="F16" s="921">
        <f>VLOOKUP(B16,Prices!$A$16:$BB$27,54,FALSE)</f>
        <v>0.91</v>
      </c>
      <c r="H16" s="371" t="str">
        <f t="shared" si="1"/>
        <v>HB12C</v>
      </c>
      <c r="I16" s="372" t="str">
        <f t="shared" si="2"/>
        <v>Major Hip Procedures for Non-Trauma category 1 without CC</v>
      </c>
      <c r="J16" s="373">
        <f>VLOOKUP(H16,'2014-15 Non-mandatory tariff'!$A$23:$D$33,3,FALSE)</f>
        <v>4750</v>
      </c>
      <c r="M16" s="518" t="str">
        <f t="shared" si="0"/>
        <v>HB12C</v>
      </c>
      <c r="N16" s="372" t="str">
        <f t="shared" si="3"/>
        <v>Major Hip Procedures for Non-Trauma category 1 without CC</v>
      </c>
      <c r="O16" s="379">
        <f t="shared" si="4"/>
        <v>0</v>
      </c>
    </row>
    <row r="17" spans="2:15">
      <c r="B17" s="364"/>
      <c r="C17" s="365" t="str">
        <f>Prices!B33</f>
        <v>Audiology hearing aid assessment only</v>
      </c>
      <c r="D17" s="365">
        <f>Prices!AZ33</f>
        <v>53</v>
      </c>
      <c r="E17" s="918" t="str">
        <f>Prices!AQ33</f>
        <v>PbR Methodology</v>
      </c>
      <c r="F17" s="920"/>
      <c r="H17" s="371"/>
      <c r="I17" s="372" t="str">
        <f t="shared" ref="I17:I24" si="5">C17</f>
        <v>Audiology hearing aid assessment only</v>
      </c>
      <c r="J17" s="373">
        <f>'2014-15 Non-mandatory tariff'!C39</f>
        <v>53</v>
      </c>
      <c r="M17" s="518" t="str">
        <f>IF(B17="","",B17)</f>
        <v/>
      </c>
      <c r="N17" s="372" t="str">
        <f t="shared" si="3"/>
        <v>Audiology hearing aid assessment only</v>
      </c>
      <c r="O17" s="379">
        <f t="shared" si="4"/>
        <v>0</v>
      </c>
    </row>
    <row r="18" spans="2:15">
      <c r="B18" s="364"/>
      <c r="C18" s="365" t="str">
        <f>Prices!B34</f>
        <v>Pathway for hearing aid assessment, fitting of one hearing aid device, cost of one device &amp; first follow up</v>
      </c>
      <c r="D18" s="365">
        <f>Prices!AZ34</f>
        <v>269</v>
      </c>
      <c r="E18" s="918" t="str">
        <f>Prices!AQ34</f>
        <v>PbR Methodology</v>
      </c>
      <c r="F18" s="920"/>
      <c r="H18" s="371"/>
      <c r="I18" s="372" t="str">
        <f t="shared" si="5"/>
        <v>Pathway for hearing aid assessment, fitting of one hearing aid device, cost of one device &amp; first follow up</v>
      </c>
      <c r="J18" s="373">
        <f>'2014-15 Non-mandatory tariff'!C40</f>
        <v>269</v>
      </c>
      <c r="M18" s="518" t="str">
        <f t="shared" ref="M18:M69" si="6">IF(B18="","",B18)</f>
        <v/>
      </c>
      <c r="N18" s="372" t="str">
        <f t="shared" si="3"/>
        <v>Pathway for hearing aid assessment, fitting of one hearing aid device, cost of one device &amp; first follow up</v>
      </c>
      <c r="O18" s="379">
        <f t="shared" si="4"/>
        <v>0</v>
      </c>
    </row>
    <row r="19" spans="2:15">
      <c r="B19" s="364"/>
      <c r="C19" s="365" t="str">
        <f>Prices!B35</f>
        <v>Pathway for hearing aid assessment, fitting of two hearing aid devices, cost of two devices &amp; first follow up</v>
      </c>
      <c r="D19" s="365">
        <f>Prices!AZ35</f>
        <v>372</v>
      </c>
      <c r="E19" s="918" t="str">
        <f>Prices!AQ35</f>
        <v>PbR Methodology</v>
      </c>
      <c r="F19" s="920"/>
      <c r="H19" s="371"/>
      <c r="I19" s="372" t="str">
        <f t="shared" si="5"/>
        <v>Pathway for hearing aid assessment, fitting of two hearing aid devices, cost of two devices &amp; first follow up</v>
      </c>
      <c r="J19" s="373">
        <f>'2014-15 Non-mandatory tariff'!C41</f>
        <v>372</v>
      </c>
      <c r="M19" s="518" t="str">
        <f t="shared" si="6"/>
        <v/>
      </c>
      <c r="N19" s="372" t="str">
        <f t="shared" si="3"/>
        <v>Pathway for hearing aid assessment, fitting of two hearing aid devices, cost of two devices &amp; first follow up</v>
      </c>
      <c r="O19" s="379">
        <f t="shared" si="4"/>
        <v>0</v>
      </c>
    </row>
    <row r="20" spans="2:15">
      <c r="B20" s="364"/>
      <c r="C20" s="365" t="str">
        <f>Prices!B36</f>
        <v>Hearing aid aftercare (repairs)</v>
      </c>
      <c r="D20" s="365">
        <f>Prices!AZ36</f>
        <v>26</v>
      </c>
      <c r="E20" s="918" t="str">
        <f>Prices!AQ36</f>
        <v>PbR Methodology</v>
      </c>
      <c r="F20" s="920"/>
      <c r="H20" s="371"/>
      <c r="I20" s="372" t="str">
        <f t="shared" si="5"/>
        <v>Hearing aid aftercare (repairs)</v>
      </c>
      <c r="J20" s="373">
        <f>'2014-15 Non-mandatory tariff'!C42</f>
        <v>26</v>
      </c>
      <c r="M20" s="518" t="str">
        <f t="shared" si="6"/>
        <v/>
      </c>
      <c r="N20" s="372" t="str">
        <f t="shared" si="3"/>
        <v>Hearing aid aftercare (repairs)</v>
      </c>
      <c r="O20" s="379">
        <f t="shared" si="4"/>
        <v>0</v>
      </c>
    </row>
    <row r="21" spans="2:15">
      <c r="B21" s="364" t="str">
        <f>Prices!A46</f>
        <v>BZ02Z</v>
      </c>
      <c r="C21" s="365" t="str">
        <f>Prices!C45</f>
        <v>Single eye (£) (levels 2-5 of pathway)</v>
      </c>
      <c r="D21" s="365">
        <f>Cataracts!AA18</f>
        <v>886.9338658806156</v>
      </c>
      <c r="E21" s="918" t="str">
        <f>Cataracts!N18</f>
        <v>PbR Methodology</v>
      </c>
      <c r="F21" s="920"/>
      <c r="H21" s="371" t="str">
        <f t="shared" ref="H21:H24" si="7">B21</f>
        <v>BZ02Z</v>
      </c>
      <c r="I21" s="372" t="str">
        <f t="shared" si="5"/>
        <v>Single eye (£) (levels 2-5 of pathway)</v>
      </c>
      <c r="J21" s="373">
        <f>'2014-15 Non-mandatory tariff'!C52</f>
        <v>864</v>
      </c>
      <c r="M21" s="518" t="str">
        <f t="shared" si="6"/>
        <v>BZ02Z</v>
      </c>
      <c r="N21" s="372" t="str">
        <f t="shared" si="3"/>
        <v>Single eye (£) (levels 2-5 of pathway)</v>
      </c>
      <c r="O21" s="379">
        <f t="shared" si="4"/>
        <v>2.6543826250712499E-2</v>
      </c>
    </row>
    <row r="22" spans="2:15">
      <c r="B22" s="364" t="str">
        <f>Prices!A46</f>
        <v>BZ02Z</v>
      </c>
      <c r="C22" s="365" t="str">
        <f>Prices!D45</f>
        <v>Both eyes (£) (levels 2-7 of pathway)</v>
      </c>
      <c r="D22" s="365">
        <f>Cataracts!AA19</f>
        <v>1662.9931651892375</v>
      </c>
      <c r="E22" s="918" t="str">
        <f>Cataracts!N19</f>
        <v>PbR Methodology</v>
      </c>
      <c r="F22" s="920"/>
      <c r="H22" s="371" t="str">
        <f t="shared" si="7"/>
        <v>BZ02Z</v>
      </c>
      <c r="I22" s="372" t="str">
        <f t="shared" si="5"/>
        <v>Both eyes (£) (levels 2-7 of pathway)</v>
      </c>
      <c r="J22" s="373">
        <f>'2014-15 Non-mandatory tariff'!D52</f>
        <v>1624</v>
      </c>
      <c r="M22" s="518" t="str">
        <f t="shared" si="6"/>
        <v>BZ02Z</v>
      </c>
      <c r="N22" s="372" t="str">
        <f t="shared" si="3"/>
        <v>Both eyes (£) (levels 2-7 of pathway)</v>
      </c>
      <c r="O22" s="379">
        <f t="shared" si="4"/>
        <v>2.401056969780635E-2</v>
      </c>
    </row>
    <row r="23" spans="2:15">
      <c r="B23" s="364" t="str">
        <f>Prices!A47</f>
        <v>BZ03Z</v>
      </c>
      <c r="C23" s="365" t="str">
        <f>Prices!C45</f>
        <v>Single eye (£) (levels 2-5 of pathway)</v>
      </c>
      <c r="D23" s="365">
        <f>Cataracts!AA20</f>
        <v>1090.3656031252233</v>
      </c>
      <c r="E23" s="918" t="str">
        <f>Cataracts!N20</f>
        <v>PbR Methodology</v>
      </c>
      <c r="F23" s="920"/>
      <c r="H23" s="371" t="str">
        <f t="shared" si="7"/>
        <v>BZ03Z</v>
      </c>
      <c r="I23" s="372" t="str">
        <f t="shared" si="5"/>
        <v>Single eye (£) (levels 2-5 of pathway)</v>
      </c>
      <c r="J23" s="373">
        <f>'2014-15 Non-mandatory tariff'!C53</f>
        <v>1056</v>
      </c>
      <c r="M23" s="518" t="str">
        <f t="shared" si="6"/>
        <v>BZ03Z</v>
      </c>
      <c r="N23" s="372" t="str">
        <f t="shared" si="3"/>
        <v>Single eye (£) (levels 2-5 of pathway)</v>
      </c>
      <c r="O23" s="379">
        <f t="shared" si="4"/>
        <v>3.2543184777673595E-2</v>
      </c>
    </row>
    <row r="24" spans="2:15">
      <c r="B24" s="364" t="str">
        <f>Prices!A47</f>
        <v>BZ03Z</v>
      </c>
      <c r="C24" s="365" t="str">
        <f>Prices!D45</f>
        <v>Both eyes (£) (levels 2-7 of pathway)</v>
      </c>
      <c r="D24" s="365">
        <f>Cataracts!AA21</f>
        <v>2069.8566396784527</v>
      </c>
      <c r="E24" s="918" t="str">
        <f>Cataracts!N21</f>
        <v>PbR Methodology</v>
      </c>
      <c r="F24" s="920"/>
      <c r="H24" s="371" t="str">
        <f t="shared" si="7"/>
        <v>BZ03Z</v>
      </c>
      <c r="I24" s="372" t="str">
        <f t="shared" si="5"/>
        <v>Both eyes (£) (levels 2-7 of pathway)</v>
      </c>
      <c r="J24" s="373">
        <f>'2014-15 Non-mandatory tariff'!D53</f>
        <v>1994</v>
      </c>
      <c r="M24" s="518" t="str">
        <f t="shared" si="6"/>
        <v>BZ03Z</v>
      </c>
      <c r="N24" s="372" t="str">
        <f t="shared" si="3"/>
        <v>Both eyes (£) (levels 2-7 of pathway)</v>
      </c>
      <c r="O24" s="379">
        <f t="shared" si="4"/>
        <v>3.8042447180768546E-2</v>
      </c>
    </row>
    <row r="25" spans="2:15">
      <c r="B25" s="364" t="str">
        <f>Prices!A53</f>
        <v>CZ25N</v>
      </c>
      <c r="C25" s="365" t="str">
        <f>Prices!B53</f>
        <v>Cochlear Implants with CC</v>
      </c>
      <c r="D25" s="365">
        <f>Prices!AZ53</f>
        <v>21181</v>
      </c>
      <c r="E25" s="918" t="str">
        <f>Prices!AQ53</f>
        <v>Rollover</v>
      </c>
      <c r="F25" s="920"/>
      <c r="H25" s="371" t="str">
        <f t="shared" si="1"/>
        <v>CZ25N</v>
      </c>
      <c r="I25" s="372" t="str">
        <f t="shared" si="2"/>
        <v>Cochlear Implants with CC</v>
      </c>
      <c r="J25" s="373">
        <f>'2014-15 Non-mandatory tariff'!C59</f>
        <v>21181</v>
      </c>
      <c r="M25" s="518" t="str">
        <f t="shared" si="6"/>
        <v>CZ25N</v>
      </c>
      <c r="N25" s="372" t="str">
        <f t="shared" si="3"/>
        <v>Cochlear Implants with CC</v>
      </c>
      <c r="O25" s="379">
        <f t="shared" si="4"/>
        <v>0</v>
      </c>
    </row>
    <row r="26" spans="2:15">
      <c r="B26" s="364" t="str">
        <f>Prices!A54</f>
        <v>CZ25Q</v>
      </c>
      <c r="C26" s="365" t="str">
        <f>Prices!B54</f>
        <v>Cochlear Implants without CC</v>
      </c>
      <c r="D26" s="365">
        <f>Prices!AZ54</f>
        <v>21181</v>
      </c>
      <c r="E26" s="918" t="str">
        <f>Prices!AQ54</f>
        <v>Rollover</v>
      </c>
      <c r="F26" s="920"/>
      <c r="H26" s="371" t="str">
        <f t="shared" si="1"/>
        <v>CZ25Q</v>
      </c>
      <c r="I26" s="372" t="str">
        <f t="shared" si="2"/>
        <v>Cochlear Implants without CC</v>
      </c>
      <c r="J26" s="373">
        <f>'2014-15 Non-mandatory tariff'!C60</f>
        <v>21181</v>
      </c>
      <c r="M26" s="518" t="str">
        <f t="shared" si="6"/>
        <v>CZ25Q</v>
      </c>
      <c r="N26" s="372" t="str">
        <f t="shared" si="3"/>
        <v>Cochlear Implants without CC</v>
      </c>
      <c r="O26" s="379">
        <f t="shared" si="4"/>
        <v>0</v>
      </c>
    </row>
    <row r="27" spans="2:15">
      <c r="B27" s="364"/>
      <c r="C27" s="365" t="str">
        <f>Prices!B60</f>
        <v>Direct access plain film X-ray</v>
      </c>
      <c r="D27" s="365">
        <f>Prices!AZ60</f>
        <v>25</v>
      </c>
      <c r="E27" s="918" t="str">
        <f>Prices!AQ60</f>
        <v>Rollover</v>
      </c>
      <c r="F27" s="920"/>
      <c r="H27" s="371"/>
      <c r="I27" s="372" t="str">
        <f t="shared" si="2"/>
        <v>Direct access plain film X-ray</v>
      </c>
      <c r="J27" s="373">
        <f>'2014-15 Non-mandatory tariff'!C66</f>
        <v>25</v>
      </c>
      <c r="M27" s="518" t="str">
        <f t="shared" si="6"/>
        <v/>
      </c>
      <c r="N27" s="372" t="str">
        <f t="shared" si="3"/>
        <v>Direct access plain film X-ray</v>
      </c>
      <c r="O27" s="379">
        <f t="shared" si="4"/>
        <v>0</v>
      </c>
    </row>
    <row r="28" spans="2:15">
      <c r="B28" s="364"/>
      <c r="C28" s="365" t="str">
        <f>Prices!B66</f>
        <v>Non face-to-face outpatient attendances</v>
      </c>
      <c r="D28" s="365">
        <f>Prices!AZ66</f>
        <v>23</v>
      </c>
      <c r="E28" s="918" t="str">
        <f>Prices!AQ66</f>
        <v>PbR Methodology</v>
      </c>
      <c r="F28" s="920"/>
      <c r="H28" s="371"/>
      <c r="I28" s="372" t="str">
        <f t="shared" si="2"/>
        <v>Non face-to-face outpatient attendances</v>
      </c>
      <c r="J28" s="373">
        <f>'2014-15 Non-mandatory tariff'!C86</f>
        <v>23</v>
      </c>
      <c r="M28" s="518" t="str">
        <f t="shared" si="6"/>
        <v/>
      </c>
      <c r="N28" s="372" t="str">
        <f t="shared" si="3"/>
        <v>Non face-to-face outpatient attendances</v>
      </c>
      <c r="O28" s="379">
        <f t="shared" si="4"/>
        <v>0</v>
      </c>
    </row>
    <row r="29" spans="2:15">
      <c r="B29" s="364">
        <f>Prices!A72</f>
        <v>360</v>
      </c>
      <c r="C29" s="365" t="str">
        <f>Prices!BP71</f>
        <v>WF01B
First Attendance - Single Professional</v>
      </c>
      <c r="D29" s="365">
        <f>Prices!BP72</f>
        <v>141</v>
      </c>
      <c r="E29" s="918" t="str">
        <f>Prices!AQ72</f>
        <v>PbR Methodology</v>
      </c>
      <c r="F29" s="920"/>
      <c r="H29" s="518">
        <f t="shared" si="1"/>
        <v>360</v>
      </c>
      <c r="I29" s="372" t="str">
        <f t="shared" si="2"/>
        <v>WF01B
First Attendance - Single Professional</v>
      </c>
      <c r="J29" s="373">
        <f>'2014-15 Non-mandatory tariff'!C72</f>
        <v>134</v>
      </c>
      <c r="M29" s="518">
        <f t="shared" si="6"/>
        <v>360</v>
      </c>
      <c r="N29" s="372" t="str">
        <f t="shared" si="3"/>
        <v>WF01B
First Attendance - Single Professional</v>
      </c>
      <c r="O29" s="379">
        <f t="shared" si="4"/>
        <v>5.2238805970149294E-2</v>
      </c>
    </row>
    <row r="30" spans="2:15">
      <c r="B30" s="364">
        <f>Prices!A72</f>
        <v>360</v>
      </c>
      <c r="C30" s="365" t="str">
        <f>Prices!BQ71</f>
        <v>WF02B
First Attendance - Multi Professional</v>
      </c>
      <c r="D30" s="365">
        <f>Prices!BQ72</f>
        <v>141</v>
      </c>
      <c r="E30" s="918" t="str">
        <f>Prices!AQ72</f>
        <v>PbR Methodology</v>
      </c>
      <c r="F30" s="920"/>
      <c r="H30" s="518">
        <f t="shared" si="1"/>
        <v>360</v>
      </c>
      <c r="I30" s="372" t="str">
        <f t="shared" si="2"/>
        <v>WF02B
First Attendance - Multi Professional</v>
      </c>
      <c r="J30" s="373">
        <f>'2014-15 Non-mandatory tariff'!D72</f>
        <v>140</v>
      </c>
      <c r="M30" s="518">
        <f t="shared" si="6"/>
        <v>360</v>
      </c>
      <c r="N30" s="372" t="str">
        <f t="shared" si="3"/>
        <v>WF02B
First Attendance - Multi Professional</v>
      </c>
      <c r="O30" s="379">
        <f t="shared" si="4"/>
        <v>7.1428571428571175E-3</v>
      </c>
    </row>
    <row r="31" spans="2:15">
      <c r="B31" s="364">
        <f>Prices!A72</f>
        <v>360</v>
      </c>
      <c r="C31" s="365" t="str">
        <f>Prices!BR71</f>
        <v>WF01A
Follow Up Attendance - Single Professional</v>
      </c>
      <c r="D31" s="365">
        <f>Prices!BR72</f>
        <v>110</v>
      </c>
      <c r="E31" s="918" t="str">
        <f>Prices!AQ72</f>
        <v>PbR Methodology</v>
      </c>
      <c r="F31" s="920"/>
      <c r="H31" s="518">
        <f t="shared" si="1"/>
        <v>360</v>
      </c>
      <c r="I31" s="372" t="str">
        <f t="shared" si="2"/>
        <v>WF01A
Follow Up Attendance - Single Professional</v>
      </c>
      <c r="J31" s="373">
        <f>'2014-15 Non-mandatory tariff'!E72</f>
        <v>105</v>
      </c>
      <c r="M31" s="518">
        <f t="shared" si="6"/>
        <v>360</v>
      </c>
      <c r="N31" s="372" t="str">
        <f t="shared" si="3"/>
        <v>WF01A
Follow Up Attendance - Single Professional</v>
      </c>
      <c r="O31" s="379">
        <f t="shared" si="4"/>
        <v>4.7619047619047672E-2</v>
      </c>
    </row>
    <row r="32" spans="2:15">
      <c r="B32" s="364">
        <f>Prices!A72</f>
        <v>360</v>
      </c>
      <c r="C32" s="365" t="str">
        <f>Prices!BS71</f>
        <v>WF02A
Follow Up Attendance - Multi Professional</v>
      </c>
      <c r="D32" s="365">
        <f>Prices!BS72</f>
        <v>110</v>
      </c>
      <c r="E32" s="918" t="str">
        <f>Prices!AQ72</f>
        <v>PbR Methodology</v>
      </c>
      <c r="F32" s="920"/>
      <c r="H32" s="518">
        <f t="shared" si="1"/>
        <v>360</v>
      </c>
      <c r="I32" s="372" t="str">
        <f t="shared" si="2"/>
        <v>WF02A
Follow Up Attendance - Multi Professional</v>
      </c>
      <c r="J32" s="373">
        <f>'2014-15 Non-mandatory tariff'!F72</f>
        <v>105</v>
      </c>
      <c r="M32" s="518">
        <f t="shared" si="6"/>
        <v>360</v>
      </c>
      <c r="N32" s="372" t="str">
        <f t="shared" si="3"/>
        <v>WF02A
Follow Up Attendance - Multi Professional</v>
      </c>
      <c r="O32" s="379">
        <f t="shared" si="4"/>
        <v>4.7619047619047672E-2</v>
      </c>
    </row>
    <row r="33" spans="2:15">
      <c r="B33" s="364">
        <f>Prices!A78</f>
        <v>150</v>
      </c>
      <c r="C33" s="365" t="str">
        <f>Prices!BI77</f>
        <v>WF01B
First Attendance - Single Professional</v>
      </c>
      <c r="D33" s="365">
        <f>Prices!BP78</f>
        <v>314</v>
      </c>
      <c r="E33" s="918" t="str">
        <f>Prices!AQ78</f>
        <v>PbR Methodology</v>
      </c>
      <c r="F33" s="920"/>
      <c r="H33" s="518">
        <f t="shared" si="1"/>
        <v>150</v>
      </c>
      <c r="I33" s="372" t="str">
        <f t="shared" si="2"/>
        <v>WF01B
First Attendance - Single Professional</v>
      </c>
      <c r="J33" s="373">
        <f>'2014-15 Non-mandatory tariff'!C78</f>
        <v>314</v>
      </c>
      <c r="M33" s="518">
        <f t="shared" si="6"/>
        <v>150</v>
      </c>
      <c r="N33" s="372" t="str">
        <f t="shared" si="3"/>
        <v>WF01B
First Attendance - Single Professional</v>
      </c>
      <c r="O33" s="379">
        <f t="shared" si="4"/>
        <v>0</v>
      </c>
    </row>
    <row r="34" spans="2:15">
      <c r="B34" s="364">
        <f>Prices!A78</f>
        <v>150</v>
      </c>
      <c r="C34" s="365" t="str">
        <f>Prices!BJ77</f>
        <v>WF02B
First Attendance - Multi Professional</v>
      </c>
      <c r="D34" s="365">
        <f>Prices!BQ78</f>
        <v>314</v>
      </c>
      <c r="E34" s="918" t="str">
        <f>Prices!AQ78</f>
        <v>PbR Methodology</v>
      </c>
      <c r="F34" s="920"/>
      <c r="H34" s="518">
        <f t="shared" si="1"/>
        <v>150</v>
      </c>
      <c r="I34" s="372" t="str">
        <f t="shared" si="2"/>
        <v>WF02B
First Attendance - Multi Professional</v>
      </c>
      <c r="J34" s="373">
        <f>'2014-15 Non-mandatory tariff'!D78</f>
        <v>314</v>
      </c>
      <c r="M34" s="518">
        <f t="shared" si="6"/>
        <v>150</v>
      </c>
      <c r="N34" s="372" t="str">
        <f t="shared" si="3"/>
        <v>WF02B
First Attendance - Multi Professional</v>
      </c>
      <c r="O34" s="379">
        <f t="shared" si="4"/>
        <v>0</v>
      </c>
    </row>
    <row r="35" spans="2:15">
      <c r="B35" s="364">
        <f>Prices!A78</f>
        <v>150</v>
      </c>
      <c r="C35" s="365" t="str">
        <f>Prices!BK77</f>
        <v>WF01A
Follow Up Attendance - Single Professional</v>
      </c>
      <c r="D35" s="365">
        <f>Prices!BR78</f>
        <v>128</v>
      </c>
      <c r="E35" s="918" t="str">
        <f>Prices!AQ78</f>
        <v>PbR Methodology</v>
      </c>
      <c r="F35" s="920"/>
      <c r="H35" s="518">
        <f t="shared" si="1"/>
        <v>150</v>
      </c>
      <c r="I35" s="372" t="str">
        <f t="shared" si="2"/>
        <v>WF01A
Follow Up Attendance - Single Professional</v>
      </c>
      <c r="J35" s="373">
        <f>'2014-15 Non-mandatory tariff'!E78</f>
        <v>128</v>
      </c>
      <c r="M35" s="518">
        <f t="shared" si="6"/>
        <v>150</v>
      </c>
      <c r="N35" s="372" t="str">
        <f t="shared" si="3"/>
        <v>WF01A
Follow Up Attendance - Single Professional</v>
      </c>
      <c r="O35" s="379">
        <f t="shared" si="4"/>
        <v>0</v>
      </c>
    </row>
    <row r="36" spans="2:15">
      <c r="B36" s="364">
        <f>Prices!A78</f>
        <v>150</v>
      </c>
      <c r="C36" s="365" t="str">
        <f>Prices!BL77</f>
        <v>WF02A
Follow Up Attendance - Multi Professional</v>
      </c>
      <c r="D36" s="365">
        <f>Prices!BS78</f>
        <v>161</v>
      </c>
      <c r="E36" s="918" t="str">
        <f>Prices!AQ78</f>
        <v>PbR Methodology</v>
      </c>
      <c r="F36" s="920"/>
      <c r="H36" s="518">
        <f t="shared" si="1"/>
        <v>150</v>
      </c>
      <c r="I36" s="372" t="str">
        <f t="shared" si="2"/>
        <v>WF02A
Follow Up Attendance - Multi Professional</v>
      </c>
      <c r="J36" s="373">
        <f>'2014-15 Non-mandatory tariff'!F78</f>
        <v>161</v>
      </c>
      <c r="M36" s="518">
        <f t="shared" si="6"/>
        <v>150</v>
      </c>
      <c r="N36" s="372" t="str">
        <f t="shared" si="3"/>
        <v>WF02A
Follow Up Attendance - Multi Professional</v>
      </c>
      <c r="O36" s="379">
        <f t="shared" si="4"/>
        <v>0</v>
      </c>
    </row>
    <row r="37" spans="2:15">
      <c r="B37" s="364">
        <f>Prices!A79</f>
        <v>400</v>
      </c>
      <c r="C37" s="365" t="str">
        <f>Prices!BI77</f>
        <v>WF01B
First Attendance - Single Professional</v>
      </c>
      <c r="D37" s="365">
        <f>Prices!BP79</f>
        <v>219</v>
      </c>
      <c r="E37" s="918" t="str">
        <f>Prices!AQ79</f>
        <v>PbR Methodology</v>
      </c>
      <c r="F37" s="920"/>
      <c r="H37" s="518">
        <f t="shared" si="1"/>
        <v>400</v>
      </c>
      <c r="I37" s="372" t="str">
        <f t="shared" si="2"/>
        <v>WF01B
First Attendance - Single Professional</v>
      </c>
      <c r="J37" s="373">
        <f>'2014-15 Non-mandatory tariff'!C79</f>
        <v>219</v>
      </c>
      <c r="M37" s="518">
        <f t="shared" si="6"/>
        <v>400</v>
      </c>
      <c r="N37" s="372" t="str">
        <f t="shared" si="3"/>
        <v>WF01B
First Attendance - Single Professional</v>
      </c>
      <c r="O37" s="379">
        <f t="shared" si="4"/>
        <v>0</v>
      </c>
    </row>
    <row r="38" spans="2:15">
      <c r="B38" s="364">
        <f>Prices!A79</f>
        <v>400</v>
      </c>
      <c r="C38" s="365" t="str">
        <f>Prices!BJ77</f>
        <v>WF02B
First Attendance - Multi Professional</v>
      </c>
      <c r="D38" s="365">
        <f>Prices!BQ79</f>
        <v>219</v>
      </c>
      <c r="E38" s="918" t="str">
        <f>Prices!AQ79</f>
        <v>PbR Methodology</v>
      </c>
      <c r="F38" s="920"/>
      <c r="H38" s="518">
        <f t="shared" si="1"/>
        <v>400</v>
      </c>
      <c r="I38" s="372" t="str">
        <f t="shared" si="2"/>
        <v>WF02B
First Attendance - Multi Professional</v>
      </c>
      <c r="J38" s="373">
        <f>'2014-15 Non-mandatory tariff'!D79</f>
        <v>219</v>
      </c>
      <c r="M38" s="518">
        <f t="shared" si="6"/>
        <v>400</v>
      </c>
      <c r="N38" s="372" t="str">
        <f t="shared" si="3"/>
        <v>WF02B
First Attendance - Multi Professional</v>
      </c>
      <c r="O38" s="379">
        <f t="shared" si="4"/>
        <v>0</v>
      </c>
    </row>
    <row r="39" spans="2:15">
      <c r="B39" s="364">
        <f>Prices!A79</f>
        <v>400</v>
      </c>
      <c r="C39" s="365" t="str">
        <f>Prices!BI77</f>
        <v>WF01B
First Attendance - Single Professional</v>
      </c>
      <c r="D39" s="365">
        <f>Prices!BR79</f>
        <v>126</v>
      </c>
      <c r="E39" s="918" t="str">
        <f>Prices!AQ79</f>
        <v>PbR Methodology</v>
      </c>
      <c r="F39" s="920"/>
      <c r="H39" s="518">
        <f t="shared" si="1"/>
        <v>400</v>
      </c>
      <c r="I39" s="372" t="str">
        <f t="shared" si="2"/>
        <v>WF01B
First Attendance - Single Professional</v>
      </c>
      <c r="J39" s="373">
        <f>'2014-15 Non-mandatory tariff'!E79</f>
        <v>126</v>
      </c>
      <c r="M39" s="518">
        <f t="shared" si="6"/>
        <v>400</v>
      </c>
      <c r="N39" s="372" t="str">
        <f t="shared" si="3"/>
        <v>WF01B
First Attendance - Single Professional</v>
      </c>
      <c r="O39" s="379">
        <f t="shared" si="4"/>
        <v>0</v>
      </c>
    </row>
    <row r="40" spans="2:15">
      <c r="B40" s="364">
        <f>Prices!A79</f>
        <v>400</v>
      </c>
      <c r="C40" s="365" t="str">
        <f>Prices!BL77</f>
        <v>WF02A
Follow Up Attendance - Multi Professional</v>
      </c>
      <c r="D40" s="365">
        <f>Prices!BS79</f>
        <v>132</v>
      </c>
      <c r="E40" s="918" t="str">
        <f>Prices!AQ79</f>
        <v>PbR Methodology</v>
      </c>
      <c r="F40" s="920"/>
      <c r="H40" s="518">
        <f t="shared" si="1"/>
        <v>400</v>
      </c>
      <c r="I40" s="372" t="str">
        <f t="shared" si="2"/>
        <v>WF02A
Follow Up Attendance - Multi Professional</v>
      </c>
      <c r="J40" s="373">
        <f>'2014-15 Non-mandatory tariff'!F79</f>
        <v>132</v>
      </c>
      <c r="M40" s="518">
        <f t="shared" si="6"/>
        <v>400</v>
      </c>
      <c r="N40" s="372" t="str">
        <f t="shared" si="3"/>
        <v>WF02A
Follow Up Attendance - Multi Professional</v>
      </c>
      <c r="O40" s="379">
        <f t="shared" si="4"/>
        <v>0</v>
      </c>
    </row>
    <row r="41" spans="2:15">
      <c r="B41" s="364">
        <f>Prices!A80</f>
        <v>421</v>
      </c>
      <c r="C41" s="365" t="str">
        <f>Prices!BI77</f>
        <v>WF01B
First Attendance - Single Professional</v>
      </c>
      <c r="D41" s="365">
        <f>Prices!BP80</f>
        <v>390</v>
      </c>
      <c r="E41" s="918" t="str">
        <f>Prices!AQ80</f>
        <v>PbR Methodology</v>
      </c>
      <c r="F41" s="920"/>
      <c r="H41" s="518">
        <f t="shared" si="1"/>
        <v>421</v>
      </c>
      <c r="I41" s="372" t="str">
        <f t="shared" si="2"/>
        <v>WF01B
First Attendance - Single Professional</v>
      </c>
      <c r="J41" s="373">
        <f>'2014-15 Non-mandatory tariff'!C80</f>
        <v>390</v>
      </c>
      <c r="M41" s="518">
        <f t="shared" si="6"/>
        <v>421</v>
      </c>
      <c r="N41" s="372" t="str">
        <f t="shared" si="3"/>
        <v>WF01B
First Attendance - Single Professional</v>
      </c>
      <c r="O41" s="379">
        <f t="shared" si="4"/>
        <v>0</v>
      </c>
    </row>
    <row r="42" spans="2:15">
      <c r="B42" s="364">
        <f>Prices!A80</f>
        <v>421</v>
      </c>
      <c r="C42" s="365" t="str">
        <f>Prices!BJ77</f>
        <v>WF02B
First Attendance - Multi Professional</v>
      </c>
      <c r="D42" s="365">
        <f>Prices!BQ80</f>
        <v>390</v>
      </c>
      <c r="E42" s="918" t="str">
        <f>Prices!AQ80</f>
        <v>PbR Methodology</v>
      </c>
      <c r="F42" s="920"/>
      <c r="H42" s="518">
        <f t="shared" si="1"/>
        <v>421</v>
      </c>
      <c r="I42" s="372" t="str">
        <f t="shared" si="2"/>
        <v>WF02B
First Attendance - Multi Professional</v>
      </c>
      <c r="J42" s="373">
        <f>'2014-15 Non-mandatory tariff'!D80</f>
        <v>390</v>
      </c>
      <c r="M42" s="518">
        <f t="shared" si="6"/>
        <v>421</v>
      </c>
      <c r="N42" s="372" t="str">
        <f t="shared" si="3"/>
        <v>WF02B
First Attendance - Multi Professional</v>
      </c>
      <c r="O42" s="379">
        <f t="shared" si="4"/>
        <v>0</v>
      </c>
    </row>
    <row r="43" spans="2:15">
      <c r="B43" s="364">
        <f>Prices!A80</f>
        <v>421</v>
      </c>
      <c r="C43" s="365" t="str">
        <f>Prices!BI77</f>
        <v>WF01B
First Attendance - Single Professional</v>
      </c>
      <c r="D43" s="365">
        <f>Prices!BR80</f>
        <v>222</v>
      </c>
      <c r="E43" s="918" t="str">
        <f>Prices!AQ80</f>
        <v>PbR Methodology</v>
      </c>
      <c r="F43" s="920"/>
      <c r="H43" s="518">
        <f t="shared" si="1"/>
        <v>421</v>
      </c>
      <c r="I43" s="372" t="str">
        <f t="shared" si="2"/>
        <v>WF01B
First Attendance - Single Professional</v>
      </c>
      <c r="J43" s="373">
        <f>'2014-15 Non-mandatory tariff'!E80</f>
        <v>222</v>
      </c>
      <c r="M43" s="518">
        <f t="shared" si="6"/>
        <v>421</v>
      </c>
      <c r="N43" s="372" t="str">
        <f t="shared" si="3"/>
        <v>WF01B
First Attendance - Single Professional</v>
      </c>
      <c r="O43" s="379">
        <f t="shared" si="4"/>
        <v>0</v>
      </c>
    </row>
    <row r="44" spans="2:15">
      <c r="B44" s="364">
        <f>Prices!A80</f>
        <v>421</v>
      </c>
      <c r="C44" s="365" t="str">
        <f>Prices!BL77</f>
        <v>WF02A
Follow Up Attendance - Multi Professional</v>
      </c>
      <c r="D44" s="365">
        <f>Prices!BS80</f>
        <v>242</v>
      </c>
      <c r="E44" s="918" t="str">
        <f>Prices!AQ80</f>
        <v>PbR Methodology</v>
      </c>
      <c r="F44" s="920"/>
      <c r="H44" s="518">
        <f t="shared" si="1"/>
        <v>421</v>
      </c>
      <c r="I44" s="372" t="str">
        <f t="shared" si="2"/>
        <v>WF02A
Follow Up Attendance - Multi Professional</v>
      </c>
      <c r="J44" s="373">
        <f>'2014-15 Non-mandatory tariff'!F80</f>
        <v>242</v>
      </c>
      <c r="M44" s="518">
        <f t="shared" si="6"/>
        <v>421</v>
      </c>
      <c r="N44" s="372" t="str">
        <f t="shared" si="3"/>
        <v>WF02A
Follow Up Attendance - Multi Professional</v>
      </c>
      <c r="O44" s="379">
        <f t="shared" si="4"/>
        <v>0</v>
      </c>
    </row>
    <row r="45" spans="2:15">
      <c r="B45" s="364" t="str">
        <f>Prices!$AP$86</f>
        <v>Specialist rehabilitation Disease stage: Very low</v>
      </c>
      <c r="C45" s="365" t="str">
        <f>Prices!BP85</f>
        <v>Hyper-acute</v>
      </c>
      <c r="D45" s="365">
        <f>Prices!BP86</f>
        <v>241</v>
      </c>
      <c r="E45" s="918" t="str">
        <f>Prices!$AQ$86</f>
        <v>Rollover</v>
      </c>
      <c r="F45" s="920"/>
      <c r="H45" s="371" t="str">
        <f t="shared" si="1"/>
        <v>Specialist rehabilitation Disease stage: Very low</v>
      </c>
      <c r="I45" s="372" t="str">
        <f t="shared" si="2"/>
        <v>Hyper-acute</v>
      </c>
      <c r="J45" s="373">
        <f>'2014-15 Non-mandatory tariff'!C92</f>
        <v>241</v>
      </c>
      <c r="M45" s="518" t="str">
        <f t="shared" si="6"/>
        <v>Specialist rehabilitation Disease stage: Very low</v>
      </c>
      <c r="N45" s="372" t="str">
        <f t="shared" si="3"/>
        <v>Hyper-acute</v>
      </c>
      <c r="O45" s="379">
        <f t="shared" si="4"/>
        <v>0</v>
      </c>
    </row>
    <row r="46" spans="2:15">
      <c r="B46" s="364" t="str">
        <f>Prices!$AP$86</f>
        <v>Specialist rehabilitation Disease stage: Very low</v>
      </c>
      <c r="C46" s="365" t="str">
        <f>Prices!BQ85</f>
        <v>Physical</v>
      </c>
      <c r="D46" s="365">
        <f>Prices!BQ86</f>
        <v>228</v>
      </c>
      <c r="E46" s="918" t="str">
        <f>Prices!$AQ$86</f>
        <v>Rollover</v>
      </c>
      <c r="F46" s="920"/>
      <c r="H46" s="371" t="str">
        <f t="shared" si="1"/>
        <v>Specialist rehabilitation Disease stage: Very low</v>
      </c>
      <c r="I46" s="372" t="str">
        <f t="shared" si="2"/>
        <v>Physical</v>
      </c>
      <c r="J46" s="373">
        <f>'2014-15 Non-mandatory tariff'!D92</f>
        <v>228</v>
      </c>
      <c r="M46" s="518" t="str">
        <f t="shared" si="6"/>
        <v>Specialist rehabilitation Disease stage: Very low</v>
      </c>
      <c r="N46" s="372" t="str">
        <f t="shared" si="3"/>
        <v>Physical</v>
      </c>
      <c r="O46" s="379">
        <f t="shared" si="4"/>
        <v>0</v>
      </c>
    </row>
    <row r="47" spans="2:15">
      <c r="B47" s="364" t="str">
        <f>Prices!$AP$86</f>
        <v>Specialist rehabilitation Disease stage: Very low</v>
      </c>
      <c r="C47" s="365" t="str">
        <f>Prices!BR85</f>
        <v>Mixed</v>
      </c>
      <c r="D47" s="365">
        <f>Prices!BR86</f>
        <v>221</v>
      </c>
      <c r="E47" s="918" t="str">
        <f>Prices!$AQ$86</f>
        <v>Rollover</v>
      </c>
      <c r="F47" s="920"/>
      <c r="H47" s="371" t="str">
        <f t="shared" si="1"/>
        <v>Specialist rehabilitation Disease stage: Very low</v>
      </c>
      <c r="I47" s="372" t="str">
        <f t="shared" si="2"/>
        <v>Mixed</v>
      </c>
      <c r="J47" s="373">
        <f>'2014-15 Non-mandatory tariff'!E92</f>
        <v>221</v>
      </c>
      <c r="M47" s="518" t="str">
        <f t="shared" si="6"/>
        <v>Specialist rehabilitation Disease stage: Very low</v>
      </c>
      <c r="N47" s="372" t="str">
        <f t="shared" si="3"/>
        <v>Mixed</v>
      </c>
      <c r="O47" s="379">
        <f t="shared" si="4"/>
        <v>0</v>
      </c>
    </row>
    <row r="48" spans="2:15">
      <c r="B48" s="364" t="str">
        <f>Prices!$AP$86</f>
        <v>Specialist rehabilitation Disease stage: Very low</v>
      </c>
      <c r="C48" s="365" t="str">
        <f>Prices!BS85</f>
        <v>Level 2a</v>
      </c>
      <c r="D48" s="365">
        <f>Prices!BS86</f>
        <v>203</v>
      </c>
      <c r="E48" s="918" t="str">
        <f>Prices!$AQ$86</f>
        <v>Rollover</v>
      </c>
      <c r="F48" s="920"/>
      <c r="H48" s="371" t="str">
        <f t="shared" si="1"/>
        <v>Specialist rehabilitation Disease stage: Very low</v>
      </c>
      <c r="I48" s="372" t="str">
        <f t="shared" si="2"/>
        <v>Level 2a</v>
      </c>
      <c r="J48" s="373">
        <f>'2014-15 Non-mandatory tariff'!F92</f>
        <v>203</v>
      </c>
      <c r="M48" s="518" t="str">
        <f t="shared" si="6"/>
        <v>Specialist rehabilitation Disease stage: Very low</v>
      </c>
      <c r="N48" s="372" t="str">
        <f t="shared" si="3"/>
        <v>Level 2a</v>
      </c>
      <c r="O48" s="379">
        <f t="shared" si="4"/>
        <v>0</v>
      </c>
    </row>
    <row r="49" spans="2:15">
      <c r="B49" s="364" t="str">
        <f>Prices!$AP$86</f>
        <v>Specialist rehabilitation Disease stage: Very low</v>
      </c>
      <c r="C49" s="365" t="str">
        <f>Prices!BT85</f>
        <v>Level 2b</v>
      </c>
      <c r="D49" s="365">
        <f>Prices!BT86</f>
        <v>183</v>
      </c>
      <c r="E49" s="918" t="str">
        <f>Prices!$AQ$86</f>
        <v>Rollover</v>
      </c>
      <c r="F49" s="920"/>
      <c r="H49" s="371" t="str">
        <f t="shared" si="1"/>
        <v>Specialist rehabilitation Disease stage: Very low</v>
      </c>
      <c r="I49" s="372" t="str">
        <f t="shared" si="2"/>
        <v>Level 2b</v>
      </c>
      <c r="J49" s="373">
        <f>'2014-15 Non-mandatory tariff'!G92</f>
        <v>183</v>
      </c>
      <c r="M49" s="518" t="str">
        <f t="shared" si="6"/>
        <v>Specialist rehabilitation Disease stage: Very low</v>
      </c>
      <c r="N49" s="372" t="str">
        <f t="shared" si="3"/>
        <v>Level 2b</v>
      </c>
      <c r="O49" s="379">
        <f t="shared" si="4"/>
        <v>0</v>
      </c>
    </row>
    <row r="50" spans="2:15">
      <c r="B50" s="364" t="str">
        <f>Prices!$AP$87</f>
        <v>Specialist rehabilitation Disease stage: Low</v>
      </c>
      <c r="C50" s="365" t="str">
        <f>Prices!BP85</f>
        <v>Hyper-acute</v>
      </c>
      <c r="D50" s="365">
        <f>Prices!BP87</f>
        <v>313</v>
      </c>
      <c r="E50" s="918" t="str">
        <f>Prices!$AQ$87</f>
        <v>Rollover</v>
      </c>
      <c r="F50" s="920"/>
      <c r="H50" s="371" t="str">
        <f t="shared" si="1"/>
        <v>Specialist rehabilitation Disease stage: Low</v>
      </c>
      <c r="I50" s="372" t="str">
        <f t="shared" si="2"/>
        <v>Hyper-acute</v>
      </c>
      <c r="J50" s="373">
        <f>'2014-15 Non-mandatory tariff'!C93</f>
        <v>313</v>
      </c>
      <c r="M50" s="518" t="str">
        <f t="shared" si="6"/>
        <v>Specialist rehabilitation Disease stage: Low</v>
      </c>
      <c r="N50" s="372" t="str">
        <f t="shared" si="3"/>
        <v>Hyper-acute</v>
      </c>
      <c r="O50" s="379">
        <f t="shared" si="4"/>
        <v>0</v>
      </c>
    </row>
    <row r="51" spans="2:15">
      <c r="B51" s="364" t="str">
        <f>Prices!$AP$87</f>
        <v>Specialist rehabilitation Disease stage: Low</v>
      </c>
      <c r="C51" s="365" t="str">
        <f>Prices!BQ85</f>
        <v>Physical</v>
      </c>
      <c r="D51" s="365">
        <f>Prices!BQ87</f>
        <v>295</v>
      </c>
      <c r="E51" s="918" t="str">
        <f>Prices!$AQ$87</f>
        <v>Rollover</v>
      </c>
      <c r="F51" s="920"/>
      <c r="H51" s="371" t="str">
        <f t="shared" si="1"/>
        <v>Specialist rehabilitation Disease stage: Low</v>
      </c>
      <c r="I51" s="372" t="str">
        <f t="shared" si="2"/>
        <v>Physical</v>
      </c>
      <c r="J51" s="373">
        <f>'2014-15 Non-mandatory tariff'!D93</f>
        <v>295</v>
      </c>
      <c r="M51" s="518" t="str">
        <f t="shared" si="6"/>
        <v>Specialist rehabilitation Disease stage: Low</v>
      </c>
      <c r="N51" s="372" t="str">
        <f t="shared" si="3"/>
        <v>Physical</v>
      </c>
      <c r="O51" s="379">
        <f t="shared" si="4"/>
        <v>0</v>
      </c>
    </row>
    <row r="52" spans="2:15">
      <c r="B52" s="364" t="str">
        <f>Prices!$AP$87</f>
        <v>Specialist rehabilitation Disease stage: Low</v>
      </c>
      <c r="C52" s="365" t="str">
        <f>Prices!BR85</f>
        <v>Mixed</v>
      </c>
      <c r="D52" s="365">
        <f>Prices!BR87</f>
        <v>287</v>
      </c>
      <c r="E52" s="918" t="str">
        <f>Prices!$AQ$87</f>
        <v>Rollover</v>
      </c>
      <c r="F52" s="920"/>
      <c r="H52" s="371" t="str">
        <f t="shared" si="1"/>
        <v>Specialist rehabilitation Disease stage: Low</v>
      </c>
      <c r="I52" s="372" t="str">
        <f t="shared" si="2"/>
        <v>Mixed</v>
      </c>
      <c r="J52" s="373">
        <f>'2014-15 Non-mandatory tariff'!E93</f>
        <v>287</v>
      </c>
      <c r="M52" s="518" t="str">
        <f t="shared" si="6"/>
        <v>Specialist rehabilitation Disease stage: Low</v>
      </c>
      <c r="N52" s="372" t="str">
        <f t="shared" si="3"/>
        <v>Mixed</v>
      </c>
      <c r="O52" s="379">
        <f t="shared" si="4"/>
        <v>0</v>
      </c>
    </row>
    <row r="53" spans="2:15">
      <c r="B53" s="364" t="str">
        <f>Prices!$AP$87</f>
        <v>Specialist rehabilitation Disease stage: Low</v>
      </c>
      <c r="C53" s="365" t="str">
        <f>Prices!BS85</f>
        <v>Level 2a</v>
      </c>
      <c r="D53" s="365">
        <f>Prices!BS87</f>
        <v>228</v>
      </c>
      <c r="E53" s="918" t="str">
        <f>Prices!$AQ$87</f>
        <v>Rollover</v>
      </c>
      <c r="F53" s="920"/>
      <c r="H53" s="371" t="str">
        <f t="shared" si="1"/>
        <v>Specialist rehabilitation Disease stage: Low</v>
      </c>
      <c r="I53" s="372" t="str">
        <f t="shared" si="2"/>
        <v>Level 2a</v>
      </c>
      <c r="J53" s="373">
        <f>'2014-15 Non-mandatory tariff'!F93</f>
        <v>228</v>
      </c>
      <c r="M53" s="518" t="str">
        <f t="shared" si="6"/>
        <v>Specialist rehabilitation Disease stage: Low</v>
      </c>
      <c r="N53" s="372" t="str">
        <f t="shared" si="3"/>
        <v>Level 2a</v>
      </c>
      <c r="O53" s="379">
        <f t="shared" si="4"/>
        <v>0</v>
      </c>
    </row>
    <row r="54" spans="2:15">
      <c r="B54" s="364" t="str">
        <f>Prices!$AP$87</f>
        <v>Specialist rehabilitation Disease stage: Low</v>
      </c>
      <c r="C54" s="365" t="str">
        <f>Prices!BT85</f>
        <v>Level 2b</v>
      </c>
      <c r="D54" s="365">
        <f>Prices!BT87</f>
        <v>205</v>
      </c>
      <c r="E54" s="918" t="str">
        <f>Prices!$AQ$87</f>
        <v>Rollover</v>
      </c>
      <c r="F54" s="920"/>
      <c r="H54" s="371" t="str">
        <f t="shared" si="1"/>
        <v>Specialist rehabilitation Disease stage: Low</v>
      </c>
      <c r="I54" s="372" t="str">
        <f t="shared" si="2"/>
        <v>Level 2b</v>
      </c>
      <c r="J54" s="373">
        <f>'2014-15 Non-mandatory tariff'!G93</f>
        <v>205</v>
      </c>
      <c r="M54" s="518" t="str">
        <f t="shared" si="6"/>
        <v>Specialist rehabilitation Disease stage: Low</v>
      </c>
      <c r="N54" s="372" t="str">
        <f t="shared" si="3"/>
        <v>Level 2b</v>
      </c>
      <c r="O54" s="379">
        <f t="shared" si="4"/>
        <v>0</v>
      </c>
    </row>
    <row r="55" spans="2:15">
      <c r="B55" s="364" t="str">
        <f>Prices!$AP$88</f>
        <v>Specialist rehabilitation Disease stage: Medium</v>
      </c>
      <c r="C55" s="365" t="str">
        <f>Prices!BP85</f>
        <v>Hyper-acute</v>
      </c>
      <c r="D55" s="365">
        <f>Prices!BP88</f>
        <v>385</v>
      </c>
      <c r="E55" s="918" t="str">
        <f>Prices!$AQ$88</f>
        <v>Rollover</v>
      </c>
      <c r="F55" s="920"/>
      <c r="H55" s="371" t="str">
        <f t="shared" si="1"/>
        <v>Specialist rehabilitation Disease stage: Medium</v>
      </c>
      <c r="I55" s="372" t="str">
        <f t="shared" si="2"/>
        <v>Hyper-acute</v>
      </c>
      <c r="J55" s="373">
        <f>'2014-15 Non-mandatory tariff'!C94</f>
        <v>385</v>
      </c>
      <c r="M55" s="518" t="str">
        <f t="shared" si="6"/>
        <v>Specialist rehabilitation Disease stage: Medium</v>
      </c>
      <c r="N55" s="372" t="str">
        <f t="shared" si="3"/>
        <v>Hyper-acute</v>
      </c>
      <c r="O55" s="379">
        <f t="shared" si="4"/>
        <v>0</v>
      </c>
    </row>
    <row r="56" spans="2:15">
      <c r="B56" s="364" t="str">
        <f>Prices!$AP$88</f>
        <v>Specialist rehabilitation Disease stage: Medium</v>
      </c>
      <c r="C56" s="365" t="str">
        <f>Prices!BQ85</f>
        <v>Physical</v>
      </c>
      <c r="D56" s="365">
        <f>Prices!BQ88</f>
        <v>362</v>
      </c>
      <c r="E56" s="918" t="str">
        <f>Prices!$AQ$88</f>
        <v>Rollover</v>
      </c>
      <c r="F56" s="920"/>
      <c r="H56" s="371" t="str">
        <f t="shared" si="1"/>
        <v>Specialist rehabilitation Disease stage: Medium</v>
      </c>
      <c r="I56" s="372" t="str">
        <f t="shared" si="2"/>
        <v>Physical</v>
      </c>
      <c r="J56" s="373">
        <f>'2014-15 Non-mandatory tariff'!D94</f>
        <v>362</v>
      </c>
      <c r="M56" s="518" t="str">
        <f t="shared" si="6"/>
        <v>Specialist rehabilitation Disease stage: Medium</v>
      </c>
      <c r="N56" s="372" t="str">
        <f t="shared" si="3"/>
        <v>Physical</v>
      </c>
      <c r="O56" s="379">
        <f t="shared" si="4"/>
        <v>0</v>
      </c>
    </row>
    <row r="57" spans="2:15">
      <c r="B57" s="364" t="str">
        <f>Prices!$AP$88</f>
        <v>Specialist rehabilitation Disease stage: Medium</v>
      </c>
      <c r="C57" s="365" t="str">
        <f>Prices!BR85</f>
        <v>Mixed</v>
      </c>
      <c r="D57" s="365">
        <f>Prices!BR88</f>
        <v>353</v>
      </c>
      <c r="E57" s="918" t="str">
        <f>Prices!$AQ$88</f>
        <v>Rollover</v>
      </c>
      <c r="F57" s="920"/>
      <c r="H57" s="371" t="str">
        <f t="shared" si="1"/>
        <v>Specialist rehabilitation Disease stage: Medium</v>
      </c>
      <c r="I57" s="372" t="str">
        <f t="shared" si="2"/>
        <v>Mixed</v>
      </c>
      <c r="J57" s="373">
        <f>'2014-15 Non-mandatory tariff'!E94</f>
        <v>353</v>
      </c>
      <c r="M57" s="518" t="str">
        <f t="shared" si="6"/>
        <v>Specialist rehabilitation Disease stage: Medium</v>
      </c>
      <c r="N57" s="372" t="str">
        <f t="shared" si="3"/>
        <v>Mixed</v>
      </c>
      <c r="O57" s="379">
        <f t="shared" si="4"/>
        <v>0</v>
      </c>
    </row>
    <row r="58" spans="2:15">
      <c r="B58" s="364" t="str">
        <f>Prices!$AP$88</f>
        <v>Specialist rehabilitation Disease stage: Medium</v>
      </c>
      <c r="C58" s="365" t="str">
        <f>Prices!BS85</f>
        <v>Level 2a</v>
      </c>
      <c r="D58" s="365">
        <f>Prices!BS88</f>
        <v>326</v>
      </c>
      <c r="E58" s="918" t="str">
        <f>Prices!$AQ$88</f>
        <v>Rollover</v>
      </c>
      <c r="F58" s="920"/>
      <c r="H58" s="371" t="str">
        <f t="shared" si="1"/>
        <v>Specialist rehabilitation Disease stage: Medium</v>
      </c>
      <c r="I58" s="372" t="str">
        <f t="shared" si="2"/>
        <v>Level 2a</v>
      </c>
      <c r="J58" s="373">
        <f>'2014-15 Non-mandatory tariff'!F94</f>
        <v>326</v>
      </c>
      <c r="M58" s="518" t="str">
        <f t="shared" si="6"/>
        <v>Specialist rehabilitation Disease stage: Medium</v>
      </c>
      <c r="N58" s="372" t="str">
        <f t="shared" si="3"/>
        <v>Level 2a</v>
      </c>
      <c r="O58" s="379">
        <f t="shared" si="4"/>
        <v>0</v>
      </c>
    </row>
    <row r="59" spans="2:15">
      <c r="B59" s="364" t="str">
        <f>Prices!$AP$88</f>
        <v>Specialist rehabilitation Disease stage: Medium</v>
      </c>
      <c r="C59" s="365" t="str">
        <f>Prices!BT85</f>
        <v>Level 2b</v>
      </c>
      <c r="D59" s="365">
        <f>Prices!BT88</f>
        <v>294</v>
      </c>
      <c r="E59" s="918" t="str">
        <f>Prices!$AQ$88</f>
        <v>Rollover</v>
      </c>
      <c r="F59" s="920"/>
      <c r="H59" s="371" t="str">
        <f t="shared" si="1"/>
        <v>Specialist rehabilitation Disease stage: Medium</v>
      </c>
      <c r="I59" s="372" t="str">
        <f t="shared" si="2"/>
        <v>Level 2b</v>
      </c>
      <c r="J59" s="373">
        <f>'2014-15 Non-mandatory tariff'!G94</f>
        <v>294</v>
      </c>
      <c r="M59" s="518" t="str">
        <f t="shared" si="6"/>
        <v>Specialist rehabilitation Disease stage: Medium</v>
      </c>
      <c r="N59" s="372" t="str">
        <f t="shared" si="3"/>
        <v>Level 2b</v>
      </c>
      <c r="O59" s="379">
        <f t="shared" si="4"/>
        <v>0</v>
      </c>
    </row>
    <row r="60" spans="2:15">
      <c r="B60" s="364" t="str">
        <f>Prices!$AP$89</f>
        <v>Specialist rehabilitation Disease stage: High</v>
      </c>
      <c r="C60" s="365" t="str">
        <f>Prices!BP85</f>
        <v>Hyper-acute</v>
      </c>
      <c r="D60" s="365">
        <f>Prices!BP89</f>
        <v>501</v>
      </c>
      <c r="E60" s="918" t="str">
        <f>Prices!$AQ$89</f>
        <v>Rollover</v>
      </c>
      <c r="F60" s="920"/>
      <c r="H60" s="371" t="str">
        <f t="shared" si="1"/>
        <v>Specialist rehabilitation Disease stage: High</v>
      </c>
      <c r="I60" s="372" t="str">
        <f t="shared" si="2"/>
        <v>Hyper-acute</v>
      </c>
      <c r="J60" s="373">
        <f>'2014-15 Non-mandatory tariff'!C95</f>
        <v>501</v>
      </c>
      <c r="M60" s="518" t="str">
        <f t="shared" si="6"/>
        <v>Specialist rehabilitation Disease stage: High</v>
      </c>
      <c r="N60" s="372" t="str">
        <f t="shared" si="3"/>
        <v>Hyper-acute</v>
      </c>
      <c r="O60" s="379">
        <f t="shared" si="4"/>
        <v>0</v>
      </c>
    </row>
    <row r="61" spans="2:15">
      <c r="B61" s="364" t="str">
        <f>Prices!$AP$89</f>
        <v>Specialist rehabilitation Disease stage: High</v>
      </c>
      <c r="C61" s="365" t="str">
        <f>Prices!BQ85</f>
        <v>Physical</v>
      </c>
      <c r="D61" s="365">
        <f>Prices!BQ89</f>
        <v>472</v>
      </c>
      <c r="E61" s="918" t="str">
        <f>Prices!$AQ$89</f>
        <v>Rollover</v>
      </c>
      <c r="F61" s="920"/>
      <c r="H61" s="371" t="str">
        <f t="shared" si="1"/>
        <v>Specialist rehabilitation Disease stage: High</v>
      </c>
      <c r="I61" s="372" t="str">
        <f t="shared" si="2"/>
        <v>Physical</v>
      </c>
      <c r="J61" s="373">
        <f>'2014-15 Non-mandatory tariff'!D95</f>
        <v>472</v>
      </c>
      <c r="M61" s="518" t="str">
        <f t="shared" si="6"/>
        <v>Specialist rehabilitation Disease stage: High</v>
      </c>
      <c r="N61" s="372" t="str">
        <f t="shared" si="3"/>
        <v>Physical</v>
      </c>
      <c r="O61" s="379">
        <f t="shared" si="4"/>
        <v>0</v>
      </c>
    </row>
    <row r="62" spans="2:15">
      <c r="B62" s="364" t="str">
        <f>Prices!$AP$89</f>
        <v>Specialist rehabilitation Disease stage: High</v>
      </c>
      <c r="C62" s="365" t="str">
        <f>Prices!BR85</f>
        <v>Mixed</v>
      </c>
      <c r="D62" s="365">
        <f>Prices!BR89</f>
        <v>459</v>
      </c>
      <c r="E62" s="918" t="str">
        <f>Prices!$AQ$89</f>
        <v>Rollover</v>
      </c>
      <c r="F62" s="920"/>
      <c r="H62" s="371" t="str">
        <f t="shared" si="1"/>
        <v>Specialist rehabilitation Disease stage: High</v>
      </c>
      <c r="I62" s="372" t="str">
        <f t="shared" si="2"/>
        <v>Mixed</v>
      </c>
      <c r="J62" s="373">
        <f>'2014-15 Non-mandatory tariff'!E95</f>
        <v>459</v>
      </c>
      <c r="M62" s="518" t="str">
        <f t="shared" si="6"/>
        <v>Specialist rehabilitation Disease stage: High</v>
      </c>
      <c r="N62" s="372" t="str">
        <f t="shared" si="3"/>
        <v>Mixed</v>
      </c>
      <c r="O62" s="379">
        <f t="shared" si="4"/>
        <v>0</v>
      </c>
    </row>
    <row r="63" spans="2:15">
      <c r="B63" s="364" t="str">
        <f>Prices!$AP$89</f>
        <v>Specialist rehabilitation Disease stage: High</v>
      </c>
      <c r="C63" s="365" t="str">
        <f>Prices!BS85</f>
        <v>Level 2a</v>
      </c>
      <c r="D63" s="365">
        <f>Prices!BS89</f>
        <v>447</v>
      </c>
      <c r="E63" s="918" t="str">
        <f>Prices!$AQ$89</f>
        <v>Rollover</v>
      </c>
      <c r="F63" s="920"/>
      <c r="H63" s="371" t="str">
        <f t="shared" si="1"/>
        <v>Specialist rehabilitation Disease stage: High</v>
      </c>
      <c r="I63" s="372" t="str">
        <f t="shared" si="2"/>
        <v>Level 2a</v>
      </c>
      <c r="J63" s="373">
        <f>'2014-15 Non-mandatory tariff'!F95</f>
        <v>447</v>
      </c>
      <c r="M63" s="518" t="str">
        <f t="shared" si="6"/>
        <v>Specialist rehabilitation Disease stage: High</v>
      </c>
      <c r="N63" s="372" t="str">
        <f t="shared" si="3"/>
        <v>Level 2a</v>
      </c>
      <c r="O63" s="379">
        <f t="shared" si="4"/>
        <v>0</v>
      </c>
    </row>
    <row r="64" spans="2:15">
      <c r="B64" s="364" t="str">
        <f>Prices!$AP$89</f>
        <v>Specialist rehabilitation Disease stage: High</v>
      </c>
      <c r="C64" s="365" t="str">
        <f>Prices!BT85</f>
        <v>Level 2b</v>
      </c>
      <c r="D64" s="365">
        <f>Prices!BT89</f>
        <v>403</v>
      </c>
      <c r="E64" s="918" t="str">
        <f>Prices!$AQ$89</f>
        <v>Rollover</v>
      </c>
      <c r="F64" s="920"/>
      <c r="H64" s="371" t="str">
        <f t="shared" si="1"/>
        <v>Specialist rehabilitation Disease stage: High</v>
      </c>
      <c r="I64" s="372" t="str">
        <f t="shared" si="2"/>
        <v>Level 2b</v>
      </c>
      <c r="J64" s="373">
        <f>'2014-15 Non-mandatory tariff'!G95</f>
        <v>403</v>
      </c>
      <c r="M64" s="518" t="str">
        <f t="shared" si="6"/>
        <v>Specialist rehabilitation Disease stage: High</v>
      </c>
      <c r="N64" s="372" t="str">
        <f t="shared" si="3"/>
        <v>Level 2b</v>
      </c>
      <c r="O64" s="379">
        <f t="shared" si="4"/>
        <v>0</v>
      </c>
    </row>
    <row r="65" spans="2:15">
      <c r="B65" s="364" t="str">
        <f>Prices!$AP$90</f>
        <v>Specialist rehabilitation Disease stage: Very high</v>
      </c>
      <c r="C65" s="365" t="str">
        <f>Prices!BP85</f>
        <v>Hyper-acute</v>
      </c>
      <c r="D65" s="365">
        <f>Prices!BP90</f>
        <v>645</v>
      </c>
      <c r="E65" s="918" t="str">
        <f>Prices!$AQ$90</f>
        <v>Rollover</v>
      </c>
      <c r="F65" s="920"/>
      <c r="H65" s="371" t="str">
        <f t="shared" si="1"/>
        <v>Specialist rehabilitation Disease stage: Very high</v>
      </c>
      <c r="I65" s="372" t="str">
        <f t="shared" si="2"/>
        <v>Hyper-acute</v>
      </c>
      <c r="J65" s="373">
        <f>'2014-15 Non-mandatory tariff'!C96</f>
        <v>645</v>
      </c>
      <c r="M65" s="518" t="str">
        <f t="shared" si="6"/>
        <v>Specialist rehabilitation Disease stage: Very high</v>
      </c>
      <c r="N65" s="372" t="str">
        <f t="shared" si="3"/>
        <v>Hyper-acute</v>
      </c>
      <c r="O65" s="379">
        <f t="shared" si="4"/>
        <v>0</v>
      </c>
    </row>
    <row r="66" spans="2:15">
      <c r="B66" s="364" t="str">
        <f>Prices!$AP$90</f>
        <v>Specialist rehabilitation Disease stage: Very high</v>
      </c>
      <c r="C66" s="365" t="str">
        <f>Prices!BQ85</f>
        <v>Physical</v>
      </c>
      <c r="D66" s="365">
        <f>Prices!BQ90</f>
        <v>608</v>
      </c>
      <c r="E66" s="918" t="str">
        <f>Prices!$AQ$90</f>
        <v>Rollover</v>
      </c>
      <c r="F66" s="920"/>
      <c r="H66" s="371" t="str">
        <f t="shared" si="1"/>
        <v>Specialist rehabilitation Disease stage: Very high</v>
      </c>
      <c r="I66" s="372" t="str">
        <f t="shared" si="2"/>
        <v>Physical</v>
      </c>
      <c r="J66" s="373">
        <f>'2014-15 Non-mandatory tariff'!D96</f>
        <v>608</v>
      </c>
      <c r="M66" s="518" t="str">
        <f t="shared" si="6"/>
        <v>Specialist rehabilitation Disease stage: Very high</v>
      </c>
      <c r="N66" s="372" t="str">
        <f t="shared" si="3"/>
        <v>Physical</v>
      </c>
      <c r="O66" s="379">
        <f t="shared" si="4"/>
        <v>0</v>
      </c>
    </row>
    <row r="67" spans="2:15">
      <c r="B67" s="364" t="str">
        <f>Prices!$AP$90</f>
        <v>Specialist rehabilitation Disease stage: Very high</v>
      </c>
      <c r="C67" s="365" t="str">
        <f>Prices!BR85</f>
        <v>Mixed</v>
      </c>
      <c r="D67" s="365">
        <f>Prices!BR90</f>
        <v>592</v>
      </c>
      <c r="E67" s="918" t="str">
        <f>Prices!$AQ$90</f>
        <v>Rollover</v>
      </c>
      <c r="F67" s="920"/>
      <c r="H67" s="371" t="str">
        <f t="shared" si="1"/>
        <v>Specialist rehabilitation Disease stage: Very high</v>
      </c>
      <c r="I67" s="372" t="str">
        <f t="shared" si="2"/>
        <v>Mixed</v>
      </c>
      <c r="J67" s="373">
        <f>'2014-15 Non-mandatory tariff'!E96</f>
        <v>592</v>
      </c>
      <c r="M67" s="518" t="str">
        <f t="shared" si="6"/>
        <v>Specialist rehabilitation Disease stage: Very high</v>
      </c>
      <c r="N67" s="372" t="str">
        <f t="shared" si="3"/>
        <v>Mixed</v>
      </c>
      <c r="O67" s="379">
        <f t="shared" si="4"/>
        <v>0</v>
      </c>
    </row>
    <row r="68" spans="2:15">
      <c r="B68" s="364" t="str">
        <f>Prices!$AP$90</f>
        <v>Specialist rehabilitation Disease stage: Very high</v>
      </c>
      <c r="C68" s="365" t="str">
        <f>Prices!BS85</f>
        <v>Level 2a</v>
      </c>
      <c r="D68" s="365">
        <f>Prices!BS90</f>
        <v>569</v>
      </c>
      <c r="E68" s="918" t="str">
        <f>Prices!$AQ$90</f>
        <v>Rollover</v>
      </c>
      <c r="F68" s="920"/>
      <c r="H68" s="371" t="str">
        <f t="shared" si="1"/>
        <v>Specialist rehabilitation Disease stage: Very high</v>
      </c>
      <c r="I68" s="372" t="str">
        <f t="shared" si="2"/>
        <v>Level 2a</v>
      </c>
      <c r="J68" s="373">
        <f>'2014-15 Non-mandatory tariff'!F96</f>
        <v>569</v>
      </c>
      <c r="M68" s="518" t="str">
        <f t="shared" si="6"/>
        <v>Specialist rehabilitation Disease stage: Very high</v>
      </c>
      <c r="N68" s="372" t="str">
        <f t="shared" si="3"/>
        <v>Level 2a</v>
      </c>
      <c r="O68" s="379">
        <f t="shared" si="4"/>
        <v>0</v>
      </c>
    </row>
    <row r="69" spans="2:15" ht="15.75" thickBot="1">
      <c r="B69" s="938" t="str">
        <f>Prices!$AP$90</f>
        <v>Specialist rehabilitation Disease stage: Very high</v>
      </c>
      <c r="C69" s="939" t="str">
        <f>Prices!BT85</f>
        <v>Level 2b</v>
      </c>
      <c r="D69" s="939">
        <f>Prices!BT90</f>
        <v>513</v>
      </c>
      <c r="E69" s="940" t="str">
        <f>Prices!$AQ$90</f>
        <v>Rollover</v>
      </c>
      <c r="F69" s="941"/>
      <c r="H69" s="959" t="str">
        <f t="shared" si="1"/>
        <v>Specialist rehabilitation Disease stage: Very high</v>
      </c>
      <c r="I69" s="960" t="str">
        <f t="shared" si="2"/>
        <v>Level 2b</v>
      </c>
      <c r="J69" s="961">
        <f>'2014-15 Non-mandatory tariff'!G96</f>
        <v>513</v>
      </c>
      <c r="M69" s="374" t="str">
        <f t="shared" si="6"/>
        <v>Specialist rehabilitation Disease stage: Very high</v>
      </c>
      <c r="N69" s="375" t="str">
        <f t="shared" si="3"/>
        <v>Level 2b</v>
      </c>
      <c r="O69" s="378">
        <f t="shared" si="4"/>
        <v>0</v>
      </c>
    </row>
    <row r="70" spans="2:15" ht="15.75" thickBot="1">
      <c r="B70" s="364" t="str">
        <f>Prices!A99</f>
        <v>NZ04C</v>
      </c>
      <c r="C70" s="365" t="str">
        <f>Prices!B99</f>
        <v>Ante-natal or Post-natal Observation age between 16 and 40 years with length of stay 0 days</v>
      </c>
      <c r="D70" s="365">
        <f>Prices!D99</f>
        <v>372</v>
      </c>
      <c r="E70" s="942" t="s">
        <v>1562</v>
      </c>
      <c r="F70" s="944"/>
      <c r="H70" s="955" t="str">
        <f>'2014-15 Non-mandatory tariff'!A102</f>
        <v>NZ04C</v>
      </c>
      <c r="I70" s="372" t="str">
        <f>C70</f>
        <v>Ante-natal or Post-natal Observation age between 16 and 40 years with length of stay 0 days</v>
      </c>
      <c r="J70" s="373">
        <f>'2014-15 Non-mandatory tariff'!D102</f>
        <v>372</v>
      </c>
      <c r="M70" s="962" t="str">
        <f t="shared" ref="M70:M93" si="8">IF(B70="","",B70)</f>
        <v>NZ04C</v>
      </c>
      <c r="N70" s="375" t="str">
        <f t="shared" ref="N70:N93" si="9">C70</f>
        <v>Ante-natal or Post-natal Observation age between 16 and 40 years with length of stay 0 days</v>
      </c>
      <c r="O70" s="378">
        <f t="shared" ref="O70:O93" si="10">D70/J70-1</f>
        <v>0</v>
      </c>
    </row>
    <row r="71" spans="2:15" ht="15.75" thickBot="1">
      <c r="B71" s="364" t="str">
        <f>Prices!A100</f>
        <v>NZ04D</v>
      </c>
      <c r="C71" s="365" t="str">
        <f>Prices!B100</f>
        <v>Ante-natal or Post-natal Observation age under 16 or over 40 years with length of stay 0 days</v>
      </c>
      <c r="D71" s="365">
        <f>Prices!D100</f>
        <v>372</v>
      </c>
      <c r="E71" s="942" t="s">
        <v>1562</v>
      </c>
      <c r="F71" s="944"/>
      <c r="H71" s="955" t="str">
        <f>'2014-15 Non-mandatory tariff'!A103</f>
        <v>NZ04D</v>
      </c>
      <c r="I71" s="372" t="str">
        <f t="shared" ref="I71:I93" si="11">C71</f>
        <v>Ante-natal or Post-natal Observation age under 16 or over 40 years with length of stay 0 days</v>
      </c>
      <c r="J71" s="373">
        <f>'2014-15 Non-mandatory tariff'!D103</f>
        <v>372</v>
      </c>
      <c r="M71" s="962" t="str">
        <f t="shared" si="8"/>
        <v>NZ04D</v>
      </c>
      <c r="N71" s="375" t="str">
        <f t="shared" si="9"/>
        <v>Ante-natal or Post-natal Observation age under 16 or over 40 years with length of stay 0 days</v>
      </c>
      <c r="O71" s="378">
        <f t="shared" si="10"/>
        <v>0</v>
      </c>
    </row>
    <row r="72" spans="2:15" ht="15.75" thickBot="1">
      <c r="B72" s="364" t="str">
        <f>Prices!A101</f>
        <v>NZ05C</v>
      </c>
      <c r="C72" s="365" t="str">
        <f>Prices!B101</f>
        <v>Ante-natal or Post-natal Investigation age between 16 and 40 years with length of stay 0 days</v>
      </c>
      <c r="D72" s="365">
        <f>Prices!D101</f>
        <v>372</v>
      </c>
      <c r="E72" s="942" t="s">
        <v>1562</v>
      </c>
      <c r="F72" s="944"/>
      <c r="H72" s="955" t="str">
        <f>'2014-15 Non-mandatory tariff'!A104</f>
        <v>NZ05C</v>
      </c>
      <c r="I72" s="372" t="str">
        <f t="shared" si="11"/>
        <v>Ante-natal or Post-natal Investigation age between 16 and 40 years with length of stay 0 days</v>
      </c>
      <c r="J72" s="373">
        <f>'2014-15 Non-mandatory tariff'!D104</f>
        <v>372</v>
      </c>
      <c r="M72" s="962" t="str">
        <f t="shared" si="8"/>
        <v>NZ05C</v>
      </c>
      <c r="N72" s="375" t="str">
        <f t="shared" si="9"/>
        <v>Ante-natal or Post-natal Investigation age between 16 and 40 years with length of stay 0 days</v>
      </c>
      <c r="O72" s="378">
        <f t="shared" si="10"/>
        <v>0</v>
      </c>
    </row>
    <row r="73" spans="2:15" ht="15.75" thickBot="1">
      <c r="B73" s="364" t="str">
        <f>Prices!A102</f>
        <v>NZ05D</v>
      </c>
      <c r="C73" s="365" t="str">
        <f>Prices!B102</f>
        <v>Ante-natal or Post-natal Investigation age under 16 or over 40 years with length of stay 0 days</v>
      </c>
      <c r="D73" s="365">
        <f>Prices!D102</f>
        <v>372</v>
      </c>
      <c r="E73" s="942" t="s">
        <v>1562</v>
      </c>
      <c r="F73" s="944"/>
      <c r="H73" s="955" t="str">
        <f>'2014-15 Non-mandatory tariff'!A105</f>
        <v>NZ05D</v>
      </c>
      <c r="I73" s="372" t="str">
        <f t="shared" si="11"/>
        <v>Ante-natal or Post-natal Investigation age under 16 or over 40 years with length of stay 0 days</v>
      </c>
      <c r="J73" s="373">
        <f>'2014-15 Non-mandatory tariff'!D105</f>
        <v>372</v>
      </c>
      <c r="M73" s="962" t="str">
        <f t="shared" si="8"/>
        <v>NZ05D</v>
      </c>
      <c r="N73" s="375" t="str">
        <f t="shared" si="9"/>
        <v>Ante-natal or Post-natal Investigation age under 16 or over 40 years with length of stay 0 days</v>
      </c>
      <c r="O73" s="378">
        <f t="shared" si="10"/>
        <v>0</v>
      </c>
    </row>
    <row r="74" spans="2:15" ht="15.75" thickBot="1">
      <c r="B74" s="364" t="str">
        <f>Prices!A103</f>
        <v>NZ06Z</v>
      </c>
      <c r="C74" s="365" t="str">
        <f>Prices!B103</f>
        <v>Ante-natal or Post-natal Full Investigation with length of stay 0 days</v>
      </c>
      <c r="D74" s="365">
        <f>Prices!D103</f>
        <v>382</v>
      </c>
      <c r="E74" s="942" t="s">
        <v>1562</v>
      </c>
      <c r="F74" s="944"/>
      <c r="H74" s="955" t="str">
        <f>'2014-15 Non-mandatory tariff'!A106</f>
        <v>NZ06Z</v>
      </c>
      <c r="I74" s="372" t="str">
        <f t="shared" si="11"/>
        <v>Ante-natal or Post-natal Full Investigation with length of stay 0 days</v>
      </c>
      <c r="J74" s="373">
        <f>'2014-15 Non-mandatory tariff'!D106</f>
        <v>382</v>
      </c>
      <c r="M74" s="962" t="str">
        <f t="shared" si="8"/>
        <v>NZ06Z</v>
      </c>
      <c r="N74" s="375" t="str">
        <f t="shared" si="9"/>
        <v>Ante-natal or Post-natal Full Investigation with length of stay 0 days</v>
      </c>
      <c r="O74" s="378">
        <f t="shared" si="10"/>
        <v>0</v>
      </c>
    </row>
    <row r="75" spans="2:15" ht="15.75" thickBot="1">
      <c r="B75" s="364" t="str">
        <f>Prices!A104</f>
        <v>NZ07C</v>
      </c>
      <c r="C75" s="365" t="str">
        <f>Prices!B104</f>
        <v>Ante-natal or Post-natal Observation age between 16 and 40 years with length of stay 1 day or more</v>
      </c>
      <c r="D75" s="365">
        <f>Prices!D104</f>
        <v>729</v>
      </c>
      <c r="E75" s="942" t="s">
        <v>1562</v>
      </c>
      <c r="F75" s="944"/>
      <c r="H75" s="955" t="str">
        <f>'2014-15 Non-mandatory tariff'!A107</f>
        <v>NZ07C</v>
      </c>
      <c r="I75" s="372" t="str">
        <f t="shared" si="11"/>
        <v>Ante-natal or Post-natal Observation age between 16 and 40 years with length of stay 1 day or more</v>
      </c>
      <c r="J75" s="373">
        <f>'2014-15 Non-mandatory tariff'!D107</f>
        <v>729</v>
      </c>
      <c r="M75" s="962" t="str">
        <f t="shared" si="8"/>
        <v>NZ07C</v>
      </c>
      <c r="N75" s="375" t="str">
        <f t="shared" si="9"/>
        <v>Ante-natal or Post-natal Observation age between 16 and 40 years with length of stay 1 day or more</v>
      </c>
      <c r="O75" s="378">
        <f t="shared" si="10"/>
        <v>0</v>
      </c>
    </row>
    <row r="76" spans="2:15" ht="15.75" thickBot="1">
      <c r="B76" s="364" t="str">
        <f>Prices!A105</f>
        <v>NZ07D</v>
      </c>
      <c r="C76" s="365" t="str">
        <f>Prices!B105</f>
        <v>Ante-natal or Post-natal Observation age under 16 or over 40 years with length of stay 1 day or more</v>
      </c>
      <c r="D76" s="365">
        <f>Prices!D105</f>
        <v>824</v>
      </c>
      <c r="E76" s="942" t="s">
        <v>1562</v>
      </c>
      <c r="F76" s="944"/>
      <c r="H76" s="955" t="str">
        <f>'2014-15 Non-mandatory tariff'!A108</f>
        <v>NZ07D</v>
      </c>
      <c r="I76" s="372" t="str">
        <f t="shared" si="11"/>
        <v>Ante-natal or Post-natal Observation age under 16 or over 40 years with length of stay 1 day or more</v>
      </c>
      <c r="J76" s="373">
        <f>'2014-15 Non-mandatory tariff'!D108</f>
        <v>824</v>
      </c>
      <c r="M76" s="962" t="str">
        <f t="shared" si="8"/>
        <v>NZ07D</v>
      </c>
      <c r="N76" s="375" t="str">
        <f t="shared" si="9"/>
        <v>Ante-natal or Post-natal Observation age under 16 or over 40 years with length of stay 1 day or more</v>
      </c>
      <c r="O76" s="378">
        <f t="shared" si="10"/>
        <v>0</v>
      </c>
    </row>
    <row r="77" spans="2:15" ht="15.75" thickBot="1">
      <c r="B77" s="364" t="str">
        <f>Prices!A106</f>
        <v>NZ08C</v>
      </c>
      <c r="C77" s="365" t="str">
        <f>Prices!B106</f>
        <v>Ante-natal or Post-natal Investigation age between 16 and 40 years with length of stay 1 day or more</v>
      </c>
      <c r="D77" s="365">
        <f>Prices!D106</f>
        <v>777</v>
      </c>
      <c r="E77" s="942" t="s">
        <v>1562</v>
      </c>
      <c r="F77" s="944"/>
      <c r="H77" s="955" t="str">
        <f>'2014-15 Non-mandatory tariff'!A109</f>
        <v>NZ08C</v>
      </c>
      <c r="I77" s="372" t="str">
        <f t="shared" si="11"/>
        <v>Ante-natal or Post-natal Investigation age between 16 and 40 years with length of stay 1 day or more</v>
      </c>
      <c r="J77" s="373">
        <f>'2014-15 Non-mandatory tariff'!D109</f>
        <v>777</v>
      </c>
      <c r="M77" s="962" t="str">
        <f t="shared" si="8"/>
        <v>NZ08C</v>
      </c>
      <c r="N77" s="375" t="str">
        <f t="shared" si="9"/>
        <v>Ante-natal or Post-natal Investigation age between 16 and 40 years with length of stay 1 day or more</v>
      </c>
      <c r="O77" s="378">
        <f t="shared" si="10"/>
        <v>0</v>
      </c>
    </row>
    <row r="78" spans="2:15" ht="15.75" thickBot="1">
      <c r="B78" s="364" t="str">
        <f>Prices!A107</f>
        <v>NZ08D</v>
      </c>
      <c r="C78" s="365" t="str">
        <f>Prices!B107</f>
        <v>Ante-natal or Post-natal Investigation age under 16 or over 40 years with length of stay 1 day or more</v>
      </c>
      <c r="D78" s="365">
        <f>Prices!D107</f>
        <v>896</v>
      </c>
      <c r="E78" s="942" t="s">
        <v>1562</v>
      </c>
      <c r="F78" s="944"/>
      <c r="H78" s="955" t="str">
        <f>'2014-15 Non-mandatory tariff'!A110</f>
        <v>NZ08D</v>
      </c>
      <c r="I78" s="372" t="str">
        <f t="shared" si="11"/>
        <v>Ante-natal or Post-natal Investigation age under 16 or over 40 years with length of stay 1 day or more</v>
      </c>
      <c r="J78" s="373">
        <f>'2014-15 Non-mandatory tariff'!D110</f>
        <v>896</v>
      </c>
      <c r="M78" s="962" t="str">
        <f t="shared" si="8"/>
        <v>NZ08D</v>
      </c>
      <c r="N78" s="375" t="str">
        <f t="shared" si="9"/>
        <v>Ante-natal or Post-natal Investigation age under 16 or over 40 years with length of stay 1 day or more</v>
      </c>
      <c r="O78" s="378">
        <f t="shared" si="10"/>
        <v>0</v>
      </c>
    </row>
    <row r="79" spans="2:15" ht="15.75" thickBot="1">
      <c r="B79" s="364" t="str">
        <f>Prices!A108</f>
        <v>NZ09Z</v>
      </c>
      <c r="C79" s="365" t="str">
        <f>Prices!B108</f>
        <v>Ante-natal or Post-natal Full Investigation with length of stay 1 day or more</v>
      </c>
      <c r="D79" s="365">
        <f>Prices!D108</f>
        <v>1143</v>
      </c>
      <c r="E79" s="942" t="s">
        <v>1562</v>
      </c>
      <c r="F79" s="944"/>
      <c r="H79" s="955" t="str">
        <f>'2014-15 Non-mandatory tariff'!A111</f>
        <v>NZ09Z</v>
      </c>
      <c r="I79" s="372" t="str">
        <f t="shared" si="11"/>
        <v>Ante-natal or Post-natal Full Investigation with length of stay 1 day or more</v>
      </c>
      <c r="J79" s="373">
        <f>'2014-15 Non-mandatory tariff'!D111</f>
        <v>1143</v>
      </c>
      <c r="M79" s="962" t="str">
        <f t="shared" si="8"/>
        <v>NZ09Z</v>
      </c>
      <c r="N79" s="375" t="str">
        <f t="shared" si="9"/>
        <v>Ante-natal or Post-natal Full Investigation with length of stay 1 day or more</v>
      </c>
      <c r="O79" s="378">
        <f t="shared" si="10"/>
        <v>0</v>
      </c>
    </row>
    <row r="80" spans="2:15" ht="15.75" thickBot="1">
      <c r="B80" s="938" t="str">
        <f>Prices!A109</f>
        <v>NZ10Z</v>
      </c>
      <c r="C80" s="939" t="str">
        <f>Prices!B109</f>
        <v>Diagnostic and Therapeutic Procedures on Fetus</v>
      </c>
      <c r="D80" s="939">
        <f>Prices!D109</f>
        <v>1155</v>
      </c>
      <c r="E80" s="946" t="s">
        <v>1562</v>
      </c>
      <c r="F80" s="947"/>
      <c r="H80" s="956" t="str">
        <f>'2014-15 Non-mandatory tariff'!A112</f>
        <v>NZ10Z</v>
      </c>
      <c r="I80" s="372" t="str">
        <f t="shared" si="11"/>
        <v>Diagnostic and Therapeutic Procedures on Fetus</v>
      </c>
      <c r="J80" s="373">
        <f>'2014-15 Non-mandatory tariff'!D112</f>
        <v>1155</v>
      </c>
      <c r="M80" s="962" t="str">
        <f t="shared" si="8"/>
        <v>NZ10Z</v>
      </c>
      <c r="N80" s="375" t="str">
        <f t="shared" si="9"/>
        <v>Diagnostic and Therapeutic Procedures on Fetus</v>
      </c>
      <c r="O80" s="378">
        <f t="shared" si="10"/>
        <v>0</v>
      </c>
    </row>
    <row r="81" spans="2:15" ht="15.75" thickBot="1">
      <c r="B81" s="938">
        <f>Prices!A116</f>
        <v>501</v>
      </c>
      <c r="C81" s="950" t="str">
        <f>Prices!C115&amp;Prices!B116</f>
        <v>WF01B
First Attendance - Single ProfessionalObstetrics</v>
      </c>
      <c r="D81" s="939">
        <f>Prices!C116</f>
        <v>131</v>
      </c>
      <c r="E81" s="946" t="s">
        <v>1562</v>
      </c>
      <c r="F81" s="947"/>
      <c r="H81" s="957">
        <f>B81</f>
        <v>501</v>
      </c>
      <c r="I81" s="372" t="str">
        <f t="shared" si="11"/>
        <v>WF01B
First Attendance - Single ProfessionalObstetrics</v>
      </c>
      <c r="J81" s="373">
        <f>'2014-15 Non-mandatory tariff'!C119</f>
        <v>131</v>
      </c>
      <c r="M81" s="962">
        <f t="shared" si="8"/>
        <v>501</v>
      </c>
      <c r="N81" s="375" t="str">
        <f t="shared" si="9"/>
        <v>WF01B
First Attendance - Single ProfessionalObstetrics</v>
      </c>
      <c r="O81" s="378">
        <f t="shared" si="10"/>
        <v>0</v>
      </c>
    </row>
    <row r="82" spans="2:15" ht="15.75" thickBot="1">
      <c r="B82" s="938">
        <f>Prices!A116</f>
        <v>501</v>
      </c>
      <c r="C82" s="950" t="str">
        <f>Prices!D115&amp;Prices!B116</f>
        <v>WF02B
First Attendance - Multi ProfessionalObstetrics</v>
      </c>
      <c r="D82" s="939">
        <f>Prices!D116</f>
        <v>138</v>
      </c>
      <c r="E82" s="946" t="s">
        <v>1562</v>
      </c>
      <c r="F82" s="947"/>
      <c r="H82" s="957">
        <f t="shared" ref="H82:H93" si="12">B82</f>
        <v>501</v>
      </c>
      <c r="I82" s="372" t="str">
        <f t="shared" si="11"/>
        <v>WF02B
First Attendance - Multi ProfessionalObstetrics</v>
      </c>
      <c r="J82" s="373">
        <f>'2014-15 Non-mandatory tariff'!D119</f>
        <v>138</v>
      </c>
      <c r="M82" s="962">
        <f t="shared" si="8"/>
        <v>501</v>
      </c>
      <c r="N82" s="375" t="str">
        <f t="shared" si="9"/>
        <v>WF02B
First Attendance - Multi ProfessionalObstetrics</v>
      </c>
      <c r="O82" s="378">
        <f t="shared" si="10"/>
        <v>0</v>
      </c>
    </row>
    <row r="83" spans="2:15" ht="15.75" thickBot="1">
      <c r="B83" s="938">
        <f>Prices!A116</f>
        <v>501</v>
      </c>
      <c r="C83" s="950" t="str">
        <f>Prices!C115&amp;Prices!B116</f>
        <v>WF01B
First Attendance - Single ProfessionalObstetrics</v>
      </c>
      <c r="D83" s="939">
        <f>Prices!E116</f>
        <v>66</v>
      </c>
      <c r="E83" s="946" t="s">
        <v>1562</v>
      </c>
      <c r="F83" s="947"/>
      <c r="H83" s="957">
        <f t="shared" si="12"/>
        <v>501</v>
      </c>
      <c r="I83" s="372" t="str">
        <f t="shared" si="11"/>
        <v>WF01B
First Attendance - Single ProfessionalObstetrics</v>
      </c>
      <c r="J83" s="373">
        <f>'2014-15 Non-mandatory tariff'!E119</f>
        <v>66</v>
      </c>
      <c r="M83" s="962">
        <f t="shared" si="8"/>
        <v>501</v>
      </c>
      <c r="N83" s="375" t="str">
        <f t="shared" si="9"/>
        <v>WF01B
First Attendance - Single ProfessionalObstetrics</v>
      </c>
      <c r="O83" s="378">
        <f t="shared" si="10"/>
        <v>0</v>
      </c>
    </row>
    <row r="84" spans="2:15" ht="15.75" thickBot="1">
      <c r="B84" s="938">
        <f>Prices!A116</f>
        <v>501</v>
      </c>
      <c r="C84" s="950" t="str">
        <f>Prices!F115&amp;Prices!B116</f>
        <v>WF02A
Follow Up Attendance - Multi ProfessionalObstetrics</v>
      </c>
      <c r="D84" s="939">
        <f>Prices!F116</f>
        <v>83</v>
      </c>
      <c r="E84" s="946" t="s">
        <v>1562</v>
      </c>
      <c r="F84" s="947"/>
      <c r="H84" s="957">
        <f t="shared" si="12"/>
        <v>501</v>
      </c>
      <c r="I84" s="372" t="str">
        <f t="shared" si="11"/>
        <v>WF02A
Follow Up Attendance - Multi ProfessionalObstetrics</v>
      </c>
      <c r="J84" s="373">
        <f>'2014-15 Non-mandatory tariff'!F119</f>
        <v>83</v>
      </c>
      <c r="M84" s="962">
        <f t="shared" si="8"/>
        <v>501</v>
      </c>
      <c r="N84" s="375" t="str">
        <f t="shared" si="9"/>
        <v>WF02A
Follow Up Attendance - Multi ProfessionalObstetrics</v>
      </c>
      <c r="O84" s="378">
        <f t="shared" si="10"/>
        <v>0</v>
      </c>
    </row>
    <row r="85" spans="2:15" ht="15.75" thickBot="1">
      <c r="B85" s="938">
        <f>Prices!A117</f>
        <v>560</v>
      </c>
      <c r="C85" s="950" t="str">
        <f>Prices!C115&amp;Prices!B117</f>
        <v>WF01B
First Attendance - Single ProfessionalMidwife Episode</v>
      </c>
      <c r="D85" s="939">
        <f>Prices!C117</f>
        <v>131</v>
      </c>
      <c r="E85" s="946" t="s">
        <v>1562</v>
      </c>
      <c r="F85" s="947"/>
      <c r="H85" s="957">
        <f t="shared" si="12"/>
        <v>560</v>
      </c>
      <c r="I85" s="372" t="str">
        <f t="shared" si="11"/>
        <v>WF01B
First Attendance - Single ProfessionalMidwife Episode</v>
      </c>
      <c r="J85" s="373">
        <f>'2014-15 Non-mandatory tariff'!C120</f>
        <v>131</v>
      </c>
      <c r="M85" s="962">
        <f t="shared" si="8"/>
        <v>560</v>
      </c>
      <c r="N85" s="375" t="str">
        <f t="shared" si="9"/>
        <v>WF01B
First Attendance - Single ProfessionalMidwife Episode</v>
      </c>
      <c r="O85" s="378">
        <f t="shared" si="10"/>
        <v>0</v>
      </c>
    </row>
    <row r="86" spans="2:15" ht="15.75" thickBot="1">
      <c r="B86" s="938">
        <f>Prices!A117</f>
        <v>560</v>
      </c>
      <c r="C86" s="950" t="str">
        <f>Prices!D115&amp;Prices!B117</f>
        <v>WF02B
First Attendance - Multi ProfessionalMidwife Episode</v>
      </c>
      <c r="D86" s="939">
        <f>Prices!D117</f>
        <v>138</v>
      </c>
      <c r="E86" s="946" t="s">
        <v>1562</v>
      </c>
      <c r="F86" s="947"/>
      <c r="H86" s="957">
        <f t="shared" si="12"/>
        <v>560</v>
      </c>
      <c r="I86" s="372" t="str">
        <f t="shared" si="11"/>
        <v>WF02B
First Attendance - Multi ProfessionalMidwife Episode</v>
      </c>
      <c r="J86" s="373">
        <f>'2014-15 Non-mandatory tariff'!D120</f>
        <v>138</v>
      </c>
      <c r="M86" s="962">
        <f t="shared" si="8"/>
        <v>560</v>
      </c>
      <c r="N86" s="375" t="str">
        <f t="shared" si="9"/>
        <v>WF02B
First Attendance - Multi ProfessionalMidwife Episode</v>
      </c>
      <c r="O86" s="378">
        <f t="shared" si="10"/>
        <v>0</v>
      </c>
    </row>
    <row r="87" spans="2:15" ht="15.75" thickBot="1">
      <c r="B87" s="938">
        <f>Prices!A117</f>
        <v>560</v>
      </c>
      <c r="C87" s="950" t="str">
        <f>Prices!E115&amp;Prices!B117</f>
        <v>WF01A
Follow Up Attendance - Single ProfessionalMidwife Episode</v>
      </c>
      <c r="D87" s="939">
        <f>Prices!E117</f>
        <v>66</v>
      </c>
      <c r="E87" s="946" t="s">
        <v>1562</v>
      </c>
      <c r="F87" s="947"/>
      <c r="H87" s="957">
        <f t="shared" si="12"/>
        <v>560</v>
      </c>
      <c r="I87" s="372" t="str">
        <f t="shared" si="11"/>
        <v>WF01A
Follow Up Attendance - Single ProfessionalMidwife Episode</v>
      </c>
      <c r="J87" s="373">
        <f>'2014-15 Non-mandatory tariff'!E120</f>
        <v>66</v>
      </c>
      <c r="M87" s="962">
        <f t="shared" si="8"/>
        <v>560</v>
      </c>
      <c r="N87" s="375" t="str">
        <f t="shared" si="9"/>
        <v>WF01A
Follow Up Attendance - Single ProfessionalMidwife Episode</v>
      </c>
      <c r="O87" s="378">
        <f t="shared" si="10"/>
        <v>0</v>
      </c>
    </row>
    <row r="88" spans="2:15" ht="15.75" thickBot="1">
      <c r="B88" s="938">
        <f>Prices!A117</f>
        <v>560</v>
      </c>
      <c r="C88" s="950" t="str">
        <f>Prices!F115&amp;Prices!B117</f>
        <v>WF02A
Follow Up Attendance - Multi ProfessionalMidwife Episode</v>
      </c>
      <c r="D88" s="939">
        <f>Prices!F117</f>
        <v>83</v>
      </c>
      <c r="E88" s="946" t="s">
        <v>1562</v>
      </c>
      <c r="F88" s="947"/>
      <c r="H88" s="957">
        <f t="shared" si="12"/>
        <v>560</v>
      </c>
      <c r="I88" s="372" t="str">
        <f t="shared" si="11"/>
        <v>WF02A
Follow Up Attendance - Multi ProfessionalMidwife Episode</v>
      </c>
      <c r="J88" s="373">
        <f>'2014-15 Non-mandatory tariff'!F120</f>
        <v>83</v>
      </c>
      <c r="M88" s="962">
        <f t="shared" si="8"/>
        <v>560</v>
      </c>
      <c r="N88" s="375" t="str">
        <f t="shared" si="9"/>
        <v>WF02A
Follow Up Attendance - Multi ProfessionalMidwife Episode</v>
      </c>
      <c r="O88" s="378">
        <f t="shared" si="10"/>
        <v>0</v>
      </c>
    </row>
    <row r="89" spans="2:15" ht="15.75" thickBot="1">
      <c r="B89" s="364" t="str">
        <f>Prices!A123</f>
        <v>n/a</v>
      </c>
      <c r="C89" s="948" t="str">
        <f>Prices!B123</f>
        <v>Antenatal Visits</v>
      </c>
      <c r="D89" s="365">
        <f>Prices!C123</f>
        <v>43</v>
      </c>
      <c r="E89" s="946" t="s">
        <v>1562</v>
      </c>
      <c r="F89" s="944"/>
      <c r="H89" s="957" t="str">
        <f t="shared" si="12"/>
        <v>n/a</v>
      </c>
      <c r="I89" s="372" t="str">
        <f t="shared" si="11"/>
        <v>Antenatal Visits</v>
      </c>
      <c r="J89" s="373">
        <f>'2014-15 Non-mandatory tariff'!C126</f>
        <v>43</v>
      </c>
      <c r="M89" s="962" t="str">
        <f t="shared" si="8"/>
        <v>n/a</v>
      </c>
      <c r="N89" s="375" t="str">
        <f t="shared" si="9"/>
        <v>Antenatal Visits</v>
      </c>
      <c r="O89" s="378">
        <f t="shared" si="10"/>
        <v>0</v>
      </c>
    </row>
    <row r="90" spans="2:15" ht="15.75" thickBot="1">
      <c r="B90" s="364" t="str">
        <f>Prices!A124</f>
        <v>n/a</v>
      </c>
      <c r="C90" s="948" t="str">
        <f>Prices!B124</f>
        <v>Postnatal Visits</v>
      </c>
      <c r="D90" s="365">
        <f>Prices!C124</f>
        <v>55</v>
      </c>
      <c r="E90" s="946" t="s">
        <v>1562</v>
      </c>
      <c r="F90" s="944"/>
      <c r="H90" s="957" t="str">
        <f t="shared" si="12"/>
        <v>n/a</v>
      </c>
      <c r="I90" s="372" t="str">
        <f t="shared" si="11"/>
        <v>Postnatal Visits</v>
      </c>
      <c r="J90" s="373">
        <f>'2014-15 Non-mandatory tariff'!C127</f>
        <v>55</v>
      </c>
      <c r="M90" s="962" t="str">
        <f t="shared" si="8"/>
        <v>n/a</v>
      </c>
      <c r="N90" s="375" t="str">
        <f t="shared" si="9"/>
        <v>Postnatal Visits</v>
      </c>
      <c r="O90" s="378">
        <f t="shared" si="10"/>
        <v>0</v>
      </c>
    </row>
    <row r="91" spans="2:15" ht="15.75" thickBot="1">
      <c r="B91" s="364" t="str">
        <f>Prices!A130</f>
        <v>n/a</v>
      </c>
      <c r="C91" s="948" t="str">
        <f>Prices!B130</f>
        <v>Standard</v>
      </c>
      <c r="D91" s="365">
        <f>Prices!C130</f>
        <v>184</v>
      </c>
      <c r="E91" s="946" t="s">
        <v>1562</v>
      </c>
      <c r="F91" s="944"/>
      <c r="H91" s="957" t="str">
        <f t="shared" si="12"/>
        <v>n/a</v>
      </c>
      <c r="I91" s="372" t="str">
        <f t="shared" si="11"/>
        <v>Standard</v>
      </c>
      <c r="J91" s="373">
        <f>'2014-15 Non-mandatory tariff'!C133</f>
        <v>184</v>
      </c>
      <c r="M91" s="962" t="str">
        <f t="shared" si="8"/>
        <v>n/a</v>
      </c>
      <c r="N91" s="375" t="str">
        <f t="shared" si="9"/>
        <v>Standard</v>
      </c>
      <c r="O91" s="378">
        <f t="shared" si="10"/>
        <v>0</v>
      </c>
    </row>
    <row r="92" spans="2:15" ht="15.75" thickBot="1">
      <c r="B92" s="364" t="str">
        <f>Prices!A131</f>
        <v>n/a</v>
      </c>
      <c r="C92" s="948" t="str">
        <f>Prices!B131</f>
        <v>Intermediate</v>
      </c>
      <c r="D92" s="365">
        <f>Prices!C131</f>
        <v>284</v>
      </c>
      <c r="E92" s="946" t="s">
        <v>1562</v>
      </c>
      <c r="F92" s="944"/>
      <c r="H92" s="957" t="str">
        <f t="shared" si="12"/>
        <v>n/a</v>
      </c>
      <c r="I92" s="372" t="str">
        <f t="shared" si="11"/>
        <v>Intermediate</v>
      </c>
      <c r="J92" s="373">
        <f>'2014-15 Non-mandatory tariff'!C134</f>
        <v>284</v>
      </c>
      <c r="M92" s="962" t="str">
        <f t="shared" si="8"/>
        <v>n/a</v>
      </c>
      <c r="N92" s="375" t="str">
        <f t="shared" si="9"/>
        <v>Intermediate</v>
      </c>
      <c r="O92" s="378">
        <f t="shared" si="10"/>
        <v>0</v>
      </c>
    </row>
    <row r="93" spans="2:15" ht="15.75" thickBot="1">
      <c r="B93" s="366" t="str">
        <f>Prices!A132</f>
        <v>n/a</v>
      </c>
      <c r="C93" s="949" t="str">
        <f>Prices!B132</f>
        <v>Intensive</v>
      </c>
      <c r="D93" s="367">
        <f>Prices!C132</f>
        <v>284</v>
      </c>
      <c r="E93" s="943" t="s">
        <v>1562</v>
      </c>
      <c r="F93" s="945"/>
      <c r="H93" s="958" t="str">
        <f t="shared" si="12"/>
        <v>n/a</v>
      </c>
      <c r="I93" s="375" t="str">
        <f t="shared" si="11"/>
        <v>Intensive</v>
      </c>
      <c r="J93" s="376">
        <f>'2014-15 Non-mandatory tariff'!C135</f>
        <v>284</v>
      </c>
      <c r="M93" s="962" t="str">
        <f t="shared" si="8"/>
        <v>n/a</v>
      </c>
      <c r="N93" s="375" t="str">
        <f t="shared" si="9"/>
        <v>Intensive</v>
      </c>
      <c r="O93" s="378">
        <f t="shared" si="10"/>
        <v>0</v>
      </c>
    </row>
    <row r="97" spans="1:13">
      <c r="A97" s="816">
        <v>10</v>
      </c>
      <c r="B97" s="817" t="s">
        <v>3105</v>
      </c>
      <c r="C97" s="817"/>
      <c r="D97" s="817"/>
      <c r="E97" s="818"/>
      <c r="F97" s="818"/>
      <c r="G97" s="818"/>
      <c r="H97" s="818"/>
      <c r="I97" s="818"/>
      <c r="J97" s="818"/>
      <c r="K97" s="1"/>
      <c r="L97" s="1"/>
      <c r="M97" s="1"/>
    </row>
    <row r="98" spans="1:13">
      <c r="A98" s="816"/>
      <c r="B98" s="819"/>
      <c r="C98" s="817"/>
      <c r="D98" s="817"/>
      <c r="E98" s="817"/>
      <c r="F98" s="818"/>
      <c r="G98" s="818"/>
      <c r="H98" s="818"/>
      <c r="I98" s="818"/>
      <c r="J98" s="818"/>
      <c r="K98" s="1"/>
      <c r="L98" s="1"/>
      <c r="M98" s="1"/>
    </row>
    <row r="99" spans="1:13" ht="15.75" thickBot="1">
      <c r="A99" s="818"/>
      <c r="B99" s="818"/>
      <c r="C99" s="818"/>
      <c r="D99" s="818"/>
      <c r="E99" s="818"/>
      <c r="F99" s="818"/>
      <c r="G99" s="818"/>
      <c r="H99" s="818"/>
      <c r="I99" s="818"/>
      <c r="J99" s="818"/>
      <c r="K99" s="1"/>
      <c r="L99" s="1"/>
      <c r="M99" s="1"/>
    </row>
    <row r="100" spans="1:13" ht="90.75" thickBot="1">
      <c r="A100" s="820" t="s">
        <v>54</v>
      </c>
      <c r="B100" s="821" t="s">
        <v>53</v>
      </c>
      <c r="C100" s="1010" t="s">
        <v>52</v>
      </c>
      <c r="D100" s="1010" t="s">
        <v>51</v>
      </c>
      <c r="E100" s="1010" t="s">
        <v>50</v>
      </c>
      <c r="F100" s="1010" t="s">
        <v>49</v>
      </c>
      <c r="G100" s="1010">
        <v>7</v>
      </c>
      <c r="H100" s="1011" t="s">
        <v>47</v>
      </c>
      <c r="I100" s="1011" t="s">
        <v>46</v>
      </c>
      <c r="J100" s="818"/>
      <c r="K100" s="1"/>
      <c r="L100" s="1"/>
      <c r="M100" s="1"/>
    </row>
    <row r="101" spans="1:13">
      <c r="A101" s="822" t="s">
        <v>45</v>
      </c>
      <c r="B101" s="823" t="s">
        <v>44</v>
      </c>
      <c r="C101" s="1052">
        <f>'TED Non-mandatory prices'!C105</f>
        <v>0</v>
      </c>
      <c r="D101" s="1014">
        <f>'TED Non-mandatory prices'!D105</f>
        <v>372</v>
      </c>
      <c r="E101" s="1014">
        <f>'TED Non-mandatory prices'!E105</f>
        <v>5</v>
      </c>
      <c r="F101" s="1014">
        <f>'TED Non-mandatory prices'!F105</f>
        <v>371</v>
      </c>
      <c r="G101" s="1014" t="str">
        <f>'TED Non-mandatory prices'!G105</f>
        <v>No</v>
      </c>
      <c r="H101" s="1015" t="str">
        <f>'TED Non-mandatory prices'!H105</f>
        <v>-</v>
      </c>
      <c r="I101" s="1038">
        <f>'TED Non-mandatory prices'!I105</f>
        <v>0</v>
      </c>
      <c r="J101" s="818"/>
      <c r="K101" s="1"/>
      <c r="L101" s="1"/>
      <c r="M101" s="1"/>
    </row>
    <row r="102" spans="1:13">
      <c r="A102" s="824" t="s">
        <v>43</v>
      </c>
      <c r="B102" s="825" t="s">
        <v>42</v>
      </c>
      <c r="C102" s="1053">
        <f>'TED Non-mandatory prices'!C106</f>
        <v>0</v>
      </c>
      <c r="D102" s="1012">
        <f>'TED Non-mandatory prices'!D106</f>
        <v>372</v>
      </c>
      <c r="E102" s="1012">
        <f>'TED Non-mandatory prices'!E106</f>
        <v>5</v>
      </c>
      <c r="F102" s="1012">
        <f>'TED Non-mandatory prices'!F106</f>
        <v>371</v>
      </c>
      <c r="G102" s="1012" t="str">
        <f>'TED Non-mandatory prices'!G106</f>
        <v>No</v>
      </c>
      <c r="H102" s="1013" t="str">
        <f>'TED Non-mandatory prices'!H106</f>
        <v>-</v>
      </c>
      <c r="I102" s="1039">
        <f>'TED Non-mandatory prices'!I106</f>
        <v>0</v>
      </c>
      <c r="J102" s="818"/>
      <c r="K102" s="1"/>
      <c r="L102" s="1"/>
      <c r="M102" s="1"/>
    </row>
    <row r="103" spans="1:13">
      <c r="A103" s="824" t="s">
        <v>41</v>
      </c>
      <c r="B103" s="825" t="s">
        <v>40</v>
      </c>
      <c r="C103" s="1053">
        <f>'TED Non-mandatory prices'!C107</f>
        <v>71</v>
      </c>
      <c r="D103" s="1012">
        <f>'TED Non-mandatory prices'!D107</f>
        <v>372</v>
      </c>
      <c r="E103" s="1012">
        <f>'TED Non-mandatory prices'!E107</f>
        <v>5</v>
      </c>
      <c r="F103" s="1012">
        <f>'TED Non-mandatory prices'!F107</f>
        <v>371</v>
      </c>
      <c r="G103" s="1012" t="str">
        <f>'TED Non-mandatory prices'!G107</f>
        <v>No</v>
      </c>
      <c r="H103" s="1013" t="str">
        <f>'TED Non-mandatory prices'!H107</f>
        <v>-</v>
      </c>
      <c r="I103" s="1039">
        <f>'TED Non-mandatory prices'!I107</f>
        <v>0</v>
      </c>
      <c r="J103" s="818"/>
      <c r="K103" s="1"/>
      <c r="L103" s="1"/>
      <c r="M103" s="1"/>
    </row>
    <row r="104" spans="1:13">
      <c r="A104" s="824" t="s">
        <v>39</v>
      </c>
      <c r="B104" s="825" t="s">
        <v>38</v>
      </c>
      <c r="C104" s="1053">
        <f>'TED Non-mandatory prices'!C108</f>
        <v>73</v>
      </c>
      <c r="D104" s="1012">
        <f>'TED Non-mandatory prices'!D108</f>
        <v>372</v>
      </c>
      <c r="E104" s="1012">
        <f>'TED Non-mandatory prices'!E108</f>
        <v>5</v>
      </c>
      <c r="F104" s="1012">
        <f>'TED Non-mandatory prices'!F108</f>
        <v>371</v>
      </c>
      <c r="G104" s="1012" t="str">
        <f>'TED Non-mandatory prices'!G108</f>
        <v>No</v>
      </c>
      <c r="H104" s="1013" t="str">
        <f>'TED Non-mandatory prices'!H108</f>
        <v>-</v>
      </c>
      <c r="I104" s="1039">
        <f>'TED Non-mandatory prices'!I108</f>
        <v>0</v>
      </c>
      <c r="J104" s="818"/>
      <c r="K104" s="1"/>
      <c r="L104" s="1"/>
      <c r="M104" s="1"/>
    </row>
    <row r="105" spans="1:13">
      <c r="A105" s="824" t="s">
        <v>37</v>
      </c>
      <c r="B105" s="825" t="s">
        <v>36</v>
      </c>
      <c r="C105" s="1053">
        <f>'TED Non-mandatory prices'!C109</f>
        <v>0</v>
      </c>
      <c r="D105" s="1012">
        <f>'TED Non-mandatory prices'!D109</f>
        <v>382</v>
      </c>
      <c r="E105" s="1012">
        <f>'TED Non-mandatory prices'!E109</f>
        <v>5</v>
      </c>
      <c r="F105" s="1012">
        <f>'TED Non-mandatory prices'!F109</f>
        <v>371</v>
      </c>
      <c r="G105" s="1012" t="str">
        <f>'TED Non-mandatory prices'!G109</f>
        <v>No</v>
      </c>
      <c r="H105" s="1013" t="str">
        <f>'TED Non-mandatory prices'!H109</f>
        <v>-</v>
      </c>
      <c r="I105" s="1039">
        <f>'TED Non-mandatory prices'!I109</f>
        <v>0</v>
      </c>
      <c r="J105" s="818"/>
      <c r="K105" s="1"/>
      <c r="L105" s="1"/>
      <c r="M105" s="1"/>
    </row>
    <row r="106" spans="1:13">
      <c r="A106" s="824" t="s">
        <v>35</v>
      </c>
      <c r="B106" s="825" t="s">
        <v>34</v>
      </c>
      <c r="C106" s="1053">
        <f>'TED Non-mandatory prices'!C110</f>
        <v>0</v>
      </c>
      <c r="D106" s="1012">
        <f>'TED Non-mandatory prices'!D110</f>
        <v>729</v>
      </c>
      <c r="E106" s="1012">
        <f>'TED Non-mandatory prices'!E110</f>
        <v>5</v>
      </c>
      <c r="F106" s="1012">
        <f>'TED Non-mandatory prices'!F110</f>
        <v>371</v>
      </c>
      <c r="G106" s="1012" t="str">
        <f>'TED Non-mandatory prices'!G110</f>
        <v>Yes</v>
      </c>
      <c r="H106" s="1013">
        <f>'TED Non-mandatory prices'!H110</f>
        <v>0.7</v>
      </c>
      <c r="I106" s="1039">
        <f>'TED Non-mandatory prices'!I110</f>
        <v>510</v>
      </c>
      <c r="J106" s="818"/>
      <c r="K106" s="1"/>
      <c r="L106" s="1"/>
      <c r="M106" s="1"/>
    </row>
    <row r="107" spans="1:13">
      <c r="A107" s="824" t="s">
        <v>33</v>
      </c>
      <c r="B107" s="825" t="s">
        <v>32</v>
      </c>
      <c r="C107" s="1053">
        <f>'TED Non-mandatory prices'!C111</f>
        <v>0</v>
      </c>
      <c r="D107" s="1012">
        <f>'TED Non-mandatory prices'!D111</f>
        <v>824</v>
      </c>
      <c r="E107" s="1012">
        <f>'TED Non-mandatory prices'!E111</f>
        <v>5</v>
      </c>
      <c r="F107" s="1012">
        <f>'TED Non-mandatory prices'!F111</f>
        <v>371</v>
      </c>
      <c r="G107" s="1012" t="str">
        <f>'TED Non-mandatory prices'!G111</f>
        <v>Yes</v>
      </c>
      <c r="H107" s="1013">
        <f>'TED Non-mandatory prices'!H111</f>
        <v>0.7</v>
      </c>
      <c r="I107" s="1039">
        <f>'TED Non-mandatory prices'!I111</f>
        <v>577</v>
      </c>
      <c r="J107" s="818"/>
      <c r="K107" s="1"/>
      <c r="L107" s="1"/>
      <c r="M107" s="1"/>
    </row>
    <row r="108" spans="1:13">
      <c r="A108" s="824" t="s">
        <v>31</v>
      </c>
      <c r="B108" s="825" t="s">
        <v>30</v>
      </c>
      <c r="C108" s="1053">
        <f>'TED Non-mandatory prices'!C112</f>
        <v>0</v>
      </c>
      <c r="D108" s="1012">
        <f>'TED Non-mandatory prices'!D112</f>
        <v>777</v>
      </c>
      <c r="E108" s="1012">
        <f>'TED Non-mandatory prices'!E112</f>
        <v>5</v>
      </c>
      <c r="F108" s="1012">
        <f>'TED Non-mandatory prices'!F112</f>
        <v>371</v>
      </c>
      <c r="G108" s="1012" t="str">
        <f>'TED Non-mandatory prices'!G112</f>
        <v>No</v>
      </c>
      <c r="H108" s="1013" t="str">
        <f>'TED Non-mandatory prices'!H112</f>
        <v>-</v>
      </c>
      <c r="I108" s="1039">
        <f>'TED Non-mandatory prices'!I112</f>
        <v>0</v>
      </c>
      <c r="J108" s="818"/>
      <c r="K108" s="1"/>
      <c r="L108" s="1"/>
      <c r="M108" s="1"/>
    </row>
    <row r="109" spans="1:13">
      <c r="A109" s="824" t="s">
        <v>29</v>
      </c>
      <c r="B109" s="825" t="s">
        <v>28</v>
      </c>
      <c r="C109" s="1053">
        <f>'TED Non-mandatory prices'!C113</f>
        <v>0</v>
      </c>
      <c r="D109" s="1012">
        <f>'TED Non-mandatory prices'!D113</f>
        <v>896</v>
      </c>
      <c r="E109" s="1012">
        <f>'TED Non-mandatory prices'!E113</f>
        <v>6</v>
      </c>
      <c r="F109" s="1012">
        <f>'TED Non-mandatory prices'!F113</f>
        <v>371</v>
      </c>
      <c r="G109" s="1012" t="str">
        <f>'TED Non-mandatory prices'!G113</f>
        <v>Yes</v>
      </c>
      <c r="H109" s="1013">
        <f>'TED Non-mandatory prices'!H113</f>
        <v>0.7</v>
      </c>
      <c r="I109" s="1039">
        <f>'TED Non-mandatory prices'!I113</f>
        <v>627</v>
      </c>
      <c r="J109" s="818"/>
      <c r="K109" s="1"/>
      <c r="L109" s="1"/>
      <c r="M109" s="1"/>
    </row>
    <row r="110" spans="1:13">
      <c r="A110" s="824" t="s">
        <v>26</v>
      </c>
      <c r="B110" s="825" t="s">
        <v>25</v>
      </c>
      <c r="C110" s="1053">
        <f>'TED Non-mandatory prices'!C114</f>
        <v>0</v>
      </c>
      <c r="D110" s="1012">
        <f>'TED Non-mandatory prices'!D114</f>
        <v>1143</v>
      </c>
      <c r="E110" s="1012">
        <f>'TED Non-mandatory prices'!E114</f>
        <v>9</v>
      </c>
      <c r="F110" s="1012">
        <f>'TED Non-mandatory prices'!F114</f>
        <v>371</v>
      </c>
      <c r="G110" s="1012" t="str">
        <f>'TED Non-mandatory prices'!G114</f>
        <v>No</v>
      </c>
      <c r="H110" s="1013" t="str">
        <f>'TED Non-mandatory prices'!H114</f>
        <v>-</v>
      </c>
      <c r="I110" s="1039">
        <f>'TED Non-mandatory prices'!I114</f>
        <v>0</v>
      </c>
      <c r="J110" s="818"/>
      <c r="K110" s="1"/>
      <c r="L110" s="1"/>
      <c r="M110" s="1"/>
    </row>
    <row r="111" spans="1:13" ht="15.75" thickBot="1">
      <c r="A111" s="826" t="s">
        <v>24</v>
      </c>
      <c r="B111" s="827" t="s">
        <v>23</v>
      </c>
      <c r="C111" s="1054">
        <f>'TED Non-mandatory prices'!C115</f>
        <v>280</v>
      </c>
      <c r="D111" s="1016">
        <f>'TED Non-mandatory prices'!D115</f>
        <v>1155</v>
      </c>
      <c r="E111" s="1016">
        <f>'TED Non-mandatory prices'!E115</f>
        <v>8</v>
      </c>
      <c r="F111" s="1016">
        <f>'TED Non-mandatory prices'!F115</f>
        <v>371</v>
      </c>
      <c r="G111" s="1016" t="str">
        <f>'TED Non-mandatory prices'!G115</f>
        <v>No</v>
      </c>
      <c r="H111" s="1017" t="str">
        <f>'TED Non-mandatory prices'!H115</f>
        <v>-</v>
      </c>
      <c r="I111" s="1040">
        <f>'TED Non-mandatory prices'!I115</f>
        <v>0</v>
      </c>
      <c r="J111" s="818"/>
      <c r="K111" s="1"/>
      <c r="L111" s="1"/>
      <c r="M111" s="1"/>
    </row>
    <row r="112" spans="1:13">
      <c r="A112" s="828"/>
      <c r="B112" s="828"/>
      <c r="C112" s="828"/>
      <c r="D112" s="828"/>
      <c r="E112" s="828"/>
      <c r="F112" s="828"/>
      <c r="G112" s="828"/>
      <c r="H112" s="828"/>
      <c r="I112" s="828"/>
      <c r="J112" s="829"/>
      <c r="K112" s="1"/>
      <c r="L112" s="1"/>
      <c r="M112" s="1"/>
    </row>
    <row r="113" spans="1:13">
      <c r="A113" s="828"/>
      <c r="B113" s="828"/>
      <c r="C113" s="1"/>
      <c r="D113" s="1"/>
      <c r="E113" s="1"/>
      <c r="F113" s="1"/>
      <c r="G113" s="1"/>
      <c r="H113" s="1"/>
      <c r="I113" s="1"/>
      <c r="J113" s="1"/>
      <c r="K113" s="1"/>
      <c r="L113" s="1"/>
      <c r="M113" s="1"/>
    </row>
    <row r="114" spans="1:13">
      <c r="A114" s="816">
        <v>11</v>
      </c>
      <c r="B114" s="817" t="s">
        <v>3106</v>
      </c>
      <c r="C114" s="828"/>
      <c r="D114" s="828"/>
      <c r="E114" s="828"/>
      <c r="F114" s="828"/>
      <c r="G114" s="828"/>
      <c r="H114" s="828"/>
      <c r="I114" s="828"/>
      <c r="J114" s="829"/>
      <c r="K114" s="1"/>
      <c r="L114" s="1"/>
      <c r="M114" s="1"/>
    </row>
    <row r="115" spans="1:13">
      <c r="A115" s="828"/>
      <c r="B115" s="828"/>
      <c r="C115" s="828"/>
      <c r="D115" s="828"/>
      <c r="E115" s="828"/>
      <c r="F115" s="828"/>
      <c r="G115" s="828"/>
      <c r="H115" s="828"/>
      <c r="I115" s="828"/>
      <c r="J115" s="830"/>
      <c r="K115" s="831"/>
      <c r="L115" s="1"/>
      <c r="M115" s="1"/>
    </row>
    <row r="116" spans="1:13" ht="15.75" thickBot="1">
      <c r="A116" s="832"/>
      <c r="B116" s="832"/>
      <c r="C116" s="832">
        <v>3</v>
      </c>
      <c r="D116" s="832">
        <v>4</v>
      </c>
      <c r="E116" s="832">
        <v>5</v>
      </c>
      <c r="F116" s="832">
        <v>6</v>
      </c>
      <c r="G116" s="832">
        <v>7</v>
      </c>
      <c r="H116" s="832">
        <v>8</v>
      </c>
      <c r="I116" s="832">
        <v>9</v>
      </c>
      <c r="J116" s="832">
        <v>10</v>
      </c>
      <c r="K116" s="832">
        <v>11</v>
      </c>
      <c r="L116" s="832">
        <v>12</v>
      </c>
      <c r="M116" s="832">
        <v>13</v>
      </c>
    </row>
    <row r="117" spans="1:13" ht="68.25" thickBot="1">
      <c r="A117" s="833" t="s">
        <v>54</v>
      </c>
      <c r="B117" s="834" t="s">
        <v>53</v>
      </c>
      <c r="C117" s="1005" t="s">
        <v>52</v>
      </c>
      <c r="D117" s="1005" t="s">
        <v>1780</v>
      </c>
      <c r="E117" s="1005" t="s">
        <v>1781</v>
      </c>
      <c r="F117" s="1005" t="s">
        <v>1782</v>
      </c>
      <c r="G117" s="1005" t="s">
        <v>1783</v>
      </c>
      <c r="H117" s="1005" t="s">
        <v>1784</v>
      </c>
      <c r="I117" s="1005" t="s">
        <v>1785</v>
      </c>
      <c r="J117" s="1005" t="s">
        <v>49</v>
      </c>
      <c r="K117" s="1005" t="s">
        <v>48</v>
      </c>
      <c r="L117" s="1005" t="s">
        <v>47</v>
      </c>
      <c r="M117" s="1005" t="s">
        <v>46</v>
      </c>
    </row>
    <row r="118" spans="1:13">
      <c r="A118" s="835" t="s">
        <v>1255</v>
      </c>
      <c r="B118" s="1002" t="s">
        <v>334</v>
      </c>
      <c r="C118" s="1026">
        <f>'TED Non-mandatory prices'!C122</f>
        <v>0</v>
      </c>
      <c r="D118" s="1006">
        <f>'TED Non-mandatory prices'!D122</f>
        <v>2188</v>
      </c>
      <c r="E118" s="1006" t="str">
        <f>'TED Non-mandatory prices'!E122</f>
        <v>-</v>
      </c>
      <c r="F118" s="1006" t="str">
        <f>'TED Non-mandatory prices'!F122</f>
        <v>-</v>
      </c>
      <c r="G118" s="1006">
        <f>'TED Non-mandatory prices'!G122</f>
        <v>7</v>
      </c>
      <c r="H118" s="1006">
        <f>'TED Non-mandatory prices'!H122</f>
        <v>2188</v>
      </c>
      <c r="I118" s="1006">
        <f>'TED Non-mandatory prices'!I122</f>
        <v>7</v>
      </c>
      <c r="J118" s="1006">
        <f>'TED Non-mandatory prices'!J122</f>
        <v>371</v>
      </c>
      <c r="K118" s="1006" t="str">
        <f>'TED Non-mandatory prices'!K122</f>
        <v>No</v>
      </c>
      <c r="L118" s="1025">
        <f>'TED Non-mandatory prices'!L122</f>
        <v>0</v>
      </c>
      <c r="M118" s="1026">
        <f>'TED Non-mandatory prices'!M122</f>
        <v>0</v>
      </c>
    </row>
    <row r="119" spans="1:13">
      <c r="A119" s="836" t="s">
        <v>1256</v>
      </c>
      <c r="B119" s="1003" t="s">
        <v>335</v>
      </c>
      <c r="C119" s="1026">
        <f>'TED Non-mandatory prices'!C123</f>
        <v>0</v>
      </c>
      <c r="D119" s="1006">
        <f>'TED Non-mandatory prices'!D123</f>
        <v>1496</v>
      </c>
      <c r="E119" s="1006" t="str">
        <f>'TED Non-mandatory prices'!E123</f>
        <v>-</v>
      </c>
      <c r="F119" s="1006" t="str">
        <f>'TED Non-mandatory prices'!F123</f>
        <v>-</v>
      </c>
      <c r="G119" s="1006">
        <f>'TED Non-mandatory prices'!G123</f>
        <v>5</v>
      </c>
      <c r="H119" s="1006">
        <f>'TED Non-mandatory prices'!H123</f>
        <v>1496</v>
      </c>
      <c r="I119" s="1006">
        <f>'TED Non-mandatory prices'!I123</f>
        <v>5</v>
      </c>
      <c r="J119" s="1006">
        <f>'TED Non-mandatory prices'!J123</f>
        <v>371</v>
      </c>
      <c r="K119" s="1006" t="str">
        <f>'TED Non-mandatory prices'!K123</f>
        <v>No</v>
      </c>
      <c r="L119" s="1025">
        <f>'TED Non-mandatory prices'!L123</f>
        <v>0</v>
      </c>
      <c r="M119" s="1026">
        <f>'TED Non-mandatory prices'!M123</f>
        <v>0</v>
      </c>
    </row>
    <row r="120" spans="1:13">
      <c r="A120" s="836" t="s">
        <v>1257</v>
      </c>
      <c r="B120" s="1003" t="s">
        <v>2838</v>
      </c>
      <c r="C120" s="1026">
        <f>'TED Non-mandatory prices'!C124</f>
        <v>0</v>
      </c>
      <c r="D120" s="1006">
        <f>'TED Non-mandatory prices'!D124</f>
        <v>2188</v>
      </c>
      <c r="E120" s="1006" t="str">
        <f>'TED Non-mandatory prices'!E124</f>
        <v>-</v>
      </c>
      <c r="F120" s="1006" t="str">
        <f>'TED Non-mandatory prices'!F124</f>
        <v>-</v>
      </c>
      <c r="G120" s="1006">
        <f>'TED Non-mandatory prices'!G124</f>
        <v>7</v>
      </c>
      <c r="H120" s="1006">
        <f>'TED Non-mandatory prices'!H124</f>
        <v>2188</v>
      </c>
      <c r="I120" s="1006">
        <f>'TED Non-mandatory prices'!I124</f>
        <v>7</v>
      </c>
      <c r="J120" s="1006">
        <f>'TED Non-mandatory prices'!J124</f>
        <v>371</v>
      </c>
      <c r="K120" s="1006" t="str">
        <f>'TED Non-mandatory prices'!K124</f>
        <v>No</v>
      </c>
      <c r="L120" s="1025">
        <f>'TED Non-mandatory prices'!L124</f>
        <v>0</v>
      </c>
      <c r="M120" s="1026">
        <f>'TED Non-mandatory prices'!M124</f>
        <v>0</v>
      </c>
    </row>
    <row r="121" spans="1:13">
      <c r="A121" s="836" t="s">
        <v>1258</v>
      </c>
      <c r="B121" s="1003" t="s">
        <v>2839</v>
      </c>
      <c r="C121" s="1026">
        <f>'TED Non-mandatory prices'!C125</f>
        <v>0</v>
      </c>
      <c r="D121" s="1006">
        <f>'TED Non-mandatory prices'!D125</f>
        <v>1496</v>
      </c>
      <c r="E121" s="1006" t="str">
        <f>'TED Non-mandatory prices'!E125</f>
        <v>-</v>
      </c>
      <c r="F121" s="1006" t="str">
        <f>'TED Non-mandatory prices'!F125</f>
        <v>-</v>
      </c>
      <c r="G121" s="1006">
        <f>'TED Non-mandatory prices'!G125</f>
        <v>5</v>
      </c>
      <c r="H121" s="1006">
        <f>'TED Non-mandatory prices'!H125</f>
        <v>1496</v>
      </c>
      <c r="I121" s="1006">
        <f>'TED Non-mandatory prices'!I125</f>
        <v>5</v>
      </c>
      <c r="J121" s="1006">
        <f>'TED Non-mandatory prices'!J125</f>
        <v>371</v>
      </c>
      <c r="K121" s="1006" t="str">
        <f>'TED Non-mandatory prices'!K125</f>
        <v>No</v>
      </c>
      <c r="L121" s="1025">
        <f>'TED Non-mandatory prices'!L125</f>
        <v>0</v>
      </c>
      <c r="M121" s="1026">
        <f>'TED Non-mandatory prices'!M125</f>
        <v>0</v>
      </c>
    </row>
    <row r="122" spans="1:13">
      <c r="A122" s="836" t="s">
        <v>1259</v>
      </c>
      <c r="B122" s="1003" t="s">
        <v>2840</v>
      </c>
      <c r="C122" s="1026">
        <f>'TED Non-mandatory prices'!C126</f>
        <v>0</v>
      </c>
      <c r="D122" s="1006">
        <f>'TED Non-mandatory prices'!D126</f>
        <v>2188</v>
      </c>
      <c r="E122" s="1006" t="str">
        <f>'TED Non-mandatory prices'!E126</f>
        <v>-</v>
      </c>
      <c r="F122" s="1006" t="str">
        <f>'TED Non-mandatory prices'!F126</f>
        <v>-</v>
      </c>
      <c r="G122" s="1006">
        <f>'TED Non-mandatory prices'!G126</f>
        <v>7</v>
      </c>
      <c r="H122" s="1006">
        <f>'TED Non-mandatory prices'!H126</f>
        <v>2188</v>
      </c>
      <c r="I122" s="1006">
        <f>'TED Non-mandatory prices'!I126</f>
        <v>7</v>
      </c>
      <c r="J122" s="1006">
        <f>'TED Non-mandatory prices'!J126</f>
        <v>371</v>
      </c>
      <c r="K122" s="1006" t="str">
        <f>'TED Non-mandatory prices'!K126</f>
        <v>No</v>
      </c>
      <c r="L122" s="1025">
        <f>'TED Non-mandatory prices'!L126</f>
        <v>0</v>
      </c>
      <c r="M122" s="1026">
        <f>'TED Non-mandatory prices'!M126</f>
        <v>0</v>
      </c>
    </row>
    <row r="123" spans="1:13">
      <c r="A123" s="836" t="s">
        <v>1260</v>
      </c>
      <c r="B123" s="1003" t="s">
        <v>2841</v>
      </c>
      <c r="C123" s="1026">
        <f>'TED Non-mandatory prices'!C127</f>
        <v>0</v>
      </c>
      <c r="D123" s="1006">
        <f>'TED Non-mandatory prices'!D127</f>
        <v>1496</v>
      </c>
      <c r="E123" s="1006" t="str">
        <f>'TED Non-mandatory prices'!E127</f>
        <v>-</v>
      </c>
      <c r="F123" s="1006" t="str">
        <f>'TED Non-mandatory prices'!F127</f>
        <v>-</v>
      </c>
      <c r="G123" s="1006">
        <f>'TED Non-mandatory prices'!G127</f>
        <v>5</v>
      </c>
      <c r="H123" s="1006">
        <f>'TED Non-mandatory prices'!H127</f>
        <v>1496</v>
      </c>
      <c r="I123" s="1006">
        <f>'TED Non-mandatory prices'!I127</f>
        <v>5</v>
      </c>
      <c r="J123" s="1006">
        <f>'TED Non-mandatory prices'!J127</f>
        <v>371</v>
      </c>
      <c r="K123" s="1006" t="str">
        <f>'TED Non-mandatory prices'!K127</f>
        <v>No</v>
      </c>
      <c r="L123" s="1025">
        <f>'TED Non-mandatory prices'!L127</f>
        <v>0</v>
      </c>
      <c r="M123" s="1026">
        <f>'TED Non-mandatory prices'!M127</f>
        <v>0</v>
      </c>
    </row>
    <row r="124" spans="1:13">
      <c r="A124" s="836" t="s">
        <v>1261</v>
      </c>
      <c r="B124" s="1003" t="s">
        <v>336</v>
      </c>
      <c r="C124" s="1026">
        <f>'TED Non-mandatory prices'!C128</f>
        <v>0</v>
      </c>
      <c r="D124" s="1006">
        <f>'TED Non-mandatory prices'!D128</f>
        <v>2188</v>
      </c>
      <c r="E124" s="1006" t="str">
        <f>'TED Non-mandatory prices'!E128</f>
        <v>-</v>
      </c>
      <c r="F124" s="1006" t="str">
        <f>'TED Non-mandatory prices'!F128</f>
        <v>-</v>
      </c>
      <c r="G124" s="1006">
        <f>'TED Non-mandatory prices'!G128</f>
        <v>7</v>
      </c>
      <c r="H124" s="1006">
        <f>'TED Non-mandatory prices'!H128</f>
        <v>2188</v>
      </c>
      <c r="I124" s="1006">
        <f>'TED Non-mandatory prices'!I128</f>
        <v>7</v>
      </c>
      <c r="J124" s="1006">
        <f>'TED Non-mandatory prices'!J128</f>
        <v>371</v>
      </c>
      <c r="K124" s="1006" t="str">
        <f>'TED Non-mandatory prices'!K128</f>
        <v>No</v>
      </c>
      <c r="L124" s="1025">
        <f>'TED Non-mandatory prices'!L128</f>
        <v>0</v>
      </c>
      <c r="M124" s="1026">
        <f>'TED Non-mandatory prices'!M128</f>
        <v>0</v>
      </c>
    </row>
    <row r="125" spans="1:13">
      <c r="A125" s="836" t="s">
        <v>1262</v>
      </c>
      <c r="B125" s="1003" t="s">
        <v>337</v>
      </c>
      <c r="C125" s="1026">
        <f>'TED Non-mandatory prices'!C129</f>
        <v>0</v>
      </c>
      <c r="D125" s="1006">
        <f>'TED Non-mandatory prices'!D129</f>
        <v>2188</v>
      </c>
      <c r="E125" s="1006" t="str">
        <f>'TED Non-mandatory prices'!E129</f>
        <v>-</v>
      </c>
      <c r="F125" s="1006" t="str">
        <f>'TED Non-mandatory prices'!F129</f>
        <v>-</v>
      </c>
      <c r="G125" s="1006">
        <f>'TED Non-mandatory prices'!G129</f>
        <v>7</v>
      </c>
      <c r="H125" s="1006">
        <f>'TED Non-mandatory prices'!H129</f>
        <v>2188</v>
      </c>
      <c r="I125" s="1006">
        <f>'TED Non-mandatory prices'!I129</f>
        <v>7</v>
      </c>
      <c r="J125" s="1006">
        <f>'TED Non-mandatory prices'!J129</f>
        <v>371</v>
      </c>
      <c r="K125" s="1006" t="str">
        <f>'TED Non-mandatory prices'!K129</f>
        <v>No</v>
      </c>
      <c r="L125" s="1025">
        <f>'TED Non-mandatory prices'!L129</f>
        <v>0</v>
      </c>
      <c r="M125" s="1026">
        <f>'TED Non-mandatory prices'!M129</f>
        <v>0</v>
      </c>
    </row>
    <row r="126" spans="1:13">
      <c r="A126" s="836" t="s">
        <v>1263</v>
      </c>
      <c r="B126" s="1003" t="s">
        <v>338</v>
      </c>
      <c r="C126" s="1026">
        <f>'TED Non-mandatory prices'!C130</f>
        <v>0</v>
      </c>
      <c r="D126" s="1006">
        <f>'TED Non-mandatory prices'!D130</f>
        <v>1496</v>
      </c>
      <c r="E126" s="1006" t="str">
        <f>'TED Non-mandatory prices'!E130</f>
        <v>-</v>
      </c>
      <c r="F126" s="1006" t="str">
        <f>'TED Non-mandatory prices'!F130</f>
        <v>-</v>
      </c>
      <c r="G126" s="1006">
        <f>'TED Non-mandatory prices'!G130</f>
        <v>5</v>
      </c>
      <c r="H126" s="1006">
        <f>'TED Non-mandatory prices'!H130</f>
        <v>1496</v>
      </c>
      <c r="I126" s="1006">
        <f>'TED Non-mandatory prices'!I130</f>
        <v>5</v>
      </c>
      <c r="J126" s="1006">
        <f>'TED Non-mandatory prices'!J130</f>
        <v>371</v>
      </c>
      <c r="K126" s="1006" t="str">
        <f>'TED Non-mandatory prices'!K130</f>
        <v>No</v>
      </c>
      <c r="L126" s="1025">
        <f>'TED Non-mandatory prices'!L130</f>
        <v>0</v>
      </c>
      <c r="M126" s="1026">
        <f>'TED Non-mandatory prices'!M130</f>
        <v>0</v>
      </c>
    </row>
    <row r="127" spans="1:13">
      <c r="A127" s="836" t="s">
        <v>1264</v>
      </c>
      <c r="B127" s="1003" t="s">
        <v>2843</v>
      </c>
      <c r="C127" s="1026">
        <f>'TED Non-mandatory prices'!C131</f>
        <v>0</v>
      </c>
      <c r="D127" s="1006">
        <f>'TED Non-mandatory prices'!D131</f>
        <v>2188</v>
      </c>
      <c r="E127" s="1006" t="str">
        <f>'TED Non-mandatory prices'!E131</f>
        <v>-</v>
      </c>
      <c r="F127" s="1006" t="str">
        <f>'TED Non-mandatory prices'!F131</f>
        <v>-</v>
      </c>
      <c r="G127" s="1006">
        <f>'TED Non-mandatory prices'!G131</f>
        <v>7</v>
      </c>
      <c r="H127" s="1006">
        <f>'TED Non-mandatory prices'!H131</f>
        <v>2188</v>
      </c>
      <c r="I127" s="1006">
        <f>'TED Non-mandatory prices'!I131</f>
        <v>7</v>
      </c>
      <c r="J127" s="1006">
        <f>'TED Non-mandatory prices'!J131</f>
        <v>371</v>
      </c>
      <c r="K127" s="1006" t="str">
        <f>'TED Non-mandatory prices'!K131</f>
        <v>No</v>
      </c>
      <c r="L127" s="1025">
        <f>'TED Non-mandatory prices'!L131</f>
        <v>0</v>
      </c>
      <c r="M127" s="1026">
        <f>'TED Non-mandatory prices'!M131</f>
        <v>0</v>
      </c>
    </row>
    <row r="128" spans="1:13">
      <c r="A128" s="836" t="s">
        <v>1265</v>
      </c>
      <c r="B128" s="1003" t="s">
        <v>2844</v>
      </c>
      <c r="C128" s="1026">
        <f>'TED Non-mandatory prices'!C132</f>
        <v>0</v>
      </c>
      <c r="D128" s="1006">
        <f>'TED Non-mandatory prices'!D132</f>
        <v>1496</v>
      </c>
      <c r="E128" s="1006" t="str">
        <f>'TED Non-mandatory prices'!E132</f>
        <v>-</v>
      </c>
      <c r="F128" s="1006" t="str">
        <f>'TED Non-mandatory prices'!F132</f>
        <v>-</v>
      </c>
      <c r="G128" s="1006">
        <f>'TED Non-mandatory prices'!G132</f>
        <v>5</v>
      </c>
      <c r="H128" s="1006">
        <f>'TED Non-mandatory prices'!H132</f>
        <v>1496</v>
      </c>
      <c r="I128" s="1006">
        <f>'TED Non-mandatory prices'!I132</f>
        <v>5</v>
      </c>
      <c r="J128" s="1006">
        <f>'TED Non-mandatory prices'!J132</f>
        <v>371</v>
      </c>
      <c r="K128" s="1006" t="str">
        <f>'TED Non-mandatory prices'!K132</f>
        <v>No</v>
      </c>
      <c r="L128" s="1025">
        <f>'TED Non-mandatory prices'!L132</f>
        <v>0</v>
      </c>
      <c r="M128" s="1026">
        <f>'TED Non-mandatory prices'!M132</f>
        <v>0</v>
      </c>
    </row>
    <row r="129" spans="1:13">
      <c r="A129" s="836" t="s">
        <v>1266</v>
      </c>
      <c r="B129" s="1003" t="s">
        <v>2845</v>
      </c>
      <c r="C129" s="1026">
        <f>'TED Non-mandatory prices'!C133</f>
        <v>0</v>
      </c>
      <c r="D129" s="1006">
        <f>'TED Non-mandatory prices'!D133</f>
        <v>2188</v>
      </c>
      <c r="E129" s="1006" t="str">
        <f>'TED Non-mandatory prices'!E133</f>
        <v>-</v>
      </c>
      <c r="F129" s="1006" t="str">
        <f>'TED Non-mandatory prices'!F133</f>
        <v>-</v>
      </c>
      <c r="G129" s="1006">
        <f>'TED Non-mandatory prices'!G133</f>
        <v>7</v>
      </c>
      <c r="H129" s="1006">
        <f>'TED Non-mandatory prices'!H133</f>
        <v>2188</v>
      </c>
      <c r="I129" s="1006">
        <f>'TED Non-mandatory prices'!I133</f>
        <v>7</v>
      </c>
      <c r="J129" s="1006">
        <f>'TED Non-mandatory prices'!J133</f>
        <v>371</v>
      </c>
      <c r="K129" s="1006" t="str">
        <f>'TED Non-mandatory prices'!K133</f>
        <v>No</v>
      </c>
      <c r="L129" s="1025">
        <f>'TED Non-mandatory prices'!L133</f>
        <v>0</v>
      </c>
      <c r="M129" s="1026">
        <f>'TED Non-mandatory prices'!M133</f>
        <v>0</v>
      </c>
    </row>
    <row r="130" spans="1:13">
      <c r="A130" s="836" t="s">
        <v>1267</v>
      </c>
      <c r="B130" s="1003" t="s">
        <v>2846</v>
      </c>
      <c r="C130" s="1026">
        <f>'TED Non-mandatory prices'!C134</f>
        <v>0</v>
      </c>
      <c r="D130" s="1006">
        <f>'TED Non-mandatory prices'!D134</f>
        <v>1496</v>
      </c>
      <c r="E130" s="1006" t="str">
        <f>'TED Non-mandatory prices'!E134</f>
        <v>-</v>
      </c>
      <c r="F130" s="1006" t="str">
        <f>'TED Non-mandatory prices'!F134</f>
        <v>-</v>
      </c>
      <c r="G130" s="1006">
        <f>'TED Non-mandatory prices'!G134</f>
        <v>5</v>
      </c>
      <c r="H130" s="1006">
        <f>'TED Non-mandatory prices'!H134</f>
        <v>1496</v>
      </c>
      <c r="I130" s="1006">
        <f>'TED Non-mandatory prices'!I134</f>
        <v>5</v>
      </c>
      <c r="J130" s="1006">
        <f>'TED Non-mandatory prices'!J134</f>
        <v>371</v>
      </c>
      <c r="K130" s="1006" t="str">
        <f>'TED Non-mandatory prices'!K134</f>
        <v>No</v>
      </c>
      <c r="L130" s="1025">
        <f>'TED Non-mandatory prices'!L134</f>
        <v>0</v>
      </c>
      <c r="M130" s="1026">
        <f>'TED Non-mandatory prices'!M134</f>
        <v>0</v>
      </c>
    </row>
    <row r="131" spans="1:13">
      <c r="A131" s="836" t="s">
        <v>1268</v>
      </c>
      <c r="B131" s="1003" t="s">
        <v>339</v>
      </c>
      <c r="C131" s="1026">
        <f>'TED Non-mandatory prices'!C135</f>
        <v>0</v>
      </c>
      <c r="D131" s="1006">
        <f>'TED Non-mandatory prices'!D135</f>
        <v>2188</v>
      </c>
      <c r="E131" s="1006" t="str">
        <f>'TED Non-mandatory prices'!E135</f>
        <v>-</v>
      </c>
      <c r="F131" s="1006" t="str">
        <f>'TED Non-mandatory prices'!F135</f>
        <v>-</v>
      </c>
      <c r="G131" s="1006">
        <f>'TED Non-mandatory prices'!G135</f>
        <v>7</v>
      </c>
      <c r="H131" s="1006">
        <f>'TED Non-mandatory prices'!H135</f>
        <v>2188</v>
      </c>
      <c r="I131" s="1006">
        <f>'TED Non-mandatory prices'!I135</f>
        <v>7</v>
      </c>
      <c r="J131" s="1006">
        <f>'TED Non-mandatory prices'!J135</f>
        <v>371</v>
      </c>
      <c r="K131" s="1006" t="str">
        <f>'TED Non-mandatory prices'!K135</f>
        <v>No</v>
      </c>
      <c r="L131" s="1025">
        <f>'TED Non-mandatory prices'!L135</f>
        <v>0</v>
      </c>
      <c r="M131" s="1026">
        <f>'TED Non-mandatory prices'!M135</f>
        <v>0</v>
      </c>
    </row>
    <row r="132" spans="1:13">
      <c r="A132" s="836" t="s">
        <v>1269</v>
      </c>
      <c r="B132" s="1003" t="s">
        <v>1789</v>
      </c>
      <c r="C132" s="1026">
        <f>'TED Non-mandatory prices'!C136</f>
        <v>0</v>
      </c>
      <c r="D132" s="1006">
        <f>'TED Non-mandatory prices'!D136</f>
        <v>2188</v>
      </c>
      <c r="E132" s="1006" t="str">
        <f>'TED Non-mandatory prices'!E136</f>
        <v>-</v>
      </c>
      <c r="F132" s="1006" t="str">
        <f>'TED Non-mandatory prices'!F136</f>
        <v>-</v>
      </c>
      <c r="G132" s="1006">
        <f>'TED Non-mandatory prices'!G136</f>
        <v>7</v>
      </c>
      <c r="H132" s="1006">
        <f>'TED Non-mandatory prices'!H136</f>
        <v>2188</v>
      </c>
      <c r="I132" s="1006">
        <f>'TED Non-mandatory prices'!I136</f>
        <v>7</v>
      </c>
      <c r="J132" s="1006">
        <f>'TED Non-mandatory prices'!J136</f>
        <v>371</v>
      </c>
      <c r="K132" s="1006" t="str">
        <f>'TED Non-mandatory prices'!K136</f>
        <v>No</v>
      </c>
      <c r="L132" s="1025">
        <f>'TED Non-mandatory prices'!L136</f>
        <v>0</v>
      </c>
      <c r="M132" s="1026">
        <f>'TED Non-mandatory prices'!M136</f>
        <v>0</v>
      </c>
    </row>
    <row r="133" spans="1:13">
      <c r="A133" s="836" t="s">
        <v>1270</v>
      </c>
      <c r="B133" s="1003" t="s">
        <v>1790</v>
      </c>
      <c r="C133" s="1026">
        <f>'TED Non-mandatory prices'!C137</f>
        <v>0</v>
      </c>
      <c r="D133" s="1006">
        <f>'TED Non-mandatory prices'!D137</f>
        <v>1496</v>
      </c>
      <c r="E133" s="1006" t="str">
        <f>'TED Non-mandatory prices'!E137</f>
        <v>-</v>
      </c>
      <c r="F133" s="1006" t="str">
        <f>'TED Non-mandatory prices'!F137</f>
        <v>-</v>
      </c>
      <c r="G133" s="1006">
        <f>'TED Non-mandatory prices'!G137</f>
        <v>5</v>
      </c>
      <c r="H133" s="1006">
        <f>'TED Non-mandatory prices'!H137</f>
        <v>1496</v>
      </c>
      <c r="I133" s="1006">
        <f>'TED Non-mandatory prices'!I137</f>
        <v>5</v>
      </c>
      <c r="J133" s="1006">
        <f>'TED Non-mandatory prices'!J137</f>
        <v>371</v>
      </c>
      <c r="K133" s="1006" t="str">
        <f>'TED Non-mandatory prices'!K137</f>
        <v>No</v>
      </c>
      <c r="L133" s="1025">
        <f>'TED Non-mandatory prices'!L137</f>
        <v>0</v>
      </c>
      <c r="M133" s="1026">
        <f>'TED Non-mandatory prices'!M137</f>
        <v>0</v>
      </c>
    </row>
    <row r="134" spans="1:13">
      <c r="A134" s="836" t="s">
        <v>1271</v>
      </c>
      <c r="B134" s="1003" t="s">
        <v>2847</v>
      </c>
      <c r="C134" s="1026">
        <f>'TED Non-mandatory prices'!C138</f>
        <v>0</v>
      </c>
      <c r="D134" s="1006">
        <f>'TED Non-mandatory prices'!D138</f>
        <v>2188</v>
      </c>
      <c r="E134" s="1006" t="str">
        <f>'TED Non-mandatory prices'!E138</f>
        <v>-</v>
      </c>
      <c r="F134" s="1006" t="str">
        <f>'TED Non-mandatory prices'!F138</f>
        <v>-</v>
      </c>
      <c r="G134" s="1006">
        <f>'TED Non-mandatory prices'!G138</f>
        <v>7</v>
      </c>
      <c r="H134" s="1006">
        <f>'TED Non-mandatory prices'!H138</f>
        <v>2188</v>
      </c>
      <c r="I134" s="1006">
        <f>'TED Non-mandatory prices'!I138</f>
        <v>7</v>
      </c>
      <c r="J134" s="1006">
        <f>'TED Non-mandatory prices'!J138</f>
        <v>371</v>
      </c>
      <c r="K134" s="1006" t="str">
        <f>'TED Non-mandatory prices'!K138</f>
        <v>No</v>
      </c>
      <c r="L134" s="1025">
        <f>'TED Non-mandatory prices'!L138</f>
        <v>0</v>
      </c>
      <c r="M134" s="1026">
        <f>'TED Non-mandatory prices'!M138</f>
        <v>0</v>
      </c>
    </row>
    <row r="135" spans="1:13">
      <c r="A135" s="836" t="s">
        <v>1272</v>
      </c>
      <c r="B135" s="1003" t="s">
        <v>2848</v>
      </c>
      <c r="C135" s="1026">
        <f>'TED Non-mandatory prices'!C139</f>
        <v>0</v>
      </c>
      <c r="D135" s="1006">
        <f>'TED Non-mandatory prices'!D139</f>
        <v>1496</v>
      </c>
      <c r="E135" s="1006" t="str">
        <f>'TED Non-mandatory prices'!E139</f>
        <v>-</v>
      </c>
      <c r="F135" s="1006" t="str">
        <f>'TED Non-mandatory prices'!F139</f>
        <v>-</v>
      </c>
      <c r="G135" s="1006">
        <f>'TED Non-mandatory prices'!G139</f>
        <v>5</v>
      </c>
      <c r="H135" s="1006">
        <f>'TED Non-mandatory prices'!H139</f>
        <v>1496</v>
      </c>
      <c r="I135" s="1006">
        <f>'TED Non-mandatory prices'!I139</f>
        <v>5</v>
      </c>
      <c r="J135" s="1006">
        <f>'TED Non-mandatory prices'!J139</f>
        <v>371</v>
      </c>
      <c r="K135" s="1006" t="str">
        <f>'TED Non-mandatory prices'!K139</f>
        <v>No</v>
      </c>
      <c r="L135" s="1025">
        <f>'TED Non-mandatory prices'!L139</f>
        <v>0</v>
      </c>
      <c r="M135" s="1026">
        <f>'TED Non-mandatory prices'!M139</f>
        <v>0</v>
      </c>
    </row>
    <row r="136" spans="1:13" ht="15.75" thickBot="1">
      <c r="A136" s="837" t="s">
        <v>1273</v>
      </c>
      <c r="B136" s="1004" t="s">
        <v>340</v>
      </c>
      <c r="C136" s="1026">
        <f>'TED Non-mandatory prices'!C140</f>
        <v>0</v>
      </c>
      <c r="D136" s="1006">
        <f>'TED Non-mandatory prices'!D140</f>
        <v>2188</v>
      </c>
      <c r="E136" s="1006" t="str">
        <f>'TED Non-mandatory prices'!E140</f>
        <v>-</v>
      </c>
      <c r="F136" s="1006" t="str">
        <f>'TED Non-mandatory prices'!F140</f>
        <v>-</v>
      </c>
      <c r="G136" s="1006">
        <f>'TED Non-mandatory prices'!G140</f>
        <v>7</v>
      </c>
      <c r="H136" s="1006">
        <f>'TED Non-mandatory prices'!H140</f>
        <v>2188</v>
      </c>
      <c r="I136" s="1006">
        <f>'TED Non-mandatory prices'!I140</f>
        <v>7</v>
      </c>
      <c r="J136" s="1006">
        <f>'TED Non-mandatory prices'!J140</f>
        <v>371</v>
      </c>
      <c r="K136" s="1006" t="str">
        <f>'TED Non-mandatory prices'!K140</f>
        <v>No</v>
      </c>
      <c r="L136" s="1025">
        <f>'TED Non-mandatory prices'!L140</f>
        <v>0</v>
      </c>
      <c r="M136" s="1026">
        <f>'TED Non-mandatory prices'!M140</f>
        <v>0</v>
      </c>
    </row>
  </sheetData>
  <mergeCells count="1">
    <mergeCell ref="M3:O4"/>
  </mergeCells>
  <conditionalFormatting sqref="O6:O93">
    <cfRule type="cellIs" dxfId="26" priority="2" operator="between">
      <formula>-0.05</formula>
      <formula>0.05</formula>
    </cfRule>
    <cfRule type="cellIs" dxfId="25" priority="3" operator="between">
      <formula>-0.1</formula>
      <formula>0.1</formula>
    </cfRule>
    <cfRule type="cellIs" dxfId="24" priority="4" operator="greaterThan">
      <formula>0.1</formula>
    </cfRule>
    <cfRule type="cellIs" dxfId="23" priority="5" operator="lessThan">
      <formula>-0.1</formula>
    </cfRule>
  </conditionalFormatting>
  <conditionalFormatting sqref="G117 I117">
    <cfRule type="cellIs" dxfId="22" priority="1" stopIfTrue="1" operator="equal">
      <formula>0</formula>
    </cfRule>
  </conditionalFormatting>
  <pageMargins left="0.7" right="0.7" top="0.75" bottom="0.75" header="0.3" footer="0.3"/>
  <pageSetup paperSize="2058" orientation="portrait" horizontalDpi="300"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499984740745262"/>
  </sheetPr>
  <dimension ref="A1:BV144"/>
  <sheetViews>
    <sheetView zoomScale="85" zoomScaleNormal="85" workbookViewId="0">
      <pane xSplit="7" ySplit="11" topLeftCell="H12" activePane="bottomRight" state="frozen"/>
      <selection pane="topRight" activeCell="H1" sqref="H1"/>
      <selection pane="bottomLeft" activeCell="A12" sqref="A12"/>
      <selection pane="bottomRight" sqref="A1:B1"/>
    </sheetView>
  </sheetViews>
  <sheetFormatPr defaultRowHeight="11.25"/>
  <cols>
    <col min="1" max="1" width="10.5703125" style="2" customWidth="1"/>
    <col min="2" max="2" width="75.85546875" style="1" customWidth="1"/>
    <col min="3" max="3" width="13.85546875" style="2" customWidth="1"/>
    <col min="4" max="6" width="13.85546875" style="1" customWidth="1"/>
    <col min="7" max="7" width="11.28515625" style="1" customWidth="1"/>
    <col min="8" max="8" width="21.140625" style="1" bestFit="1" customWidth="1"/>
    <col min="9" max="9" width="11.42578125" style="1" customWidth="1"/>
    <col min="10" max="10" width="16" style="1" customWidth="1"/>
    <col min="11" max="11" width="12.28515625" style="1" customWidth="1"/>
    <col min="12" max="12" width="10.85546875" style="1" bestFit="1" customWidth="1"/>
    <col min="13" max="13" width="12.85546875" style="1" bestFit="1" customWidth="1"/>
    <col min="14" max="20" width="12.85546875" style="1" customWidth="1"/>
    <col min="21" max="21" width="73.28515625" style="1" bestFit="1" customWidth="1"/>
    <col min="22" max="23" width="12.85546875" style="1" customWidth="1"/>
    <col min="24" max="24" width="13.140625" style="1" bestFit="1" customWidth="1"/>
    <col min="25" max="25" width="14.42578125" style="1" customWidth="1"/>
    <col min="26" max="26" width="11.28515625" style="1" customWidth="1"/>
    <col min="27" max="27" width="12.7109375" style="1" customWidth="1"/>
    <col min="28" max="28" width="42.28515625" style="1" bestFit="1" customWidth="1"/>
    <col min="29" max="30" width="11.140625" style="1" customWidth="1"/>
    <col min="31" max="31" width="13.7109375" style="1" customWidth="1"/>
    <col min="32" max="32" width="73.28515625" style="1" bestFit="1" customWidth="1"/>
    <col min="33" max="33" width="11.42578125" style="1" bestFit="1" customWidth="1"/>
    <col min="34" max="36" width="14.28515625" style="1" customWidth="1"/>
    <col min="37" max="37" width="17.85546875" style="1" customWidth="1"/>
    <col min="38" max="39" width="13.7109375" style="1" customWidth="1"/>
    <col min="40" max="40" width="8.85546875" style="1" customWidth="1"/>
    <col min="41" max="41" width="14.28515625" style="1" customWidth="1"/>
    <col min="42" max="42" width="69.140625" style="1" bestFit="1" customWidth="1"/>
    <col min="43" max="43" width="22.42578125" style="1" customWidth="1"/>
    <col min="44" max="44" width="81.85546875" style="1" customWidth="1"/>
    <col min="45" max="45" width="11.7109375" style="1" customWidth="1"/>
    <col min="46" max="46" width="12.140625" style="1" customWidth="1"/>
    <col min="47" max="47" width="80.7109375" style="1" customWidth="1"/>
    <col min="48" max="48" width="14.28515625" style="1" customWidth="1"/>
    <col min="49" max="49" width="34.5703125" style="1" customWidth="1"/>
    <col min="50" max="50" width="14.28515625" style="1" customWidth="1"/>
    <col min="51" max="51" width="16" style="1" customWidth="1"/>
    <col min="52" max="52" width="14.28515625" style="1" customWidth="1"/>
    <col min="53" max="54" width="9.140625" style="1"/>
    <col min="55" max="55" width="12" style="1" customWidth="1"/>
    <col min="56" max="58" width="9.140625" style="1"/>
    <col min="59" max="59" width="12" style="1" customWidth="1"/>
    <col min="60" max="60" width="11.7109375" style="1" customWidth="1"/>
    <col min="61" max="73" width="9.140625" style="1"/>
    <col min="74" max="74" width="9.85546875" style="1" customWidth="1"/>
    <col min="75" max="16384" width="9.140625" style="1"/>
  </cols>
  <sheetData>
    <row r="1" spans="1:55" ht="12.75" customHeight="1">
      <c r="A1" s="1063" t="s">
        <v>1578</v>
      </c>
      <c r="B1" s="1063"/>
      <c r="C1" s="175"/>
    </row>
    <row r="2" spans="1:55" ht="11.25" customHeight="1">
      <c r="A2" s="174"/>
      <c r="B2" s="174"/>
      <c r="C2" s="174"/>
    </row>
    <row r="3" spans="1:55">
      <c r="A3" s="173" t="s">
        <v>125</v>
      </c>
      <c r="F3" s="172"/>
    </row>
    <row r="4" spans="1:55" ht="12" thickBot="1">
      <c r="B4" s="171"/>
      <c r="G4" s="170"/>
    </row>
    <row r="5" spans="1:55" ht="15.75" thickBot="1">
      <c r="A5" s="1"/>
      <c r="B5" s="345" t="s">
        <v>1547</v>
      </c>
      <c r="C5" s="352" t="s">
        <v>1548</v>
      </c>
      <c r="D5" s="345" t="s">
        <v>1549</v>
      </c>
      <c r="E5" s="352" t="s">
        <v>1550</v>
      </c>
      <c r="F5" s="345" t="s">
        <v>1551</v>
      </c>
      <c r="G5" s="352" t="s">
        <v>1552</v>
      </c>
      <c r="H5" s="351" t="s">
        <v>1765</v>
      </c>
    </row>
    <row r="6" spans="1:55" ht="12.75">
      <c r="A6" s="1"/>
      <c r="B6" s="350" t="s">
        <v>1553</v>
      </c>
      <c r="C6" s="348">
        <f>'Price Adjustments'!D5</f>
        <v>2.1999999999999999E-2</v>
      </c>
      <c r="D6" s="347">
        <f>'Price Adjustments'!E5</f>
        <v>2.7E-2</v>
      </c>
      <c r="E6" s="347">
        <f>'Price Adjustments'!F5</f>
        <v>2.5000000000000001E-2</v>
      </c>
      <c r="F6" s="347">
        <f>'Price Adjustments'!G5</f>
        <v>0</v>
      </c>
      <c r="G6" s="778">
        <f>'Price Adjustments'!H5</f>
        <v>7.5833849999999758E-2</v>
      </c>
      <c r="H6" s="779">
        <f>'Price Adjustments'!I5</f>
        <v>0</v>
      </c>
    </row>
    <row r="7" spans="1:55" ht="12.75">
      <c r="A7" s="1"/>
      <c r="B7" s="350" t="s">
        <v>1768</v>
      </c>
      <c r="C7" s="348">
        <f>'Price Adjustments'!D6</f>
        <v>-3.6999999999999998E-2</v>
      </c>
      <c r="D7" s="347">
        <f>'Price Adjustments'!E6</f>
        <v>-0.04</v>
      </c>
      <c r="E7" s="347">
        <f>'Price Adjustments'!F6</f>
        <v>-0.04</v>
      </c>
      <c r="F7" s="347">
        <f>'Price Adjustments'!G6</f>
        <v>0</v>
      </c>
      <c r="G7" s="778">
        <f>'Price Adjustments'!H6</f>
        <v>-0.11249920000000002</v>
      </c>
      <c r="H7" s="779">
        <f>'Price Adjustments'!I6</f>
        <v>0</v>
      </c>
    </row>
    <row r="8" spans="1:55" ht="12.75">
      <c r="A8" s="1"/>
      <c r="B8" s="349" t="s">
        <v>1767</v>
      </c>
      <c r="C8" s="348">
        <f>'Price Adjustments'!D7</f>
        <v>-1.4999999999999999E-2</v>
      </c>
      <c r="D8" s="347">
        <f>'Price Adjustments'!E7</f>
        <v>-1.3000000000000001E-2</v>
      </c>
      <c r="E8" s="347">
        <f>'Price Adjustments'!F7</f>
        <v>-1.4999999999999999E-2</v>
      </c>
      <c r="F8" s="347">
        <f>'Price Adjustments'!G7</f>
        <v>0</v>
      </c>
      <c r="G8" s="347">
        <f>'Price Adjustments'!H7</f>
        <v>-4.2387925000000104E-2</v>
      </c>
      <c r="H8" s="779">
        <f>'Price Adjustments'!I7</f>
        <v>0</v>
      </c>
    </row>
    <row r="9" spans="1:55" ht="13.5" thickBot="1">
      <c r="A9" s="1"/>
      <c r="B9" s="346" t="s">
        <v>1791</v>
      </c>
      <c r="C9" s="396">
        <f>'Price Adjustments'!D8</f>
        <v>0</v>
      </c>
      <c r="D9" s="395">
        <f>'Price Adjustments'!E8</f>
        <v>0</v>
      </c>
      <c r="E9" s="395">
        <f>'Price Adjustments'!F8</f>
        <v>0</v>
      </c>
      <c r="F9" s="395">
        <f>'Price Adjustments'!G8</f>
        <v>0</v>
      </c>
      <c r="G9" s="395">
        <f>'Price Adjustments'!H8</f>
        <v>0</v>
      </c>
      <c r="H9" s="780"/>
    </row>
    <row r="10" spans="1:55">
      <c r="A10" s="1"/>
      <c r="G10" s="170"/>
    </row>
    <row r="11" spans="1:55" ht="12.75" customHeight="1">
      <c r="A11" s="1"/>
      <c r="C11" s="1"/>
      <c r="AO11" s="562"/>
      <c r="AP11" s="562"/>
      <c r="AQ11" s="562"/>
    </row>
    <row r="12" spans="1:55" s="328" customFormat="1" ht="12.75" customHeight="1">
      <c r="A12" s="521" t="s">
        <v>1577</v>
      </c>
      <c r="B12" s="329"/>
      <c r="C12" s="329"/>
      <c r="D12" s="329"/>
      <c r="E12" s="329"/>
      <c r="F12" s="329"/>
      <c r="G12" s="329"/>
      <c r="H12" s="1"/>
    </row>
    <row r="13" spans="1:55" ht="26.25">
      <c r="A13" s="1063" t="s">
        <v>126</v>
      </c>
      <c r="B13" s="1063"/>
      <c r="C13" s="520"/>
      <c r="D13" s="519"/>
      <c r="E13" s="519"/>
      <c r="AO13" s="192" t="s">
        <v>1561</v>
      </c>
    </row>
    <row r="14" spans="1:55" s="93" customFormat="1" ht="14.25">
      <c r="A14" s="108">
        <v>1</v>
      </c>
      <c r="B14" s="167" t="s">
        <v>123</v>
      </c>
      <c r="I14" s="16"/>
      <c r="J14" s="16"/>
      <c r="K14" s="16"/>
      <c r="L14" s="16"/>
      <c r="M14" s="16"/>
      <c r="N14" s="16"/>
      <c r="O14" s="16"/>
      <c r="P14" s="16"/>
      <c r="Q14" s="16"/>
      <c r="R14" s="16"/>
      <c r="S14" s="16"/>
      <c r="T14" s="16"/>
      <c r="U14" s="16"/>
      <c r="V14" s="1"/>
      <c r="W14" s="1"/>
      <c r="Y14" s="528" t="s">
        <v>1562</v>
      </c>
      <c r="Z14" s="200"/>
      <c r="AD14" s="1"/>
      <c r="AT14" s="562"/>
      <c r="AU14" s="563"/>
      <c r="AV14" s="563"/>
      <c r="AW14" s="563"/>
      <c r="AX14" s="563"/>
      <c r="AY14" s="563"/>
      <c r="BC14" s="566"/>
    </row>
    <row r="15" spans="1:55" s="93" customFormat="1" ht="12" thickBot="1">
      <c r="A15" s="108"/>
      <c r="B15" s="145"/>
      <c r="C15" s="87"/>
      <c r="V15" s="1"/>
      <c r="W15" s="1"/>
      <c r="AD15" s="1"/>
      <c r="BC15" s="566"/>
    </row>
    <row r="16" spans="1:55" s="93" customFormat="1" ht="48.75" customHeight="1" thickBot="1">
      <c r="A16" s="130" t="s">
        <v>54</v>
      </c>
      <c r="B16" s="129" t="s">
        <v>53</v>
      </c>
      <c r="C16" s="166" t="s">
        <v>122</v>
      </c>
      <c r="D16" s="165" t="s">
        <v>121</v>
      </c>
      <c r="E16" s="164" t="s">
        <v>120</v>
      </c>
      <c r="V16" s="1"/>
      <c r="W16" s="1"/>
      <c r="Y16" s="212" t="s">
        <v>1555</v>
      </c>
      <c r="Z16" s="523"/>
      <c r="AA16" s="212" t="s">
        <v>1553</v>
      </c>
      <c r="AB16" s="212" t="s">
        <v>1554</v>
      </c>
      <c r="AC16" s="213" t="s">
        <v>127</v>
      </c>
      <c r="AD16" s="218" t="s">
        <v>1565</v>
      </c>
      <c r="AE16" s="523"/>
      <c r="AF16" s="212" t="s">
        <v>1567</v>
      </c>
      <c r="AG16" s="931" t="s">
        <v>120</v>
      </c>
      <c r="AO16" s="176" t="s">
        <v>54</v>
      </c>
      <c r="AP16" s="177" t="s">
        <v>53</v>
      </c>
      <c r="AQ16" s="177" t="s">
        <v>1557</v>
      </c>
      <c r="AR16" s="177" t="s">
        <v>1568</v>
      </c>
      <c r="AS16"/>
      <c r="AT16" s="178" t="s">
        <v>1558</v>
      </c>
      <c r="AU16" s="559"/>
      <c r="AV16" s="179" t="s">
        <v>1559</v>
      </c>
      <c r="AW16" s="559"/>
      <c r="AX16" s="180" t="s">
        <v>1569</v>
      </c>
      <c r="AY16" s="559"/>
      <c r="AZ16" s="180" t="s">
        <v>1560</v>
      </c>
      <c r="BB16" s="180" t="s">
        <v>1559</v>
      </c>
      <c r="BC16" s="565"/>
    </row>
    <row r="17" spans="1:55" s="93" customFormat="1" ht="15" customHeight="1" thickBot="1">
      <c r="A17" s="128" t="s">
        <v>119</v>
      </c>
      <c r="B17" s="127" t="s">
        <v>118</v>
      </c>
      <c r="C17" s="162"/>
      <c r="D17" s="75">
        <f>'2014-15 Non-mandatory tariff'!D23</f>
        <v>1456</v>
      </c>
      <c r="E17" s="155">
        <v>0.46</v>
      </c>
      <c r="I17" s="106"/>
      <c r="J17" s="106"/>
      <c r="K17" s="106"/>
      <c r="L17" s="106"/>
      <c r="M17" s="106"/>
      <c r="N17" s="106"/>
      <c r="O17" s="106"/>
      <c r="P17" s="106"/>
      <c r="Q17" s="106"/>
      <c r="R17" s="106"/>
      <c r="S17" s="106"/>
      <c r="T17" s="106"/>
      <c r="U17" s="106"/>
      <c r="V17" s="1"/>
      <c r="W17" s="1"/>
      <c r="Y17" s="209">
        <f t="shared" ref="Y17:Y24" si="0">D17</f>
        <v>1456</v>
      </c>
      <c r="Z17" s="522"/>
      <c r="AA17" s="182">
        <f t="shared" ref="AA17:AA27" si="1">$F$6</f>
        <v>0</v>
      </c>
      <c r="AB17" s="215">
        <f t="shared" ref="AB17:AB27" si="2">$F$7</f>
        <v>0</v>
      </c>
      <c r="AC17" s="525">
        <f>VLOOKUP(LEFT(A17,2),'Price Adjustments'!B:H,5,FALSE)</f>
        <v>0</v>
      </c>
      <c r="AD17" s="219">
        <f>Y17*(1+AA17)*(1+AB17)*(1+AC17)</f>
        <v>1456</v>
      </c>
      <c r="AE17" s="522"/>
      <c r="AF17" s="209">
        <f>AD17</f>
        <v>1456</v>
      </c>
      <c r="AG17" s="932">
        <f>E17</f>
        <v>0.46</v>
      </c>
      <c r="AO17" s="186" t="str">
        <f t="shared" ref="AO17:AO27" si="3">A17</f>
        <v>DZ11A</v>
      </c>
      <c r="AP17" s="187" t="str">
        <f t="shared" ref="AP17:AP27" si="4">B17</f>
        <v>Lobar, Atypical or Viral Pneumonia with Major CC</v>
      </c>
      <c r="AQ17" s="181" t="s">
        <v>1562</v>
      </c>
      <c r="AR17" s="411" t="s">
        <v>1792</v>
      </c>
      <c r="AS17"/>
      <c r="AT17" s="250">
        <f t="shared" ref="AT17:AT27" si="5">IF(AQ17="PbR Methodology",T17,IF(AQ17="Rollover",AF17,"ERROR"))</f>
        <v>1456</v>
      </c>
      <c r="AU17" s="560"/>
      <c r="AV17" s="182">
        <v>0</v>
      </c>
      <c r="AW17" s="560"/>
      <c r="AX17" s="256">
        <f>ROUND(AT17*(1+AV17),0)</f>
        <v>1456</v>
      </c>
      <c r="AY17" s="560"/>
      <c r="AZ17" s="253">
        <f>AX17</f>
        <v>1456</v>
      </c>
      <c r="BB17" s="935">
        <f>IF(AQ17="PbR Methodology","",IF(AQ17="Rollover",AG17,"ERROR"))</f>
        <v>0.46</v>
      </c>
      <c r="BC17" s="566"/>
    </row>
    <row r="18" spans="1:55" s="93" customFormat="1" ht="15" customHeight="1" thickBot="1">
      <c r="A18" s="161" t="s">
        <v>117</v>
      </c>
      <c r="B18" s="160" t="s">
        <v>116</v>
      </c>
      <c r="C18" s="159"/>
      <c r="D18" s="71">
        <f>'2014-15 Non-mandatory tariff'!D24</f>
        <v>1122</v>
      </c>
      <c r="E18" s="151">
        <v>0.51</v>
      </c>
      <c r="I18" s="106"/>
      <c r="J18" s="106"/>
      <c r="K18" s="106"/>
      <c r="L18" s="106"/>
      <c r="M18" s="106"/>
      <c r="N18" s="106"/>
      <c r="O18" s="106"/>
      <c r="P18" s="106"/>
      <c r="Q18" s="106"/>
      <c r="R18" s="106"/>
      <c r="S18" s="106"/>
      <c r="T18" s="106"/>
      <c r="U18" s="106"/>
      <c r="V18" s="1"/>
      <c r="W18" s="1"/>
      <c r="Y18" s="210">
        <f t="shared" si="0"/>
        <v>1122</v>
      </c>
      <c r="Z18" s="522"/>
      <c r="AA18" s="193">
        <f t="shared" si="1"/>
        <v>0</v>
      </c>
      <c r="AB18" s="216">
        <f t="shared" si="2"/>
        <v>0</v>
      </c>
      <c r="AC18" s="526">
        <f>VLOOKUP(LEFT(A18,2),'Price Adjustments'!B:H,5,FALSE)</f>
        <v>0</v>
      </c>
      <c r="AD18" s="220">
        <f t="shared" ref="AD18:AD27" si="6">Y18*(1+AA18)*(1+AB18)*(1+AC18)</f>
        <v>1122</v>
      </c>
      <c r="AE18" s="522"/>
      <c r="AF18" s="210">
        <f t="shared" ref="AF18:AF27" si="7">AD18</f>
        <v>1122</v>
      </c>
      <c r="AG18" s="933">
        <f t="shared" ref="AG18:AG27" si="8">E18</f>
        <v>0.51</v>
      </c>
      <c r="AO18" s="188" t="str">
        <f t="shared" si="3"/>
        <v>DZ11B</v>
      </c>
      <c r="AP18" s="189" t="str">
        <f t="shared" si="4"/>
        <v>Lobar, Atypical or Viral Pneumonia with CC</v>
      </c>
      <c r="AQ18" s="183" t="s">
        <v>1562</v>
      </c>
      <c r="AR18" s="411" t="s">
        <v>1792</v>
      </c>
      <c r="AS18"/>
      <c r="AT18" s="251">
        <f t="shared" si="5"/>
        <v>1122</v>
      </c>
      <c r="AU18" s="560"/>
      <c r="AV18" s="184">
        <v>0</v>
      </c>
      <c r="AW18" s="560"/>
      <c r="AX18" s="257">
        <f t="shared" ref="AX18:AX27" si="9">ROUND(AT18*(1+AV18),0)</f>
        <v>1122</v>
      </c>
      <c r="AY18" s="560"/>
      <c r="AZ18" s="254">
        <f t="shared" ref="AZ18:AZ27" si="10">AX18</f>
        <v>1122</v>
      </c>
      <c r="BB18" s="936">
        <f t="shared" ref="BB18:BB27" si="11">IF(AQ18="PbR Methodology","",IF(AQ18="Rollover",AG18,"ERROR"))</f>
        <v>0.51</v>
      </c>
      <c r="BC18" s="566"/>
    </row>
    <row r="19" spans="1:55" s="93" customFormat="1" ht="15" customHeight="1" thickBot="1">
      <c r="A19" s="150" t="s">
        <v>115</v>
      </c>
      <c r="B19" s="149" t="s">
        <v>114</v>
      </c>
      <c r="C19" s="158"/>
      <c r="D19" s="66">
        <f>'2014-15 Non-mandatory tariff'!D25</f>
        <v>544</v>
      </c>
      <c r="E19" s="147">
        <v>0.59</v>
      </c>
      <c r="I19" s="106"/>
      <c r="J19" s="106"/>
      <c r="K19" s="106"/>
      <c r="L19" s="106"/>
      <c r="M19" s="106"/>
      <c r="N19" s="106"/>
      <c r="O19" s="106"/>
      <c r="P19" s="106"/>
      <c r="Q19" s="106"/>
      <c r="R19" s="106"/>
      <c r="S19" s="106"/>
      <c r="T19" s="106"/>
      <c r="U19" s="106"/>
      <c r="V19" s="1"/>
      <c r="W19" s="1"/>
      <c r="Y19" s="210">
        <f t="shared" si="0"/>
        <v>544</v>
      </c>
      <c r="Z19" s="522"/>
      <c r="AA19" s="193">
        <f t="shared" si="1"/>
        <v>0</v>
      </c>
      <c r="AB19" s="216">
        <f t="shared" si="2"/>
        <v>0</v>
      </c>
      <c r="AC19" s="526">
        <f>VLOOKUP(LEFT(A19,2),'Price Adjustments'!B:H,5,FALSE)</f>
        <v>0</v>
      </c>
      <c r="AD19" s="220">
        <f t="shared" si="6"/>
        <v>544</v>
      </c>
      <c r="AE19" s="522"/>
      <c r="AF19" s="210">
        <f t="shared" si="7"/>
        <v>544</v>
      </c>
      <c r="AG19" s="933">
        <f t="shared" si="8"/>
        <v>0.59</v>
      </c>
      <c r="AO19" s="188" t="str">
        <f t="shared" si="3"/>
        <v>DZ11C</v>
      </c>
      <c r="AP19" s="189" t="str">
        <f t="shared" si="4"/>
        <v>Lobar, Atypical or Viral Pneumonia without CC</v>
      </c>
      <c r="AQ19" s="183" t="s">
        <v>1562</v>
      </c>
      <c r="AR19" s="411" t="s">
        <v>1792</v>
      </c>
      <c r="AS19"/>
      <c r="AT19" s="251">
        <f t="shared" si="5"/>
        <v>544</v>
      </c>
      <c r="AU19" s="560"/>
      <c r="AV19" s="184">
        <v>0</v>
      </c>
      <c r="AW19" s="560"/>
      <c r="AX19" s="257">
        <f t="shared" si="9"/>
        <v>544</v>
      </c>
      <c r="AY19" s="560"/>
      <c r="AZ19" s="254">
        <f t="shared" si="10"/>
        <v>544</v>
      </c>
      <c r="BB19" s="936">
        <f t="shared" si="11"/>
        <v>0.59</v>
      </c>
      <c r="BC19" s="566"/>
    </row>
    <row r="20" spans="1:55" s="93" customFormat="1" ht="15" customHeight="1" thickBot="1">
      <c r="A20" s="163" t="s">
        <v>113</v>
      </c>
      <c r="B20" s="157" t="s">
        <v>112</v>
      </c>
      <c r="C20" s="162"/>
      <c r="D20" s="75">
        <f>'2014-15 Non-mandatory tariff'!D26</f>
        <v>5553</v>
      </c>
      <c r="E20" s="155">
        <v>0.66</v>
      </c>
      <c r="I20" s="106"/>
      <c r="J20" s="106"/>
      <c r="K20" s="106"/>
      <c r="L20" s="106"/>
      <c r="M20" s="106"/>
      <c r="N20" s="106"/>
      <c r="O20" s="106"/>
      <c r="P20" s="106"/>
      <c r="Q20" s="106"/>
      <c r="R20" s="106"/>
      <c r="S20" s="106"/>
      <c r="T20" s="106"/>
      <c r="U20" s="106"/>
      <c r="V20" s="1"/>
      <c r="W20" s="1"/>
      <c r="Y20" s="210">
        <f t="shared" si="0"/>
        <v>5553</v>
      </c>
      <c r="Z20" s="522"/>
      <c r="AA20" s="193">
        <f t="shared" si="1"/>
        <v>0</v>
      </c>
      <c r="AB20" s="216">
        <f t="shared" si="2"/>
        <v>0</v>
      </c>
      <c r="AC20" s="526">
        <f>VLOOKUP(LEFT(A20,2),'Price Adjustments'!B:H,5,FALSE)</f>
        <v>0</v>
      </c>
      <c r="AD20" s="220">
        <f t="shared" si="6"/>
        <v>5553</v>
      </c>
      <c r="AE20" s="522"/>
      <c r="AF20" s="210">
        <f t="shared" si="7"/>
        <v>5553</v>
      </c>
      <c r="AG20" s="933">
        <f t="shared" si="8"/>
        <v>0.66</v>
      </c>
      <c r="AO20" s="188" t="str">
        <f t="shared" si="3"/>
        <v>HA12B</v>
      </c>
      <c r="AP20" s="189" t="str">
        <f t="shared" si="4"/>
        <v>Major Hip Procedures category 1 for Trauma with CC</v>
      </c>
      <c r="AQ20" s="183" t="s">
        <v>1562</v>
      </c>
      <c r="AR20" s="411" t="s">
        <v>1792</v>
      </c>
      <c r="AS20"/>
      <c r="AT20" s="251">
        <f t="shared" si="5"/>
        <v>5553</v>
      </c>
      <c r="AU20" s="560"/>
      <c r="AV20" s="184">
        <v>0</v>
      </c>
      <c r="AW20" s="560"/>
      <c r="AX20" s="257">
        <f t="shared" si="9"/>
        <v>5553</v>
      </c>
      <c r="AY20" s="560"/>
      <c r="AZ20" s="254">
        <f t="shared" si="10"/>
        <v>5553</v>
      </c>
      <c r="BB20" s="936">
        <f t="shared" si="11"/>
        <v>0.66</v>
      </c>
      <c r="BC20" s="566"/>
    </row>
    <row r="21" spans="1:55" s="93" customFormat="1" ht="15" customHeight="1" thickBot="1">
      <c r="A21" s="161" t="s">
        <v>111</v>
      </c>
      <c r="B21" s="160" t="s">
        <v>110</v>
      </c>
      <c r="C21" s="159"/>
      <c r="D21" s="71">
        <f>'2014-15 Non-mandatory tariff'!D27</f>
        <v>5373</v>
      </c>
      <c r="E21" s="151">
        <v>0.85</v>
      </c>
      <c r="I21" s="106"/>
      <c r="J21" s="106"/>
      <c r="K21" s="106"/>
      <c r="L21" s="106"/>
      <c r="M21" s="106"/>
      <c r="N21" s="106"/>
      <c r="O21" s="106"/>
      <c r="P21" s="106"/>
      <c r="Q21" s="106"/>
      <c r="R21" s="106"/>
      <c r="S21" s="106"/>
      <c r="T21" s="106"/>
      <c r="U21" s="106"/>
      <c r="V21" s="1"/>
      <c r="W21" s="1"/>
      <c r="Y21" s="210">
        <f t="shared" si="0"/>
        <v>5373</v>
      </c>
      <c r="Z21" s="522"/>
      <c r="AA21" s="193">
        <f t="shared" si="1"/>
        <v>0</v>
      </c>
      <c r="AB21" s="216">
        <f t="shared" si="2"/>
        <v>0</v>
      </c>
      <c r="AC21" s="526">
        <f>VLOOKUP(LEFT(A21,2),'Price Adjustments'!B:H,5,FALSE)</f>
        <v>0</v>
      </c>
      <c r="AD21" s="220">
        <f t="shared" si="6"/>
        <v>5373</v>
      </c>
      <c r="AE21" s="522"/>
      <c r="AF21" s="210">
        <f t="shared" si="7"/>
        <v>5373</v>
      </c>
      <c r="AG21" s="933">
        <f t="shared" si="8"/>
        <v>0.85</v>
      </c>
      <c r="AO21" s="188" t="str">
        <f t="shared" si="3"/>
        <v>HA12C</v>
      </c>
      <c r="AP21" s="189" t="str">
        <f t="shared" si="4"/>
        <v>Major Hip Procedures category 1 for Trauma without CC</v>
      </c>
      <c r="AQ21" s="183" t="s">
        <v>1562</v>
      </c>
      <c r="AR21" s="411" t="s">
        <v>1792</v>
      </c>
      <c r="AS21"/>
      <c r="AT21" s="251">
        <f t="shared" si="5"/>
        <v>5373</v>
      </c>
      <c r="AU21" s="560"/>
      <c r="AV21" s="184">
        <v>0</v>
      </c>
      <c r="AW21" s="560"/>
      <c r="AX21" s="257">
        <f t="shared" si="9"/>
        <v>5373</v>
      </c>
      <c r="AY21" s="560"/>
      <c r="AZ21" s="254">
        <f t="shared" si="10"/>
        <v>5373</v>
      </c>
      <c r="BB21" s="936">
        <f t="shared" si="11"/>
        <v>0.85</v>
      </c>
      <c r="BC21" s="566"/>
    </row>
    <row r="22" spans="1:55" s="93" customFormat="1" ht="15" customHeight="1" thickBot="1">
      <c r="A22" s="161" t="s">
        <v>109</v>
      </c>
      <c r="B22" s="160" t="s">
        <v>108</v>
      </c>
      <c r="C22" s="159"/>
      <c r="D22" s="71">
        <f>'2014-15 Non-mandatory tariff'!D28</f>
        <v>3228</v>
      </c>
      <c r="E22" s="151">
        <v>0.46</v>
      </c>
      <c r="I22" s="106"/>
      <c r="J22" s="106"/>
      <c r="K22" s="106"/>
      <c r="L22" s="106"/>
      <c r="M22" s="106"/>
      <c r="N22" s="106"/>
      <c r="O22" s="106"/>
      <c r="P22" s="106"/>
      <c r="Q22" s="106"/>
      <c r="R22" s="106"/>
      <c r="S22" s="106"/>
      <c r="T22" s="106"/>
      <c r="U22" s="106"/>
      <c r="V22" s="1"/>
      <c r="W22" s="1"/>
      <c r="Y22" s="210">
        <f t="shared" si="0"/>
        <v>3228</v>
      </c>
      <c r="Z22" s="522"/>
      <c r="AA22" s="193">
        <f t="shared" si="1"/>
        <v>0</v>
      </c>
      <c r="AB22" s="216">
        <f t="shared" si="2"/>
        <v>0</v>
      </c>
      <c r="AC22" s="526">
        <f>VLOOKUP(LEFT(A22,2),'Price Adjustments'!B:H,5,FALSE)</f>
        <v>0</v>
      </c>
      <c r="AD22" s="220">
        <f t="shared" si="6"/>
        <v>3228</v>
      </c>
      <c r="AE22" s="522"/>
      <c r="AF22" s="210">
        <f t="shared" si="7"/>
        <v>3228</v>
      </c>
      <c r="AG22" s="933">
        <f t="shared" si="8"/>
        <v>0.46</v>
      </c>
      <c r="AO22" s="188" t="str">
        <f t="shared" si="3"/>
        <v>HA13A</v>
      </c>
      <c r="AP22" s="189" t="str">
        <f t="shared" si="4"/>
        <v>Intermediate Hip Procedures for Trauma with Major CC</v>
      </c>
      <c r="AQ22" s="183" t="s">
        <v>1562</v>
      </c>
      <c r="AR22" s="411" t="s">
        <v>1792</v>
      </c>
      <c r="AS22"/>
      <c r="AT22" s="251">
        <f t="shared" si="5"/>
        <v>3228</v>
      </c>
      <c r="AU22" s="560"/>
      <c r="AV22" s="193">
        <v>0</v>
      </c>
      <c r="AW22" s="560"/>
      <c r="AX22" s="258">
        <f t="shared" si="9"/>
        <v>3228</v>
      </c>
      <c r="AY22" s="560"/>
      <c r="AZ22" s="254">
        <f t="shared" si="10"/>
        <v>3228</v>
      </c>
      <c r="BB22" s="936">
        <f t="shared" si="11"/>
        <v>0.46</v>
      </c>
      <c r="BC22" s="566"/>
    </row>
    <row r="23" spans="1:55" s="93" customFormat="1" ht="15" customHeight="1" thickBot="1">
      <c r="A23" s="161" t="s">
        <v>107</v>
      </c>
      <c r="B23" s="160" t="s">
        <v>106</v>
      </c>
      <c r="C23" s="159"/>
      <c r="D23" s="71">
        <f>'2014-15 Non-mandatory tariff'!D29</f>
        <v>4224</v>
      </c>
      <c r="E23" s="151">
        <v>0.75</v>
      </c>
      <c r="I23" s="106"/>
      <c r="J23" s="106"/>
      <c r="K23" s="106"/>
      <c r="L23" s="106"/>
      <c r="M23" s="106"/>
      <c r="N23" s="106"/>
      <c r="O23" s="106"/>
      <c r="P23" s="106"/>
      <c r="Q23" s="106"/>
      <c r="R23" s="106"/>
      <c r="S23" s="106"/>
      <c r="T23" s="106"/>
      <c r="U23" s="106"/>
      <c r="V23" s="1"/>
      <c r="W23" s="1"/>
      <c r="Y23" s="210">
        <f t="shared" si="0"/>
        <v>4224</v>
      </c>
      <c r="Z23" s="522"/>
      <c r="AA23" s="193">
        <f t="shared" si="1"/>
        <v>0</v>
      </c>
      <c r="AB23" s="216">
        <f t="shared" si="2"/>
        <v>0</v>
      </c>
      <c r="AC23" s="526">
        <f>VLOOKUP(LEFT(A23,2),'Price Adjustments'!B:H,5,FALSE)</f>
        <v>0</v>
      </c>
      <c r="AD23" s="220">
        <f t="shared" si="6"/>
        <v>4224</v>
      </c>
      <c r="AE23" s="522"/>
      <c r="AF23" s="210">
        <f t="shared" si="7"/>
        <v>4224</v>
      </c>
      <c r="AG23" s="933">
        <f t="shared" si="8"/>
        <v>0.75</v>
      </c>
      <c r="AO23" s="188" t="str">
        <f t="shared" si="3"/>
        <v>HA13B</v>
      </c>
      <c r="AP23" s="189" t="str">
        <f t="shared" si="4"/>
        <v>Intermediate Hip Procedures for Trauma with Intermediate CC</v>
      </c>
      <c r="AQ23" s="183" t="s">
        <v>1562</v>
      </c>
      <c r="AR23" s="411" t="s">
        <v>1792</v>
      </c>
      <c r="AS23"/>
      <c r="AT23" s="251">
        <f t="shared" si="5"/>
        <v>4224</v>
      </c>
      <c r="AU23" s="560"/>
      <c r="AV23" s="184">
        <v>0</v>
      </c>
      <c r="AW23" s="560"/>
      <c r="AX23" s="257">
        <f t="shared" si="9"/>
        <v>4224</v>
      </c>
      <c r="AY23" s="560"/>
      <c r="AZ23" s="254">
        <f t="shared" si="10"/>
        <v>4224</v>
      </c>
      <c r="BB23" s="936">
        <f t="shared" si="11"/>
        <v>0.75</v>
      </c>
      <c r="BC23" s="566"/>
    </row>
    <row r="24" spans="1:55" s="93" customFormat="1" ht="15" customHeight="1" thickBot="1">
      <c r="A24" s="125" t="s">
        <v>105</v>
      </c>
      <c r="B24" s="124" t="s">
        <v>104</v>
      </c>
      <c r="C24" s="158"/>
      <c r="D24" s="66">
        <f>'2014-15 Non-mandatory tariff'!D30</f>
        <v>4392</v>
      </c>
      <c r="E24" s="147">
        <v>0.78</v>
      </c>
      <c r="I24" s="106"/>
      <c r="J24" s="106"/>
      <c r="K24" s="106"/>
      <c r="L24" s="106"/>
      <c r="M24" s="106"/>
      <c r="N24" s="106"/>
      <c r="O24" s="106"/>
      <c r="P24" s="106"/>
      <c r="Q24" s="106"/>
      <c r="R24" s="106"/>
      <c r="S24" s="106"/>
      <c r="T24" s="106"/>
      <c r="U24" s="106"/>
      <c r="V24" s="1"/>
      <c r="W24" s="1"/>
      <c r="Y24" s="210">
        <f t="shared" si="0"/>
        <v>4392</v>
      </c>
      <c r="Z24" s="522"/>
      <c r="AA24" s="193">
        <f t="shared" si="1"/>
        <v>0</v>
      </c>
      <c r="AB24" s="216">
        <f t="shared" si="2"/>
        <v>0</v>
      </c>
      <c r="AC24" s="526">
        <f>VLOOKUP(LEFT(A24,2),'Price Adjustments'!B:H,5,FALSE)</f>
        <v>0</v>
      </c>
      <c r="AD24" s="220">
        <f t="shared" si="6"/>
        <v>4392</v>
      </c>
      <c r="AE24" s="522"/>
      <c r="AF24" s="210">
        <f t="shared" si="7"/>
        <v>4392</v>
      </c>
      <c r="AG24" s="933">
        <f t="shared" si="8"/>
        <v>0.78</v>
      </c>
      <c r="AO24" s="188" t="str">
        <f t="shared" si="3"/>
        <v>HA13C</v>
      </c>
      <c r="AP24" s="189" t="str">
        <f t="shared" si="4"/>
        <v>Intermediate Hip Procedures for Trauma without CC</v>
      </c>
      <c r="AQ24" s="183" t="s">
        <v>1562</v>
      </c>
      <c r="AR24" s="411" t="s">
        <v>1792</v>
      </c>
      <c r="AT24" s="251">
        <f t="shared" si="5"/>
        <v>4392</v>
      </c>
      <c r="AU24" s="522"/>
      <c r="AV24" s="184">
        <v>0</v>
      </c>
      <c r="AW24" s="522"/>
      <c r="AX24" s="257">
        <f t="shared" si="9"/>
        <v>4392</v>
      </c>
      <c r="AY24" s="522"/>
      <c r="AZ24" s="254">
        <f t="shared" si="10"/>
        <v>4392</v>
      </c>
      <c r="BB24" s="936">
        <f t="shared" si="11"/>
        <v>0.78</v>
      </c>
      <c r="BC24" s="566"/>
    </row>
    <row r="25" spans="1:55" s="93" customFormat="1" ht="15" customHeight="1" thickBot="1">
      <c r="A25" s="128" t="s">
        <v>103</v>
      </c>
      <c r="B25" s="157" t="s">
        <v>102</v>
      </c>
      <c r="C25" s="76">
        <f>'2014-15 Non-mandatory tariff'!C31</f>
        <v>5363</v>
      </c>
      <c r="D25" s="156"/>
      <c r="E25" s="155">
        <v>0.74</v>
      </c>
      <c r="I25" s="106"/>
      <c r="J25" s="106"/>
      <c r="K25" s="106"/>
      <c r="L25" s="106"/>
      <c r="M25" s="106"/>
      <c r="N25" s="106"/>
      <c r="O25" s="106"/>
      <c r="P25" s="106"/>
      <c r="Q25" s="106"/>
      <c r="R25" s="106"/>
      <c r="S25" s="106"/>
      <c r="T25" s="106"/>
      <c r="U25" s="106"/>
      <c r="V25" s="1"/>
      <c r="W25" s="1"/>
      <c r="Y25" s="210">
        <f>C25</f>
        <v>5363</v>
      </c>
      <c r="Z25" s="522"/>
      <c r="AA25" s="193">
        <f t="shared" si="1"/>
        <v>0</v>
      </c>
      <c r="AB25" s="216">
        <f t="shared" si="2"/>
        <v>0</v>
      </c>
      <c r="AC25" s="526">
        <f>VLOOKUP(LEFT(A25,2),'Price Adjustments'!B:H,5,FALSE)</f>
        <v>0</v>
      </c>
      <c r="AD25" s="220">
        <f t="shared" si="6"/>
        <v>5363</v>
      </c>
      <c r="AE25" s="522"/>
      <c r="AF25" s="210">
        <f t="shared" si="7"/>
        <v>5363</v>
      </c>
      <c r="AG25" s="933">
        <f t="shared" si="8"/>
        <v>0.74</v>
      </c>
      <c r="AO25" s="188" t="str">
        <f t="shared" si="3"/>
        <v>HB12A</v>
      </c>
      <c r="AP25" s="189" t="str">
        <f t="shared" si="4"/>
        <v>Major Hip Procedures for Non-Trauma category 1 with Major CC</v>
      </c>
      <c r="AQ25" s="183" t="s">
        <v>1562</v>
      </c>
      <c r="AR25" s="411" t="s">
        <v>1792</v>
      </c>
      <c r="AT25" s="251">
        <f t="shared" si="5"/>
        <v>5363</v>
      </c>
      <c r="AU25" s="522"/>
      <c r="AV25" s="184">
        <v>0</v>
      </c>
      <c r="AW25" s="522"/>
      <c r="AX25" s="257">
        <f t="shared" si="9"/>
        <v>5363</v>
      </c>
      <c r="AY25" s="522"/>
      <c r="AZ25" s="254">
        <f t="shared" si="10"/>
        <v>5363</v>
      </c>
      <c r="BB25" s="936">
        <f t="shared" si="11"/>
        <v>0.74</v>
      </c>
      <c r="BC25" s="566"/>
    </row>
    <row r="26" spans="1:55" s="93" customFormat="1" ht="15" customHeight="1" thickBot="1">
      <c r="A26" s="154" t="s">
        <v>101</v>
      </c>
      <c r="B26" s="153" t="s">
        <v>100</v>
      </c>
      <c r="C26" s="72">
        <f>'2014-15 Non-mandatory tariff'!C32</f>
        <v>5128</v>
      </c>
      <c r="D26" s="152"/>
      <c r="E26" s="151">
        <v>0.86</v>
      </c>
      <c r="I26" s="106"/>
      <c r="J26" s="106"/>
      <c r="K26" s="106"/>
      <c r="L26" s="106"/>
      <c r="M26" s="106"/>
      <c r="N26" s="106"/>
      <c r="O26" s="106"/>
      <c r="P26" s="106"/>
      <c r="Q26" s="106"/>
      <c r="R26" s="106"/>
      <c r="S26" s="106"/>
      <c r="T26" s="106"/>
      <c r="U26" s="106"/>
      <c r="V26" s="1"/>
      <c r="W26" s="1"/>
      <c r="Y26" s="210">
        <f>C26</f>
        <v>5128</v>
      </c>
      <c r="Z26" s="522"/>
      <c r="AA26" s="193">
        <f t="shared" si="1"/>
        <v>0</v>
      </c>
      <c r="AB26" s="216">
        <f t="shared" si="2"/>
        <v>0</v>
      </c>
      <c r="AC26" s="526">
        <f>VLOOKUP(LEFT(A26,2),'Price Adjustments'!B:H,5,FALSE)</f>
        <v>0</v>
      </c>
      <c r="AD26" s="220">
        <f t="shared" si="6"/>
        <v>5128</v>
      </c>
      <c r="AE26" s="522"/>
      <c r="AF26" s="210">
        <f t="shared" si="7"/>
        <v>5128</v>
      </c>
      <c r="AG26" s="933">
        <f t="shared" si="8"/>
        <v>0.86</v>
      </c>
      <c r="AO26" s="188" t="str">
        <f t="shared" si="3"/>
        <v>HB12B</v>
      </c>
      <c r="AP26" s="189" t="str">
        <f t="shared" si="4"/>
        <v>Major Hip Procedures for Non-Trauma category 1 with CC</v>
      </c>
      <c r="AQ26" s="183" t="s">
        <v>1562</v>
      </c>
      <c r="AR26" s="411" t="s">
        <v>1792</v>
      </c>
      <c r="AT26" s="251">
        <f t="shared" si="5"/>
        <v>5128</v>
      </c>
      <c r="AU26" s="522"/>
      <c r="AV26" s="184">
        <v>0</v>
      </c>
      <c r="AW26" s="522"/>
      <c r="AX26" s="257">
        <f t="shared" si="9"/>
        <v>5128</v>
      </c>
      <c r="AY26" s="522"/>
      <c r="AZ26" s="254">
        <f t="shared" si="10"/>
        <v>5128</v>
      </c>
      <c r="BB26" s="936">
        <f t="shared" si="11"/>
        <v>0.86</v>
      </c>
      <c r="BC26" s="566"/>
    </row>
    <row r="27" spans="1:55" s="93" customFormat="1" ht="15" customHeight="1" thickBot="1">
      <c r="A27" s="150" t="s">
        <v>99</v>
      </c>
      <c r="B27" s="149" t="s">
        <v>98</v>
      </c>
      <c r="C27" s="67">
        <f>'2014-15 Non-mandatory tariff'!C33</f>
        <v>4750</v>
      </c>
      <c r="D27" s="148"/>
      <c r="E27" s="147">
        <v>0.91</v>
      </c>
      <c r="I27" s="106"/>
      <c r="J27" s="106"/>
      <c r="K27" s="106"/>
      <c r="L27" s="106"/>
      <c r="M27" s="106"/>
      <c r="N27" s="106"/>
      <c r="O27" s="106"/>
      <c r="P27" s="106"/>
      <c r="Q27" s="106"/>
      <c r="R27" s="106"/>
      <c r="S27" s="106"/>
      <c r="T27" s="106"/>
      <c r="U27" s="106"/>
      <c r="V27" s="1"/>
      <c r="W27" s="1"/>
      <c r="Y27" s="211">
        <f>C27</f>
        <v>4750</v>
      </c>
      <c r="Z27" s="524"/>
      <c r="AA27" s="214">
        <f t="shared" si="1"/>
        <v>0</v>
      </c>
      <c r="AB27" s="217">
        <f t="shared" si="2"/>
        <v>0</v>
      </c>
      <c r="AC27" s="527">
        <f>VLOOKUP(LEFT(A27,2),'Price Adjustments'!B:H,5,FALSE)</f>
        <v>0</v>
      </c>
      <c r="AD27" s="221">
        <f t="shared" si="6"/>
        <v>4750</v>
      </c>
      <c r="AE27" s="524"/>
      <c r="AF27" s="211">
        <f t="shared" si="7"/>
        <v>4750</v>
      </c>
      <c r="AG27" s="934">
        <f t="shared" si="8"/>
        <v>0.91</v>
      </c>
      <c r="AO27" s="190" t="str">
        <f t="shared" si="3"/>
        <v>HB12C</v>
      </c>
      <c r="AP27" s="191" t="str">
        <f t="shared" si="4"/>
        <v>Major Hip Procedures for Non-Trauma category 1 without CC</v>
      </c>
      <c r="AQ27" s="185" t="s">
        <v>1562</v>
      </c>
      <c r="AR27" s="411" t="s">
        <v>1792</v>
      </c>
      <c r="AT27" s="252">
        <f t="shared" si="5"/>
        <v>4750</v>
      </c>
      <c r="AU27" s="524"/>
      <c r="AV27" s="194">
        <v>0</v>
      </c>
      <c r="AW27" s="524"/>
      <c r="AX27" s="259">
        <f t="shared" si="9"/>
        <v>4750</v>
      </c>
      <c r="AY27" s="524"/>
      <c r="AZ27" s="255">
        <f t="shared" si="10"/>
        <v>4750</v>
      </c>
      <c r="BB27" s="937">
        <f t="shared" si="11"/>
        <v>0.91</v>
      </c>
      <c r="BC27" s="566"/>
    </row>
    <row r="28" spans="1:55" ht="12" thickBot="1">
      <c r="A28" s="64"/>
      <c r="B28" s="98"/>
      <c r="C28" s="64"/>
      <c r="D28" s="61"/>
      <c r="E28" s="61"/>
      <c r="G28" s="61"/>
      <c r="H28" s="69"/>
      <c r="I28" s="69"/>
      <c r="J28" s="69"/>
      <c r="K28" s="69"/>
      <c r="L28" s="69"/>
      <c r="M28" s="69"/>
      <c r="N28" s="69"/>
      <c r="O28" s="69"/>
      <c r="P28" s="69"/>
      <c r="Q28" s="69"/>
      <c r="R28" s="69"/>
      <c r="S28" s="69"/>
      <c r="T28" s="69"/>
      <c r="U28" s="69"/>
      <c r="AH28" s="93"/>
      <c r="AI28" s="93"/>
      <c r="AJ28" s="93"/>
      <c r="AK28" s="93"/>
      <c r="BC28" s="566"/>
    </row>
    <row r="29" spans="1:55">
      <c r="A29" s="85"/>
      <c r="B29" s="146"/>
      <c r="C29" s="85"/>
      <c r="D29" s="69"/>
      <c r="E29" s="69"/>
      <c r="F29" s="88"/>
      <c r="G29" s="88"/>
      <c r="H29" s="522"/>
      <c r="I29" s="16"/>
      <c r="J29" s="69"/>
      <c r="AH29" s="93"/>
      <c r="AI29" s="93"/>
      <c r="AJ29" s="93"/>
      <c r="AK29" s="93"/>
      <c r="BC29" s="566"/>
    </row>
    <row r="30" spans="1:55" s="93" customFormat="1" ht="14.25">
      <c r="A30" s="108">
        <v>2</v>
      </c>
      <c r="B30" s="145" t="s">
        <v>97</v>
      </c>
      <c r="I30" s="16"/>
      <c r="J30" s="16"/>
      <c r="K30" s="200" t="s">
        <v>1566</v>
      </c>
      <c r="M30" s="1"/>
      <c r="N30" s="1"/>
      <c r="O30" s="1"/>
      <c r="P30" s="1"/>
      <c r="Q30" s="1"/>
      <c r="R30" s="1"/>
      <c r="S30" s="1"/>
      <c r="T30" s="1"/>
      <c r="U30" s="1"/>
      <c r="V30" s="1"/>
      <c r="W30" s="1"/>
      <c r="Y30" s="529" t="s">
        <v>1562</v>
      </c>
      <c r="Z30" s="200"/>
      <c r="AD30" s="1"/>
      <c r="BC30" s="566"/>
    </row>
    <row r="31" spans="1:55" s="93" customFormat="1" ht="12" thickBot="1">
      <c r="A31" s="108"/>
      <c r="B31" s="145"/>
      <c r="C31" s="87"/>
      <c r="T31" s="1"/>
      <c r="U31" s="1"/>
      <c r="V31" s="1"/>
      <c r="W31" s="1"/>
      <c r="AD31" s="1"/>
      <c r="BC31" s="566"/>
    </row>
    <row r="32" spans="1:55" s="93" customFormat="1" ht="42.75" customHeight="1" thickBot="1">
      <c r="A32" s="108"/>
      <c r="B32" s="144" t="s">
        <v>69</v>
      </c>
      <c r="C32" s="94" t="s">
        <v>4</v>
      </c>
      <c r="K32" s="208" t="s">
        <v>1571</v>
      </c>
      <c r="L32" s="523"/>
      <c r="M32" s="88"/>
      <c r="N32" s="208" t="s">
        <v>1553</v>
      </c>
      <c r="O32" s="208" t="s">
        <v>1554</v>
      </c>
      <c r="P32" s="208" t="s">
        <v>1570</v>
      </c>
      <c r="Q32" s="523"/>
      <c r="R32" s="523"/>
      <c r="S32" s="178" t="s">
        <v>1769</v>
      </c>
      <c r="T32" s="1"/>
      <c r="U32" s="1"/>
      <c r="V32" s="1"/>
      <c r="W32" s="1"/>
      <c r="Y32" s="212" t="s">
        <v>1555</v>
      </c>
      <c r="Z32" s="523"/>
      <c r="AA32" s="523"/>
      <c r="AB32" s="212" t="s">
        <v>1553</v>
      </c>
      <c r="AC32" s="212" t="s">
        <v>1554</v>
      </c>
      <c r="AD32" s="218" t="s">
        <v>1565</v>
      </c>
      <c r="AE32" s="523"/>
      <c r="AF32" s="212" t="s">
        <v>1556</v>
      </c>
      <c r="AO32" s="176" t="s">
        <v>54</v>
      </c>
      <c r="AP32" s="177" t="s">
        <v>53</v>
      </c>
      <c r="AQ32" s="177" t="s">
        <v>1557</v>
      </c>
      <c r="AR32" s="177" t="s">
        <v>1568</v>
      </c>
      <c r="AS32"/>
      <c r="AT32" s="178" t="s">
        <v>1558</v>
      </c>
      <c r="AU32" s="559"/>
      <c r="AV32" s="179" t="s">
        <v>1559</v>
      </c>
      <c r="AW32" s="559"/>
      <c r="AX32" s="180" t="s">
        <v>1569</v>
      </c>
      <c r="AY32" s="559"/>
      <c r="AZ32" s="180" t="s">
        <v>1560</v>
      </c>
      <c r="BC32" s="565"/>
    </row>
    <row r="33" spans="1:59" s="93" customFormat="1" ht="15" customHeight="1">
      <c r="A33" s="108"/>
      <c r="B33" s="143" t="s">
        <v>96</v>
      </c>
      <c r="C33" s="142">
        <f>'2014-15 Non-mandatory tariff'!C39</f>
        <v>53</v>
      </c>
      <c r="K33" s="210">
        <f>C33</f>
        <v>53</v>
      </c>
      <c r="L33" s="522"/>
      <c r="M33" s="69"/>
      <c r="N33" s="193">
        <f t="shared" ref="N33:N36" si="12">$F$6</f>
        <v>0</v>
      </c>
      <c r="O33" s="193">
        <f t="shared" ref="O33:O36" si="13">$F$7</f>
        <v>0</v>
      </c>
      <c r="P33" s="258">
        <f>K33*(1+N33)*(1+O33)</f>
        <v>53</v>
      </c>
      <c r="Q33" s="522"/>
      <c r="R33" s="522"/>
      <c r="S33" s="260">
        <f>P33</f>
        <v>53</v>
      </c>
      <c r="T33" s="1"/>
      <c r="U33" s="1"/>
      <c r="V33" s="1"/>
      <c r="W33" s="1"/>
      <c r="Y33" s="209">
        <f>C33</f>
        <v>53</v>
      </c>
      <c r="Z33" s="522"/>
      <c r="AA33" s="522"/>
      <c r="AB33" s="222">
        <f t="shared" ref="AB33:AB36" si="14">$F$6</f>
        <v>0</v>
      </c>
      <c r="AC33" s="201">
        <f t="shared" ref="AC33:AC36" si="15">$F$7</f>
        <v>0</v>
      </c>
      <c r="AD33" s="223">
        <f>Y33*(1+AB33)*(1+AC33)</f>
        <v>53</v>
      </c>
      <c r="AE33" s="522"/>
      <c r="AF33" s="209">
        <f>AD33</f>
        <v>53</v>
      </c>
      <c r="AO33" s="186" t="s">
        <v>21</v>
      </c>
      <c r="AP33" s="187" t="str">
        <f>B33</f>
        <v>Audiology hearing aid assessment only</v>
      </c>
      <c r="AQ33" s="181" t="s">
        <v>1574</v>
      </c>
      <c r="AR33" s="278"/>
      <c r="AS33"/>
      <c r="AT33" s="250">
        <f t="shared" ref="AT33:AT34" si="16">IF(AQ33="PbR Methodology",S33,IF(AQ33="Rollover",AF33,"-"))</f>
        <v>53</v>
      </c>
      <c r="AU33" s="560"/>
      <c r="AV33" s="182">
        <v>0</v>
      </c>
      <c r="AW33" s="560"/>
      <c r="AX33" s="256">
        <f>ROUND(AT33*(1+AV33),0)</f>
        <v>53</v>
      </c>
      <c r="AY33" s="560"/>
      <c r="AZ33" s="253">
        <f>AX33</f>
        <v>53</v>
      </c>
      <c r="BC33" s="566"/>
    </row>
    <row r="34" spans="1:59" s="93" customFormat="1" ht="15" customHeight="1">
      <c r="A34" s="108"/>
      <c r="B34" s="141" t="s">
        <v>95</v>
      </c>
      <c r="C34" s="140">
        <f>'2014-15 Non-mandatory tariff'!C40</f>
        <v>269</v>
      </c>
      <c r="K34" s="210">
        <f t="shared" ref="K34:K36" si="17">C34</f>
        <v>269</v>
      </c>
      <c r="L34" s="522"/>
      <c r="M34" s="69"/>
      <c r="N34" s="193">
        <f t="shared" si="12"/>
        <v>0</v>
      </c>
      <c r="O34" s="193">
        <f t="shared" si="13"/>
        <v>0</v>
      </c>
      <c r="P34" s="258">
        <f t="shared" ref="P34:P36" si="18">K34*(1+N34)*(1+O34)</f>
        <v>269</v>
      </c>
      <c r="Q34" s="522"/>
      <c r="R34" s="522"/>
      <c r="S34" s="261">
        <f t="shared" ref="S34:S36" si="19">P34</f>
        <v>269</v>
      </c>
      <c r="T34" s="1"/>
      <c r="U34" s="1"/>
      <c r="V34" s="1"/>
      <c r="W34" s="1"/>
      <c r="Y34" s="210">
        <f>C34</f>
        <v>269</v>
      </c>
      <c r="Z34" s="522"/>
      <c r="AA34" s="522"/>
      <c r="AB34" s="224">
        <f t="shared" si="14"/>
        <v>0</v>
      </c>
      <c r="AC34" s="203">
        <f t="shared" si="15"/>
        <v>0</v>
      </c>
      <c r="AD34" s="225">
        <f>Y34*(1+AB34)*(1+AC34)</f>
        <v>269</v>
      </c>
      <c r="AE34" s="522"/>
      <c r="AF34" s="210">
        <f t="shared" ref="AF34" si="20">AD34</f>
        <v>269</v>
      </c>
      <c r="AO34" s="188" t="s">
        <v>21</v>
      </c>
      <c r="AP34" s="189" t="str">
        <f>B34</f>
        <v>Pathway for hearing aid assessment, fitting of one hearing aid device, cost of one device &amp; first follow up</v>
      </c>
      <c r="AQ34" s="183" t="s">
        <v>1574</v>
      </c>
      <c r="AR34" s="279"/>
      <c r="AS34"/>
      <c r="AT34" s="251">
        <f t="shared" si="16"/>
        <v>269</v>
      </c>
      <c r="AU34" s="560"/>
      <c r="AV34" s="184">
        <v>0</v>
      </c>
      <c r="AW34" s="560"/>
      <c r="AX34" s="257">
        <f t="shared" ref="AX34" si="21">ROUND(AT34*(1+AV34),0)</f>
        <v>269</v>
      </c>
      <c r="AY34" s="560"/>
      <c r="AZ34" s="254">
        <f t="shared" ref="AZ34" si="22">AX34</f>
        <v>269</v>
      </c>
      <c r="BC34" s="566"/>
    </row>
    <row r="35" spans="1:59" s="93" customFormat="1" ht="15" customHeight="1">
      <c r="A35" s="108"/>
      <c r="B35" s="141" t="s">
        <v>94</v>
      </c>
      <c r="C35" s="140">
        <f>'2014-15 Non-mandatory tariff'!C41</f>
        <v>372</v>
      </c>
      <c r="K35" s="210">
        <f t="shared" si="17"/>
        <v>372</v>
      </c>
      <c r="L35" s="522"/>
      <c r="M35" s="69"/>
      <c r="N35" s="193">
        <f t="shared" si="12"/>
        <v>0</v>
      </c>
      <c r="O35" s="193">
        <f t="shared" si="13"/>
        <v>0</v>
      </c>
      <c r="P35" s="258">
        <f t="shared" si="18"/>
        <v>372</v>
      </c>
      <c r="Q35" s="522"/>
      <c r="R35" s="522"/>
      <c r="S35" s="261">
        <f t="shared" si="19"/>
        <v>372</v>
      </c>
      <c r="T35" s="1"/>
      <c r="U35" s="1"/>
      <c r="V35" s="1"/>
      <c r="W35" s="1"/>
      <c r="Y35" s="210">
        <f>C35</f>
        <v>372</v>
      </c>
      <c r="Z35" s="522"/>
      <c r="AA35" s="522"/>
      <c r="AB35" s="224">
        <f t="shared" si="14"/>
        <v>0</v>
      </c>
      <c r="AC35" s="203">
        <f t="shared" si="15"/>
        <v>0</v>
      </c>
      <c r="AD35" s="225">
        <f>Y35*(1+AB35)*(1+AC35)</f>
        <v>372</v>
      </c>
      <c r="AE35" s="522"/>
      <c r="AF35" s="210">
        <f t="shared" ref="AF35:AF36" si="23">AD35</f>
        <v>372</v>
      </c>
      <c r="AO35" s="188" t="s">
        <v>21</v>
      </c>
      <c r="AP35" s="189" t="str">
        <f>B35</f>
        <v>Pathway for hearing aid assessment, fitting of two hearing aid devices, cost of two devices &amp; first follow up</v>
      </c>
      <c r="AQ35" s="183" t="s">
        <v>1574</v>
      </c>
      <c r="AR35" s="279"/>
      <c r="AS35"/>
      <c r="AT35" s="251">
        <f t="shared" ref="AT35:AT36" si="24">IF(AQ35="PbR Methodology",S35,IF(AQ35="Rollover",AF35,"-"))</f>
        <v>372</v>
      </c>
      <c r="AU35" s="560"/>
      <c r="AV35" s="184">
        <v>0</v>
      </c>
      <c r="AW35" s="560"/>
      <c r="AX35" s="257">
        <f t="shared" ref="AX35:AX36" si="25">ROUND(AT35*(1+AV35),0)</f>
        <v>372</v>
      </c>
      <c r="AY35" s="560"/>
      <c r="AZ35" s="254">
        <f t="shared" ref="AZ35:AZ36" si="26">AX35</f>
        <v>372</v>
      </c>
      <c r="BC35" s="566"/>
    </row>
    <row r="36" spans="1:59" s="93" customFormat="1" ht="15" customHeight="1" thickBot="1">
      <c r="A36" s="108"/>
      <c r="B36" s="139" t="s">
        <v>93</v>
      </c>
      <c r="C36" s="138">
        <f>'2014-15 Non-mandatory tariff'!C42</f>
        <v>26</v>
      </c>
      <c r="K36" s="211">
        <f t="shared" si="17"/>
        <v>26</v>
      </c>
      <c r="L36" s="524"/>
      <c r="M36" s="61"/>
      <c r="N36" s="214">
        <f t="shared" si="12"/>
        <v>0</v>
      </c>
      <c r="O36" s="214">
        <f t="shared" si="13"/>
        <v>0</v>
      </c>
      <c r="P36" s="263">
        <f t="shared" si="18"/>
        <v>26</v>
      </c>
      <c r="Q36" s="524"/>
      <c r="R36" s="524"/>
      <c r="S36" s="262">
        <f t="shared" si="19"/>
        <v>26</v>
      </c>
      <c r="T36" s="1"/>
      <c r="U36" s="1"/>
      <c r="V36" s="1"/>
      <c r="W36" s="1"/>
      <c r="Y36" s="211">
        <f>C36</f>
        <v>26</v>
      </c>
      <c r="Z36" s="524"/>
      <c r="AA36" s="524"/>
      <c r="AB36" s="226">
        <f t="shared" si="14"/>
        <v>0</v>
      </c>
      <c r="AC36" s="227">
        <f t="shared" si="15"/>
        <v>0</v>
      </c>
      <c r="AD36" s="228">
        <f>Y36*(1+AB36)*(1+AC36)</f>
        <v>26</v>
      </c>
      <c r="AE36" s="524"/>
      <c r="AF36" s="211">
        <f t="shared" si="23"/>
        <v>26</v>
      </c>
      <c r="AO36" s="190" t="s">
        <v>21</v>
      </c>
      <c r="AP36" s="191" t="str">
        <f>B36</f>
        <v>Hearing aid aftercare (repairs)</v>
      </c>
      <c r="AQ36" s="185" t="s">
        <v>1574</v>
      </c>
      <c r="AR36" s="280"/>
      <c r="AS36"/>
      <c r="AT36" s="252">
        <f t="shared" si="24"/>
        <v>26</v>
      </c>
      <c r="AU36" s="561"/>
      <c r="AV36" s="214">
        <v>0</v>
      </c>
      <c r="AW36" s="561"/>
      <c r="AX36" s="263">
        <f t="shared" si="25"/>
        <v>26</v>
      </c>
      <c r="AY36" s="561"/>
      <c r="AZ36" s="255">
        <f t="shared" si="26"/>
        <v>26</v>
      </c>
      <c r="BC36" s="566"/>
    </row>
    <row r="37" spans="1:59" ht="12" thickBot="1">
      <c r="A37" s="61"/>
      <c r="B37" s="61"/>
      <c r="C37" s="64"/>
      <c r="D37" s="122"/>
      <c r="E37" s="121"/>
      <c r="G37" s="61"/>
      <c r="H37" s="69"/>
      <c r="I37" s="69"/>
      <c r="J37" s="69"/>
      <c r="K37" s="93"/>
      <c r="L37" s="93"/>
      <c r="M37" s="93"/>
      <c r="N37" s="93"/>
      <c r="BC37" s="564"/>
    </row>
    <row r="38" spans="1:59">
      <c r="A38" s="69"/>
      <c r="B38" s="69"/>
      <c r="C38" s="85"/>
      <c r="D38" s="84"/>
      <c r="E38" s="83"/>
      <c r="F38" s="88"/>
      <c r="G38" s="69"/>
      <c r="H38" s="69"/>
      <c r="I38" s="69"/>
      <c r="J38" s="69"/>
      <c r="BC38" s="564"/>
    </row>
    <row r="39" spans="1:59">
      <c r="A39" s="87">
        <v>3</v>
      </c>
      <c r="B39" s="86" t="s">
        <v>92</v>
      </c>
      <c r="C39" s="85"/>
      <c r="D39" s="84"/>
      <c r="E39" s="83"/>
      <c r="G39" s="69"/>
      <c r="H39" s="69"/>
      <c r="I39" s="16"/>
      <c r="J39" s="16"/>
    </row>
    <row r="40" spans="1:59">
      <c r="A40" s="69"/>
      <c r="B40" s="69"/>
      <c r="C40" s="85"/>
      <c r="D40" s="84"/>
      <c r="E40" s="83"/>
      <c r="G40" s="69"/>
      <c r="H40" s="69"/>
      <c r="I40" s="69"/>
      <c r="J40" s="69"/>
    </row>
    <row r="41" spans="1:59">
      <c r="A41" s="1064" t="s">
        <v>91</v>
      </c>
      <c r="B41" s="1064"/>
      <c r="C41" s="1064"/>
      <c r="D41" s="1064"/>
      <c r="E41" s="1064"/>
      <c r="F41" s="1064"/>
      <c r="G41" s="1064"/>
      <c r="H41" s="69"/>
      <c r="I41" s="69"/>
      <c r="J41" s="69"/>
    </row>
    <row r="42" spans="1:59" ht="14.25">
      <c r="A42" s="1064" t="s">
        <v>90</v>
      </c>
      <c r="B42" s="1064"/>
      <c r="C42" s="1064"/>
      <c r="D42" s="1064"/>
      <c r="E42" s="1064"/>
      <c r="F42" s="1064"/>
      <c r="G42" s="1064"/>
      <c r="H42" s="69"/>
      <c r="I42" s="69"/>
      <c r="J42" s="69"/>
      <c r="Y42" s="200" t="s">
        <v>1563</v>
      </c>
      <c r="Z42" s="200"/>
    </row>
    <row r="43" spans="1:59">
      <c r="A43" s="1065" t="s">
        <v>89</v>
      </c>
      <c r="B43" s="1065"/>
      <c r="C43" s="1065"/>
      <c r="D43" s="1065"/>
      <c r="E43" s="1065"/>
      <c r="F43" s="1065"/>
      <c r="G43" s="1065"/>
      <c r="H43" s="69"/>
      <c r="I43" s="69"/>
      <c r="J43" s="69"/>
    </row>
    <row r="44" spans="1:59" ht="12" thickBot="1">
      <c r="A44" s="69"/>
      <c r="B44" s="69"/>
      <c r="C44" s="85"/>
      <c r="D44" s="84"/>
      <c r="E44" s="83"/>
      <c r="G44" s="69"/>
      <c r="H44" s="69"/>
      <c r="I44" s="69"/>
      <c r="J44" s="69"/>
    </row>
    <row r="45" spans="1:59" ht="34.5" thickBot="1">
      <c r="A45" s="130" t="s">
        <v>54</v>
      </c>
      <c r="B45" s="129" t="s">
        <v>53</v>
      </c>
      <c r="C45" s="33" t="s">
        <v>88</v>
      </c>
      <c r="D45" s="31" t="s">
        <v>87</v>
      </c>
      <c r="E45" s="83"/>
      <c r="G45" s="69"/>
      <c r="H45" s="69"/>
      <c r="I45" s="69"/>
      <c r="J45" s="69"/>
      <c r="AT45" s="562"/>
      <c r="AU45" s="562"/>
      <c r="AV45" s="562"/>
      <c r="AW45" s="562"/>
      <c r="AX45" s="562"/>
      <c r="AY45" s="562"/>
      <c r="AZ45" s="562"/>
      <c r="BA45" s="562"/>
      <c r="BB45" s="562"/>
      <c r="BC45" s="562"/>
      <c r="BD45" s="562"/>
      <c r="BE45" s="562"/>
      <c r="BF45" s="562"/>
      <c r="BG45" s="562"/>
    </row>
    <row r="46" spans="1:59">
      <c r="A46" s="128" t="s">
        <v>86</v>
      </c>
      <c r="B46" s="127" t="s">
        <v>85</v>
      </c>
      <c r="C46" s="137">
        <f>'2014-15 Non-mandatory tariff'!C52</f>
        <v>864</v>
      </c>
      <c r="D46" s="136">
        <f>'2014-15 Non-mandatory tariff'!D52</f>
        <v>1624</v>
      </c>
      <c r="E46" s="83"/>
      <c r="G46" s="69"/>
      <c r="H46" s="69"/>
      <c r="I46" s="69"/>
      <c r="J46" s="69"/>
      <c r="AT46" s="562"/>
      <c r="AU46" s="562"/>
      <c r="AV46" s="562"/>
      <c r="AW46" s="562"/>
      <c r="AX46" s="562"/>
      <c r="AY46" s="562"/>
      <c r="AZ46" s="562"/>
      <c r="BA46" s="562"/>
      <c r="BB46" s="562"/>
      <c r="BC46" s="562"/>
      <c r="BD46" s="562"/>
      <c r="BE46" s="562"/>
      <c r="BF46" s="562"/>
      <c r="BG46" s="562"/>
    </row>
    <row r="47" spans="1:59" ht="12" thickBot="1">
      <c r="A47" s="125" t="s">
        <v>84</v>
      </c>
      <c r="B47" s="124" t="s">
        <v>83</v>
      </c>
      <c r="C47" s="135">
        <f>'2014-15 Non-mandatory tariff'!C53</f>
        <v>1056</v>
      </c>
      <c r="D47" s="134">
        <f>'2014-15 Non-mandatory tariff'!D53</f>
        <v>1994</v>
      </c>
      <c r="E47" s="83"/>
      <c r="G47" s="69"/>
      <c r="H47" s="69"/>
      <c r="I47" s="69"/>
      <c r="J47" s="69"/>
      <c r="AT47" s="562"/>
      <c r="AU47" s="562"/>
      <c r="AV47" s="562"/>
      <c r="AW47" s="562"/>
      <c r="AX47" s="562"/>
      <c r="AY47" s="562"/>
      <c r="AZ47" s="562"/>
      <c r="BA47" s="562"/>
      <c r="BB47" s="562"/>
      <c r="BC47" s="562"/>
      <c r="BD47" s="562"/>
      <c r="BE47" s="562"/>
      <c r="BF47" s="562"/>
      <c r="BG47" s="562"/>
    </row>
    <row r="48" spans="1:59" ht="12" thickBot="1">
      <c r="A48" s="69"/>
      <c r="B48" s="69"/>
      <c r="C48" s="85"/>
      <c r="D48" s="84"/>
      <c r="E48" s="83"/>
      <c r="G48" s="69"/>
      <c r="H48" s="69"/>
      <c r="I48" s="69"/>
      <c r="J48" s="69"/>
      <c r="AT48" s="562"/>
      <c r="AU48" s="562"/>
      <c r="AV48" s="562"/>
      <c r="AW48" s="562"/>
      <c r="AX48" s="562"/>
      <c r="AY48" s="562"/>
      <c r="AZ48" s="562"/>
      <c r="BA48" s="562"/>
      <c r="BB48" s="562"/>
      <c r="BC48" s="562"/>
      <c r="BD48" s="562"/>
      <c r="BE48" s="562"/>
      <c r="BF48" s="562"/>
      <c r="BG48" s="562"/>
    </row>
    <row r="49" spans="1:59">
      <c r="A49" s="88"/>
      <c r="B49" s="88"/>
      <c r="C49" s="133"/>
      <c r="D49" s="132"/>
      <c r="E49" s="131"/>
      <c r="F49" s="88"/>
      <c r="G49" s="88"/>
      <c r="H49" s="69"/>
      <c r="I49" s="69"/>
      <c r="J49" s="69"/>
      <c r="AT49" s="562"/>
      <c r="AU49" s="562"/>
      <c r="AV49" s="562"/>
      <c r="AW49" s="562"/>
      <c r="AX49" s="562"/>
      <c r="AY49" s="562"/>
      <c r="AZ49" s="562"/>
      <c r="BA49" s="562"/>
      <c r="BB49" s="562"/>
      <c r="BC49" s="562"/>
      <c r="BD49" s="562"/>
      <c r="BE49" s="562"/>
      <c r="BF49" s="562"/>
      <c r="BG49" s="562"/>
    </row>
    <row r="50" spans="1:59" ht="14.25">
      <c r="A50" s="87">
        <v>4</v>
      </c>
      <c r="B50" s="86" t="s">
        <v>82</v>
      </c>
      <c r="C50" s="85"/>
      <c r="D50" s="84"/>
      <c r="E50" s="83"/>
      <c r="I50" s="16"/>
      <c r="J50" s="16"/>
      <c r="K50" s="200"/>
      <c r="L50" s="93"/>
      <c r="M50" s="93"/>
      <c r="N50" s="93"/>
      <c r="Y50" s="529" t="s">
        <v>1562</v>
      </c>
      <c r="Z50" s="200"/>
      <c r="AT50" s="562"/>
      <c r="AU50" s="562"/>
      <c r="AV50" s="562"/>
      <c r="AW50" s="562"/>
      <c r="AX50" s="562"/>
      <c r="AY50" s="562"/>
      <c r="AZ50" s="562"/>
      <c r="BA50" s="562"/>
      <c r="BB50" s="562"/>
      <c r="BC50" s="564"/>
      <c r="BD50" s="562"/>
      <c r="BE50" s="562"/>
      <c r="BF50" s="562"/>
      <c r="BG50" s="562"/>
    </row>
    <row r="51" spans="1:59" ht="12" thickBot="1">
      <c r="A51" s="69"/>
      <c r="B51" s="69"/>
      <c r="C51" s="85"/>
      <c r="D51" s="84"/>
      <c r="E51" s="83"/>
      <c r="I51" s="69"/>
      <c r="J51" s="69"/>
      <c r="K51" s="69"/>
      <c r="L51" s="69"/>
      <c r="M51" s="69"/>
      <c r="N51" s="69"/>
      <c r="O51" s="69"/>
      <c r="P51" s="69"/>
      <c r="Q51" s="69"/>
      <c r="R51" s="69"/>
      <c r="S51" s="69"/>
      <c r="T51" s="69"/>
      <c r="BC51" s="564"/>
    </row>
    <row r="52" spans="1:59" ht="39.75" customHeight="1" thickBot="1">
      <c r="A52" s="130" t="s">
        <v>54</v>
      </c>
      <c r="B52" s="129" t="s">
        <v>53</v>
      </c>
      <c r="C52" s="119" t="s">
        <v>4</v>
      </c>
      <c r="D52" s="84"/>
      <c r="E52" s="83"/>
      <c r="I52" s="69"/>
      <c r="J52" s="69"/>
      <c r="K52" s="69"/>
      <c r="L52" s="69"/>
      <c r="M52" s="69"/>
      <c r="N52" s="69"/>
      <c r="O52" s="69"/>
      <c r="P52" s="69"/>
      <c r="Q52" s="69"/>
      <c r="R52" s="69"/>
      <c r="S52" s="69"/>
      <c r="T52" s="69"/>
      <c r="Y52" s="212" t="s">
        <v>1555</v>
      </c>
      <c r="Z52" s="88"/>
      <c r="AA52" s="88"/>
      <c r="AB52" s="212" t="s">
        <v>1553</v>
      </c>
      <c r="AC52" s="212" t="s">
        <v>1554</v>
      </c>
      <c r="AD52" s="218" t="s">
        <v>1565</v>
      </c>
      <c r="AE52" s="88"/>
      <c r="AF52" s="212" t="s">
        <v>1556</v>
      </c>
      <c r="AO52" s="176" t="s">
        <v>54</v>
      </c>
      <c r="AP52" s="177" t="s">
        <v>53</v>
      </c>
      <c r="AQ52" s="177" t="s">
        <v>1557</v>
      </c>
      <c r="AR52" s="177" t="s">
        <v>1568</v>
      </c>
      <c r="AS52"/>
      <c r="AT52" s="178" t="s">
        <v>1558</v>
      </c>
      <c r="AU52" s="559"/>
      <c r="AV52" s="179" t="s">
        <v>1559</v>
      </c>
      <c r="AW52" s="559"/>
      <c r="AX52" s="180" t="s">
        <v>1569</v>
      </c>
      <c r="AY52" s="559"/>
      <c r="AZ52" s="180" t="s">
        <v>1560</v>
      </c>
      <c r="BC52" s="565"/>
    </row>
    <row r="53" spans="1:59" ht="15.75" thickBot="1">
      <c r="A53" s="128" t="s">
        <v>81</v>
      </c>
      <c r="B53" s="127" t="s">
        <v>80</v>
      </c>
      <c r="C53" s="126">
        <f>'2014-15 Non-mandatory tariff'!C59</f>
        <v>21181</v>
      </c>
      <c r="D53" s="84"/>
      <c r="E53" s="83"/>
      <c r="I53" s="69"/>
      <c r="J53" s="69"/>
      <c r="K53" s="69"/>
      <c r="L53" s="69"/>
      <c r="M53" s="69"/>
      <c r="N53" s="69"/>
      <c r="O53" s="69"/>
      <c r="P53" s="69"/>
      <c r="Q53" s="69"/>
      <c r="R53" s="69"/>
      <c r="S53" s="69"/>
      <c r="T53" s="69"/>
      <c r="Y53" s="534">
        <f>C53</f>
        <v>21181</v>
      </c>
      <c r="Z53" s="85"/>
      <c r="AA53" s="85"/>
      <c r="AB53" s="535">
        <f t="shared" ref="AB53:AB54" si="27">$F$6</f>
        <v>0</v>
      </c>
      <c r="AC53" s="536">
        <f t="shared" ref="AC53:AC54" si="28">$F$7</f>
        <v>0</v>
      </c>
      <c r="AD53" s="287">
        <f t="shared" ref="AD53:AD54" si="29">Y53*(1+AB53)*(1+AC53)</f>
        <v>21181</v>
      </c>
      <c r="AE53" s="85"/>
      <c r="AF53" s="534">
        <f>AD53</f>
        <v>21181</v>
      </c>
      <c r="AO53" s="186" t="str">
        <f>A53</f>
        <v>CZ25N</v>
      </c>
      <c r="AP53" s="187" t="str">
        <f>B53</f>
        <v>Cochlear Implants with CC</v>
      </c>
      <c r="AQ53" s="181" t="s">
        <v>1562</v>
      </c>
      <c r="AR53" s="411" t="s">
        <v>1792</v>
      </c>
      <c r="AS53"/>
      <c r="AT53" s="250">
        <f t="shared" ref="AT53:AT54" si="30">IF(AQ53="PbR Methodology",S53,IF(AQ53="Rollover",AF53,"-"))</f>
        <v>21181</v>
      </c>
      <c r="AU53" s="560"/>
      <c r="AV53" s="182">
        <v>0</v>
      </c>
      <c r="AW53" s="560"/>
      <c r="AX53" s="256">
        <f>ROUND(AT53*(1+AV53),0)</f>
        <v>21181</v>
      </c>
      <c r="AY53" s="560"/>
      <c r="AZ53" s="253">
        <f>AX53</f>
        <v>21181</v>
      </c>
      <c r="BC53" s="564"/>
    </row>
    <row r="54" spans="1:59" ht="15.75" thickBot="1">
      <c r="A54" s="125" t="s">
        <v>79</v>
      </c>
      <c r="B54" s="124" t="s">
        <v>78</v>
      </c>
      <c r="C54" s="123">
        <f>'2014-15 Non-mandatory tariff'!C60</f>
        <v>21181</v>
      </c>
      <c r="D54" s="84"/>
      <c r="E54" s="83"/>
      <c r="I54" s="69"/>
      <c r="J54" s="69"/>
      <c r="K54" s="69"/>
      <c r="L54" s="69"/>
      <c r="M54" s="69"/>
      <c r="N54" s="69"/>
      <c r="O54" s="69"/>
      <c r="P54" s="69"/>
      <c r="Q54" s="69"/>
      <c r="R54" s="69"/>
      <c r="S54" s="69"/>
      <c r="T54" s="69"/>
      <c r="Y54" s="537">
        <f>C54</f>
        <v>21181</v>
      </c>
      <c r="Z54" s="64"/>
      <c r="AA54" s="64"/>
      <c r="AB54" s="538">
        <f t="shared" si="27"/>
        <v>0</v>
      </c>
      <c r="AC54" s="539">
        <f t="shared" si="28"/>
        <v>0</v>
      </c>
      <c r="AD54" s="291">
        <f t="shared" si="29"/>
        <v>21181</v>
      </c>
      <c r="AE54" s="64"/>
      <c r="AF54" s="537">
        <f t="shared" ref="AF54" si="31">AD54</f>
        <v>21181</v>
      </c>
      <c r="AO54" s="190" t="str">
        <f>A54</f>
        <v>CZ25Q</v>
      </c>
      <c r="AP54" s="191" t="str">
        <f>B54</f>
        <v>Cochlear Implants without CC</v>
      </c>
      <c r="AQ54" s="185" t="s">
        <v>1562</v>
      </c>
      <c r="AR54" s="411" t="s">
        <v>1792</v>
      </c>
      <c r="AS54"/>
      <c r="AT54" s="252">
        <f t="shared" si="30"/>
        <v>21181</v>
      </c>
      <c r="AU54" s="561"/>
      <c r="AV54" s="214">
        <v>0</v>
      </c>
      <c r="AW54" s="561"/>
      <c r="AX54" s="263">
        <f t="shared" ref="AX54" si="32">ROUND(AT54*(1+AV54),0)</f>
        <v>21181</v>
      </c>
      <c r="AY54" s="561"/>
      <c r="AZ54" s="255">
        <f t="shared" ref="AZ54" si="33">AX54</f>
        <v>21181</v>
      </c>
      <c r="BC54" s="564"/>
    </row>
    <row r="55" spans="1:59" ht="12" thickBot="1">
      <c r="A55" s="61"/>
      <c r="B55" s="61"/>
      <c r="C55" s="64"/>
      <c r="D55" s="122"/>
      <c r="E55" s="121"/>
      <c r="F55" s="61"/>
      <c r="G55" s="61"/>
      <c r="H55" s="69"/>
      <c r="I55" s="69"/>
      <c r="J55" s="69"/>
      <c r="K55" s="69"/>
      <c r="L55" s="69"/>
      <c r="M55" s="69"/>
      <c r="N55" s="69"/>
      <c r="O55" s="69"/>
      <c r="P55" s="69"/>
      <c r="Q55" s="69"/>
      <c r="R55" s="69"/>
      <c r="S55" s="69"/>
      <c r="T55" s="69"/>
      <c r="BC55" s="564"/>
    </row>
    <row r="56" spans="1:59">
      <c r="A56" s="69"/>
      <c r="B56" s="69"/>
      <c r="C56" s="85"/>
      <c r="D56" s="84"/>
      <c r="E56" s="83"/>
      <c r="F56" s="69"/>
      <c r="G56" s="88"/>
      <c r="H56" s="69"/>
      <c r="I56" s="69"/>
      <c r="J56" s="69"/>
      <c r="K56" s="69"/>
      <c r="L56" s="69"/>
      <c r="M56" s="69"/>
      <c r="N56" s="69"/>
      <c r="O56" s="69"/>
      <c r="P56" s="69"/>
      <c r="Q56" s="69"/>
      <c r="R56" s="69"/>
      <c r="S56" s="69"/>
      <c r="T56" s="69"/>
      <c r="BC56" s="564"/>
    </row>
    <row r="57" spans="1:59" ht="14.25">
      <c r="A57" s="87">
        <v>5</v>
      </c>
      <c r="B57" s="86" t="s">
        <v>77</v>
      </c>
      <c r="C57" s="85"/>
      <c r="D57" s="84"/>
      <c r="E57" s="83"/>
      <c r="I57" s="16"/>
      <c r="J57" s="16"/>
      <c r="K57" s="16"/>
      <c r="L57" s="16"/>
      <c r="M57" s="16"/>
      <c r="N57" s="16"/>
      <c r="O57" s="16"/>
      <c r="P57" s="16"/>
      <c r="Q57" s="16"/>
      <c r="R57" s="16"/>
      <c r="S57" s="16"/>
      <c r="T57" s="16"/>
      <c r="Y57" s="200" t="s">
        <v>1562</v>
      </c>
      <c r="Z57" s="200"/>
      <c r="BC57" s="564"/>
    </row>
    <row r="58" spans="1:59" ht="12" thickBot="1">
      <c r="A58" s="69"/>
      <c r="B58" s="69"/>
      <c r="C58" s="85"/>
      <c r="D58" s="84"/>
      <c r="E58" s="83"/>
      <c r="I58" s="69"/>
      <c r="J58" s="69"/>
      <c r="K58" s="69"/>
      <c r="L58" s="69"/>
      <c r="M58" s="69"/>
      <c r="N58" s="69"/>
      <c r="O58" s="69"/>
      <c r="P58" s="69"/>
      <c r="Q58" s="69"/>
      <c r="R58" s="69"/>
      <c r="S58" s="69"/>
      <c r="T58" s="69"/>
      <c r="BC58" s="564"/>
    </row>
    <row r="59" spans="1:59" ht="41.25" customHeight="1" thickBot="1">
      <c r="A59" s="120"/>
      <c r="B59" s="95" t="s">
        <v>69</v>
      </c>
      <c r="C59" s="119" t="s">
        <v>4</v>
      </c>
      <c r="D59" s="84"/>
      <c r="E59" s="83"/>
      <c r="I59" s="69"/>
      <c r="J59" s="69"/>
      <c r="K59" s="69"/>
      <c r="L59" s="69"/>
      <c r="M59" s="69"/>
      <c r="N59" s="69"/>
      <c r="O59" s="69"/>
      <c r="P59" s="69"/>
      <c r="Q59" s="69"/>
      <c r="R59" s="69"/>
      <c r="S59" s="69"/>
      <c r="T59" s="69"/>
      <c r="Y59" s="212" t="s">
        <v>1555</v>
      </c>
      <c r="Z59" s="88"/>
      <c r="AA59" s="88"/>
      <c r="AB59" s="212" t="s">
        <v>1553</v>
      </c>
      <c r="AC59" s="212" t="s">
        <v>1554</v>
      </c>
      <c r="AD59" s="218" t="s">
        <v>1565</v>
      </c>
      <c r="AE59" s="88"/>
      <c r="AF59" s="212" t="s">
        <v>1556</v>
      </c>
      <c r="AO59" s="176" t="s">
        <v>54</v>
      </c>
      <c r="AP59" s="177" t="s">
        <v>53</v>
      </c>
      <c r="AQ59" s="177" t="s">
        <v>1557</v>
      </c>
      <c r="AR59" s="177" t="s">
        <v>1568</v>
      </c>
      <c r="AS59"/>
      <c r="AT59" s="178" t="s">
        <v>1558</v>
      </c>
      <c r="AU59" s="559"/>
      <c r="AV59" s="179" t="s">
        <v>1559</v>
      </c>
      <c r="AW59" s="559"/>
      <c r="AX59" s="180" t="s">
        <v>1569</v>
      </c>
      <c r="AY59" s="559"/>
      <c r="AZ59" s="180" t="s">
        <v>1560</v>
      </c>
      <c r="BC59" s="565"/>
    </row>
    <row r="60" spans="1:59" ht="15.75" thickBot="1">
      <c r="A60" s="118"/>
      <c r="B60" s="117" t="s">
        <v>77</v>
      </c>
      <c r="C60" s="116">
        <f>'2014-15 Non-mandatory tariff'!C66</f>
        <v>25</v>
      </c>
      <c r="D60" s="84"/>
      <c r="E60" s="83"/>
      <c r="I60" s="69"/>
      <c r="J60" s="69"/>
      <c r="K60" s="69"/>
      <c r="L60" s="69"/>
      <c r="M60" s="69"/>
      <c r="N60" s="69"/>
      <c r="O60" s="69"/>
      <c r="P60" s="69"/>
      <c r="Q60" s="69"/>
      <c r="R60" s="69"/>
      <c r="S60" s="69"/>
      <c r="T60" s="69"/>
      <c r="Y60" s="229">
        <f>C60</f>
        <v>25</v>
      </c>
      <c r="Z60" s="61"/>
      <c r="AA60" s="61"/>
      <c r="AB60" s="226">
        <f t="shared" ref="AB60" si="34">$F$6</f>
        <v>0</v>
      </c>
      <c r="AC60" s="227">
        <f t="shared" ref="AC60" si="35">$F$7</f>
        <v>0</v>
      </c>
      <c r="AD60" s="228">
        <f t="shared" ref="AD60" si="36">Y60*(1+AB60)*(1+AC60)</f>
        <v>25</v>
      </c>
      <c r="AE60" s="61"/>
      <c r="AF60" s="229">
        <f>AD60</f>
        <v>25</v>
      </c>
      <c r="AO60" s="282"/>
      <c r="AP60" s="283" t="str">
        <f>B60</f>
        <v>Direct access plain film X-ray</v>
      </c>
      <c r="AQ60" s="268" t="s">
        <v>1562</v>
      </c>
      <c r="AR60" s="295" t="s">
        <v>1776</v>
      </c>
      <c r="AS60"/>
      <c r="AT60" s="281">
        <f t="shared" ref="AT60" si="37">IF(AQ60="PbR Methodology",S60,IF(AQ60="Rollover",AF60,"-"))</f>
        <v>25</v>
      </c>
      <c r="AU60" s="561"/>
      <c r="AV60" s="265">
        <v>0</v>
      </c>
      <c r="AW60" s="561"/>
      <c r="AX60" s="266">
        <f>ROUND(AT60*(1+AV60),0)</f>
        <v>25</v>
      </c>
      <c r="AY60" s="561"/>
      <c r="AZ60" s="298">
        <f>AX60</f>
        <v>25</v>
      </c>
      <c r="BC60" s="564"/>
    </row>
    <row r="61" spans="1:59" ht="12" thickBot="1">
      <c r="A61" s="1"/>
      <c r="C61" s="1"/>
      <c r="BC61" s="564"/>
    </row>
    <row r="62" spans="1:59">
      <c r="A62" s="133"/>
      <c r="B62" s="326"/>
      <c r="C62" s="327"/>
      <c r="D62" s="88"/>
      <c r="E62" s="88"/>
      <c r="F62" s="88"/>
      <c r="G62" s="88"/>
      <c r="H62" s="69"/>
      <c r="BC62" s="564"/>
    </row>
    <row r="63" spans="1:59" s="93" customFormat="1" ht="14.25">
      <c r="A63" s="87">
        <v>8</v>
      </c>
      <c r="B63" s="86" t="s">
        <v>68</v>
      </c>
      <c r="H63" s="1"/>
      <c r="I63" s="16"/>
      <c r="J63" s="16"/>
      <c r="K63" s="200" t="s">
        <v>1566</v>
      </c>
      <c r="M63" s="1"/>
      <c r="T63" s="1"/>
      <c r="U63" s="1"/>
      <c r="V63" s="1"/>
      <c r="W63" s="1"/>
      <c r="Y63" s="529" t="s">
        <v>1562</v>
      </c>
      <c r="AD63" s="1"/>
      <c r="BC63" s="566"/>
    </row>
    <row r="64" spans="1:59" s="93" customFormat="1" ht="12" thickBot="1">
      <c r="A64" s="87"/>
      <c r="B64" s="558"/>
      <c r="C64" s="87"/>
      <c r="H64" s="1"/>
      <c r="M64" s="1"/>
      <c r="O64" s="1"/>
      <c r="P64" s="1"/>
      <c r="Q64" s="1"/>
      <c r="R64" s="1"/>
      <c r="S64" s="1"/>
      <c r="T64" s="1"/>
      <c r="U64" s="1"/>
      <c r="V64" s="1"/>
      <c r="W64" s="1"/>
      <c r="AD64" s="1"/>
      <c r="BC64" s="566"/>
    </row>
    <row r="65" spans="1:74" s="93" customFormat="1" ht="26.25" thickBot="1">
      <c r="A65" s="87"/>
      <c r="B65" s="95" t="s">
        <v>69</v>
      </c>
      <c r="C65" s="94" t="s">
        <v>4</v>
      </c>
      <c r="H65" s="1"/>
      <c r="K65" s="208" t="s">
        <v>1555</v>
      </c>
      <c r="L65" s="523"/>
      <c r="M65" s="88"/>
      <c r="N65" s="208" t="s">
        <v>1553</v>
      </c>
      <c r="O65" s="208" t="s">
        <v>1554</v>
      </c>
      <c r="P65" s="208" t="s">
        <v>1570</v>
      </c>
      <c r="Q65" s="523"/>
      <c r="R65" s="523"/>
      <c r="S65" s="178" t="s">
        <v>1769</v>
      </c>
      <c r="T65" s="1"/>
      <c r="U65" s="1"/>
      <c r="V65" s="1"/>
      <c r="W65" s="1"/>
      <c r="Y65" s="212" t="s">
        <v>1555</v>
      </c>
      <c r="Z65" s="523"/>
      <c r="AA65" s="523"/>
      <c r="AB65" s="196" t="s">
        <v>1553</v>
      </c>
      <c r="AC65" s="197" t="s">
        <v>1554</v>
      </c>
      <c r="AD65" s="218" t="s">
        <v>1565</v>
      </c>
      <c r="AE65" s="523"/>
      <c r="AF65" s="212" t="s">
        <v>1556</v>
      </c>
      <c r="AO65" s="176" t="s">
        <v>54</v>
      </c>
      <c r="AP65" s="177" t="s">
        <v>53</v>
      </c>
      <c r="AQ65" s="177" t="s">
        <v>1557</v>
      </c>
      <c r="AR65" s="177" t="s">
        <v>1568</v>
      </c>
      <c r="AS65"/>
      <c r="AT65" s="178" t="s">
        <v>1558</v>
      </c>
      <c r="AU65" s="559"/>
      <c r="AV65" s="179" t="s">
        <v>1559</v>
      </c>
      <c r="AW65" s="559"/>
      <c r="AX65" s="180" t="s">
        <v>1569</v>
      </c>
      <c r="AY65" s="559"/>
      <c r="AZ65" s="180" t="s">
        <v>1560</v>
      </c>
      <c r="BC65" s="565"/>
    </row>
    <row r="66" spans="1:74" ht="15.75" thickBot="1">
      <c r="B66" s="92" t="s">
        <v>68</v>
      </c>
      <c r="C66" s="91">
        <f>'2014-15 Non-mandatory tariff'!C86</f>
        <v>23</v>
      </c>
      <c r="K66" s="264">
        <f>C66</f>
        <v>23</v>
      </c>
      <c r="L66" s="524"/>
      <c r="M66" s="61"/>
      <c r="N66" s="265">
        <f>$F$6</f>
        <v>0</v>
      </c>
      <c r="O66" s="265">
        <f>$F$7</f>
        <v>0</v>
      </c>
      <c r="P66" s="266">
        <f t="shared" ref="P66" si="38">K66*(1+N66)*(1+O66)</f>
        <v>23</v>
      </c>
      <c r="Q66" s="61"/>
      <c r="R66" s="61"/>
      <c r="S66" s="296">
        <f>P66</f>
        <v>23</v>
      </c>
      <c r="Y66" s="229">
        <f>C66</f>
        <v>23</v>
      </c>
      <c r="Z66" s="61"/>
      <c r="AA66" s="61"/>
      <c r="AB66" s="241">
        <f t="shared" ref="AB66" si="39">$F$6</f>
        <v>0</v>
      </c>
      <c r="AC66" s="242">
        <f t="shared" ref="AC66" si="40">$F$7</f>
        <v>0</v>
      </c>
      <c r="AD66" s="228">
        <f t="shared" ref="AD66" si="41">Y66*(1+AB66)*(1+AC66)</f>
        <v>23</v>
      </c>
      <c r="AE66" s="61"/>
      <c r="AF66" s="229">
        <f>AD66</f>
        <v>23</v>
      </c>
      <c r="AO66" s="282"/>
      <c r="AP66" s="283" t="str">
        <f>B66</f>
        <v>Non face-to-face outpatient attendances</v>
      </c>
      <c r="AQ66" s="268" t="s">
        <v>1574</v>
      </c>
      <c r="AR66" s="295"/>
      <c r="AS66"/>
      <c r="AT66" s="281">
        <f t="shared" ref="AT66" si="42">IF(AQ66="PbR Methodology",S66,IF(AQ66="Rollover",AF66,"-"))</f>
        <v>23</v>
      </c>
      <c r="AU66" s="561"/>
      <c r="AV66" s="265">
        <v>0</v>
      </c>
      <c r="AW66" s="561"/>
      <c r="AX66" s="266">
        <f>ROUND(AT66*(1+AV66),0)</f>
        <v>23</v>
      </c>
      <c r="AY66" s="561"/>
      <c r="AZ66" s="298">
        <f>AX66</f>
        <v>23</v>
      </c>
      <c r="BC66" s="564"/>
    </row>
    <row r="67" spans="1:74" ht="12" thickBot="1">
      <c r="A67" s="64"/>
      <c r="B67" s="90"/>
      <c r="C67" s="89"/>
      <c r="D67" s="61"/>
      <c r="E67" s="61"/>
      <c r="F67" s="61"/>
      <c r="G67" s="61"/>
      <c r="H67" s="69"/>
      <c r="I67" s="69"/>
      <c r="J67" s="69"/>
      <c r="BC67" s="562"/>
    </row>
    <row r="68" spans="1:74" ht="14.25">
      <c r="A68" s="69"/>
      <c r="B68" s="69"/>
      <c r="C68" s="85"/>
      <c r="D68" s="84"/>
      <c r="H68" s="69"/>
      <c r="I68" s="69"/>
      <c r="J68" s="69"/>
      <c r="K68" s="200" t="s">
        <v>1566</v>
      </c>
      <c r="Y68" s="200" t="s">
        <v>1562</v>
      </c>
      <c r="BC68" s="562"/>
      <c r="BV68" s="564"/>
    </row>
    <row r="69" spans="1:74" ht="12" thickBot="1">
      <c r="A69" s="87">
        <v>6</v>
      </c>
      <c r="B69" s="86" t="s">
        <v>76</v>
      </c>
      <c r="C69" s="85"/>
      <c r="D69" s="84"/>
      <c r="E69" s="83"/>
      <c r="I69" s="16"/>
      <c r="J69" s="16"/>
      <c r="P69" s="93"/>
      <c r="BV69" s="564"/>
    </row>
    <row r="70" spans="1:74" ht="15.75" customHeight="1" thickBot="1">
      <c r="A70" s="69"/>
      <c r="B70" s="69"/>
      <c r="C70" s="1066" t="s">
        <v>73</v>
      </c>
      <c r="D70" s="1067"/>
      <c r="E70" s="1067"/>
      <c r="F70" s="1068"/>
      <c r="I70" s="69"/>
      <c r="J70" s="69"/>
      <c r="K70" s="546"/>
      <c r="L70" s="547" t="s">
        <v>1572</v>
      </c>
      <c r="M70" s="548"/>
      <c r="N70" s="549"/>
      <c r="O70" s="88"/>
      <c r="P70" s="523"/>
      <c r="Q70" s="550" t="s">
        <v>1575</v>
      </c>
      <c r="R70" s="551"/>
      <c r="S70" s="88"/>
      <c r="T70" s="552"/>
      <c r="U70" s="553" t="s">
        <v>1770</v>
      </c>
      <c r="V70" s="532"/>
      <c r="W70" s="542"/>
      <c r="Y70" s="530"/>
      <c r="Z70" s="531" t="s">
        <v>1576</v>
      </c>
      <c r="AA70" s="532"/>
      <c r="AB70" s="533"/>
      <c r="AC70" s="88"/>
      <c r="AD70" s="1075" t="s">
        <v>1575</v>
      </c>
      <c r="AE70" s="1076"/>
      <c r="AF70" s="88"/>
      <c r="AG70" s="88"/>
      <c r="AH70" s="530"/>
      <c r="AI70" s="545" t="s">
        <v>1564</v>
      </c>
      <c r="AJ70" s="532"/>
      <c r="AK70" s="542"/>
      <c r="AL70" s="69"/>
      <c r="AM70" s="69"/>
      <c r="BB70" s="530"/>
      <c r="BC70" s="567" t="s">
        <v>1558</v>
      </c>
      <c r="BD70" s="532"/>
      <c r="BE70" s="542"/>
      <c r="BI70" s="530"/>
      <c r="BJ70" s="567" t="s">
        <v>1569</v>
      </c>
      <c r="BK70" s="532"/>
      <c r="BL70" s="542"/>
      <c r="BP70" s="530"/>
      <c r="BQ70" s="567" t="s">
        <v>1560</v>
      </c>
      <c r="BR70" s="532"/>
      <c r="BS70" s="542"/>
      <c r="BV70" s="564"/>
    </row>
    <row r="71" spans="1:74" ht="69.75" thickBot="1">
      <c r="A71" s="105" t="s">
        <v>18</v>
      </c>
      <c r="B71" s="58" t="s">
        <v>17</v>
      </c>
      <c r="C71" s="33" t="s">
        <v>16</v>
      </c>
      <c r="D71" s="32" t="s">
        <v>15</v>
      </c>
      <c r="E71" s="32" t="s">
        <v>14</v>
      </c>
      <c r="F71" s="31" t="s">
        <v>13</v>
      </c>
      <c r="I71" s="69"/>
      <c r="J71" s="69"/>
      <c r="K71" s="208" t="s">
        <v>16</v>
      </c>
      <c r="L71" s="208" t="s">
        <v>15</v>
      </c>
      <c r="M71" s="208" t="s">
        <v>14</v>
      </c>
      <c r="N71" s="208" t="s">
        <v>13</v>
      </c>
      <c r="O71" s="69"/>
      <c r="P71" s="522"/>
      <c r="Q71" s="208" t="s">
        <v>1553</v>
      </c>
      <c r="R71" s="208" t="s">
        <v>1554</v>
      </c>
      <c r="S71" s="69"/>
      <c r="T71" s="208" t="s">
        <v>16</v>
      </c>
      <c r="U71" s="208" t="s">
        <v>15</v>
      </c>
      <c r="V71" s="208" t="s">
        <v>14</v>
      </c>
      <c r="W71" s="208" t="s">
        <v>13</v>
      </c>
      <c r="Y71" s="196" t="s">
        <v>16</v>
      </c>
      <c r="Z71" s="196" t="s">
        <v>15</v>
      </c>
      <c r="AA71" s="196" t="s">
        <v>14</v>
      </c>
      <c r="AB71" s="196" t="s">
        <v>13</v>
      </c>
      <c r="AC71" s="69"/>
      <c r="AD71" s="196" t="s">
        <v>1553</v>
      </c>
      <c r="AE71" s="199" t="s">
        <v>1554</v>
      </c>
      <c r="AF71" s="69"/>
      <c r="AG71" s="69"/>
      <c r="AH71" s="196" t="s">
        <v>16</v>
      </c>
      <c r="AI71" s="197" t="s">
        <v>15</v>
      </c>
      <c r="AJ71" s="197" t="s">
        <v>14</v>
      </c>
      <c r="AK71" s="199" t="s">
        <v>13</v>
      </c>
      <c r="AO71" s="176" t="s">
        <v>54</v>
      </c>
      <c r="AP71" s="177" t="s">
        <v>53</v>
      </c>
      <c r="AQ71" s="177" t="s">
        <v>1557</v>
      </c>
      <c r="AR71" s="177" t="s">
        <v>1568</v>
      </c>
      <c r="AS71"/>
      <c r="AT71" s="93"/>
      <c r="AU71" s="93"/>
      <c r="AW71" s="93"/>
      <c r="AX71" s="93"/>
      <c r="AY71" s="93"/>
      <c r="AZ71" s="93"/>
      <c r="BB71" s="178" t="s">
        <v>16</v>
      </c>
      <c r="BC71" s="177" t="s">
        <v>15</v>
      </c>
      <c r="BD71" s="177" t="s">
        <v>14</v>
      </c>
      <c r="BE71" s="177" t="s">
        <v>13</v>
      </c>
      <c r="BG71" s="179" t="s">
        <v>1559</v>
      </c>
      <c r="BI71" s="178" t="s">
        <v>16</v>
      </c>
      <c r="BJ71" s="177" t="s">
        <v>15</v>
      </c>
      <c r="BK71" s="177" t="s">
        <v>14</v>
      </c>
      <c r="BL71" s="177" t="s">
        <v>13</v>
      </c>
      <c r="BP71" s="178" t="s">
        <v>16</v>
      </c>
      <c r="BQ71" s="177" t="s">
        <v>15</v>
      </c>
      <c r="BR71" s="177" t="s">
        <v>14</v>
      </c>
      <c r="BS71" s="177" t="s">
        <v>13</v>
      </c>
      <c r="BV71" s="565"/>
    </row>
    <row r="72" spans="1:74" ht="15.75" thickBot="1">
      <c r="A72" s="115">
        <v>360</v>
      </c>
      <c r="B72" s="114" t="s">
        <v>75</v>
      </c>
      <c r="C72" s="113">
        <f>'2014-15 Non-mandatory tariff'!C72</f>
        <v>134</v>
      </c>
      <c r="D72" s="112">
        <f>'2014-15 Non-mandatory tariff'!D72</f>
        <v>140</v>
      </c>
      <c r="E72" s="112">
        <f>'2014-15 Non-mandatory tariff'!E72</f>
        <v>105</v>
      </c>
      <c r="F72" s="111">
        <f>'2014-15 Non-mandatory tariff'!F72</f>
        <v>105</v>
      </c>
      <c r="I72" s="69"/>
      <c r="J72" s="69"/>
      <c r="K72" s="309">
        <f>VLOOKUP(A72,OPATT201516!$A$10:$BJ$120,53,FALSE)</f>
        <v>141.34218479421452</v>
      </c>
      <c r="L72" s="310">
        <f>VLOOKUP(A72,OPATT201516!$A$10:$BJ$120,52,FALSE)</f>
        <v>141.34218479421452</v>
      </c>
      <c r="M72" s="310">
        <f>VLOOKUP(A72,OPATT201516!$A$10:$BJ$120,55,FALSE)</f>
        <v>109.96056825633836</v>
      </c>
      <c r="N72" s="311">
        <f>VLOOKUP(A72,OPATT201516!$A$10:$BJ$120,54,FALSE)</f>
        <v>109.96056825633836</v>
      </c>
      <c r="O72" s="524"/>
      <c r="P72" s="61"/>
      <c r="Q72" s="265">
        <f t="shared" ref="Q72" si="43">$F$6</f>
        <v>0</v>
      </c>
      <c r="R72" s="265">
        <f t="shared" ref="R72" si="44">$F$7</f>
        <v>0</v>
      </c>
      <c r="S72" s="61"/>
      <c r="T72" s="309">
        <f>K72*(1+$Q$72)*(1+$R$72)</f>
        <v>141.34218479421452</v>
      </c>
      <c r="U72" s="310">
        <f t="shared" ref="U72:W72" si="45">L72*(1+$Q$72)*(1+$R$72)</f>
        <v>141.34218479421452</v>
      </c>
      <c r="V72" s="310">
        <f t="shared" si="45"/>
        <v>109.96056825633836</v>
      </c>
      <c r="W72" s="311">
        <f t="shared" si="45"/>
        <v>109.96056825633836</v>
      </c>
      <c r="Y72" s="309">
        <f>C72</f>
        <v>134</v>
      </c>
      <c r="Z72" s="310">
        <f t="shared" ref="Z72:AB72" si="46">D72</f>
        <v>140</v>
      </c>
      <c r="AA72" s="310">
        <f t="shared" si="46"/>
        <v>105</v>
      </c>
      <c r="AB72" s="311">
        <f t="shared" si="46"/>
        <v>105</v>
      </c>
      <c r="AC72" s="61"/>
      <c r="AD72" s="233">
        <f t="shared" ref="AD72" si="47">$F$6</f>
        <v>0</v>
      </c>
      <c r="AE72" s="234">
        <f t="shared" ref="AE72" si="48">$F$7</f>
        <v>0</v>
      </c>
      <c r="AF72" s="61"/>
      <c r="AG72" s="61"/>
      <c r="AH72" s="230">
        <f>Y72*(1+$AD$72)*(1+$AE$72)</f>
        <v>134</v>
      </c>
      <c r="AI72" s="231">
        <f t="shared" ref="AI72:AK72" si="49">Z72*(1+$AD$72)*(1+$AE$72)</f>
        <v>140</v>
      </c>
      <c r="AJ72" s="231">
        <f t="shared" si="49"/>
        <v>105</v>
      </c>
      <c r="AK72" s="232">
        <f t="shared" si="49"/>
        <v>105</v>
      </c>
      <c r="AO72" s="282">
        <f>A72</f>
        <v>360</v>
      </c>
      <c r="AP72" s="283" t="str">
        <f>B72</f>
        <v>Genito-Urinary Medicine</v>
      </c>
      <c r="AQ72" s="268" t="s">
        <v>1574</v>
      </c>
      <c r="AR72" s="295"/>
      <c r="AS72"/>
      <c r="AT72" s="93"/>
      <c r="AU72" s="93"/>
      <c r="AW72" s="93"/>
      <c r="AX72" s="93"/>
      <c r="AY72" s="93"/>
      <c r="AZ72" s="93"/>
      <c r="BB72" s="284">
        <f>IF($AQ$72="PbR Methodology",T72,IF($AQ$72="Rollover",AH72,"-"))</f>
        <v>141.34218479421452</v>
      </c>
      <c r="BC72" s="284">
        <f t="shared" ref="BC72:BE72" si="50">IF($AQ$72="PbR Methodology",U72,IF($AQ$72="Rollover",AI72,"-"))</f>
        <v>141.34218479421452</v>
      </c>
      <c r="BD72" s="284">
        <f t="shared" si="50"/>
        <v>109.96056825633836</v>
      </c>
      <c r="BE72" s="284">
        <f t="shared" si="50"/>
        <v>109.96056825633836</v>
      </c>
      <c r="BG72" s="265">
        <v>0</v>
      </c>
      <c r="BI72" s="284">
        <f>ROUND(BB72*(1+$BG72),0)</f>
        <v>141</v>
      </c>
      <c r="BJ72" s="284">
        <f t="shared" ref="BJ72:BL72" si="51">ROUND(BC72*(1+$BG72),0)</f>
        <v>141</v>
      </c>
      <c r="BK72" s="284">
        <f t="shared" si="51"/>
        <v>110</v>
      </c>
      <c r="BL72" s="284">
        <f t="shared" si="51"/>
        <v>110</v>
      </c>
      <c r="BP72" s="298">
        <f>BI72</f>
        <v>141</v>
      </c>
      <c r="BQ72" s="298">
        <f>BJ72</f>
        <v>141</v>
      </c>
      <c r="BR72" s="298">
        <f>BK72</f>
        <v>110</v>
      </c>
      <c r="BS72" s="298">
        <f>BL72</f>
        <v>110</v>
      </c>
      <c r="BV72" s="564"/>
    </row>
    <row r="73" spans="1:74" ht="12" thickBot="1">
      <c r="A73" s="64"/>
      <c r="B73" s="61"/>
      <c r="C73" s="63"/>
      <c r="D73" s="62"/>
      <c r="E73" s="62"/>
      <c r="G73" s="61"/>
      <c r="H73" s="69"/>
      <c r="I73" s="109"/>
      <c r="J73" s="109"/>
      <c r="K73" s="544"/>
      <c r="L73" s="2"/>
      <c r="M73" s="2"/>
      <c r="N73" s="2"/>
      <c r="AT73" s="562"/>
      <c r="AU73" s="93"/>
      <c r="AW73" s="93"/>
      <c r="AX73" s="93"/>
      <c r="AY73" s="93"/>
      <c r="AZ73" s="93"/>
      <c r="BG73" s="93"/>
      <c r="BV73" s="564"/>
    </row>
    <row r="74" spans="1:74" ht="14.25">
      <c r="A74" s="85"/>
      <c r="B74" s="69"/>
      <c r="C74" s="110"/>
      <c r="D74" s="109"/>
      <c r="E74" s="109"/>
      <c r="F74" s="88"/>
      <c r="G74" s="88"/>
      <c r="H74" s="69"/>
      <c r="I74" s="109"/>
      <c r="J74" s="109"/>
      <c r="K74" s="200" t="s">
        <v>1566</v>
      </c>
      <c r="L74" s="2"/>
      <c r="M74" s="2"/>
      <c r="N74" s="2"/>
      <c r="Y74" s="200" t="s">
        <v>1562</v>
      </c>
      <c r="AT74" s="93"/>
      <c r="AU74" s="93"/>
      <c r="AW74" s="93"/>
      <c r="AX74" s="93"/>
      <c r="AY74" s="93"/>
      <c r="AZ74" s="93"/>
      <c r="BN74" s="93"/>
      <c r="BV74" s="564"/>
    </row>
    <row r="75" spans="1:74" s="93" customFormat="1" ht="12" thickBot="1">
      <c r="A75" s="108">
        <v>7</v>
      </c>
      <c r="B75" s="107" t="s">
        <v>74</v>
      </c>
      <c r="C75" s="106"/>
      <c r="D75" s="106"/>
      <c r="E75" s="106"/>
      <c r="I75" s="16"/>
      <c r="J75" s="16"/>
      <c r="P75" s="1"/>
      <c r="S75" s="1"/>
      <c r="T75" s="1"/>
      <c r="U75" s="1"/>
      <c r="V75" s="1"/>
      <c r="W75" s="1"/>
      <c r="AD75" s="1"/>
      <c r="AF75" s="1"/>
      <c r="AL75" s="1"/>
      <c r="AM75" s="1"/>
      <c r="BV75" s="566"/>
    </row>
    <row r="76" spans="1:74" s="93" customFormat="1" ht="15.75" customHeight="1" thickBot="1">
      <c r="A76" s="1"/>
      <c r="B76" s="1"/>
      <c r="C76" s="1066" t="s">
        <v>73</v>
      </c>
      <c r="D76" s="1067"/>
      <c r="E76" s="1067"/>
      <c r="F76" s="1068"/>
      <c r="H76" s="1"/>
      <c r="I76" s="1"/>
      <c r="J76" s="1"/>
      <c r="K76" s="546"/>
      <c r="L76" s="547" t="s">
        <v>1555</v>
      </c>
      <c r="M76" s="548"/>
      <c r="N76" s="549"/>
      <c r="O76" s="523"/>
      <c r="P76" s="88"/>
      <c r="Q76" s="550" t="s">
        <v>1575</v>
      </c>
      <c r="R76" s="551"/>
      <c r="S76" s="523"/>
      <c r="T76" s="552"/>
      <c r="U76" s="553" t="s">
        <v>1770</v>
      </c>
      <c r="V76" s="532"/>
      <c r="W76" s="542"/>
      <c r="Y76" s="530"/>
      <c r="Z76" s="531" t="s">
        <v>1576</v>
      </c>
      <c r="AA76" s="532"/>
      <c r="AB76" s="533"/>
      <c r="AC76" s="523"/>
      <c r="AD76" s="1075" t="s">
        <v>1575</v>
      </c>
      <c r="AE76" s="1076"/>
      <c r="AF76" s="88"/>
      <c r="AG76" s="523"/>
      <c r="AH76" s="530"/>
      <c r="AI76" s="545" t="s">
        <v>1564</v>
      </c>
      <c r="AJ76" s="532"/>
      <c r="AK76" s="542"/>
      <c r="AL76" s="1"/>
      <c r="AM76" s="1"/>
      <c r="BB76" s="530"/>
      <c r="BC76" s="567" t="s">
        <v>1558</v>
      </c>
      <c r="BD76" s="532"/>
      <c r="BE76" s="542"/>
      <c r="BF76" s="1"/>
      <c r="BI76" s="530"/>
      <c r="BJ76" s="567" t="s">
        <v>1569</v>
      </c>
      <c r="BK76" s="532"/>
      <c r="BL76" s="542"/>
      <c r="BM76" s="1"/>
      <c r="BP76" s="530"/>
      <c r="BQ76" s="567" t="s">
        <v>1560</v>
      </c>
      <c r="BR76" s="532"/>
      <c r="BS76" s="542"/>
      <c r="BV76" s="566"/>
    </row>
    <row r="77" spans="1:74" s="93" customFormat="1" ht="69.75" thickBot="1">
      <c r="A77" s="105" t="s">
        <v>18</v>
      </c>
      <c r="B77" s="58" t="s">
        <v>17</v>
      </c>
      <c r="C77" s="33" t="s">
        <v>16</v>
      </c>
      <c r="D77" s="32" t="s">
        <v>15</v>
      </c>
      <c r="E77" s="32" t="s">
        <v>14</v>
      </c>
      <c r="F77" s="31" t="s">
        <v>13</v>
      </c>
      <c r="H77" s="1"/>
      <c r="I77" s="1"/>
      <c r="J77" s="1"/>
      <c r="K77" s="208" t="s">
        <v>16</v>
      </c>
      <c r="L77" s="208" t="s">
        <v>15</v>
      </c>
      <c r="M77" s="208" t="s">
        <v>14</v>
      </c>
      <c r="N77" s="208" t="s">
        <v>13</v>
      </c>
      <c r="O77" s="522"/>
      <c r="P77" s="69"/>
      <c r="Q77" s="208" t="s">
        <v>1553</v>
      </c>
      <c r="R77" s="208" t="s">
        <v>1554</v>
      </c>
      <c r="S77" s="522"/>
      <c r="T77" s="208" t="s">
        <v>16</v>
      </c>
      <c r="U77" s="208" t="s">
        <v>15</v>
      </c>
      <c r="V77" s="208" t="s">
        <v>14</v>
      </c>
      <c r="W77" s="208" t="s">
        <v>13</v>
      </c>
      <c r="Y77" s="196" t="s">
        <v>16</v>
      </c>
      <c r="Z77" s="196" t="s">
        <v>15</v>
      </c>
      <c r="AA77" s="196" t="s">
        <v>14</v>
      </c>
      <c r="AB77" s="196" t="s">
        <v>13</v>
      </c>
      <c r="AC77" s="522"/>
      <c r="AD77" s="196" t="s">
        <v>1553</v>
      </c>
      <c r="AE77" s="199" t="s">
        <v>1554</v>
      </c>
      <c r="AF77" s="69"/>
      <c r="AG77" s="522"/>
      <c r="AH77" s="196" t="s">
        <v>16</v>
      </c>
      <c r="AI77" s="197" t="s">
        <v>15</v>
      </c>
      <c r="AJ77" s="197" t="s">
        <v>14</v>
      </c>
      <c r="AK77" s="199" t="s">
        <v>13</v>
      </c>
      <c r="AL77" s="1"/>
      <c r="AM77" s="1"/>
      <c r="AO77" s="176" t="s">
        <v>54</v>
      </c>
      <c r="AP77" s="177" t="s">
        <v>53</v>
      </c>
      <c r="AQ77" s="177" t="s">
        <v>1557</v>
      </c>
      <c r="AR77" s="177" t="s">
        <v>1568</v>
      </c>
      <c r="AS77"/>
      <c r="BB77" s="178" t="s">
        <v>16</v>
      </c>
      <c r="BC77" s="177" t="s">
        <v>15</v>
      </c>
      <c r="BD77" s="177" t="s">
        <v>14</v>
      </c>
      <c r="BE77" s="177" t="s">
        <v>13</v>
      </c>
      <c r="BF77" s="1"/>
      <c r="BG77" s="179" t="s">
        <v>1559</v>
      </c>
      <c r="BI77" s="178" t="s">
        <v>16</v>
      </c>
      <c r="BJ77" s="177" t="s">
        <v>15</v>
      </c>
      <c r="BK77" s="177" t="s">
        <v>14</v>
      </c>
      <c r="BL77" s="177" t="s">
        <v>13</v>
      </c>
      <c r="BM77" s="1"/>
      <c r="BP77" s="178" t="s">
        <v>16</v>
      </c>
      <c r="BQ77" s="177" t="s">
        <v>15</v>
      </c>
      <c r="BR77" s="177" t="s">
        <v>14</v>
      </c>
      <c r="BS77" s="177" t="s">
        <v>13</v>
      </c>
      <c r="BV77" s="565"/>
    </row>
    <row r="78" spans="1:74" s="93" customFormat="1" ht="15">
      <c r="A78" s="104">
        <v>150</v>
      </c>
      <c r="B78" s="103" t="s">
        <v>72</v>
      </c>
      <c r="C78" s="76">
        <f>'2014-15 Non-mandatory tariff'!C78</f>
        <v>314</v>
      </c>
      <c r="D78" s="75">
        <f>'2014-15 Non-mandatory tariff'!D78</f>
        <v>314</v>
      </c>
      <c r="E78" s="75">
        <f>'2014-15 Non-mandatory tariff'!E78</f>
        <v>128</v>
      </c>
      <c r="F78" s="74">
        <f>'2014-15 Non-mandatory tariff'!F78</f>
        <v>161</v>
      </c>
      <c r="K78" s="306">
        <f>C78</f>
        <v>314</v>
      </c>
      <c r="L78" s="303">
        <f t="shared" ref="L78:L80" si="52">D78</f>
        <v>314</v>
      </c>
      <c r="M78" s="303">
        <f t="shared" ref="M78:M80" si="53">E78</f>
        <v>128</v>
      </c>
      <c r="N78" s="312">
        <f t="shared" ref="N78:N80" si="54">F78</f>
        <v>161</v>
      </c>
      <c r="O78" s="522"/>
      <c r="P78" s="69"/>
      <c r="Q78" s="222">
        <f t="shared" ref="Q78:Q80" si="55">$F$6</f>
        <v>0</v>
      </c>
      <c r="R78" s="272">
        <f t="shared" ref="R78:R80" si="56">$F$7</f>
        <v>0</v>
      </c>
      <c r="S78" s="522"/>
      <c r="T78" s="271">
        <f>K78*(1+$Q78)*(1+$R78)</f>
        <v>314</v>
      </c>
      <c r="U78" s="275">
        <f t="shared" ref="U78:U80" si="57">L78*(1+$Q78)*(1+$R78)</f>
        <v>314</v>
      </c>
      <c r="V78" s="275">
        <f t="shared" ref="V78:V80" si="58">M78*(1+$Q78)*(1+$R78)</f>
        <v>128</v>
      </c>
      <c r="W78" s="276">
        <f t="shared" ref="W78:W80" si="59">N78*(1+$Q78)*(1+$R78)</f>
        <v>161</v>
      </c>
      <c r="Y78" s="306">
        <f t="shared" ref="Y78:AB80" si="60">C78</f>
        <v>314</v>
      </c>
      <c r="Z78" s="303">
        <f t="shared" si="60"/>
        <v>314</v>
      </c>
      <c r="AA78" s="303">
        <f t="shared" si="60"/>
        <v>128</v>
      </c>
      <c r="AB78" s="312">
        <f t="shared" si="60"/>
        <v>161</v>
      </c>
      <c r="AC78" s="522"/>
      <c r="AD78" s="235">
        <f t="shared" ref="AD78:AD80" si="61">$F$6</f>
        <v>0</v>
      </c>
      <c r="AE78" s="236">
        <f t="shared" ref="AE78:AE80" si="62">$F$7</f>
        <v>0</v>
      </c>
      <c r="AF78" s="69"/>
      <c r="AG78" s="522"/>
      <c r="AH78" s="204">
        <f t="shared" ref="AH78:AH80" si="63">Y78*(1+$AD$72)*(1+$AE$72)</f>
        <v>314</v>
      </c>
      <c r="AI78" s="205">
        <f t="shared" ref="AI78:AI80" si="64">Z78*(1+$AD$72)*(1+$AE$72)</f>
        <v>314</v>
      </c>
      <c r="AJ78" s="205">
        <f t="shared" ref="AJ78:AJ80" si="65">AA78*(1+$AD$72)*(1+$AE$72)</f>
        <v>128</v>
      </c>
      <c r="AK78" s="554">
        <f t="shared" ref="AK78:AK80" si="66">AB78*(1+$AD$72)*(1+$AE$72)</f>
        <v>161</v>
      </c>
      <c r="AL78" s="1"/>
      <c r="AM78" s="1"/>
      <c r="AO78" s="186">
        <f t="shared" ref="AO78:AP80" si="67">A78</f>
        <v>150</v>
      </c>
      <c r="AP78" s="187" t="str">
        <f t="shared" si="67"/>
        <v>Neurosurgery</v>
      </c>
      <c r="AQ78" s="181" t="s">
        <v>1574</v>
      </c>
      <c r="AR78" s="278"/>
      <c r="AS78"/>
      <c r="BB78" s="285">
        <f>IF($AQ78="PbR Methodology",T78,IF($AQ78="Rollover",AH78,"-"))</f>
        <v>314</v>
      </c>
      <c r="BC78" s="286">
        <f t="shared" ref="BC78:BC80" si="68">IF($AQ78="PbR Methodology",U78,IF($AQ78="Rollover",AI78,"-"))</f>
        <v>314</v>
      </c>
      <c r="BD78" s="286">
        <f t="shared" ref="BD78:BD80" si="69">IF($AQ78="PbR Methodology",V78,IF($AQ78="Rollover",AJ78,"-"))</f>
        <v>128</v>
      </c>
      <c r="BE78" s="287">
        <f t="shared" ref="BE78:BE80" si="70">IF($AQ78="PbR Methodology",W78,IF($AQ78="Rollover",AK78,"-"))</f>
        <v>161</v>
      </c>
      <c r="BF78" s="1"/>
      <c r="BG78" s="182">
        <v>0</v>
      </c>
      <c r="BI78" s="285">
        <f t="shared" ref="BI78:BI80" si="71">ROUND(BB78*(1+$BG78),0)</f>
        <v>314</v>
      </c>
      <c r="BJ78" s="286">
        <f t="shared" ref="BJ78:BJ80" si="72">ROUND(BC78*(1+$BG78),0)</f>
        <v>314</v>
      </c>
      <c r="BK78" s="286">
        <f t="shared" ref="BK78:BK80" si="73">ROUND(BD78*(1+$BG78),0)</f>
        <v>128</v>
      </c>
      <c r="BL78" s="287">
        <f t="shared" ref="BL78:BL80" si="74">ROUND(BE78*(1+$BG78),0)</f>
        <v>161</v>
      </c>
      <c r="BM78" s="1"/>
      <c r="BP78" s="267">
        <f t="shared" ref="BP78:BS80" si="75">BI78</f>
        <v>314</v>
      </c>
      <c r="BQ78" s="292">
        <f t="shared" si="75"/>
        <v>314</v>
      </c>
      <c r="BR78" s="292">
        <f t="shared" si="75"/>
        <v>128</v>
      </c>
      <c r="BS78" s="294">
        <f t="shared" si="75"/>
        <v>161</v>
      </c>
      <c r="BV78" s="566"/>
    </row>
    <row r="79" spans="1:74" s="93" customFormat="1" ht="15">
      <c r="A79" s="102">
        <v>400</v>
      </c>
      <c r="B79" s="101" t="s">
        <v>71</v>
      </c>
      <c r="C79" s="72">
        <f>'2014-15 Non-mandatory tariff'!C79</f>
        <v>219</v>
      </c>
      <c r="D79" s="71">
        <f>'2014-15 Non-mandatory tariff'!D79</f>
        <v>219</v>
      </c>
      <c r="E79" s="71">
        <f>'2014-15 Non-mandatory tariff'!E79</f>
        <v>126</v>
      </c>
      <c r="F79" s="70">
        <f>'2014-15 Non-mandatory tariff'!F79</f>
        <v>132</v>
      </c>
      <c r="K79" s="307">
        <f t="shared" ref="K79:K80" si="76">C79</f>
        <v>219</v>
      </c>
      <c r="L79" s="304">
        <f t="shared" si="52"/>
        <v>219</v>
      </c>
      <c r="M79" s="304">
        <f t="shared" si="53"/>
        <v>126</v>
      </c>
      <c r="N79" s="313">
        <f t="shared" si="54"/>
        <v>132</v>
      </c>
      <c r="O79" s="522"/>
      <c r="P79" s="69"/>
      <c r="Q79" s="224">
        <f t="shared" si="55"/>
        <v>0</v>
      </c>
      <c r="R79" s="273">
        <f t="shared" si="56"/>
        <v>0</v>
      </c>
      <c r="S79" s="522"/>
      <c r="T79" s="302">
        <f t="shared" ref="T79:T80" si="77">K79*(1+$Q79)*(1+$R79)</f>
        <v>219</v>
      </c>
      <c r="U79" s="301">
        <f t="shared" si="57"/>
        <v>219</v>
      </c>
      <c r="V79" s="301">
        <f t="shared" si="58"/>
        <v>126</v>
      </c>
      <c r="W79" s="293">
        <f t="shared" si="59"/>
        <v>132</v>
      </c>
      <c r="Y79" s="307">
        <f t="shared" si="60"/>
        <v>219</v>
      </c>
      <c r="Z79" s="304">
        <f t="shared" si="60"/>
        <v>219</v>
      </c>
      <c r="AA79" s="304">
        <f t="shared" si="60"/>
        <v>126</v>
      </c>
      <c r="AB79" s="313">
        <f t="shared" si="60"/>
        <v>132</v>
      </c>
      <c r="AC79" s="522"/>
      <c r="AD79" s="237">
        <f t="shared" si="61"/>
        <v>0</v>
      </c>
      <c r="AE79" s="238">
        <f t="shared" si="62"/>
        <v>0</v>
      </c>
      <c r="AF79" s="69"/>
      <c r="AG79" s="522"/>
      <c r="AH79" s="206">
        <f t="shared" si="63"/>
        <v>219</v>
      </c>
      <c r="AI79" s="207">
        <f t="shared" si="64"/>
        <v>219</v>
      </c>
      <c r="AJ79" s="207">
        <f t="shared" si="65"/>
        <v>126</v>
      </c>
      <c r="AK79" s="555">
        <f t="shared" si="66"/>
        <v>132</v>
      </c>
      <c r="AL79" s="1"/>
      <c r="AM79" s="1"/>
      <c r="AO79" s="188">
        <f t="shared" si="67"/>
        <v>400</v>
      </c>
      <c r="AP79" s="189" t="str">
        <f t="shared" si="67"/>
        <v>Neurology</v>
      </c>
      <c r="AQ79" s="183" t="s">
        <v>1574</v>
      </c>
      <c r="AR79" s="279"/>
      <c r="AS79"/>
      <c r="BB79" s="288">
        <f t="shared" ref="BB79:BB80" si="78">IF($AQ79="PbR Methodology",T79,IF($AQ79="Rollover",AH79,"-"))</f>
        <v>219</v>
      </c>
      <c r="BC79" s="269">
        <f t="shared" si="68"/>
        <v>219</v>
      </c>
      <c r="BD79" s="269">
        <f t="shared" si="69"/>
        <v>126</v>
      </c>
      <c r="BE79" s="297">
        <f t="shared" si="70"/>
        <v>132</v>
      </c>
      <c r="BF79" s="1"/>
      <c r="BG79" s="193">
        <v>0</v>
      </c>
      <c r="BI79" s="288">
        <f t="shared" si="71"/>
        <v>219</v>
      </c>
      <c r="BJ79" s="269">
        <f t="shared" si="72"/>
        <v>219</v>
      </c>
      <c r="BK79" s="269">
        <f t="shared" si="73"/>
        <v>126</v>
      </c>
      <c r="BL79" s="297">
        <f t="shared" si="74"/>
        <v>132</v>
      </c>
      <c r="BM79" s="1"/>
      <c r="BP79" s="299">
        <f t="shared" si="75"/>
        <v>219</v>
      </c>
      <c r="BQ79" s="315">
        <f t="shared" si="75"/>
        <v>219</v>
      </c>
      <c r="BR79" s="315">
        <f t="shared" si="75"/>
        <v>126</v>
      </c>
      <c r="BS79" s="316">
        <f t="shared" si="75"/>
        <v>132</v>
      </c>
      <c r="BV79" s="566"/>
    </row>
    <row r="80" spans="1:74" s="93" customFormat="1" ht="15.75" thickBot="1">
      <c r="A80" s="100">
        <v>421</v>
      </c>
      <c r="B80" s="99" t="s">
        <v>70</v>
      </c>
      <c r="C80" s="67">
        <f>'2014-15 Non-mandatory tariff'!C80</f>
        <v>390</v>
      </c>
      <c r="D80" s="66">
        <f>'2014-15 Non-mandatory tariff'!D80</f>
        <v>390</v>
      </c>
      <c r="E80" s="66">
        <f>'2014-15 Non-mandatory tariff'!E80</f>
        <v>222</v>
      </c>
      <c r="F80" s="65">
        <f>'2014-15 Non-mandatory tariff'!F80</f>
        <v>242</v>
      </c>
      <c r="K80" s="308">
        <f t="shared" si="76"/>
        <v>390</v>
      </c>
      <c r="L80" s="305">
        <f t="shared" si="52"/>
        <v>390</v>
      </c>
      <c r="M80" s="305">
        <f t="shared" si="53"/>
        <v>222</v>
      </c>
      <c r="N80" s="314">
        <f t="shared" si="54"/>
        <v>242</v>
      </c>
      <c r="O80" s="524"/>
      <c r="P80" s="61"/>
      <c r="Q80" s="226">
        <f t="shared" si="55"/>
        <v>0</v>
      </c>
      <c r="R80" s="274">
        <f t="shared" si="56"/>
        <v>0</v>
      </c>
      <c r="S80" s="524"/>
      <c r="T80" s="270">
        <f t="shared" si="77"/>
        <v>390</v>
      </c>
      <c r="U80" s="300">
        <f t="shared" si="57"/>
        <v>390</v>
      </c>
      <c r="V80" s="300">
        <f t="shared" si="58"/>
        <v>222</v>
      </c>
      <c r="W80" s="277">
        <f t="shared" si="59"/>
        <v>242</v>
      </c>
      <c r="Y80" s="308">
        <f t="shared" si="60"/>
        <v>390</v>
      </c>
      <c r="Z80" s="305">
        <f t="shared" si="60"/>
        <v>390</v>
      </c>
      <c r="AA80" s="305">
        <f t="shared" si="60"/>
        <v>222</v>
      </c>
      <c r="AB80" s="314">
        <f t="shared" si="60"/>
        <v>242</v>
      </c>
      <c r="AC80" s="524"/>
      <c r="AD80" s="239">
        <f t="shared" si="61"/>
        <v>0</v>
      </c>
      <c r="AE80" s="240">
        <f t="shared" si="62"/>
        <v>0</v>
      </c>
      <c r="AF80" s="61"/>
      <c r="AG80" s="524"/>
      <c r="AH80" s="556">
        <f t="shared" si="63"/>
        <v>390</v>
      </c>
      <c r="AI80" s="248">
        <f t="shared" si="64"/>
        <v>390</v>
      </c>
      <c r="AJ80" s="248">
        <f t="shared" si="65"/>
        <v>222</v>
      </c>
      <c r="AK80" s="557">
        <f t="shared" si="66"/>
        <v>242</v>
      </c>
      <c r="AL80" s="1"/>
      <c r="AM80" s="1"/>
      <c r="AO80" s="190">
        <f t="shared" si="67"/>
        <v>421</v>
      </c>
      <c r="AP80" s="191" t="str">
        <f t="shared" si="67"/>
        <v>Paediatric Neurology</v>
      </c>
      <c r="AQ80" s="185" t="s">
        <v>1574</v>
      </c>
      <c r="AR80" s="280"/>
      <c r="AS80"/>
      <c r="BB80" s="289">
        <f t="shared" si="78"/>
        <v>390</v>
      </c>
      <c r="BC80" s="290">
        <f t="shared" si="68"/>
        <v>390</v>
      </c>
      <c r="BD80" s="290">
        <f t="shared" si="69"/>
        <v>222</v>
      </c>
      <c r="BE80" s="291">
        <f t="shared" si="70"/>
        <v>242</v>
      </c>
      <c r="BF80" s="1"/>
      <c r="BG80" s="214">
        <v>0</v>
      </c>
      <c r="BI80" s="289">
        <f t="shared" si="71"/>
        <v>390</v>
      </c>
      <c r="BJ80" s="290">
        <f t="shared" si="72"/>
        <v>390</v>
      </c>
      <c r="BK80" s="290">
        <f t="shared" si="73"/>
        <v>222</v>
      </c>
      <c r="BL80" s="291">
        <f t="shared" si="74"/>
        <v>242</v>
      </c>
      <c r="BM80" s="1"/>
      <c r="BP80" s="317">
        <f t="shared" si="75"/>
        <v>390</v>
      </c>
      <c r="BQ80" s="318">
        <f t="shared" si="75"/>
        <v>390</v>
      </c>
      <c r="BR80" s="318">
        <f t="shared" si="75"/>
        <v>222</v>
      </c>
      <c r="BS80" s="319">
        <f t="shared" si="75"/>
        <v>242</v>
      </c>
      <c r="BV80" s="566"/>
    </row>
    <row r="81" spans="1:74" ht="12" thickBot="1">
      <c r="A81" s="64"/>
      <c r="B81" s="98"/>
      <c r="C81" s="64"/>
      <c r="D81" s="61"/>
      <c r="E81" s="61"/>
      <c r="F81" s="61"/>
      <c r="G81" s="61"/>
      <c r="H81" s="61"/>
      <c r="I81" s="61"/>
      <c r="J81" s="69"/>
      <c r="X81" s="93"/>
      <c r="AT81" s="562"/>
      <c r="BV81" s="564"/>
    </row>
    <row r="82" spans="1:74">
      <c r="A82" s="85"/>
      <c r="B82" s="146"/>
      <c r="C82" s="85"/>
      <c r="D82" s="69"/>
      <c r="E82" s="69"/>
      <c r="F82" s="69"/>
      <c r="G82" s="69"/>
      <c r="H82" s="69"/>
      <c r="I82" s="69"/>
      <c r="J82" s="69"/>
      <c r="X82" s="93"/>
      <c r="BV82" s="564"/>
    </row>
    <row r="83" spans="1:74" ht="12" thickBot="1">
      <c r="A83" s="87">
        <v>9</v>
      </c>
      <c r="B83" s="86" t="s">
        <v>67</v>
      </c>
      <c r="C83" s="85"/>
      <c r="D83" s="84"/>
      <c r="E83" s="83"/>
      <c r="I83" s="16"/>
      <c r="J83" s="16"/>
      <c r="K83" s="16"/>
      <c r="L83" s="16"/>
      <c r="M83" s="16"/>
      <c r="N83" s="16"/>
      <c r="O83" s="16"/>
      <c r="P83" s="16"/>
      <c r="Q83" s="16"/>
      <c r="X83" s="93"/>
      <c r="AG83" s="544"/>
      <c r="BV83" s="564"/>
    </row>
    <row r="84" spans="1:74" ht="15.75" customHeight="1" thickBot="1">
      <c r="A84" s="69"/>
      <c r="B84" s="69"/>
      <c r="C84" s="85"/>
      <c r="D84" s="84"/>
      <c r="E84" s="83"/>
      <c r="G84" s="69"/>
      <c r="X84" s="93"/>
      <c r="Y84" s="530"/>
      <c r="Z84" s="531"/>
      <c r="AA84" s="541" t="s">
        <v>1576</v>
      </c>
      <c r="AB84" s="543"/>
      <c r="AC84" s="542"/>
      <c r="AD84" s="88"/>
      <c r="AE84" s="1075" t="s">
        <v>1575</v>
      </c>
      <c r="AF84" s="1076"/>
      <c r="AG84" s="88"/>
      <c r="AH84" s="530"/>
      <c r="AI84" s="545"/>
      <c r="AJ84" s="541" t="s">
        <v>1564</v>
      </c>
      <c r="AK84" s="541"/>
      <c r="AL84" s="540"/>
      <c r="AN84" s="69"/>
      <c r="AO84" s="69"/>
      <c r="BB84" s="530"/>
      <c r="BC84" s="545"/>
      <c r="BD84" s="541" t="s">
        <v>1558</v>
      </c>
      <c r="BE84" s="541"/>
      <c r="BF84" s="540"/>
      <c r="BJ84" s="530"/>
      <c r="BK84" s="545"/>
      <c r="BL84" s="541" t="s">
        <v>1569</v>
      </c>
      <c r="BM84" s="541"/>
      <c r="BN84" s="540"/>
      <c r="BP84" s="530"/>
      <c r="BQ84" s="545"/>
      <c r="BR84" s="541" t="s">
        <v>1560</v>
      </c>
      <c r="BS84" s="541"/>
      <c r="BT84" s="540"/>
      <c r="BV84" s="564"/>
    </row>
    <row r="85" spans="1:74" ht="28.5" customHeight="1" thickBot="1">
      <c r="A85" s="69"/>
      <c r="B85" s="82" t="s">
        <v>66</v>
      </c>
      <c r="C85" s="82" t="s">
        <v>66</v>
      </c>
      <c r="D85" s="81" t="s">
        <v>65</v>
      </c>
      <c r="E85" s="80" t="s">
        <v>64</v>
      </c>
      <c r="F85" s="79" t="s">
        <v>63</v>
      </c>
      <c r="G85" s="79" t="s">
        <v>62</v>
      </c>
      <c r="H85" s="78" t="s">
        <v>61</v>
      </c>
      <c r="X85" s="93"/>
      <c r="Y85" s="196" t="s">
        <v>65</v>
      </c>
      <c r="Z85" s="196" t="s">
        <v>64</v>
      </c>
      <c r="AA85" s="196" t="s">
        <v>63</v>
      </c>
      <c r="AB85" s="196" t="s">
        <v>62</v>
      </c>
      <c r="AC85" s="196" t="s">
        <v>61</v>
      </c>
      <c r="AD85" s="69"/>
      <c r="AE85" s="196" t="s">
        <v>1553</v>
      </c>
      <c r="AF85" s="356" t="s">
        <v>1554</v>
      </c>
      <c r="AG85" s="69"/>
      <c r="AH85" s="196" t="s">
        <v>65</v>
      </c>
      <c r="AI85" s="197" t="s">
        <v>64</v>
      </c>
      <c r="AJ85" s="198" t="s">
        <v>63</v>
      </c>
      <c r="AK85" s="196" t="s">
        <v>62</v>
      </c>
      <c r="AL85" s="199" t="s">
        <v>61</v>
      </c>
      <c r="AO85" s="176" t="s">
        <v>54</v>
      </c>
      <c r="AP85" s="177" t="s">
        <v>53</v>
      </c>
      <c r="AQ85" s="177" t="s">
        <v>1557</v>
      </c>
      <c r="AR85" s="177" t="s">
        <v>1568</v>
      </c>
      <c r="BB85" s="196" t="s">
        <v>65</v>
      </c>
      <c r="BC85" s="197" t="s">
        <v>64</v>
      </c>
      <c r="BD85" s="198" t="s">
        <v>63</v>
      </c>
      <c r="BE85" s="197" t="s">
        <v>62</v>
      </c>
      <c r="BF85" s="199" t="s">
        <v>61</v>
      </c>
      <c r="BH85" s="179" t="s">
        <v>1559</v>
      </c>
      <c r="BJ85" s="196" t="s">
        <v>65</v>
      </c>
      <c r="BK85" s="197" t="s">
        <v>64</v>
      </c>
      <c r="BL85" s="198" t="s">
        <v>63</v>
      </c>
      <c r="BM85" s="197" t="s">
        <v>62</v>
      </c>
      <c r="BN85" s="199" t="s">
        <v>61</v>
      </c>
      <c r="BP85" s="196" t="s">
        <v>65</v>
      </c>
      <c r="BQ85" s="197" t="s">
        <v>64</v>
      </c>
      <c r="BR85" s="198" t="s">
        <v>63</v>
      </c>
      <c r="BS85" s="197" t="s">
        <v>62</v>
      </c>
      <c r="BT85" s="199" t="s">
        <v>61</v>
      </c>
      <c r="BV85" s="565"/>
    </row>
    <row r="86" spans="1:74" ht="15" customHeight="1">
      <c r="A86" s="69"/>
      <c r="B86" s="77" t="s">
        <v>60</v>
      </c>
      <c r="C86" s="77" t="s">
        <v>60</v>
      </c>
      <c r="D86" s="387">
        <f>'2014-15 Non-mandatory tariff'!C92</f>
        <v>241</v>
      </c>
      <c r="E86" s="388">
        <f>'2014-15 Non-mandatory tariff'!D92</f>
        <v>228</v>
      </c>
      <c r="F86" s="388">
        <f>'2014-15 Non-mandatory tariff'!E92</f>
        <v>221</v>
      </c>
      <c r="G86" s="388">
        <f>'2014-15 Non-mandatory tariff'!F92</f>
        <v>203</v>
      </c>
      <c r="H86" s="388">
        <f>'2014-15 Non-mandatory tariff'!G92</f>
        <v>183</v>
      </c>
      <c r="X86" s="93"/>
      <c r="Y86" s="271">
        <f>D86</f>
        <v>241</v>
      </c>
      <c r="Z86" s="275">
        <f t="shared" ref="Z86:AC86" si="79">E86</f>
        <v>228</v>
      </c>
      <c r="AA86" s="275">
        <f t="shared" si="79"/>
        <v>221</v>
      </c>
      <c r="AB86" s="275">
        <f t="shared" si="79"/>
        <v>203</v>
      </c>
      <c r="AC86" s="276">
        <f t="shared" si="79"/>
        <v>183</v>
      </c>
      <c r="AD86" s="69"/>
      <c r="AE86" s="235">
        <f t="shared" ref="AE86:AE90" si="80">$F$6</f>
        <v>0</v>
      </c>
      <c r="AF86" s="236">
        <f t="shared" ref="AF86:AF90" si="81">$F$7</f>
        <v>0</v>
      </c>
      <c r="AG86" s="69"/>
      <c r="AH86" s="243">
        <f t="shared" ref="AH86:AL90" si="82">Y86*(1+$AE86)*(1+$AF86)</f>
        <v>241</v>
      </c>
      <c r="AI86" s="205">
        <f t="shared" si="82"/>
        <v>228</v>
      </c>
      <c r="AJ86" s="205">
        <f t="shared" si="82"/>
        <v>221</v>
      </c>
      <c r="AK86" s="205">
        <f t="shared" si="82"/>
        <v>203</v>
      </c>
      <c r="AL86" s="244">
        <f t="shared" si="82"/>
        <v>183</v>
      </c>
      <c r="AO86" s="186" t="s">
        <v>21</v>
      </c>
      <c r="AP86" s="187" t="str">
        <f>$B$83&amp;" "&amp;$B$85&amp;": "&amp;B86</f>
        <v>Specialist rehabilitation Disease stage: Very low</v>
      </c>
      <c r="AQ86" s="353" t="s">
        <v>1562</v>
      </c>
      <c r="AR86" s="278" t="s">
        <v>1579</v>
      </c>
      <c r="BB86" s="320">
        <f t="shared" ref="BB86:BF90" si="83">IF($AQ86="PbR Methodology",L86,IF($AQ86="Rollover",AH86,"-"))</f>
        <v>241</v>
      </c>
      <c r="BC86" s="321">
        <f t="shared" si="83"/>
        <v>228</v>
      </c>
      <c r="BD86" s="321">
        <f t="shared" si="83"/>
        <v>221</v>
      </c>
      <c r="BE86" s="321">
        <f t="shared" si="83"/>
        <v>203</v>
      </c>
      <c r="BF86" s="244">
        <f t="shared" si="83"/>
        <v>183</v>
      </c>
      <c r="BH86" s="182">
        <v>0</v>
      </c>
      <c r="BJ86" s="320">
        <f>ROUND(BB86*(1+$BH86),0)</f>
        <v>241</v>
      </c>
      <c r="BK86" s="321">
        <f t="shared" ref="BK86:BK90" si="84">ROUND(BC86*(1+$BH86),0)</f>
        <v>228</v>
      </c>
      <c r="BL86" s="321">
        <f t="shared" ref="BL86:BL90" si="85">ROUND(BD86*(1+$BH86),0)</f>
        <v>221</v>
      </c>
      <c r="BM86" s="321">
        <f t="shared" ref="BM86:BM90" si="86">ROUND(BE86*(1+$BH86),0)</f>
        <v>203</v>
      </c>
      <c r="BN86" s="244">
        <f t="shared" ref="BN86:BN90" si="87">ROUND(BF86*(1+$BH86),0)</f>
        <v>183</v>
      </c>
      <c r="BP86" s="267">
        <f t="shared" ref="BP86:BT90" si="88">BJ86</f>
        <v>241</v>
      </c>
      <c r="BQ86" s="292">
        <f t="shared" si="88"/>
        <v>228</v>
      </c>
      <c r="BR86" s="292">
        <f t="shared" si="88"/>
        <v>221</v>
      </c>
      <c r="BS86" s="292">
        <f t="shared" si="88"/>
        <v>203</v>
      </c>
      <c r="BT86" s="294">
        <f t="shared" si="88"/>
        <v>183</v>
      </c>
      <c r="BV86" s="564"/>
    </row>
    <row r="87" spans="1:74" ht="15" customHeight="1">
      <c r="A87" s="69"/>
      <c r="B87" s="73" t="s">
        <v>59</v>
      </c>
      <c r="C87" s="73" t="s">
        <v>59</v>
      </c>
      <c r="D87" s="389">
        <f>'2014-15 Non-mandatory tariff'!C93</f>
        <v>313</v>
      </c>
      <c r="E87" s="390">
        <f>'2014-15 Non-mandatory tariff'!D93</f>
        <v>295</v>
      </c>
      <c r="F87" s="390">
        <f>'2014-15 Non-mandatory tariff'!E93</f>
        <v>287</v>
      </c>
      <c r="G87" s="390">
        <f>'2014-15 Non-mandatory tariff'!F93</f>
        <v>228</v>
      </c>
      <c r="H87" s="390">
        <f>'2014-15 Non-mandatory tariff'!G93</f>
        <v>205</v>
      </c>
      <c r="X87" s="93"/>
      <c r="Y87" s="302">
        <f t="shared" ref="Y87:Y90" si="89">D87</f>
        <v>313</v>
      </c>
      <c r="Z87" s="301">
        <f t="shared" ref="Z87:Z90" si="90">E87</f>
        <v>295</v>
      </c>
      <c r="AA87" s="301">
        <f t="shared" ref="AA87:AA90" si="91">F87</f>
        <v>287</v>
      </c>
      <c r="AB87" s="301">
        <f t="shared" ref="AB87:AB90" si="92">G87</f>
        <v>228</v>
      </c>
      <c r="AC87" s="293">
        <f t="shared" ref="AC87:AC90" si="93">H87</f>
        <v>205</v>
      </c>
      <c r="AD87" s="69"/>
      <c r="AE87" s="237">
        <f t="shared" si="80"/>
        <v>0</v>
      </c>
      <c r="AF87" s="238">
        <f t="shared" si="81"/>
        <v>0</v>
      </c>
      <c r="AG87" s="69"/>
      <c r="AH87" s="245">
        <f t="shared" si="82"/>
        <v>313</v>
      </c>
      <c r="AI87" s="207">
        <f t="shared" si="82"/>
        <v>295</v>
      </c>
      <c r="AJ87" s="207">
        <f t="shared" si="82"/>
        <v>287</v>
      </c>
      <c r="AK87" s="207">
        <f t="shared" si="82"/>
        <v>228</v>
      </c>
      <c r="AL87" s="246">
        <f t="shared" si="82"/>
        <v>205</v>
      </c>
      <c r="AO87" s="188" t="s">
        <v>21</v>
      </c>
      <c r="AP87" s="189" t="str">
        <f t="shared" ref="AP87:AP90" si="94">$B$83&amp;" "&amp;$B$85&amp;": "&amp;B87</f>
        <v>Specialist rehabilitation Disease stage: Low</v>
      </c>
      <c r="AQ87" s="354" t="s">
        <v>1562</v>
      </c>
      <c r="AR87" s="279" t="str">
        <f>AR86</f>
        <v>Monitor was unable to update the inputs for the 13/14 PbR method for Specialist Rehab</v>
      </c>
      <c r="BB87" s="322">
        <f t="shared" si="83"/>
        <v>313</v>
      </c>
      <c r="BC87" s="323">
        <f t="shared" si="83"/>
        <v>295</v>
      </c>
      <c r="BD87" s="323">
        <f t="shared" si="83"/>
        <v>287</v>
      </c>
      <c r="BE87" s="323">
        <f t="shared" si="83"/>
        <v>228</v>
      </c>
      <c r="BF87" s="246">
        <f t="shared" si="83"/>
        <v>205</v>
      </c>
      <c r="BH87" s="193">
        <v>0</v>
      </c>
      <c r="BJ87" s="322">
        <f t="shared" ref="BJ87:BJ90" si="95">ROUND(BB87*(1+$BH87),0)</f>
        <v>313</v>
      </c>
      <c r="BK87" s="323">
        <f t="shared" si="84"/>
        <v>295</v>
      </c>
      <c r="BL87" s="323">
        <f t="shared" si="85"/>
        <v>287</v>
      </c>
      <c r="BM87" s="323">
        <f t="shared" si="86"/>
        <v>228</v>
      </c>
      <c r="BN87" s="246">
        <f t="shared" si="87"/>
        <v>205</v>
      </c>
      <c r="BP87" s="299">
        <f t="shared" si="88"/>
        <v>313</v>
      </c>
      <c r="BQ87" s="315">
        <f t="shared" si="88"/>
        <v>295</v>
      </c>
      <c r="BR87" s="315">
        <f t="shared" si="88"/>
        <v>287</v>
      </c>
      <c r="BS87" s="315">
        <f t="shared" si="88"/>
        <v>228</v>
      </c>
      <c r="BT87" s="316">
        <f t="shared" si="88"/>
        <v>205</v>
      </c>
      <c r="BV87" s="564"/>
    </row>
    <row r="88" spans="1:74" ht="15" customHeight="1">
      <c r="A88" s="69"/>
      <c r="B88" s="73" t="s">
        <v>58</v>
      </c>
      <c r="C88" s="73" t="s">
        <v>58</v>
      </c>
      <c r="D88" s="389">
        <f>'2014-15 Non-mandatory tariff'!C94</f>
        <v>385</v>
      </c>
      <c r="E88" s="390">
        <f>'2014-15 Non-mandatory tariff'!D94</f>
        <v>362</v>
      </c>
      <c r="F88" s="390">
        <f>'2014-15 Non-mandatory tariff'!E94</f>
        <v>353</v>
      </c>
      <c r="G88" s="390">
        <f>'2014-15 Non-mandatory tariff'!F94</f>
        <v>326</v>
      </c>
      <c r="H88" s="390">
        <f>'2014-15 Non-mandatory tariff'!G94</f>
        <v>294</v>
      </c>
      <c r="X88" s="93"/>
      <c r="Y88" s="302">
        <f t="shared" si="89"/>
        <v>385</v>
      </c>
      <c r="Z88" s="301">
        <f t="shared" si="90"/>
        <v>362</v>
      </c>
      <c r="AA88" s="301">
        <f t="shared" si="91"/>
        <v>353</v>
      </c>
      <c r="AB88" s="301">
        <f t="shared" si="92"/>
        <v>326</v>
      </c>
      <c r="AC88" s="293">
        <f t="shared" si="93"/>
        <v>294</v>
      </c>
      <c r="AD88" s="69"/>
      <c r="AE88" s="237">
        <f t="shared" si="80"/>
        <v>0</v>
      </c>
      <c r="AF88" s="238">
        <f t="shared" si="81"/>
        <v>0</v>
      </c>
      <c r="AG88" s="69"/>
      <c r="AH88" s="245">
        <f t="shared" si="82"/>
        <v>385</v>
      </c>
      <c r="AI88" s="207">
        <f t="shared" si="82"/>
        <v>362</v>
      </c>
      <c r="AJ88" s="207">
        <f t="shared" si="82"/>
        <v>353</v>
      </c>
      <c r="AK88" s="207">
        <f t="shared" si="82"/>
        <v>326</v>
      </c>
      <c r="AL88" s="246">
        <f t="shared" si="82"/>
        <v>294</v>
      </c>
      <c r="AO88" s="188" t="s">
        <v>21</v>
      </c>
      <c r="AP88" s="189" t="str">
        <f t="shared" si="94"/>
        <v>Specialist rehabilitation Disease stage: Medium</v>
      </c>
      <c r="AQ88" s="354" t="s">
        <v>1562</v>
      </c>
      <c r="AR88" s="279" t="str">
        <f t="shared" ref="AR88:AR90" si="96">AR87</f>
        <v>Monitor was unable to update the inputs for the 13/14 PbR method for Specialist Rehab</v>
      </c>
      <c r="BB88" s="322">
        <f t="shared" si="83"/>
        <v>385</v>
      </c>
      <c r="BC88" s="323">
        <f t="shared" si="83"/>
        <v>362</v>
      </c>
      <c r="BD88" s="323">
        <f t="shared" si="83"/>
        <v>353</v>
      </c>
      <c r="BE88" s="323">
        <f t="shared" si="83"/>
        <v>326</v>
      </c>
      <c r="BF88" s="246">
        <f t="shared" si="83"/>
        <v>294</v>
      </c>
      <c r="BH88" s="193">
        <v>0</v>
      </c>
      <c r="BJ88" s="322">
        <f t="shared" si="95"/>
        <v>385</v>
      </c>
      <c r="BK88" s="323">
        <f t="shared" si="84"/>
        <v>362</v>
      </c>
      <c r="BL88" s="323">
        <f t="shared" si="85"/>
        <v>353</v>
      </c>
      <c r="BM88" s="323">
        <f t="shared" si="86"/>
        <v>326</v>
      </c>
      <c r="BN88" s="246">
        <f t="shared" si="87"/>
        <v>294</v>
      </c>
      <c r="BP88" s="299">
        <f t="shared" si="88"/>
        <v>385</v>
      </c>
      <c r="BQ88" s="315">
        <f t="shared" si="88"/>
        <v>362</v>
      </c>
      <c r="BR88" s="315">
        <f t="shared" si="88"/>
        <v>353</v>
      </c>
      <c r="BS88" s="315">
        <f t="shared" si="88"/>
        <v>326</v>
      </c>
      <c r="BT88" s="316">
        <f t="shared" si="88"/>
        <v>294</v>
      </c>
      <c r="BV88" s="564"/>
    </row>
    <row r="89" spans="1:74" ht="15" customHeight="1">
      <c r="A89" s="69"/>
      <c r="B89" s="73" t="s">
        <v>57</v>
      </c>
      <c r="C89" s="73" t="s">
        <v>57</v>
      </c>
      <c r="D89" s="389">
        <f>'2014-15 Non-mandatory tariff'!C95</f>
        <v>501</v>
      </c>
      <c r="E89" s="390">
        <f>'2014-15 Non-mandatory tariff'!D95</f>
        <v>472</v>
      </c>
      <c r="F89" s="390">
        <f>'2014-15 Non-mandatory tariff'!E95</f>
        <v>459</v>
      </c>
      <c r="G89" s="390">
        <f>'2014-15 Non-mandatory tariff'!F95</f>
        <v>447</v>
      </c>
      <c r="H89" s="390">
        <f>'2014-15 Non-mandatory tariff'!G95</f>
        <v>403</v>
      </c>
      <c r="X89" s="93"/>
      <c r="Y89" s="302">
        <f t="shared" si="89"/>
        <v>501</v>
      </c>
      <c r="Z89" s="301">
        <f t="shared" si="90"/>
        <v>472</v>
      </c>
      <c r="AA89" s="301">
        <f t="shared" si="91"/>
        <v>459</v>
      </c>
      <c r="AB89" s="301">
        <f t="shared" si="92"/>
        <v>447</v>
      </c>
      <c r="AC89" s="293">
        <f t="shared" si="93"/>
        <v>403</v>
      </c>
      <c r="AD89" s="69"/>
      <c r="AE89" s="237">
        <f t="shared" si="80"/>
        <v>0</v>
      </c>
      <c r="AF89" s="238">
        <f t="shared" si="81"/>
        <v>0</v>
      </c>
      <c r="AG89" s="69"/>
      <c r="AH89" s="245">
        <f t="shared" si="82"/>
        <v>501</v>
      </c>
      <c r="AI89" s="207">
        <f t="shared" si="82"/>
        <v>472</v>
      </c>
      <c r="AJ89" s="207">
        <f t="shared" si="82"/>
        <v>459</v>
      </c>
      <c r="AK89" s="207">
        <f t="shared" si="82"/>
        <v>447</v>
      </c>
      <c r="AL89" s="246">
        <f t="shared" si="82"/>
        <v>403</v>
      </c>
      <c r="AO89" s="188" t="s">
        <v>21</v>
      </c>
      <c r="AP89" s="189" t="str">
        <f t="shared" si="94"/>
        <v>Specialist rehabilitation Disease stage: High</v>
      </c>
      <c r="AQ89" s="354" t="s">
        <v>1562</v>
      </c>
      <c r="AR89" s="279" t="str">
        <f t="shared" si="96"/>
        <v>Monitor was unable to update the inputs for the 13/14 PbR method for Specialist Rehab</v>
      </c>
      <c r="BB89" s="322">
        <f t="shared" si="83"/>
        <v>501</v>
      </c>
      <c r="BC89" s="323">
        <f t="shared" si="83"/>
        <v>472</v>
      </c>
      <c r="BD89" s="323">
        <f t="shared" si="83"/>
        <v>459</v>
      </c>
      <c r="BE89" s="323">
        <f t="shared" si="83"/>
        <v>447</v>
      </c>
      <c r="BF89" s="246">
        <f t="shared" si="83"/>
        <v>403</v>
      </c>
      <c r="BH89" s="193">
        <v>0</v>
      </c>
      <c r="BJ89" s="322">
        <f t="shared" si="95"/>
        <v>501</v>
      </c>
      <c r="BK89" s="323">
        <f t="shared" si="84"/>
        <v>472</v>
      </c>
      <c r="BL89" s="323">
        <f t="shared" si="85"/>
        <v>459</v>
      </c>
      <c r="BM89" s="323">
        <f t="shared" si="86"/>
        <v>447</v>
      </c>
      <c r="BN89" s="246">
        <f t="shared" si="87"/>
        <v>403</v>
      </c>
      <c r="BP89" s="299">
        <f t="shared" si="88"/>
        <v>501</v>
      </c>
      <c r="BQ89" s="315">
        <f t="shared" si="88"/>
        <v>472</v>
      </c>
      <c r="BR89" s="315">
        <f t="shared" si="88"/>
        <v>459</v>
      </c>
      <c r="BS89" s="315">
        <f t="shared" si="88"/>
        <v>447</v>
      </c>
      <c r="BT89" s="316">
        <f t="shared" si="88"/>
        <v>403</v>
      </c>
      <c r="BV89" s="564"/>
    </row>
    <row r="90" spans="1:74" ht="15" customHeight="1" thickBot="1">
      <c r="A90" s="69"/>
      <c r="B90" s="68" t="s">
        <v>56</v>
      </c>
      <c r="C90" s="68" t="s">
        <v>56</v>
      </c>
      <c r="D90" s="391">
        <f>'2014-15 Non-mandatory tariff'!C96</f>
        <v>645</v>
      </c>
      <c r="E90" s="392">
        <f>'2014-15 Non-mandatory tariff'!D96</f>
        <v>608</v>
      </c>
      <c r="F90" s="392">
        <f>'2014-15 Non-mandatory tariff'!E96</f>
        <v>592</v>
      </c>
      <c r="G90" s="392">
        <f>'2014-15 Non-mandatory tariff'!F96</f>
        <v>569</v>
      </c>
      <c r="H90" s="392">
        <f>'2014-15 Non-mandatory tariff'!G96</f>
        <v>513</v>
      </c>
      <c r="X90" s="93"/>
      <c r="Y90" s="270">
        <f t="shared" si="89"/>
        <v>645</v>
      </c>
      <c r="Z90" s="300">
        <f t="shared" si="90"/>
        <v>608</v>
      </c>
      <c r="AA90" s="300">
        <f t="shared" si="91"/>
        <v>592</v>
      </c>
      <c r="AB90" s="300">
        <f t="shared" si="92"/>
        <v>569</v>
      </c>
      <c r="AC90" s="277">
        <f t="shared" si="93"/>
        <v>513</v>
      </c>
      <c r="AD90" s="61"/>
      <c r="AE90" s="239">
        <f t="shared" si="80"/>
        <v>0</v>
      </c>
      <c r="AF90" s="240">
        <f t="shared" si="81"/>
        <v>0</v>
      </c>
      <c r="AG90" s="61"/>
      <c r="AH90" s="247">
        <f t="shared" si="82"/>
        <v>645</v>
      </c>
      <c r="AI90" s="248">
        <f t="shared" si="82"/>
        <v>608</v>
      </c>
      <c r="AJ90" s="248">
        <f t="shared" si="82"/>
        <v>592</v>
      </c>
      <c r="AK90" s="248">
        <f t="shared" si="82"/>
        <v>569</v>
      </c>
      <c r="AL90" s="249">
        <f t="shared" si="82"/>
        <v>513</v>
      </c>
      <c r="AO90" s="190" t="s">
        <v>21</v>
      </c>
      <c r="AP90" s="191" t="str">
        <f t="shared" si="94"/>
        <v>Specialist rehabilitation Disease stage: Very high</v>
      </c>
      <c r="AQ90" s="355" t="s">
        <v>1562</v>
      </c>
      <c r="AR90" s="280" t="str">
        <f t="shared" si="96"/>
        <v>Monitor was unable to update the inputs for the 13/14 PbR method for Specialist Rehab</v>
      </c>
      <c r="BB90" s="324">
        <f t="shared" si="83"/>
        <v>645</v>
      </c>
      <c r="BC90" s="325">
        <f t="shared" si="83"/>
        <v>608</v>
      </c>
      <c r="BD90" s="325">
        <f t="shared" si="83"/>
        <v>592</v>
      </c>
      <c r="BE90" s="325">
        <f t="shared" si="83"/>
        <v>569</v>
      </c>
      <c r="BF90" s="249">
        <f t="shared" si="83"/>
        <v>513</v>
      </c>
      <c r="BH90" s="214">
        <v>0</v>
      </c>
      <c r="BJ90" s="324">
        <f t="shared" si="95"/>
        <v>645</v>
      </c>
      <c r="BK90" s="325">
        <f t="shared" si="84"/>
        <v>608</v>
      </c>
      <c r="BL90" s="325">
        <f t="shared" si="85"/>
        <v>592</v>
      </c>
      <c r="BM90" s="325">
        <f t="shared" si="86"/>
        <v>569</v>
      </c>
      <c r="BN90" s="249">
        <f t="shared" si="87"/>
        <v>513</v>
      </c>
      <c r="BP90" s="317">
        <f t="shared" si="88"/>
        <v>645</v>
      </c>
      <c r="BQ90" s="318">
        <f t="shared" si="88"/>
        <v>608</v>
      </c>
      <c r="BR90" s="318">
        <f t="shared" si="88"/>
        <v>592</v>
      </c>
      <c r="BS90" s="318">
        <f t="shared" si="88"/>
        <v>569</v>
      </c>
      <c r="BT90" s="319">
        <f t="shared" si="88"/>
        <v>513</v>
      </c>
      <c r="BV90" s="564"/>
    </row>
    <row r="91" spans="1:74" ht="12" thickBot="1">
      <c r="A91" s="64"/>
      <c r="B91" s="61"/>
      <c r="C91" s="63"/>
      <c r="D91" s="62"/>
      <c r="E91" s="62"/>
      <c r="F91" s="61"/>
      <c r="G91" s="62"/>
      <c r="H91" s="61"/>
      <c r="I91" s="61"/>
      <c r="J91" s="69"/>
      <c r="K91" s="69"/>
      <c r="L91" s="69"/>
      <c r="M91" s="69"/>
      <c r="N91" s="69"/>
      <c r="O91" s="69"/>
      <c r="P91" s="69"/>
      <c r="Q91" s="69"/>
      <c r="BV91" s="564"/>
    </row>
    <row r="92" spans="1:74" ht="12.75">
      <c r="A92" s="60"/>
      <c r="B92" s="59"/>
      <c r="C92" s="59"/>
      <c r="D92" s="59"/>
      <c r="E92" s="59"/>
      <c r="F92" s="59"/>
      <c r="G92" s="59"/>
      <c r="H92" s="59"/>
      <c r="I92" s="59"/>
      <c r="J92" s="202"/>
      <c r="BV92" s="564"/>
    </row>
    <row r="93" spans="1:74" s="952" customFormat="1" ht="12.75">
      <c r="A93" s="951"/>
      <c r="B93" s="951"/>
      <c r="C93" s="951"/>
      <c r="D93" s="951"/>
      <c r="E93" s="951"/>
      <c r="F93" s="951"/>
      <c r="G93" s="951"/>
      <c r="H93" s="951"/>
      <c r="I93" s="951"/>
      <c r="J93" s="951"/>
    </row>
    <row r="94" spans="1:74" ht="12" thickBot="1"/>
    <row r="95" spans="1:74" ht="12.75">
      <c r="A95" s="60"/>
      <c r="B95" s="59"/>
      <c r="C95" s="59"/>
      <c r="D95" s="59"/>
      <c r="E95" s="59"/>
      <c r="F95" s="59"/>
      <c r="G95" s="59"/>
      <c r="H95" s="59"/>
      <c r="I95" s="59"/>
      <c r="AY95" s="93" t="s">
        <v>1558</v>
      </c>
      <c r="BF95" s="93" t="s">
        <v>1559</v>
      </c>
    </row>
    <row r="96" spans="1:74" ht="13.5" thickBot="1">
      <c r="A96" s="18">
        <v>10</v>
      </c>
      <c r="B96" s="17" t="s">
        <v>55</v>
      </c>
      <c r="C96" s="3"/>
      <c r="D96" s="3"/>
      <c r="E96" s="3"/>
      <c r="F96" s="3"/>
      <c r="G96" s="3"/>
      <c r="H96" s="3"/>
      <c r="I96" s="16"/>
    </row>
    <row r="97" spans="1:69" ht="20.25" customHeight="1" thickBot="1">
      <c r="A97" s="15"/>
      <c r="B97" s="3"/>
      <c r="C97" s="3"/>
      <c r="D97" s="3"/>
      <c r="E97" s="3"/>
      <c r="F97" s="3"/>
      <c r="G97" s="3"/>
      <c r="H97" s="3"/>
      <c r="I97" s="3"/>
      <c r="Y97" s="1075" t="s">
        <v>3116</v>
      </c>
      <c r="Z97" s="1077"/>
      <c r="AA97" s="1077"/>
      <c r="AB97" s="1077"/>
      <c r="AC97" s="1077"/>
      <c r="AD97" s="1077"/>
      <c r="AE97" s="1076"/>
    </row>
    <row r="98" spans="1:69" ht="92.25" customHeight="1" thickBot="1">
      <c r="A98" s="33" t="s">
        <v>54</v>
      </c>
      <c r="B98" s="58" t="s">
        <v>53</v>
      </c>
      <c r="C98" s="33" t="s">
        <v>52</v>
      </c>
      <c r="D98" s="57" t="s">
        <v>51</v>
      </c>
      <c r="E98" s="32" t="s">
        <v>50</v>
      </c>
      <c r="F98" s="32" t="s">
        <v>49</v>
      </c>
      <c r="G98" s="32" t="s">
        <v>48</v>
      </c>
      <c r="H98" s="32" t="s">
        <v>47</v>
      </c>
      <c r="I98" s="31" t="s">
        <v>46</v>
      </c>
      <c r="K98" s="562"/>
      <c r="L98" s="562"/>
      <c r="Y98" s="969" t="s">
        <v>1553</v>
      </c>
      <c r="Z98" s="969" t="s">
        <v>1554</v>
      </c>
      <c r="AA98" s="969" t="s">
        <v>127</v>
      </c>
      <c r="AB98" s="963" t="str">
        <f>C98</f>
        <v>Outpatient procedure tariff (£)</v>
      </c>
      <c r="AC98" s="963" t="str">
        <f t="shared" ref="AC98:AE99" si="97">D98</f>
        <v>Combined day case / ordinary elective / non-elective spell tariff (£)</v>
      </c>
      <c r="AD98" s="963" t="str">
        <f t="shared" si="97"/>
        <v>Long stay trimpoint (days)</v>
      </c>
      <c r="AE98" s="963" t="str">
        <f t="shared" si="97"/>
        <v>Per day long stay payment (for days exceeding trimpoint) (£)</v>
      </c>
      <c r="AF98" s="963" t="str">
        <f t="shared" ref="AF98:AF99" si="98">G98</f>
        <v>Reduced short stay emergency tariff 
applicable?</v>
      </c>
      <c r="AG98" s="963" t="str">
        <f t="shared" ref="AG98:AG99" si="99">H98</f>
        <v xml:space="preserve">% applied in calculation of reduced short stay emergency tariff </v>
      </c>
      <c r="AH98" s="966" t="str">
        <f t="shared" ref="AH98:AH99" si="100">I98</f>
        <v>Reduced short stay emergency tariff (£)</v>
      </c>
      <c r="AI98" s="69"/>
      <c r="AJ98" s="69"/>
      <c r="AK98" s="69"/>
      <c r="AL98" s="963" t="str">
        <f>AB98</f>
        <v>Outpatient procedure tariff (£)</v>
      </c>
      <c r="AM98" s="963" t="str">
        <f t="shared" ref="AM98:AO98" si="101">AC98</f>
        <v>Combined day case / ordinary elective / non-elective spell tariff (£)</v>
      </c>
      <c r="AN98" s="963" t="str">
        <f t="shared" si="101"/>
        <v>Long stay trimpoint (days)</v>
      </c>
      <c r="AO98" s="963" t="str">
        <f t="shared" si="101"/>
        <v>Per day long stay payment (for days exceeding trimpoint) (£)</v>
      </c>
      <c r="AP98" s="966" t="str">
        <f>AH98</f>
        <v>Reduced short stay emergency tariff (£)</v>
      </c>
      <c r="AR98" s="176" t="s">
        <v>54</v>
      </c>
      <c r="AS98" s="177" t="s">
        <v>53</v>
      </c>
      <c r="AT98" s="177" t="s">
        <v>1557</v>
      </c>
      <c r="AU98" s="177" t="s">
        <v>1568</v>
      </c>
      <c r="AY98" s="178" t="str">
        <f>AL98</f>
        <v>Outpatient procedure tariff (£)</v>
      </c>
      <c r="AZ98" s="178" t="str">
        <f>AM98</f>
        <v>Combined day case / ordinary elective / non-elective spell tariff (£)</v>
      </c>
      <c r="BA98" s="178" t="str">
        <f>AN98</f>
        <v>Long stay trimpoint (days)</v>
      </c>
      <c r="BB98" s="178" t="str">
        <f>AO98</f>
        <v>Per day long stay payment (for days exceeding trimpoint) (£)</v>
      </c>
      <c r="BC98" s="963" t="str">
        <f t="shared" ref="BC98" si="102">AD98</f>
        <v>Long stay trimpoint (days)</v>
      </c>
      <c r="BD98" s="178" t="str">
        <f>AP98</f>
        <v>Reduced short stay emergency tariff (£)</v>
      </c>
      <c r="BF98" s="178" t="s">
        <v>1559</v>
      </c>
      <c r="BL98" s="218" t="s">
        <v>52</v>
      </c>
      <c r="BM98" s="218" t="s">
        <v>51</v>
      </c>
      <c r="BN98" s="218" t="s">
        <v>50</v>
      </c>
      <c r="BO98" s="218" t="s">
        <v>49</v>
      </c>
      <c r="BP98" s="963" t="s">
        <v>50</v>
      </c>
      <c r="BQ98" s="218" t="s">
        <v>46</v>
      </c>
    </row>
    <row r="99" spans="1:69" ht="21" customHeight="1" thickBot="1">
      <c r="A99" s="53" t="s">
        <v>45</v>
      </c>
      <c r="B99" s="52" t="s">
        <v>44</v>
      </c>
      <c r="C99" s="51" t="s">
        <v>21</v>
      </c>
      <c r="D99" s="50">
        <v>372</v>
      </c>
      <c r="E99" s="49">
        <v>5</v>
      </c>
      <c r="F99" s="49">
        <v>371</v>
      </c>
      <c r="G99" s="48" t="s">
        <v>22</v>
      </c>
      <c r="H99" s="55" t="s">
        <v>21</v>
      </c>
      <c r="I99" s="54" t="s">
        <v>21</v>
      </c>
      <c r="Y99" s="970">
        <f t="shared" ref="Y99:Y109" si="103">$F$6</f>
        <v>0</v>
      </c>
      <c r="Z99" s="971">
        <f t="shared" ref="Z99:Z109" si="104">$F$7</f>
        <v>0</v>
      </c>
      <c r="AA99" s="972">
        <f>VLOOKUP(LEFT(A99,2),'Price Adjustments'!$B$16:$G$57,5,FALSE)</f>
        <v>0</v>
      </c>
      <c r="AB99" s="967" t="str">
        <f>C99</f>
        <v>-</v>
      </c>
      <c r="AC99" s="965">
        <f t="shared" si="97"/>
        <v>372</v>
      </c>
      <c r="AD99" s="965">
        <f t="shared" si="97"/>
        <v>5</v>
      </c>
      <c r="AE99" s="965">
        <f t="shared" si="97"/>
        <v>371</v>
      </c>
      <c r="AF99" s="965" t="str">
        <f t="shared" si="98"/>
        <v>No</v>
      </c>
      <c r="AG99" s="1027" t="str">
        <f t="shared" si="99"/>
        <v>-</v>
      </c>
      <c r="AH99" s="965" t="str">
        <f t="shared" si="100"/>
        <v>-</v>
      </c>
      <c r="AI99" s="171"/>
      <c r="AJ99" s="171"/>
      <c r="AK99" s="171"/>
      <c r="AL99" s="1029">
        <f>IFERROR(AB99*(1+$Y99)*(1+$Z99)*(1+$AA99),0)</f>
        <v>0</v>
      </c>
      <c r="AM99" s="1029">
        <f t="shared" ref="AM99:AO109" si="105">IFERROR(AC99*(1+$Y99)*(1+$Z99)*(1+$AA99),0)</f>
        <v>372</v>
      </c>
      <c r="AN99" s="1029">
        <f t="shared" si="105"/>
        <v>5</v>
      </c>
      <c r="AO99" s="1029">
        <f t="shared" si="105"/>
        <v>371</v>
      </c>
      <c r="AP99" s="1030">
        <f>IFERROR(AH99*(1+$Y99)*(1+$Z99)*(1+$AA99),0)</f>
        <v>0</v>
      </c>
      <c r="AR99" s="186" t="str">
        <f t="shared" ref="AR99:AR109" si="106">A99</f>
        <v>NZ04C</v>
      </c>
      <c r="AS99" s="186" t="str">
        <f t="shared" ref="AS99:AS109" si="107">B99</f>
        <v>Ante-natal or Post-natal Observation age between 16 and 40 years with length of stay 0 days</v>
      </c>
      <c r="AT99" s="353" t="s">
        <v>1562</v>
      </c>
      <c r="AU99" s="278" t="s">
        <v>3136</v>
      </c>
      <c r="AY99" s="1033">
        <f t="shared" ref="AY99:AY109" si="108">IF($AT99="Rollover",AL99,IF($AT99="PBR Methodology",AT99,"ERROR"))</f>
        <v>0</v>
      </c>
      <c r="AZ99" s="1033">
        <f>IF($AT99="Rollover",AM99,IF($AT99="PBR Methodology",AT99,"ERROR"))</f>
        <v>372</v>
      </c>
      <c r="BA99" s="1033">
        <f>IF($AT99="Rollover",AN99,IF($AT99="PBR Methodology",AT99,"ERROR"))</f>
        <v>5</v>
      </c>
      <c r="BB99" s="1033">
        <f>IF($AT99="Rollover",AO99,IF($AT99="PBR Methodology",AT99,"ERROR"))</f>
        <v>371</v>
      </c>
      <c r="BC99" s="1037" t="str">
        <f t="shared" ref="BC99:BC108" si="109">IF($AT99="Rollover",AG99,IF($AT99="PBR Methodology",AT99,"ERROR"))</f>
        <v>-</v>
      </c>
      <c r="BD99" s="1033">
        <f t="shared" ref="BD99:BD109" si="110">IF($AT99="Rollover",AP99,IF($AT99="PBR Methodology",AW99,"ERROR"))</f>
        <v>0</v>
      </c>
      <c r="BF99" s="980">
        <v>0</v>
      </c>
      <c r="BL99" s="983">
        <f>AY99*(1+$BF99)</f>
        <v>0</v>
      </c>
      <c r="BM99" s="983">
        <f t="shared" ref="BM99:BO99" si="111">AZ99*(1+$BF99)</f>
        <v>372</v>
      </c>
      <c r="BN99" s="983">
        <f>BA99</f>
        <v>5</v>
      </c>
      <c r="BO99" s="983">
        <f t="shared" si="111"/>
        <v>371</v>
      </c>
      <c r="BP99" s="1055" t="str">
        <f>BC99</f>
        <v>-</v>
      </c>
      <c r="BQ99" s="983">
        <f t="shared" ref="BQ99:BQ109" si="112">BD99*(1+$BF99)</f>
        <v>0</v>
      </c>
    </row>
    <row r="100" spans="1:69" ht="17.25" customHeight="1" thickBot="1">
      <c r="A100" s="53" t="s">
        <v>43</v>
      </c>
      <c r="B100" s="52" t="s">
        <v>42</v>
      </c>
      <c r="C100" s="51" t="s">
        <v>21</v>
      </c>
      <c r="D100" s="50">
        <v>372</v>
      </c>
      <c r="E100" s="49">
        <v>5</v>
      </c>
      <c r="F100" s="49">
        <v>371</v>
      </c>
      <c r="G100" s="48" t="s">
        <v>22</v>
      </c>
      <c r="H100" s="55" t="s">
        <v>21</v>
      </c>
      <c r="I100" s="54" t="s">
        <v>21</v>
      </c>
      <c r="Y100" s="973">
        <f t="shared" si="103"/>
        <v>0</v>
      </c>
      <c r="Z100" s="974">
        <f t="shared" si="104"/>
        <v>0</v>
      </c>
      <c r="AA100" s="975">
        <f>VLOOKUP(LEFT(A100,2),'Price Adjustments'!$B$16:$G$57,5,FALSE)</f>
        <v>0</v>
      </c>
      <c r="AB100" s="968" t="str">
        <f t="shared" ref="AB100:AB109" si="113">C100</f>
        <v>-</v>
      </c>
      <c r="AC100" s="964">
        <f t="shared" ref="AC100:AC109" si="114">D100</f>
        <v>372</v>
      </c>
      <c r="AD100" s="964">
        <f t="shared" ref="AD100:AD109" si="115">E100</f>
        <v>5</v>
      </c>
      <c r="AE100" s="964">
        <f t="shared" ref="AE100:AE109" si="116">F100</f>
        <v>371</v>
      </c>
      <c r="AF100" s="964" t="str">
        <f t="shared" ref="AF100:AF109" si="117">G100</f>
        <v>No</v>
      </c>
      <c r="AG100" s="1028" t="str">
        <f t="shared" ref="AG100:AG109" si="118">H100</f>
        <v>-</v>
      </c>
      <c r="AH100" s="964" t="str">
        <f t="shared" ref="AH100:AH109" si="119">I100</f>
        <v>-</v>
      </c>
      <c r="AI100" s="171"/>
      <c r="AJ100" s="171"/>
      <c r="AK100" s="171"/>
      <c r="AL100" s="1029">
        <f t="shared" ref="AL100:AL109" si="120">IFERROR(AB100*(1+$Y100)*(1+$Z100)*(1+$AA100),0)</f>
        <v>0</v>
      </c>
      <c r="AM100" s="1029">
        <f t="shared" si="105"/>
        <v>372</v>
      </c>
      <c r="AN100" s="1029">
        <f t="shared" si="105"/>
        <v>5</v>
      </c>
      <c r="AO100" s="1029">
        <f t="shared" si="105"/>
        <v>371</v>
      </c>
      <c r="AP100" s="1030">
        <f t="shared" ref="AP100:AP109" si="121">IFERROR(AH100*(1+$Y100)*(1+$Z100)*(1+$AA100),0)</f>
        <v>0</v>
      </c>
      <c r="AR100" s="188" t="str">
        <f t="shared" si="106"/>
        <v>NZ04D</v>
      </c>
      <c r="AS100" s="188" t="str">
        <f t="shared" si="107"/>
        <v>Ante-natal or Post-natal Observation age under 16 or over 40 years with length of stay 0 days</v>
      </c>
      <c r="AT100" s="354" t="s">
        <v>1562</v>
      </c>
      <c r="AU100" s="279" t="s">
        <v>3136</v>
      </c>
      <c r="AY100" s="1034">
        <f t="shared" si="108"/>
        <v>0</v>
      </c>
      <c r="AZ100" s="1034">
        <f t="shared" ref="AZ100:AZ109" si="122">IF($AT100="Rollover",AM100,IF($AT100="PBR Methodology",AU100,"ERROR"))</f>
        <v>372</v>
      </c>
      <c r="BA100" s="1034">
        <f t="shared" ref="BA100:BA109" si="123">IF($AT100="Rollover",AN100,IF($AT100="PBR Methodology",AV100,"ERROR"))</f>
        <v>5</v>
      </c>
      <c r="BB100" s="1034">
        <f>IF($AT100="Rollover",AO100,IF($AT100="PBR Methodology",#REF!,"ERROR"))</f>
        <v>371</v>
      </c>
      <c r="BC100" s="1037" t="str">
        <f t="shared" si="109"/>
        <v>-</v>
      </c>
      <c r="BD100" s="1034">
        <f t="shared" si="110"/>
        <v>0</v>
      </c>
      <c r="BF100" s="981">
        <v>0</v>
      </c>
      <c r="BL100" s="983">
        <f t="shared" ref="BL100:BL109" si="124">AY100*(1+$BF100)</f>
        <v>0</v>
      </c>
      <c r="BM100" s="983">
        <f t="shared" ref="BM100:BM109" si="125">AZ100*(1+$BF100)</f>
        <v>372</v>
      </c>
      <c r="BN100" s="983">
        <f t="shared" ref="BN100:BN109" si="126">BA100</f>
        <v>5</v>
      </c>
      <c r="BO100" s="983">
        <f t="shared" ref="BO100:BO109" si="127">BB100*(1+$BF100)</f>
        <v>371</v>
      </c>
      <c r="BP100" s="1055" t="str">
        <f t="shared" ref="BP100:BP109" si="128">BC100</f>
        <v>-</v>
      </c>
      <c r="BQ100" s="983">
        <f t="shared" si="112"/>
        <v>0</v>
      </c>
    </row>
    <row r="101" spans="1:69" ht="15.75" thickBot="1">
      <c r="A101" s="53" t="s">
        <v>41</v>
      </c>
      <c r="B101" s="52" t="s">
        <v>40</v>
      </c>
      <c r="C101" s="56">
        <v>71</v>
      </c>
      <c r="D101" s="50">
        <v>372</v>
      </c>
      <c r="E101" s="49">
        <v>5</v>
      </c>
      <c r="F101" s="49">
        <v>371</v>
      </c>
      <c r="G101" s="48" t="s">
        <v>22</v>
      </c>
      <c r="H101" s="55" t="s">
        <v>21</v>
      </c>
      <c r="I101" s="54" t="s">
        <v>21</v>
      </c>
      <c r="Y101" s="973">
        <f t="shared" si="103"/>
        <v>0</v>
      </c>
      <c r="Z101" s="974">
        <f t="shared" si="104"/>
        <v>0</v>
      </c>
      <c r="AA101" s="975">
        <f>VLOOKUP(LEFT(A101,2),'Price Adjustments'!$B$16:$G$57,5,FALSE)</f>
        <v>0</v>
      </c>
      <c r="AB101" s="968">
        <f t="shared" si="113"/>
        <v>71</v>
      </c>
      <c r="AC101" s="964">
        <f t="shared" si="114"/>
        <v>372</v>
      </c>
      <c r="AD101" s="964">
        <f t="shared" si="115"/>
        <v>5</v>
      </c>
      <c r="AE101" s="964">
        <f t="shared" si="116"/>
        <v>371</v>
      </c>
      <c r="AF101" s="964" t="str">
        <f t="shared" si="117"/>
        <v>No</v>
      </c>
      <c r="AG101" s="1028" t="str">
        <f t="shared" si="118"/>
        <v>-</v>
      </c>
      <c r="AH101" s="964" t="str">
        <f t="shared" si="119"/>
        <v>-</v>
      </c>
      <c r="AI101" s="171"/>
      <c r="AJ101" s="171"/>
      <c r="AK101" s="171"/>
      <c r="AL101" s="1029">
        <f t="shared" si="120"/>
        <v>71</v>
      </c>
      <c r="AM101" s="1029">
        <f t="shared" si="105"/>
        <v>372</v>
      </c>
      <c r="AN101" s="1029">
        <f t="shared" si="105"/>
        <v>5</v>
      </c>
      <c r="AO101" s="1029">
        <f t="shared" si="105"/>
        <v>371</v>
      </c>
      <c r="AP101" s="1030">
        <f t="shared" si="121"/>
        <v>0</v>
      </c>
      <c r="AR101" s="188" t="str">
        <f t="shared" si="106"/>
        <v>NZ05C</v>
      </c>
      <c r="AS101" s="188" t="str">
        <f t="shared" si="107"/>
        <v>Ante-natal or Post-natal Investigation age between 16 and 40 years with length of stay 0 days</v>
      </c>
      <c r="AT101" s="354" t="s">
        <v>1562</v>
      </c>
      <c r="AU101" s="279" t="s">
        <v>3136</v>
      </c>
      <c r="AY101" s="1034">
        <f t="shared" si="108"/>
        <v>71</v>
      </c>
      <c r="AZ101" s="1034">
        <f t="shared" si="122"/>
        <v>372</v>
      </c>
      <c r="BA101" s="1034">
        <f t="shared" si="123"/>
        <v>5</v>
      </c>
      <c r="BB101" s="1034">
        <f>IF($AT101="Rollover",AO101,IF($AT101="PBR Methodology",#REF!,"ERROR"))</f>
        <v>371</v>
      </c>
      <c r="BC101" s="1037" t="str">
        <f t="shared" si="109"/>
        <v>-</v>
      </c>
      <c r="BD101" s="1034">
        <f t="shared" si="110"/>
        <v>0</v>
      </c>
      <c r="BF101" s="981">
        <v>0</v>
      </c>
      <c r="BL101" s="983">
        <f t="shared" si="124"/>
        <v>71</v>
      </c>
      <c r="BM101" s="983">
        <f t="shared" si="125"/>
        <v>372</v>
      </c>
      <c r="BN101" s="983">
        <f t="shared" si="126"/>
        <v>5</v>
      </c>
      <c r="BO101" s="983">
        <f t="shared" si="127"/>
        <v>371</v>
      </c>
      <c r="BP101" s="1055" t="str">
        <f t="shared" si="128"/>
        <v>-</v>
      </c>
      <c r="BQ101" s="983">
        <f t="shared" si="112"/>
        <v>0</v>
      </c>
    </row>
    <row r="102" spans="1:69" ht="15.75" thickBot="1">
      <c r="A102" s="53" t="s">
        <v>39</v>
      </c>
      <c r="B102" s="52" t="s">
        <v>38</v>
      </c>
      <c r="C102" s="56">
        <v>73</v>
      </c>
      <c r="D102" s="50">
        <v>372</v>
      </c>
      <c r="E102" s="49">
        <v>5</v>
      </c>
      <c r="F102" s="49">
        <v>371</v>
      </c>
      <c r="G102" s="48" t="s">
        <v>22</v>
      </c>
      <c r="H102" s="55" t="s">
        <v>21</v>
      </c>
      <c r="I102" s="54" t="s">
        <v>21</v>
      </c>
      <c r="Y102" s="973">
        <f t="shared" si="103"/>
        <v>0</v>
      </c>
      <c r="Z102" s="974">
        <f t="shared" si="104"/>
        <v>0</v>
      </c>
      <c r="AA102" s="975">
        <f>VLOOKUP(LEFT(A102,2),'Price Adjustments'!$B$16:$G$57,5,FALSE)</f>
        <v>0</v>
      </c>
      <c r="AB102" s="968">
        <f t="shared" si="113"/>
        <v>73</v>
      </c>
      <c r="AC102" s="964">
        <f t="shared" si="114"/>
        <v>372</v>
      </c>
      <c r="AD102" s="964">
        <f t="shared" si="115"/>
        <v>5</v>
      </c>
      <c r="AE102" s="964">
        <f t="shared" si="116"/>
        <v>371</v>
      </c>
      <c r="AF102" s="964" t="str">
        <f t="shared" si="117"/>
        <v>No</v>
      </c>
      <c r="AG102" s="1028" t="str">
        <f t="shared" si="118"/>
        <v>-</v>
      </c>
      <c r="AH102" s="964" t="str">
        <f t="shared" si="119"/>
        <v>-</v>
      </c>
      <c r="AI102" s="171"/>
      <c r="AJ102" s="171"/>
      <c r="AK102" s="171"/>
      <c r="AL102" s="1029">
        <f t="shared" si="120"/>
        <v>73</v>
      </c>
      <c r="AM102" s="1029">
        <f t="shared" si="105"/>
        <v>372</v>
      </c>
      <c r="AN102" s="1029">
        <f t="shared" si="105"/>
        <v>5</v>
      </c>
      <c r="AO102" s="1029">
        <f t="shared" si="105"/>
        <v>371</v>
      </c>
      <c r="AP102" s="1030">
        <f t="shared" si="121"/>
        <v>0</v>
      </c>
      <c r="AR102" s="188" t="str">
        <f t="shared" si="106"/>
        <v>NZ05D</v>
      </c>
      <c r="AS102" s="188" t="str">
        <f t="shared" si="107"/>
        <v>Ante-natal or Post-natal Investigation age under 16 or over 40 years with length of stay 0 days</v>
      </c>
      <c r="AT102" s="354" t="s">
        <v>1562</v>
      </c>
      <c r="AU102" s="279" t="s">
        <v>3136</v>
      </c>
      <c r="AY102" s="1034">
        <f t="shared" si="108"/>
        <v>73</v>
      </c>
      <c r="AZ102" s="1034">
        <f t="shared" si="122"/>
        <v>372</v>
      </c>
      <c r="BA102" s="1034">
        <f t="shared" si="123"/>
        <v>5</v>
      </c>
      <c r="BB102" s="1034">
        <f>IF($AT102="Rollover",AO102,IF($AT102="PBR Methodology",#REF!,"ERROR"))</f>
        <v>371</v>
      </c>
      <c r="BC102" s="1037" t="str">
        <f t="shared" si="109"/>
        <v>-</v>
      </c>
      <c r="BD102" s="1034">
        <f t="shared" si="110"/>
        <v>0</v>
      </c>
      <c r="BF102" s="981">
        <v>0</v>
      </c>
      <c r="BL102" s="983">
        <f t="shared" si="124"/>
        <v>73</v>
      </c>
      <c r="BM102" s="983">
        <f t="shared" si="125"/>
        <v>372</v>
      </c>
      <c r="BN102" s="983">
        <f t="shared" si="126"/>
        <v>5</v>
      </c>
      <c r="BO102" s="983">
        <f t="shared" si="127"/>
        <v>371</v>
      </c>
      <c r="BP102" s="1055" t="str">
        <f t="shared" si="128"/>
        <v>-</v>
      </c>
      <c r="BQ102" s="983">
        <f t="shared" si="112"/>
        <v>0</v>
      </c>
    </row>
    <row r="103" spans="1:69" ht="15.75" thickBot="1">
      <c r="A103" s="53" t="s">
        <v>37</v>
      </c>
      <c r="B103" s="52" t="s">
        <v>36</v>
      </c>
      <c r="C103" s="51" t="s">
        <v>21</v>
      </c>
      <c r="D103" s="50">
        <v>382</v>
      </c>
      <c r="E103" s="49">
        <v>5</v>
      </c>
      <c r="F103" s="49">
        <v>371</v>
      </c>
      <c r="G103" s="48" t="s">
        <v>22</v>
      </c>
      <c r="H103" s="55" t="s">
        <v>21</v>
      </c>
      <c r="I103" s="54" t="s">
        <v>21</v>
      </c>
      <c r="Y103" s="973">
        <f t="shared" si="103"/>
        <v>0</v>
      </c>
      <c r="Z103" s="974">
        <f t="shared" si="104"/>
        <v>0</v>
      </c>
      <c r="AA103" s="975">
        <f>VLOOKUP(LEFT(A103,2),'Price Adjustments'!$B$16:$G$57,5,FALSE)</f>
        <v>0</v>
      </c>
      <c r="AB103" s="968" t="str">
        <f t="shared" si="113"/>
        <v>-</v>
      </c>
      <c r="AC103" s="964">
        <f t="shared" si="114"/>
        <v>382</v>
      </c>
      <c r="AD103" s="964">
        <f t="shared" si="115"/>
        <v>5</v>
      </c>
      <c r="AE103" s="964">
        <f t="shared" si="116"/>
        <v>371</v>
      </c>
      <c r="AF103" s="964" t="str">
        <f t="shared" si="117"/>
        <v>No</v>
      </c>
      <c r="AG103" s="1028" t="str">
        <f t="shared" si="118"/>
        <v>-</v>
      </c>
      <c r="AH103" s="964" t="str">
        <f t="shared" si="119"/>
        <v>-</v>
      </c>
      <c r="AI103" s="171"/>
      <c r="AJ103" s="171"/>
      <c r="AK103" s="171"/>
      <c r="AL103" s="1029">
        <f t="shared" si="120"/>
        <v>0</v>
      </c>
      <c r="AM103" s="1029">
        <f t="shared" si="105"/>
        <v>382</v>
      </c>
      <c r="AN103" s="1029">
        <f t="shared" si="105"/>
        <v>5</v>
      </c>
      <c r="AO103" s="1029">
        <f t="shared" si="105"/>
        <v>371</v>
      </c>
      <c r="AP103" s="1030">
        <f t="shared" si="121"/>
        <v>0</v>
      </c>
      <c r="AR103" s="188" t="str">
        <f t="shared" si="106"/>
        <v>NZ06Z</v>
      </c>
      <c r="AS103" s="188" t="str">
        <f t="shared" si="107"/>
        <v>Ante-natal or Post-natal Full Investigation with length of stay 0 days</v>
      </c>
      <c r="AT103" s="354" t="s">
        <v>1562</v>
      </c>
      <c r="AU103" s="279" t="s">
        <v>3136</v>
      </c>
      <c r="AY103" s="1034">
        <f t="shared" si="108"/>
        <v>0</v>
      </c>
      <c r="AZ103" s="1034">
        <f t="shared" si="122"/>
        <v>382</v>
      </c>
      <c r="BA103" s="1034">
        <f t="shared" si="123"/>
        <v>5</v>
      </c>
      <c r="BB103" s="1034">
        <f>IF($AT103="Rollover",AO103,IF($AT103="PBR Methodology",#REF!,"ERROR"))</f>
        <v>371</v>
      </c>
      <c r="BC103" s="1037" t="str">
        <f t="shared" si="109"/>
        <v>-</v>
      </c>
      <c r="BD103" s="1034">
        <f t="shared" si="110"/>
        <v>0</v>
      </c>
      <c r="BF103" s="981">
        <v>0</v>
      </c>
      <c r="BL103" s="983">
        <f t="shared" si="124"/>
        <v>0</v>
      </c>
      <c r="BM103" s="983">
        <f t="shared" si="125"/>
        <v>382</v>
      </c>
      <c r="BN103" s="983">
        <f t="shared" si="126"/>
        <v>5</v>
      </c>
      <c r="BO103" s="983">
        <f t="shared" si="127"/>
        <v>371</v>
      </c>
      <c r="BP103" s="1055" t="str">
        <f t="shared" si="128"/>
        <v>-</v>
      </c>
      <c r="BQ103" s="983">
        <f t="shared" si="112"/>
        <v>0</v>
      </c>
    </row>
    <row r="104" spans="1:69" ht="15.75" thickBot="1">
      <c r="A104" s="53" t="s">
        <v>35</v>
      </c>
      <c r="B104" s="52" t="s">
        <v>34</v>
      </c>
      <c r="C104" s="51" t="s">
        <v>21</v>
      </c>
      <c r="D104" s="50">
        <v>729</v>
      </c>
      <c r="E104" s="49">
        <v>5</v>
      </c>
      <c r="F104" s="49">
        <v>371</v>
      </c>
      <c r="G104" s="48" t="s">
        <v>27</v>
      </c>
      <c r="H104" s="55">
        <v>0.7</v>
      </c>
      <c r="I104" s="54">
        <v>510</v>
      </c>
      <c r="Y104" s="973">
        <f t="shared" si="103"/>
        <v>0</v>
      </c>
      <c r="Z104" s="974">
        <f t="shared" si="104"/>
        <v>0</v>
      </c>
      <c r="AA104" s="975">
        <f>VLOOKUP(LEFT(A104,2),'Price Adjustments'!$B$16:$G$57,5,FALSE)</f>
        <v>0</v>
      </c>
      <c r="AB104" s="968" t="str">
        <f t="shared" si="113"/>
        <v>-</v>
      </c>
      <c r="AC104" s="964">
        <f t="shared" si="114"/>
        <v>729</v>
      </c>
      <c r="AD104" s="964">
        <f t="shared" si="115"/>
        <v>5</v>
      </c>
      <c r="AE104" s="964">
        <f t="shared" si="116"/>
        <v>371</v>
      </c>
      <c r="AF104" s="964" t="str">
        <f t="shared" si="117"/>
        <v>Yes</v>
      </c>
      <c r="AG104" s="1028">
        <f t="shared" si="118"/>
        <v>0.7</v>
      </c>
      <c r="AH104" s="964">
        <f t="shared" si="119"/>
        <v>510</v>
      </c>
      <c r="AI104" s="171"/>
      <c r="AJ104" s="171"/>
      <c r="AK104" s="171"/>
      <c r="AL104" s="1029">
        <f t="shared" si="120"/>
        <v>0</v>
      </c>
      <c r="AM104" s="1029">
        <f t="shared" si="105"/>
        <v>729</v>
      </c>
      <c r="AN104" s="1029">
        <f t="shared" si="105"/>
        <v>5</v>
      </c>
      <c r="AO104" s="1029">
        <f t="shared" si="105"/>
        <v>371</v>
      </c>
      <c r="AP104" s="1030">
        <f t="shared" si="121"/>
        <v>510</v>
      </c>
      <c r="AR104" s="188" t="str">
        <f t="shared" si="106"/>
        <v>NZ07C</v>
      </c>
      <c r="AS104" s="188" t="str">
        <f t="shared" si="107"/>
        <v>Ante-natal or Post-natal Observation age between 16 and 40 years with length of stay 1 day or more</v>
      </c>
      <c r="AT104" s="354" t="s">
        <v>1562</v>
      </c>
      <c r="AU104" s="279" t="s">
        <v>3136</v>
      </c>
      <c r="AY104" s="1034">
        <f t="shared" si="108"/>
        <v>0</v>
      </c>
      <c r="AZ104" s="1034">
        <f t="shared" si="122"/>
        <v>729</v>
      </c>
      <c r="BA104" s="1034">
        <f t="shared" si="123"/>
        <v>5</v>
      </c>
      <c r="BB104" s="1034">
        <f>IF($AT104="Rollover",AO104,IF($AT104="PBR Methodology",#REF!,"ERROR"))</f>
        <v>371</v>
      </c>
      <c r="BC104" s="1037">
        <f t="shared" si="109"/>
        <v>0.7</v>
      </c>
      <c r="BD104" s="1034">
        <f t="shared" si="110"/>
        <v>510</v>
      </c>
      <c r="BF104" s="981">
        <v>0</v>
      </c>
      <c r="BL104" s="983">
        <f t="shared" si="124"/>
        <v>0</v>
      </c>
      <c r="BM104" s="983">
        <f t="shared" si="125"/>
        <v>729</v>
      </c>
      <c r="BN104" s="983">
        <f t="shared" si="126"/>
        <v>5</v>
      </c>
      <c r="BO104" s="983">
        <f t="shared" si="127"/>
        <v>371</v>
      </c>
      <c r="BP104" s="1055">
        <f t="shared" si="128"/>
        <v>0.7</v>
      </c>
      <c r="BQ104" s="983">
        <f t="shared" si="112"/>
        <v>510</v>
      </c>
    </row>
    <row r="105" spans="1:69" ht="15.75" thickBot="1">
      <c r="A105" s="53" t="s">
        <v>33</v>
      </c>
      <c r="B105" s="52" t="s">
        <v>32</v>
      </c>
      <c r="C105" s="51" t="s">
        <v>21</v>
      </c>
      <c r="D105" s="50">
        <v>824</v>
      </c>
      <c r="E105" s="49">
        <v>5</v>
      </c>
      <c r="F105" s="49">
        <v>371</v>
      </c>
      <c r="G105" s="48" t="s">
        <v>27</v>
      </c>
      <c r="H105" s="55">
        <v>0.7</v>
      </c>
      <c r="I105" s="54">
        <v>577</v>
      </c>
      <c r="Y105" s="973">
        <f t="shared" si="103"/>
        <v>0</v>
      </c>
      <c r="Z105" s="974">
        <f t="shared" si="104"/>
        <v>0</v>
      </c>
      <c r="AA105" s="975">
        <f>VLOOKUP(LEFT(A105,2),'Price Adjustments'!$B$16:$G$57,5,FALSE)</f>
        <v>0</v>
      </c>
      <c r="AB105" s="968" t="str">
        <f t="shared" si="113"/>
        <v>-</v>
      </c>
      <c r="AC105" s="964">
        <f t="shared" si="114"/>
        <v>824</v>
      </c>
      <c r="AD105" s="964">
        <f t="shared" si="115"/>
        <v>5</v>
      </c>
      <c r="AE105" s="964">
        <f t="shared" si="116"/>
        <v>371</v>
      </c>
      <c r="AF105" s="964" t="str">
        <f t="shared" si="117"/>
        <v>Yes</v>
      </c>
      <c r="AG105" s="1028">
        <f t="shared" si="118"/>
        <v>0.7</v>
      </c>
      <c r="AH105" s="964">
        <f t="shared" si="119"/>
        <v>577</v>
      </c>
      <c r="AI105" s="171"/>
      <c r="AJ105" s="171"/>
      <c r="AK105" s="171"/>
      <c r="AL105" s="1029">
        <f t="shared" si="120"/>
        <v>0</v>
      </c>
      <c r="AM105" s="1029">
        <f t="shared" si="105"/>
        <v>824</v>
      </c>
      <c r="AN105" s="1029">
        <f t="shared" si="105"/>
        <v>5</v>
      </c>
      <c r="AO105" s="1029">
        <f t="shared" si="105"/>
        <v>371</v>
      </c>
      <c r="AP105" s="1030">
        <f t="shared" si="121"/>
        <v>577</v>
      </c>
      <c r="AR105" s="188" t="str">
        <f t="shared" si="106"/>
        <v>NZ07D</v>
      </c>
      <c r="AS105" s="188" t="str">
        <f t="shared" si="107"/>
        <v>Ante-natal or Post-natal Observation age under 16 or over 40 years with length of stay 1 day or more</v>
      </c>
      <c r="AT105" s="354" t="s">
        <v>1562</v>
      </c>
      <c r="AU105" s="279" t="s">
        <v>3136</v>
      </c>
      <c r="AY105" s="1034">
        <f t="shared" si="108"/>
        <v>0</v>
      </c>
      <c r="AZ105" s="1034">
        <f t="shared" si="122"/>
        <v>824</v>
      </c>
      <c r="BA105" s="1034">
        <f t="shared" si="123"/>
        <v>5</v>
      </c>
      <c r="BB105" s="1034">
        <f>IF($AT105="Rollover",AO105,IF($AT105="PBR Methodology",#REF!,"ERROR"))</f>
        <v>371</v>
      </c>
      <c r="BC105" s="1037">
        <f t="shared" si="109"/>
        <v>0.7</v>
      </c>
      <c r="BD105" s="1034">
        <f t="shared" si="110"/>
        <v>577</v>
      </c>
      <c r="BE105" s="1036"/>
      <c r="BF105" s="981">
        <v>0</v>
      </c>
      <c r="BL105" s="983">
        <f t="shared" si="124"/>
        <v>0</v>
      </c>
      <c r="BM105" s="983">
        <f t="shared" si="125"/>
        <v>824</v>
      </c>
      <c r="BN105" s="983">
        <f t="shared" si="126"/>
        <v>5</v>
      </c>
      <c r="BO105" s="983">
        <f t="shared" si="127"/>
        <v>371</v>
      </c>
      <c r="BP105" s="1055">
        <f t="shared" si="128"/>
        <v>0.7</v>
      </c>
      <c r="BQ105" s="983">
        <f t="shared" si="112"/>
        <v>577</v>
      </c>
    </row>
    <row r="106" spans="1:69" ht="15.75" thickBot="1">
      <c r="A106" s="53" t="s">
        <v>31</v>
      </c>
      <c r="B106" s="52" t="s">
        <v>30</v>
      </c>
      <c r="C106" s="51" t="s">
        <v>21</v>
      </c>
      <c r="D106" s="50">
        <v>777</v>
      </c>
      <c r="E106" s="49">
        <v>5</v>
      </c>
      <c r="F106" s="49">
        <v>371</v>
      </c>
      <c r="G106" s="48" t="s">
        <v>22</v>
      </c>
      <c r="H106" s="47" t="s">
        <v>21</v>
      </c>
      <c r="I106" s="46" t="s">
        <v>21</v>
      </c>
      <c r="Y106" s="973">
        <f t="shared" si="103"/>
        <v>0</v>
      </c>
      <c r="Z106" s="976">
        <f t="shared" si="104"/>
        <v>0</v>
      </c>
      <c r="AA106" s="975">
        <f>VLOOKUP(LEFT(A106,2),'Price Adjustments'!$B$16:$G$57,5,FALSE)</f>
        <v>0</v>
      </c>
      <c r="AB106" s="968" t="str">
        <f t="shared" si="113"/>
        <v>-</v>
      </c>
      <c r="AC106" s="964">
        <f t="shared" si="114"/>
        <v>777</v>
      </c>
      <c r="AD106" s="964">
        <f t="shared" si="115"/>
        <v>5</v>
      </c>
      <c r="AE106" s="964">
        <f t="shared" si="116"/>
        <v>371</v>
      </c>
      <c r="AF106" s="964" t="str">
        <f t="shared" si="117"/>
        <v>No</v>
      </c>
      <c r="AG106" s="1028" t="str">
        <f t="shared" si="118"/>
        <v>-</v>
      </c>
      <c r="AH106" s="964" t="str">
        <f t="shared" si="119"/>
        <v>-</v>
      </c>
      <c r="AI106" s="171"/>
      <c r="AJ106" s="171"/>
      <c r="AK106" s="171"/>
      <c r="AL106" s="1029">
        <f t="shared" si="120"/>
        <v>0</v>
      </c>
      <c r="AM106" s="1029">
        <f t="shared" si="105"/>
        <v>777</v>
      </c>
      <c r="AN106" s="1029">
        <f t="shared" si="105"/>
        <v>5</v>
      </c>
      <c r="AO106" s="1029">
        <f t="shared" si="105"/>
        <v>371</v>
      </c>
      <c r="AP106" s="1030">
        <f t="shared" si="121"/>
        <v>0</v>
      </c>
      <c r="AR106" s="188" t="str">
        <f t="shared" si="106"/>
        <v>NZ08C</v>
      </c>
      <c r="AS106" s="188" t="str">
        <f t="shared" si="107"/>
        <v>Ante-natal or Post-natal Investigation age between 16 and 40 years with length of stay 1 day or more</v>
      </c>
      <c r="AT106" s="354" t="s">
        <v>1562</v>
      </c>
      <c r="AU106" s="279" t="s">
        <v>3136</v>
      </c>
      <c r="AY106" s="1034">
        <f t="shared" si="108"/>
        <v>0</v>
      </c>
      <c r="AZ106" s="1034">
        <f t="shared" si="122"/>
        <v>777</v>
      </c>
      <c r="BA106" s="1034">
        <f t="shared" si="123"/>
        <v>5</v>
      </c>
      <c r="BB106" s="1034">
        <f>IF($AT106="Rollover",AO106,IF($AT106="PBR Methodology",#REF!,"ERROR"))</f>
        <v>371</v>
      </c>
      <c r="BC106" s="1037" t="str">
        <f t="shared" si="109"/>
        <v>-</v>
      </c>
      <c r="BD106" s="1034">
        <f t="shared" si="110"/>
        <v>0</v>
      </c>
      <c r="BF106" s="981">
        <v>0</v>
      </c>
      <c r="BL106" s="983">
        <f t="shared" si="124"/>
        <v>0</v>
      </c>
      <c r="BM106" s="983">
        <f t="shared" si="125"/>
        <v>777</v>
      </c>
      <c r="BN106" s="983">
        <f t="shared" si="126"/>
        <v>5</v>
      </c>
      <c r="BO106" s="983">
        <f t="shared" si="127"/>
        <v>371</v>
      </c>
      <c r="BP106" s="1055" t="str">
        <f t="shared" si="128"/>
        <v>-</v>
      </c>
      <c r="BQ106" s="983">
        <f t="shared" si="112"/>
        <v>0</v>
      </c>
    </row>
    <row r="107" spans="1:69" ht="15.75" thickBot="1">
      <c r="A107" s="53" t="s">
        <v>29</v>
      </c>
      <c r="B107" s="52" t="s">
        <v>28</v>
      </c>
      <c r="C107" s="51" t="s">
        <v>21</v>
      </c>
      <c r="D107" s="50">
        <v>896</v>
      </c>
      <c r="E107" s="49">
        <v>6</v>
      </c>
      <c r="F107" s="49">
        <v>371</v>
      </c>
      <c r="G107" s="48" t="s">
        <v>27</v>
      </c>
      <c r="H107" s="55">
        <v>0.7</v>
      </c>
      <c r="I107" s="54">
        <v>627</v>
      </c>
      <c r="Y107" s="973">
        <f t="shared" si="103"/>
        <v>0</v>
      </c>
      <c r="Z107" s="974">
        <f t="shared" si="104"/>
        <v>0</v>
      </c>
      <c r="AA107" s="975">
        <f>VLOOKUP(LEFT(A107,2),'Price Adjustments'!$B$16:$G$57,5,FALSE)</f>
        <v>0</v>
      </c>
      <c r="AB107" s="968" t="str">
        <f t="shared" si="113"/>
        <v>-</v>
      </c>
      <c r="AC107" s="964">
        <f t="shared" si="114"/>
        <v>896</v>
      </c>
      <c r="AD107" s="964">
        <f t="shared" si="115"/>
        <v>6</v>
      </c>
      <c r="AE107" s="964">
        <f t="shared" si="116"/>
        <v>371</v>
      </c>
      <c r="AF107" s="964" t="str">
        <f t="shared" si="117"/>
        <v>Yes</v>
      </c>
      <c r="AG107" s="1028">
        <f t="shared" si="118"/>
        <v>0.7</v>
      </c>
      <c r="AH107" s="964">
        <f t="shared" si="119"/>
        <v>627</v>
      </c>
      <c r="AI107" s="171"/>
      <c r="AJ107" s="171"/>
      <c r="AK107" s="171"/>
      <c r="AL107" s="1029">
        <f t="shared" si="120"/>
        <v>0</v>
      </c>
      <c r="AM107" s="1029">
        <f t="shared" si="105"/>
        <v>896</v>
      </c>
      <c r="AN107" s="1029">
        <f t="shared" si="105"/>
        <v>6</v>
      </c>
      <c r="AO107" s="1029">
        <f t="shared" si="105"/>
        <v>371</v>
      </c>
      <c r="AP107" s="1030">
        <f t="shared" si="121"/>
        <v>627</v>
      </c>
      <c r="AR107" s="188" t="str">
        <f t="shared" si="106"/>
        <v>NZ08D</v>
      </c>
      <c r="AS107" s="188" t="str">
        <f t="shared" si="107"/>
        <v>Ante-natal or Post-natal Investigation age under 16 or over 40 years with length of stay 1 day or more</v>
      </c>
      <c r="AT107" s="354" t="s">
        <v>1562</v>
      </c>
      <c r="AU107" s="279" t="s">
        <v>3136</v>
      </c>
      <c r="AY107" s="1034">
        <f t="shared" si="108"/>
        <v>0</v>
      </c>
      <c r="AZ107" s="1034">
        <f t="shared" si="122"/>
        <v>896</v>
      </c>
      <c r="BA107" s="1034">
        <f t="shared" si="123"/>
        <v>6</v>
      </c>
      <c r="BB107" s="1034">
        <f>IF($AT107="Rollover",AO107,IF($AT107="PBR Methodology",#REF!,"ERROR"))</f>
        <v>371</v>
      </c>
      <c r="BC107" s="1037">
        <f t="shared" si="109"/>
        <v>0.7</v>
      </c>
      <c r="BD107" s="1034">
        <f t="shared" si="110"/>
        <v>627</v>
      </c>
      <c r="BF107" s="981">
        <v>0</v>
      </c>
      <c r="BL107" s="983">
        <f t="shared" si="124"/>
        <v>0</v>
      </c>
      <c r="BM107" s="983">
        <f t="shared" si="125"/>
        <v>896</v>
      </c>
      <c r="BN107" s="983">
        <f t="shared" si="126"/>
        <v>6</v>
      </c>
      <c r="BO107" s="983">
        <f t="shared" si="127"/>
        <v>371</v>
      </c>
      <c r="BP107" s="1055">
        <f t="shared" si="128"/>
        <v>0.7</v>
      </c>
      <c r="BQ107" s="983">
        <f t="shared" si="112"/>
        <v>627</v>
      </c>
    </row>
    <row r="108" spans="1:69" ht="15.75" thickBot="1">
      <c r="A108" s="53" t="s">
        <v>26</v>
      </c>
      <c r="B108" s="52" t="s">
        <v>25</v>
      </c>
      <c r="C108" s="51" t="s">
        <v>21</v>
      </c>
      <c r="D108" s="50">
        <v>1143</v>
      </c>
      <c r="E108" s="49">
        <v>9</v>
      </c>
      <c r="F108" s="49">
        <v>371</v>
      </c>
      <c r="G108" s="48" t="s">
        <v>22</v>
      </c>
      <c r="H108" s="47" t="s">
        <v>21</v>
      </c>
      <c r="I108" s="46" t="s">
        <v>21</v>
      </c>
      <c r="Y108" s="973">
        <f t="shared" si="103"/>
        <v>0</v>
      </c>
      <c r="Z108" s="974">
        <f t="shared" si="104"/>
        <v>0</v>
      </c>
      <c r="AA108" s="975">
        <f>VLOOKUP(LEFT(A108,2),'Price Adjustments'!$B$16:$G$57,5,FALSE)</f>
        <v>0</v>
      </c>
      <c r="AB108" s="968" t="str">
        <f t="shared" si="113"/>
        <v>-</v>
      </c>
      <c r="AC108" s="964">
        <f t="shared" si="114"/>
        <v>1143</v>
      </c>
      <c r="AD108" s="964">
        <f t="shared" si="115"/>
        <v>9</v>
      </c>
      <c r="AE108" s="964">
        <f t="shared" si="116"/>
        <v>371</v>
      </c>
      <c r="AF108" s="964" t="str">
        <f t="shared" si="117"/>
        <v>No</v>
      </c>
      <c r="AG108" s="1028" t="str">
        <f t="shared" si="118"/>
        <v>-</v>
      </c>
      <c r="AH108" s="964" t="str">
        <f t="shared" si="119"/>
        <v>-</v>
      </c>
      <c r="AI108" s="171"/>
      <c r="AJ108" s="171"/>
      <c r="AK108" s="171"/>
      <c r="AL108" s="1029">
        <f t="shared" si="120"/>
        <v>0</v>
      </c>
      <c r="AM108" s="1029">
        <f t="shared" si="105"/>
        <v>1143</v>
      </c>
      <c r="AN108" s="1029">
        <f t="shared" si="105"/>
        <v>9</v>
      </c>
      <c r="AO108" s="1029">
        <f t="shared" si="105"/>
        <v>371</v>
      </c>
      <c r="AP108" s="1030">
        <f t="shared" si="121"/>
        <v>0</v>
      </c>
      <c r="AR108" s="188" t="str">
        <f t="shared" si="106"/>
        <v>NZ09Z</v>
      </c>
      <c r="AS108" s="188" t="str">
        <f t="shared" si="107"/>
        <v>Ante-natal or Post-natal Full Investigation with length of stay 1 day or more</v>
      </c>
      <c r="AT108" s="354" t="s">
        <v>1562</v>
      </c>
      <c r="AU108" s="279" t="s">
        <v>3136</v>
      </c>
      <c r="AY108" s="1034">
        <f t="shared" si="108"/>
        <v>0</v>
      </c>
      <c r="AZ108" s="1034">
        <f t="shared" si="122"/>
        <v>1143</v>
      </c>
      <c r="BA108" s="1034">
        <f t="shared" si="123"/>
        <v>9</v>
      </c>
      <c r="BB108" s="1034">
        <f>IF($AT108="Rollover",AO108,IF($AT108="PBR Methodology",#REF!,"ERROR"))</f>
        <v>371</v>
      </c>
      <c r="BC108" s="1037" t="str">
        <f t="shared" si="109"/>
        <v>-</v>
      </c>
      <c r="BD108" s="1034">
        <f t="shared" si="110"/>
        <v>0</v>
      </c>
      <c r="BF108" s="981">
        <v>0</v>
      </c>
      <c r="BL108" s="983">
        <f t="shared" si="124"/>
        <v>0</v>
      </c>
      <c r="BM108" s="983">
        <f t="shared" si="125"/>
        <v>1143</v>
      </c>
      <c r="BN108" s="983">
        <f t="shared" si="126"/>
        <v>9</v>
      </c>
      <c r="BO108" s="983">
        <f t="shared" si="127"/>
        <v>371</v>
      </c>
      <c r="BP108" s="1055" t="str">
        <f t="shared" si="128"/>
        <v>-</v>
      </c>
      <c r="BQ108" s="983">
        <f t="shared" si="112"/>
        <v>0</v>
      </c>
    </row>
    <row r="109" spans="1:69" ht="15.75" thickBot="1">
      <c r="A109" s="45" t="s">
        <v>24</v>
      </c>
      <c r="B109" s="44" t="s">
        <v>23</v>
      </c>
      <c r="C109" s="43">
        <v>280</v>
      </c>
      <c r="D109" s="42">
        <v>1155</v>
      </c>
      <c r="E109" s="41">
        <v>8</v>
      </c>
      <c r="F109" s="41">
        <v>371</v>
      </c>
      <c r="G109" s="40" t="s">
        <v>22</v>
      </c>
      <c r="H109" s="39" t="s">
        <v>21</v>
      </c>
      <c r="I109" s="38" t="s">
        <v>21</v>
      </c>
      <c r="Y109" s="977">
        <f t="shared" si="103"/>
        <v>0</v>
      </c>
      <c r="Z109" s="978">
        <f t="shared" si="104"/>
        <v>0</v>
      </c>
      <c r="AA109" s="979">
        <f>VLOOKUP(LEFT(A109,2),'Price Adjustments'!$B$16:$G$57,5,FALSE)</f>
        <v>0</v>
      </c>
      <c r="AB109" s="968">
        <f t="shared" si="113"/>
        <v>280</v>
      </c>
      <c r="AC109" s="964">
        <f t="shared" si="114"/>
        <v>1155</v>
      </c>
      <c r="AD109" s="964">
        <f t="shared" si="115"/>
        <v>8</v>
      </c>
      <c r="AE109" s="964">
        <f t="shared" si="116"/>
        <v>371</v>
      </c>
      <c r="AF109" s="964" t="str">
        <f t="shared" si="117"/>
        <v>No</v>
      </c>
      <c r="AG109" s="1028" t="str">
        <f t="shared" si="118"/>
        <v>-</v>
      </c>
      <c r="AH109" s="964" t="str">
        <f t="shared" si="119"/>
        <v>-</v>
      </c>
      <c r="AI109" s="171"/>
      <c r="AJ109" s="171"/>
      <c r="AK109" s="171"/>
      <c r="AL109" s="1031">
        <f t="shared" si="120"/>
        <v>280</v>
      </c>
      <c r="AM109" s="1031">
        <f t="shared" si="105"/>
        <v>1155</v>
      </c>
      <c r="AN109" s="1031">
        <f t="shared" si="105"/>
        <v>8</v>
      </c>
      <c r="AO109" s="1031">
        <f t="shared" si="105"/>
        <v>371</v>
      </c>
      <c r="AP109" s="1032">
        <f t="shared" si="121"/>
        <v>0</v>
      </c>
      <c r="AR109" s="190" t="str">
        <f t="shared" si="106"/>
        <v>NZ10Z</v>
      </c>
      <c r="AS109" s="190" t="str">
        <f t="shared" si="107"/>
        <v>Diagnostic and Therapeutic Procedures on Fetus</v>
      </c>
      <c r="AT109" s="355" t="s">
        <v>1562</v>
      </c>
      <c r="AU109" s="280" t="s">
        <v>3136</v>
      </c>
      <c r="AY109" s="1035">
        <f t="shared" si="108"/>
        <v>280</v>
      </c>
      <c r="AZ109" s="1035">
        <f t="shared" si="122"/>
        <v>1155</v>
      </c>
      <c r="BA109" s="1035">
        <f t="shared" si="123"/>
        <v>8</v>
      </c>
      <c r="BB109" s="1035">
        <f>IF($AT109="Rollover",AO109,IF($AT109="PBR Methodology",#REF!,"ERROR"))</f>
        <v>371</v>
      </c>
      <c r="BC109" s="1037" t="str">
        <f>IF($AT109="Rollover",AG109,IF($AT109="PBR Methodology",AT109,"ERROR"))</f>
        <v>-</v>
      </c>
      <c r="BD109" s="1035">
        <f t="shared" si="110"/>
        <v>0</v>
      </c>
      <c r="BF109" s="982">
        <v>0</v>
      </c>
      <c r="BL109" s="983">
        <f t="shared" si="124"/>
        <v>280</v>
      </c>
      <c r="BM109" s="983">
        <f t="shared" si="125"/>
        <v>1155</v>
      </c>
      <c r="BN109" s="983">
        <f t="shared" si="126"/>
        <v>8</v>
      </c>
      <c r="BO109" s="983">
        <f t="shared" si="127"/>
        <v>371</v>
      </c>
      <c r="BP109" s="1055" t="str">
        <f t="shared" si="128"/>
        <v>-</v>
      </c>
      <c r="BQ109" s="983">
        <f t="shared" si="112"/>
        <v>0</v>
      </c>
    </row>
    <row r="110" spans="1:69" ht="13.5" thickBot="1">
      <c r="A110" s="37"/>
      <c r="B110" s="36"/>
      <c r="C110" s="36"/>
      <c r="D110" s="36"/>
      <c r="E110" s="36"/>
      <c r="F110" s="36"/>
      <c r="G110" s="36"/>
      <c r="H110" s="36"/>
      <c r="I110" s="36"/>
      <c r="AO110" s="831"/>
      <c r="AP110" s="877"/>
      <c r="AS110" s="831"/>
    </row>
    <row r="111" spans="1:69" ht="12.75">
      <c r="A111" s="15"/>
      <c r="B111" s="3"/>
      <c r="C111" s="3"/>
      <c r="D111" s="3"/>
      <c r="E111" s="3"/>
      <c r="F111" s="3"/>
      <c r="G111" s="3"/>
      <c r="H111" s="3"/>
      <c r="I111" s="3"/>
      <c r="AO111" s="831"/>
      <c r="AP111" s="831"/>
      <c r="AS111" s="831"/>
    </row>
    <row r="112" spans="1:69" ht="14.25">
      <c r="A112" s="18">
        <v>11</v>
      </c>
      <c r="B112" s="17" t="s">
        <v>20</v>
      </c>
      <c r="C112" s="3"/>
      <c r="D112" s="3"/>
      <c r="E112" s="3"/>
      <c r="F112" s="3"/>
      <c r="G112" s="3"/>
      <c r="H112" s="3"/>
      <c r="I112" s="16"/>
      <c r="Y112" s="200" t="s">
        <v>1562</v>
      </c>
      <c r="AY112" s="93" t="s">
        <v>1558</v>
      </c>
      <c r="BF112" s="93" t="s">
        <v>1559</v>
      </c>
    </row>
    <row r="113" spans="1:67" ht="13.5" thickBot="1">
      <c r="A113" s="15"/>
      <c r="B113" s="3"/>
      <c r="C113" s="3"/>
      <c r="D113" s="3"/>
      <c r="E113" s="3"/>
      <c r="F113" s="3"/>
      <c r="G113" s="3"/>
      <c r="H113" s="3"/>
      <c r="I113" s="3"/>
      <c r="Y113" s="93"/>
      <c r="Z113" s="93"/>
      <c r="AA113" s="93"/>
      <c r="AB113" s="93"/>
      <c r="AC113" s="93"/>
      <c r="AE113" s="93"/>
      <c r="AG113" s="93"/>
      <c r="AH113" s="93"/>
      <c r="AI113" s="93"/>
      <c r="AJ113" s="93"/>
      <c r="AK113" s="93"/>
      <c r="AN113" s="93"/>
      <c r="AO113" s="93"/>
      <c r="AP113" s="93"/>
      <c r="AQ113" s="93"/>
      <c r="AR113" s="93"/>
    </row>
    <row r="114" spans="1:67" ht="13.5" thickBot="1">
      <c r="A114" s="35"/>
      <c r="B114" s="34"/>
      <c r="C114" s="1066" t="s">
        <v>19</v>
      </c>
      <c r="D114" s="1067"/>
      <c r="E114" s="1067"/>
      <c r="F114" s="1068"/>
      <c r="G114" s="3"/>
      <c r="H114" s="3"/>
      <c r="I114" s="3"/>
      <c r="K114" s="562"/>
      <c r="L114" s="562"/>
      <c r="M114" s="562"/>
      <c r="N114" s="562"/>
      <c r="Y114" s="530"/>
      <c r="Z114" s="531" t="s">
        <v>1576</v>
      </c>
      <c r="AA114" s="532"/>
      <c r="AB114" s="533"/>
      <c r="AC114" s="523"/>
      <c r="AD114" s="1075" t="s">
        <v>1575</v>
      </c>
      <c r="AE114" s="1076"/>
      <c r="AF114" s="88"/>
      <c r="AG114" s="523"/>
      <c r="AH114" s="530"/>
      <c r="AI114" s="545" t="s">
        <v>1564</v>
      </c>
      <c r="AJ114" s="532"/>
      <c r="AK114" s="542"/>
      <c r="AN114" s="93"/>
      <c r="AO114" s="93"/>
      <c r="AP114" s="93"/>
      <c r="AQ114" s="93"/>
      <c r="AR114" s="93"/>
    </row>
    <row r="115" spans="1:67" ht="69.75" customHeight="1" thickBot="1">
      <c r="A115" s="33" t="s">
        <v>18</v>
      </c>
      <c r="B115" s="31" t="s">
        <v>17</v>
      </c>
      <c r="C115" s="33" t="s">
        <v>16</v>
      </c>
      <c r="D115" s="32" t="s">
        <v>15</v>
      </c>
      <c r="E115" s="32" t="s">
        <v>14</v>
      </c>
      <c r="F115" s="31" t="s">
        <v>13</v>
      </c>
      <c r="G115" s="3"/>
      <c r="H115" s="3"/>
      <c r="I115" s="3"/>
      <c r="K115" s="562"/>
      <c r="L115" s="562"/>
      <c r="M115" s="562"/>
      <c r="N115" s="562"/>
      <c r="Y115" s="196" t="s">
        <v>16</v>
      </c>
      <c r="Z115" s="196" t="s">
        <v>15</v>
      </c>
      <c r="AA115" s="196" t="s">
        <v>14</v>
      </c>
      <c r="AB115" s="196" t="s">
        <v>13</v>
      </c>
      <c r="AC115" s="522"/>
      <c r="AD115" s="196" t="s">
        <v>1553</v>
      </c>
      <c r="AE115" s="199" t="s">
        <v>1554</v>
      </c>
      <c r="AF115" s="69"/>
      <c r="AG115" s="522"/>
      <c r="AH115" s="969" t="s">
        <v>16</v>
      </c>
      <c r="AI115" s="985" t="s">
        <v>15</v>
      </c>
      <c r="AJ115" s="985" t="s">
        <v>14</v>
      </c>
      <c r="AK115" s="986" t="s">
        <v>13</v>
      </c>
      <c r="AN115" s="93"/>
      <c r="AO115" s="176" t="s">
        <v>54</v>
      </c>
      <c r="AP115" s="177" t="s">
        <v>53</v>
      </c>
      <c r="AQ115" s="177" t="s">
        <v>1557</v>
      </c>
      <c r="AR115" s="177" t="s">
        <v>1568</v>
      </c>
      <c r="AY115" s="179" t="str">
        <f>AH115</f>
        <v>WF01B
First Attendance - Single Professional</v>
      </c>
      <c r="AZ115" s="179" t="str">
        <f t="shared" ref="AZ115:BB115" si="129">AI115</f>
        <v>WF02B
First Attendance - Multi Professional</v>
      </c>
      <c r="BA115" s="179" t="str">
        <f t="shared" si="129"/>
        <v>WF01A
Follow Up Attendance - Single Professional</v>
      </c>
      <c r="BB115" s="179" t="str">
        <f t="shared" si="129"/>
        <v>WF02A
Follow Up Attendance - Multi Professional</v>
      </c>
      <c r="BF115" s="178" t="s">
        <v>1559</v>
      </c>
      <c r="BL115" s="984" t="s">
        <v>52</v>
      </c>
      <c r="BM115" s="984" t="s">
        <v>51</v>
      </c>
      <c r="BN115" s="984" t="s">
        <v>50</v>
      </c>
      <c r="BO115" s="984" t="s">
        <v>49</v>
      </c>
    </row>
    <row r="116" spans="1:67" ht="15">
      <c r="A116" s="30">
        <v>501</v>
      </c>
      <c r="B116" s="29" t="s">
        <v>12</v>
      </c>
      <c r="C116" s="28">
        <v>131</v>
      </c>
      <c r="D116" s="27">
        <v>138</v>
      </c>
      <c r="E116" s="27">
        <v>66</v>
      </c>
      <c r="F116" s="26">
        <v>83</v>
      </c>
      <c r="G116" s="3"/>
      <c r="H116" s="3"/>
      <c r="I116" s="3"/>
      <c r="K116" s="562"/>
      <c r="L116" s="562"/>
      <c r="M116" s="562"/>
      <c r="N116" s="562"/>
      <c r="Y116" s="306">
        <f t="shared" ref="Y116:Y117" si="130">C116</f>
        <v>131</v>
      </c>
      <c r="Z116" s="303">
        <f t="shared" ref="Z116:Z117" si="131">D116</f>
        <v>138</v>
      </c>
      <c r="AA116" s="303">
        <f t="shared" ref="AA116:AA117" si="132">E116</f>
        <v>66</v>
      </c>
      <c r="AB116" s="312">
        <f t="shared" ref="AB116:AB117" si="133">F116</f>
        <v>83</v>
      </c>
      <c r="AC116" s="522"/>
      <c r="AD116" s="970">
        <f t="shared" ref="AD116:AD117" si="134">$F$6</f>
        <v>0</v>
      </c>
      <c r="AE116" s="971">
        <f t="shared" ref="AE116:AE117" si="135">$F$7</f>
        <v>0</v>
      </c>
      <c r="AF116" s="69"/>
      <c r="AG116" s="522"/>
      <c r="AH116" s="987">
        <f>Y116*(1+$AD116)*(1+$AE116)</f>
        <v>131</v>
      </c>
      <c r="AI116" s="988">
        <f t="shared" ref="AI116:AK116" si="136">Z116*(1+$AD116)*(1+$AE116)</f>
        <v>138</v>
      </c>
      <c r="AJ116" s="988">
        <f t="shared" si="136"/>
        <v>66</v>
      </c>
      <c r="AK116" s="989">
        <f t="shared" si="136"/>
        <v>83</v>
      </c>
      <c r="AN116" s="93"/>
      <c r="AO116" s="884">
        <f t="shared" ref="AO116:AO117" si="137">A116</f>
        <v>501</v>
      </c>
      <c r="AP116" s="187" t="str">
        <f t="shared" ref="AP116:AP117" si="138">B116</f>
        <v>Obstetrics</v>
      </c>
      <c r="AQ116" s="181" t="s">
        <v>1562</v>
      </c>
      <c r="AR116" s="279" t="s">
        <v>3136</v>
      </c>
      <c r="AY116" s="994">
        <f>IF($AQ116="Rollover",AH116,IF($AQ116="PBR Methodology",AH116,"ERROR"))</f>
        <v>131</v>
      </c>
      <c r="AZ116" s="995">
        <f t="shared" ref="AZ116:BB116" si="139">IF($AQ116="Rollover",AI116,IF($AQ116="PBR Methodology",AI116,"ERROR"))</f>
        <v>138</v>
      </c>
      <c r="BA116" s="995">
        <f t="shared" si="139"/>
        <v>66</v>
      </c>
      <c r="BB116" s="996">
        <f t="shared" si="139"/>
        <v>83</v>
      </c>
      <c r="BF116" s="980">
        <v>0</v>
      </c>
      <c r="BL116" s="1001">
        <f>AY116*(1+$BF116)</f>
        <v>131</v>
      </c>
      <c r="BM116" s="1001">
        <f t="shared" ref="BM116:BO116" si="140">AZ116*(1+$BF116)</f>
        <v>138</v>
      </c>
      <c r="BN116" s="1001">
        <f t="shared" si="140"/>
        <v>66</v>
      </c>
      <c r="BO116" s="1001">
        <f t="shared" si="140"/>
        <v>83</v>
      </c>
    </row>
    <row r="117" spans="1:67" ht="15.75" thickBot="1">
      <c r="A117" s="25">
        <v>560</v>
      </c>
      <c r="B117" s="24" t="s">
        <v>11</v>
      </c>
      <c r="C117" s="23">
        <v>131</v>
      </c>
      <c r="D117" s="22">
        <v>138</v>
      </c>
      <c r="E117" s="22">
        <v>66</v>
      </c>
      <c r="F117" s="21">
        <v>83</v>
      </c>
      <c r="G117" s="3"/>
      <c r="H117" s="3"/>
      <c r="I117" s="3"/>
      <c r="K117" s="562"/>
      <c r="L117" s="562"/>
      <c r="M117" s="562"/>
      <c r="N117" s="562"/>
      <c r="Y117" s="308">
        <f t="shared" si="130"/>
        <v>131</v>
      </c>
      <c r="Z117" s="305">
        <f t="shared" si="131"/>
        <v>138</v>
      </c>
      <c r="AA117" s="305">
        <f t="shared" si="132"/>
        <v>66</v>
      </c>
      <c r="AB117" s="314">
        <f t="shared" si="133"/>
        <v>83</v>
      </c>
      <c r="AC117" s="524"/>
      <c r="AD117" s="973">
        <f t="shared" si="134"/>
        <v>0</v>
      </c>
      <c r="AE117" s="974">
        <f t="shared" si="135"/>
        <v>0</v>
      </c>
      <c r="AF117" s="61"/>
      <c r="AG117" s="524"/>
      <c r="AH117" s="990">
        <f>Y117*(1+$AD117)*(1+$AE117)</f>
        <v>131</v>
      </c>
      <c r="AI117" s="991">
        <f t="shared" ref="AI117" si="141">Z117*(1+$AD117)*(1+$AE117)</f>
        <v>138</v>
      </c>
      <c r="AJ117" s="991">
        <f t="shared" ref="AJ117" si="142">AA117*(1+$AD117)*(1+$AE117)</f>
        <v>66</v>
      </c>
      <c r="AK117" s="992">
        <f t="shared" ref="AK117" si="143">AB117*(1+$AD117)*(1+$AE117)</f>
        <v>83</v>
      </c>
      <c r="AN117" s="93"/>
      <c r="AO117" s="885">
        <f t="shared" si="137"/>
        <v>560</v>
      </c>
      <c r="AP117" s="191" t="str">
        <f t="shared" si="138"/>
        <v>Midwife Episode</v>
      </c>
      <c r="AQ117" s="185" t="s">
        <v>1562</v>
      </c>
      <c r="AR117" s="279" t="s">
        <v>3136</v>
      </c>
      <c r="AY117" s="997">
        <f t="shared" ref="AY117" si="144">IF($AQ117="Rollover",AH117,IF($AQ117="PBR Methodology",AH117,"ERROR"))</f>
        <v>131</v>
      </c>
      <c r="AZ117" s="998">
        <f t="shared" ref="AZ117" si="145">IF($AQ117="Rollover",AI117,IF($AQ117="PBR Methodology",AI117,"ERROR"))</f>
        <v>138</v>
      </c>
      <c r="BA117" s="998">
        <f t="shared" ref="BA117" si="146">IF($AQ117="Rollover",AJ117,IF($AQ117="PBR Methodology",AJ117,"ERROR"))</f>
        <v>66</v>
      </c>
      <c r="BB117" s="999">
        <f t="shared" ref="BB117" si="147">IF($AQ117="Rollover",AK117,IF($AQ117="PBR Methodology",AK117,"ERROR"))</f>
        <v>83</v>
      </c>
      <c r="BF117" s="981">
        <v>0</v>
      </c>
      <c r="BL117" s="1001">
        <f t="shared" ref="BL117:BL124" si="148">AY117*(1+$BF117)</f>
        <v>131</v>
      </c>
      <c r="BM117" s="1001">
        <f t="shared" ref="BM117" si="149">AZ117*(1+$BF117)</f>
        <v>138</v>
      </c>
      <c r="BN117" s="1001">
        <f t="shared" ref="BN117" si="150">BA117*(1+$BF117)</f>
        <v>66</v>
      </c>
      <c r="BO117" s="1001">
        <f t="shared" ref="BO117" si="151">BB117*(1+$BF117)</f>
        <v>83</v>
      </c>
    </row>
    <row r="118" spans="1:67" ht="15.75" thickBot="1">
      <c r="A118" s="4"/>
      <c r="B118" s="4"/>
      <c r="C118" s="4"/>
      <c r="D118" s="4"/>
      <c r="E118" s="4"/>
      <c r="F118" s="4"/>
      <c r="G118" s="4"/>
      <c r="H118" s="202"/>
      <c r="I118" s="202"/>
      <c r="K118" s="562"/>
      <c r="L118" s="562"/>
      <c r="M118" s="562"/>
      <c r="N118" s="562"/>
      <c r="Y118" s="886"/>
      <c r="Z118" s="886"/>
      <c r="AA118" s="886"/>
      <c r="AB118" s="886"/>
      <c r="AC118" s="887"/>
      <c r="AD118" s="887"/>
      <c r="AE118" s="887"/>
      <c r="AF118" s="831"/>
      <c r="AG118" s="887"/>
      <c r="AH118" s="888"/>
      <c r="AI118" s="888"/>
      <c r="AJ118" s="888"/>
      <c r="AK118" s="888"/>
      <c r="AN118" s="93"/>
      <c r="AO118" s="880"/>
      <c r="AP118" s="881"/>
      <c r="AQ118" s="882"/>
      <c r="AR118" s="883"/>
      <c r="AS118" s="831"/>
    </row>
    <row r="119" spans="1:67" ht="12.75">
      <c r="A119" s="15"/>
      <c r="B119" s="3"/>
      <c r="C119" s="3"/>
      <c r="D119" s="3"/>
      <c r="E119" s="3"/>
      <c r="F119" s="3"/>
      <c r="G119" s="3"/>
      <c r="H119" s="202"/>
      <c r="I119" s="202"/>
      <c r="K119" s="562"/>
      <c r="L119" s="562"/>
      <c r="M119" s="562"/>
      <c r="N119" s="562"/>
      <c r="AO119" s="831"/>
      <c r="AP119" s="831"/>
      <c r="AQ119" s="831"/>
      <c r="AR119" s="831"/>
      <c r="AS119" s="831"/>
    </row>
    <row r="120" spans="1:67" ht="12.75">
      <c r="A120" s="18">
        <v>12</v>
      </c>
      <c r="B120" s="17" t="s">
        <v>10</v>
      </c>
      <c r="C120" s="3"/>
      <c r="D120" s="3"/>
      <c r="E120" s="3"/>
      <c r="F120" s="3"/>
      <c r="G120" s="3"/>
      <c r="H120" s="202"/>
      <c r="I120" s="16"/>
      <c r="K120" s="562"/>
      <c r="L120" s="562"/>
      <c r="M120" s="562"/>
      <c r="N120" s="562"/>
    </row>
    <row r="121" spans="1:67" ht="13.5" thickBot="1">
      <c r="A121" s="15"/>
      <c r="B121" s="3"/>
      <c r="C121" s="3"/>
      <c r="D121" s="3"/>
      <c r="E121" s="3"/>
      <c r="F121" s="3"/>
      <c r="G121" s="3"/>
      <c r="H121" s="202"/>
      <c r="I121" s="202"/>
      <c r="K121" s="562"/>
      <c r="L121" s="562"/>
      <c r="M121" s="562"/>
      <c r="N121" s="562"/>
    </row>
    <row r="122" spans="1:67" ht="63" customHeight="1" thickBot="1">
      <c r="A122" s="14" t="s">
        <v>6</v>
      </c>
      <c r="B122" s="13" t="s">
        <v>5</v>
      </c>
      <c r="C122" s="12" t="s">
        <v>4</v>
      </c>
      <c r="D122" s="3"/>
      <c r="E122" s="3"/>
      <c r="F122" s="3"/>
      <c r="G122" s="3"/>
      <c r="H122" s="202"/>
      <c r="I122" s="202"/>
      <c r="K122" s="562"/>
      <c r="L122" s="562"/>
      <c r="M122" s="562"/>
      <c r="N122" s="562"/>
      <c r="Y122" s="196" t="s">
        <v>1553</v>
      </c>
      <c r="Z122" s="196" t="s">
        <v>1554</v>
      </c>
      <c r="AB122" s="893" t="s">
        <v>4</v>
      </c>
      <c r="AC122" s="88"/>
      <c r="AD122" s="88"/>
      <c r="AE122" s="88"/>
      <c r="AF122" s="88"/>
      <c r="AG122" s="88"/>
      <c r="AH122" s="896"/>
      <c r="AI122" s="896"/>
      <c r="AJ122" s="897"/>
      <c r="AK122" s="893" t="s">
        <v>4</v>
      </c>
      <c r="AO122" s="176" t="s">
        <v>54</v>
      </c>
      <c r="AP122" s="177" t="s">
        <v>53</v>
      </c>
      <c r="AQ122" s="177" t="s">
        <v>1557</v>
      </c>
      <c r="AR122" s="177" t="s">
        <v>1568</v>
      </c>
      <c r="AY122" s="1000" t="s">
        <v>4</v>
      </c>
      <c r="BF122" s="178" t="s">
        <v>1559</v>
      </c>
      <c r="BL122" s="1000" t="s">
        <v>4</v>
      </c>
    </row>
    <row r="123" spans="1:67" ht="15">
      <c r="A123" s="10" t="s">
        <v>1</v>
      </c>
      <c r="B123" s="20" t="s">
        <v>9</v>
      </c>
      <c r="C123" s="8">
        <v>43</v>
      </c>
      <c r="D123" s="3"/>
      <c r="E123" s="3"/>
      <c r="F123" s="3"/>
      <c r="G123" s="3"/>
      <c r="H123" s="202"/>
      <c r="I123" s="202"/>
      <c r="K123" s="562"/>
      <c r="L123" s="562"/>
      <c r="M123" s="562"/>
      <c r="N123" s="562"/>
      <c r="Y123" s="970">
        <f t="shared" ref="Y123:Y124" si="152">$F$6</f>
        <v>0</v>
      </c>
      <c r="Z123" s="971">
        <f t="shared" ref="Z123:Z124" si="153">$F$7</f>
        <v>0</v>
      </c>
      <c r="AB123" s="894">
        <f>C123</f>
        <v>43</v>
      </c>
      <c r="AC123" s="69"/>
      <c r="AD123" s="69"/>
      <c r="AE123" s="69"/>
      <c r="AF123" s="69"/>
      <c r="AG123" s="69"/>
      <c r="AH123" s="892"/>
      <c r="AI123" s="892"/>
      <c r="AJ123" s="898"/>
      <c r="AK123" s="894">
        <f>IFERROR(AB123*(1+Y123)*(1+Z123),"-")</f>
        <v>43</v>
      </c>
      <c r="AO123" s="884" t="str">
        <f t="shared" ref="AO123:AO124" si="154">A123</f>
        <v>n/a</v>
      </c>
      <c r="AP123" s="187" t="str">
        <f t="shared" ref="AP123:AP124" si="155">B123</f>
        <v>Antenatal Visits</v>
      </c>
      <c r="AQ123" s="181" t="s">
        <v>1562</v>
      </c>
      <c r="AR123" s="279" t="s">
        <v>3136</v>
      </c>
      <c r="AY123" s="993">
        <f>IF($AQ123="Rollover",AK123,IF($AQ123="PBR Methodology",AK123,"ERROR"))</f>
        <v>43</v>
      </c>
      <c r="BF123" s="981">
        <v>0</v>
      </c>
      <c r="BL123" s="1001">
        <f t="shared" si="148"/>
        <v>43</v>
      </c>
    </row>
    <row r="124" spans="1:67" ht="15.75" thickBot="1">
      <c r="A124" s="7" t="s">
        <v>1</v>
      </c>
      <c r="B124" s="19" t="s">
        <v>8</v>
      </c>
      <c r="C124" s="5">
        <v>55</v>
      </c>
      <c r="D124" s="3"/>
      <c r="E124" s="3"/>
      <c r="F124" s="3"/>
      <c r="G124" s="3"/>
      <c r="H124" s="202"/>
      <c r="I124" s="202"/>
      <c r="K124" s="562"/>
      <c r="L124" s="562"/>
      <c r="M124" s="562"/>
      <c r="N124" s="562"/>
      <c r="Y124" s="973">
        <f t="shared" si="152"/>
        <v>0</v>
      </c>
      <c r="Z124" s="974">
        <f t="shared" si="153"/>
        <v>0</v>
      </c>
      <c r="AB124" s="895">
        <f>C124</f>
        <v>55</v>
      </c>
      <c r="AC124" s="61"/>
      <c r="AD124" s="61"/>
      <c r="AE124" s="61"/>
      <c r="AF124" s="61"/>
      <c r="AG124" s="61"/>
      <c r="AH124" s="899"/>
      <c r="AI124" s="899"/>
      <c r="AJ124" s="900"/>
      <c r="AK124" s="894">
        <f>IFERROR(AB124*(1+Y124)*(1+Z124),"-")</f>
        <v>55</v>
      </c>
      <c r="AO124" s="885" t="str">
        <f t="shared" si="154"/>
        <v>n/a</v>
      </c>
      <c r="AP124" s="191" t="str">
        <f t="shared" si="155"/>
        <v>Postnatal Visits</v>
      </c>
      <c r="AQ124" s="185" t="s">
        <v>1562</v>
      </c>
      <c r="AR124" s="279" t="s">
        <v>3136</v>
      </c>
      <c r="AY124" s="993">
        <f>IF($AQ124="Rollover",AK124,IF($AQ124="PBR Methodology",AK124,"ERROR"))</f>
        <v>55</v>
      </c>
      <c r="BF124" s="981">
        <v>0</v>
      </c>
      <c r="BL124" s="1001">
        <f t="shared" si="148"/>
        <v>55</v>
      </c>
    </row>
    <row r="125" spans="1:67" ht="15.75" thickBot="1">
      <c r="A125" s="4"/>
      <c r="B125" s="4"/>
      <c r="C125" s="4"/>
      <c r="D125" s="4"/>
      <c r="E125" s="4"/>
      <c r="F125" s="4"/>
      <c r="G125" s="4"/>
      <c r="H125" s="202"/>
      <c r="I125" s="202"/>
      <c r="K125" s="562"/>
      <c r="L125" s="562"/>
      <c r="M125" s="562"/>
      <c r="N125" s="562"/>
      <c r="Y125" s="879"/>
      <c r="Z125" s="879"/>
      <c r="AB125" s="879"/>
    </row>
    <row r="126" spans="1:67" ht="15">
      <c r="A126" s="15"/>
      <c r="B126" s="3"/>
      <c r="C126" s="3"/>
      <c r="D126" s="3"/>
      <c r="E126" s="3"/>
      <c r="F126" s="3"/>
      <c r="G126" s="3"/>
      <c r="H126" s="202"/>
      <c r="I126" s="202"/>
      <c r="K126" s="562"/>
      <c r="L126" s="562"/>
      <c r="M126" s="562"/>
      <c r="N126" s="562"/>
      <c r="Y126" s="889"/>
      <c r="Z126" s="889"/>
      <c r="AB126" s="889"/>
    </row>
    <row r="127" spans="1:67" ht="15">
      <c r="A127" s="18">
        <v>13</v>
      </c>
      <c r="B127" s="17" t="s">
        <v>7</v>
      </c>
      <c r="C127" s="3"/>
      <c r="D127" s="3"/>
      <c r="E127" s="3"/>
      <c r="F127" s="3"/>
      <c r="G127" s="3"/>
      <c r="H127" s="202"/>
      <c r="I127" s="16"/>
      <c r="K127" s="562"/>
      <c r="L127" s="562"/>
      <c r="M127" s="562"/>
      <c r="N127" s="562"/>
      <c r="Y127" s="889"/>
      <c r="Z127" s="889"/>
      <c r="AB127" s="889"/>
    </row>
    <row r="128" spans="1:67" ht="15.75" thickBot="1">
      <c r="A128" s="15"/>
      <c r="B128" s="3"/>
      <c r="C128" s="3"/>
      <c r="D128" s="3"/>
      <c r="E128" s="3"/>
      <c r="F128" s="3"/>
      <c r="G128" s="3"/>
      <c r="H128" s="202"/>
      <c r="I128" s="202"/>
      <c r="K128" s="562"/>
      <c r="L128" s="562"/>
      <c r="M128" s="562"/>
      <c r="N128" s="562"/>
      <c r="Y128" s="890"/>
      <c r="Z128" s="890"/>
      <c r="AB128" s="891"/>
      <c r="AD128" s="876"/>
    </row>
    <row r="129" spans="1:64" ht="34.5" customHeight="1" thickBot="1">
      <c r="A129" s="14" t="s">
        <v>6</v>
      </c>
      <c r="B129" s="13" t="s">
        <v>5</v>
      </c>
      <c r="C129" s="12" t="s">
        <v>4</v>
      </c>
      <c r="D129" s="3"/>
      <c r="E129" s="3"/>
      <c r="F129" s="3"/>
      <c r="G129" s="3"/>
      <c r="H129" s="202"/>
      <c r="I129" s="202"/>
      <c r="K129" s="562"/>
      <c r="L129" s="562"/>
      <c r="M129" s="562"/>
      <c r="N129" s="562"/>
      <c r="Y129" s="196" t="s">
        <v>1553</v>
      </c>
      <c r="Z129" s="196" t="s">
        <v>1554</v>
      </c>
      <c r="AB129" s="212" t="s">
        <v>4</v>
      </c>
      <c r="AC129" s="902"/>
      <c r="AD129" s="88"/>
      <c r="AE129" s="88"/>
      <c r="AF129" s="88"/>
      <c r="AG129" s="88"/>
      <c r="AH129" s="896"/>
      <c r="AI129" s="896"/>
      <c r="AJ129" s="896"/>
      <c r="AK129" s="893" t="s">
        <v>4</v>
      </c>
      <c r="AO129" s="904" t="s">
        <v>54</v>
      </c>
      <c r="AP129" s="905" t="s">
        <v>53</v>
      </c>
      <c r="AQ129" s="905" t="s">
        <v>1557</v>
      </c>
      <c r="AR129" s="905" t="s">
        <v>1568</v>
      </c>
      <c r="AY129" s="1000" t="str">
        <f>AY122</f>
        <v>Tariff (£)</v>
      </c>
      <c r="BF129" s="178" t="s">
        <v>1559</v>
      </c>
      <c r="BL129" s="1000" t="s">
        <v>4</v>
      </c>
    </row>
    <row r="130" spans="1:64" ht="15">
      <c r="A130" s="10" t="s">
        <v>1</v>
      </c>
      <c r="B130" s="9" t="s">
        <v>3</v>
      </c>
      <c r="C130" s="11">
        <v>184</v>
      </c>
      <c r="D130" s="3"/>
      <c r="E130" s="3"/>
      <c r="F130" s="3"/>
      <c r="G130" s="3"/>
      <c r="H130" s="202"/>
      <c r="I130" s="202"/>
      <c r="K130" s="562"/>
      <c r="L130" s="562"/>
      <c r="M130" s="562"/>
      <c r="N130" s="562"/>
      <c r="Y130" s="970">
        <f t="shared" ref="Y130:Y132" si="156">$F$6</f>
        <v>0</v>
      </c>
      <c r="Z130" s="971">
        <f t="shared" ref="Z130:Z132" si="157">$F$7</f>
        <v>0</v>
      </c>
      <c r="AB130" s="901">
        <f>C130</f>
        <v>184</v>
      </c>
      <c r="AC130" s="903"/>
      <c r="AD130" s="69"/>
      <c r="AE130" s="69"/>
      <c r="AF130" s="69"/>
      <c r="AG130" s="69"/>
      <c r="AH130" s="892"/>
      <c r="AI130" s="892"/>
      <c r="AJ130" s="892"/>
      <c r="AK130" s="894">
        <f>IFERROR(AB130*(1+Y130)*(1+Z130),"-")</f>
        <v>184</v>
      </c>
      <c r="AO130" s="907" t="str">
        <f t="shared" ref="AO130:AO132" si="158">A130</f>
        <v>n/a</v>
      </c>
      <c r="AP130" s="908" t="str">
        <f t="shared" ref="AP130:AP132" si="159">B130</f>
        <v>Standard</v>
      </c>
      <c r="AQ130" s="909" t="s">
        <v>1562</v>
      </c>
      <c r="AR130" s="279" t="s">
        <v>3136</v>
      </c>
      <c r="AY130" s="993">
        <f>IF($AQ130="Rollover",AK130,IF($AQ130="PBR Methodology",AK130,"ERROR"))</f>
        <v>184</v>
      </c>
      <c r="BF130" s="981">
        <v>0</v>
      </c>
      <c r="BL130" s="1001">
        <f t="shared" ref="BL130:BL132" si="160">AY130*(1+$BF130)</f>
        <v>184</v>
      </c>
    </row>
    <row r="131" spans="1:64" ht="15.75" thickBot="1">
      <c r="A131" s="10" t="s">
        <v>1</v>
      </c>
      <c r="B131" s="9" t="s">
        <v>2</v>
      </c>
      <c r="C131" s="8">
        <v>284</v>
      </c>
      <c r="D131" s="3"/>
      <c r="E131" s="3"/>
      <c r="F131" s="3"/>
      <c r="G131" s="3"/>
      <c r="H131" s="202"/>
      <c r="I131" s="202"/>
      <c r="K131" s="562"/>
      <c r="L131" s="562"/>
      <c r="M131" s="562"/>
      <c r="N131" s="562"/>
      <c r="Y131" s="973">
        <f t="shared" si="156"/>
        <v>0</v>
      </c>
      <c r="Z131" s="974">
        <f t="shared" si="157"/>
        <v>0</v>
      </c>
      <c r="AB131" s="894">
        <f>C131</f>
        <v>284</v>
      </c>
      <c r="AC131" s="903"/>
      <c r="AD131" s="69"/>
      <c r="AE131" s="69"/>
      <c r="AF131" s="69"/>
      <c r="AG131" s="69"/>
      <c r="AH131" s="892"/>
      <c r="AI131" s="892"/>
      <c r="AJ131" s="892"/>
      <c r="AK131" s="894">
        <f t="shared" ref="AK131:AK132" si="161">IFERROR(AB131*(1+Y131)*(1+Z131),"-")</f>
        <v>284</v>
      </c>
      <c r="AO131" s="910" t="str">
        <f t="shared" si="158"/>
        <v>n/a</v>
      </c>
      <c r="AP131" s="906" t="str">
        <f t="shared" si="159"/>
        <v>Intermediate</v>
      </c>
      <c r="AQ131" s="878" t="s">
        <v>1562</v>
      </c>
      <c r="AR131" s="279" t="s">
        <v>3136</v>
      </c>
      <c r="AY131" s="993">
        <f t="shared" ref="AY131:AY132" si="162">IF($AQ131="Rollover",AK131,IF($AQ131="PBR Methodology",AK131,"ERROR"))</f>
        <v>284</v>
      </c>
      <c r="BF131" s="981">
        <v>0</v>
      </c>
      <c r="BL131" s="1001">
        <f t="shared" si="160"/>
        <v>284</v>
      </c>
    </row>
    <row r="132" spans="1:64" ht="15.75" thickBot="1">
      <c r="A132" s="7" t="s">
        <v>1</v>
      </c>
      <c r="B132" s="6" t="s">
        <v>0</v>
      </c>
      <c r="C132" s="5">
        <v>284</v>
      </c>
      <c r="D132" s="3"/>
      <c r="E132" s="3"/>
      <c r="F132" s="3"/>
      <c r="G132" s="3"/>
      <c r="H132" s="202"/>
      <c r="I132" s="202"/>
      <c r="Y132" s="970">
        <f t="shared" si="156"/>
        <v>0</v>
      </c>
      <c r="Z132" s="971">
        <f t="shared" si="157"/>
        <v>0</v>
      </c>
      <c r="AB132" s="895">
        <f>C132</f>
        <v>284</v>
      </c>
      <c r="AC132" s="92"/>
      <c r="AD132" s="61"/>
      <c r="AE132" s="61"/>
      <c r="AF132" s="61"/>
      <c r="AG132" s="61"/>
      <c r="AH132" s="61"/>
      <c r="AI132" s="61"/>
      <c r="AJ132" s="61"/>
      <c r="AK132" s="894">
        <f t="shared" si="161"/>
        <v>284</v>
      </c>
      <c r="AO132" s="911" t="str">
        <f t="shared" si="158"/>
        <v>n/a</v>
      </c>
      <c r="AP132" s="912" t="str">
        <f t="shared" si="159"/>
        <v>Intensive</v>
      </c>
      <c r="AQ132" s="913" t="s">
        <v>1562</v>
      </c>
      <c r="AR132" s="279" t="s">
        <v>3136</v>
      </c>
      <c r="AY132" s="993">
        <f t="shared" si="162"/>
        <v>284</v>
      </c>
      <c r="BF132" s="981">
        <v>0</v>
      </c>
      <c r="BL132" s="1001">
        <f t="shared" si="160"/>
        <v>284</v>
      </c>
    </row>
    <row r="133" spans="1:64" ht="13.5" thickBot="1">
      <c r="A133" s="4"/>
      <c r="B133" s="4"/>
      <c r="C133" s="4"/>
      <c r="D133" s="4"/>
      <c r="E133" s="4"/>
      <c r="F133" s="4"/>
      <c r="G133" s="4"/>
      <c r="H133" s="202"/>
      <c r="I133" s="202"/>
    </row>
    <row r="134" spans="1:64">
      <c r="H134" s="69"/>
      <c r="I134" s="69"/>
    </row>
    <row r="135" spans="1:64">
      <c r="H135" s="69"/>
      <c r="I135" s="69"/>
    </row>
    <row r="136" spans="1:64">
      <c r="H136" s="69"/>
      <c r="I136" s="69"/>
    </row>
    <row r="137" spans="1:64">
      <c r="H137" s="69"/>
      <c r="I137" s="69"/>
    </row>
    <row r="138" spans="1:64">
      <c r="H138" s="69"/>
      <c r="I138" s="69"/>
    </row>
    <row r="139" spans="1:64">
      <c r="H139" s="69"/>
      <c r="I139" s="69"/>
    </row>
    <row r="140" spans="1:64">
      <c r="H140" s="69"/>
      <c r="I140" s="69"/>
    </row>
    <row r="141" spans="1:64">
      <c r="H141" s="69"/>
      <c r="I141" s="69"/>
    </row>
    <row r="142" spans="1:64">
      <c r="H142" s="69"/>
      <c r="I142" s="69"/>
    </row>
    <row r="143" spans="1:64">
      <c r="H143" s="69"/>
      <c r="I143" s="69"/>
    </row>
    <row r="144" spans="1:64">
      <c r="H144" s="69"/>
      <c r="I144" s="69"/>
    </row>
  </sheetData>
  <mergeCells count="13">
    <mergeCell ref="AD70:AE70"/>
    <mergeCell ref="AD76:AE76"/>
    <mergeCell ref="AE84:AF84"/>
    <mergeCell ref="A1:B1"/>
    <mergeCell ref="AD114:AE114"/>
    <mergeCell ref="Y97:AE97"/>
    <mergeCell ref="C114:F114"/>
    <mergeCell ref="A13:B13"/>
    <mergeCell ref="A41:G41"/>
    <mergeCell ref="A42:G42"/>
    <mergeCell ref="A43:G43"/>
    <mergeCell ref="C70:F70"/>
    <mergeCell ref="C76:F76"/>
  </mergeCells>
  <conditionalFormatting sqref="AP18:AP23 AO17:AO27">
    <cfRule type="expression" dxfId="21" priority="16">
      <formula>NOT(#REF!)</formula>
    </cfRule>
  </conditionalFormatting>
  <conditionalFormatting sqref="AP34:AP35 AO33:AO35 AO35:AP36">
    <cfRule type="expression" dxfId="20" priority="15">
      <formula>NOT(#REF!)</formula>
    </cfRule>
  </conditionalFormatting>
  <conditionalFormatting sqref="AO88:AP90">
    <cfRule type="expression" dxfId="19" priority="9">
      <formula>NOT(#REF!)</formula>
    </cfRule>
  </conditionalFormatting>
  <conditionalFormatting sqref="AP54 AO53:AO54">
    <cfRule type="expression" dxfId="18" priority="14">
      <formula>NOT(#REF!)</formula>
    </cfRule>
  </conditionalFormatting>
  <conditionalFormatting sqref="AO72">
    <cfRule type="expression" dxfId="17" priority="13">
      <formula>NOT(#REF!)</formula>
    </cfRule>
  </conditionalFormatting>
  <conditionalFormatting sqref="AP79:AP80 AO78:AO80">
    <cfRule type="expression" dxfId="16" priority="12">
      <formula>NOT(#REF!)</formula>
    </cfRule>
  </conditionalFormatting>
  <conditionalFormatting sqref="AO60:AO61">
    <cfRule type="expression" dxfId="15" priority="11">
      <formula>NOT(#REF!)</formula>
    </cfRule>
  </conditionalFormatting>
  <conditionalFormatting sqref="AP87 AO86:AO87">
    <cfRule type="expression" dxfId="14" priority="10">
      <formula>NOT(#REF!)</formula>
    </cfRule>
  </conditionalFormatting>
  <conditionalFormatting sqref="E98">
    <cfRule type="cellIs" dxfId="13" priority="8" stopIfTrue="1" operator="equal">
      <formula>0</formula>
    </cfRule>
  </conditionalFormatting>
  <conditionalFormatting sqref="AO66">
    <cfRule type="expression" dxfId="12" priority="7">
      <formula>NOT(#REF!)</formula>
    </cfRule>
  </conditionalFormatting>
  <conditionalFormatting sqref="AP117:AP118 AO116:AO118">
    <cfRule type="expression" dxfId="11" priority="6">
      <formula>NOT(#REF!)</formula>
    </cfRule>
  </conditionalFormatting>
  <conditionalFormatting sqref="AR99:AS109">
    <cfRule type="expression" dxfId="10" priority="3">
      <formula>NOT(#REF!)</formula>
    </cfRule>
  </conditionalFormatting>
  <conditionalFormatting sqref="AP124 AO123:AO124">
    <cfRule type="expression" dxfId="9" priority="2">
      <formula>NOT(#REF!)</formula>
    </cfRule>
  </conditionalFormatting>
  <conditionalFormatting sqref="AP131:AP132 AO130:AO132">
    <cfRule type="expression" dxfId="8" priority="1">
      <formula>NOT(#REF!)</formula>
    </cfRule>
  </conditionalFormatting>
  <dataValidations count="1">
    <dataValidation type="list" allowBlank="1" showInputMessage="1" showErrorMessage="1" sqref="AQ72 AQ78:AQ80 AQ53:AQ54 AQ86:AQ90 AQ17:AQ27 AQ66 AQ60:AQ61 AQ33:AQ36 AQ116:AQ118 AT99:AT109 AQ123:AQ124 AQ130:AQ132">
      <formula1>"PbR Methodology,Rollover"</formula1>
    </dataValidation>
  </dataValidations>
  <pageMargins left="0.7" right="0.7" top="0.75" bottom="0.75" header="0.3" footer="0.3"/>
  <pageSetup paperSize="9" scale="48" orientation="portrait" r:id="rId1"/>
  <rowBreaks count="1" manualBreakCount="1">
    <brk id="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310"/>
  <sheetViews>
    <sheetView workbookViewId="0"/>
  </sheetViews>
  <sheetFormatPr defaultRowHeight="12.75"/>
  <cols>
    <col min="1" max="1" width="8.42578125" style="1050" bestFit="1" customWidth="1"/>
    <col min="2" max="2" width="18.85546875" style="1050" customWidth="1"/>
    <col min="3" max="3" width="36.7109375" style="1050" customWidth="1"/>
    <col min="4" max="4" width="13.140625" style="1050" customWidth="1"/>
    <col min="5" max="5" width="14.42578125" style="1050" customWidth="1"/>
    <col min="6" max="6" width="16" style="1050" customWidth="1"/>
    <col min="7" max="7" width="16.85546875" style="1050" customWidth="1"/>
    <col min="8" max="8" width="15.85546875" style="1050" customWidth="1"/>
    <col min="9" max="9" width="25.7109375" style="1050" customWidth="1"/>
    <col min="10" max="10" width="26.7109375" style="1050" customWidth="1"/>
    <col min="11" max="11" width="21.85546875" style="1050" customWidth="1"/>
    <col min="12" max="12" width="16.28515625" style="1050" customWidth="1"/>
    <col min="13" max="16384" width="9.140625" style="1050"/>
  </cols>
  <sheetData>
    <row r="1" spans="1:13" s="1045" customFormat="1" ht="52.5" customHeight="1">
      <c r="A1" s="1043" t="s">
        <v>54</v>
      </c>
      <c r="B1" s="1043" t="s">
        <v>53</v>
      </c>
      <c r="C1" s="1043" t="s">
        <v>1780</v>
      </c>
      <c r="D1" s="1043" t="s">
        <v>1781</v>
      </c>
      <c r="E1" s="1043" t="s">
        <v>1782</v>
      </c>
      <c r="F1" s="1043" t="s">
        <v>1783</v>
      </c>
      <c r="G1" s="1043" t="s">
        <v>1784</v>
      </c>
      <c r="H1" s="1043" t="s">
        <v>1785</v>
      </c>
      <c r="I1" s="1043" t="s">
        <v>49</v>
      </c>
      <c r="J1" s="1043" t="s">
        <v>48</v>
      </c>
      <c r="K1" s="1043" t="s">
        <v>47</v>
      </c>
      <c r="L1" s="1043" t="s">
        <v>46</v>
      </c>
      <c r="M1" s="1044"/>
    </row>
    <row r="2" spans="1:13">
      <c r="A2" s="1046" t="s">
        <v>442</v>
      </c>
      <c r="B2" s="1046" t="s">
        <v>128</v>
      </c>
      <c r="C2" s="1047">
        <v>7126.8877581056895</v>
      </c>
      <c r="D2" s="1047" t="s">
        <v>21</v>
      </c>
      <c r="E2" s="1047" t="s">
        <v>21</v>
      </c>
      <c r="F2" s="1046">
        <v>37</v>
      </c>
      <c r="G2" s="1047">
        <v>6585.1634889376446</v>
      </c>
      <c r="H2" s="1046">
        <v>45</v>
      </c>
      <c r="I2" s="1048">
        <v>206.27155914626621</v>
      </c>
      <c r="J2" s="1046" t="s">
        <v>22</v>
      </c>
      <c r="K2" s="1049">
        <v>0</v>
      </c>
      <c r="L2" s="1047">
        <v>0</v>
      </c>
    </row>
    <row r="3" spans="1:13">
      <c r="A3" s="1046" t="s">
        <v>443</v>
      </c>
      <c r="B3" s="1046" t="s">
        <v>129</v>
      </c>
      <c r="C3" s="1047">
        <v>2610.376436008049</v>
      </c>
      <c r="D3" s="1047" t="s">
        <v>21</v>
      </c>
      <c r="E3" s="1047" t="s">
        <v>21</v>
      </c>
      <c r="F3" s="1046">
        <v>15</v>
      </c>
      <c r="G3" s="1047">
        <v>4995.7995738022491</v>
      </c>
      <c r="H3" s="1046">
        <v>21</v>
      </c>
      <c r="I3" s="1048">
        <v>206.27155914626621</v>
      </c>
      <c r="J3" s="1046" t="s">
        <v>22</v>
      </c>
      <c r="K3" s="1049">
        <v>0</v>
      </c>
      <c r="L3" s="1047">
        <v>0</v>
      </c>
    </row>
    <row r="4" spans="1:13">
      <c r="A4" s="1046" t="s">
        <v>444</v>
      </c>
      <c r="B4" s="1046" t="s">
        <v>1862</v>
      </c>
      <c r="C4" s="1047">
        <v>7460.1859101531463</v>
      </c>
      <c r="D4" s="1047" t="s">
        <v>21</v>
      </c>
      <c r="E4" s="1047" t="s">
        <v>21</v>
      </c>
      <c r="F4" s="1046">
        <v>26</v>
      </c>
      <c r="G4" s="1047">
        <v>5738.6045462716511</v>
      </c>
      <c r="H4" s="1046">
        <v>28</v>
      </c>
      <c r="I4" s="1048">
        <v>206.27155914626621</v>
      </c>
      <c r="J4" s="1046" t="s">
        <v>22</v>
      </c>
      <c r="K4" s="1049">
        <v>0</v>
      </c>
      <c r="L4" s="1047">
        <v>0</v>
      </c>
    </row>
    <row r="5" spans="1:13">
      <c r="A5" s="1046" t="s">
        <v>445</v>
      </c>
      <c r="B5" s="1046" t="s">
        <v>1863</v>
      </c>
      <c r="C5" s="1047">
        <v>4704.7375512153512</v>
      </c>
      <c r="D5" s="1047" t="s">
        <v>21</v>
      </c>
      <c r="E5" s="1047" t="s">
        <v>21</v>
      </c>
      <c r="F5" s="1046">
        <v>10</v>
      </c>
      <c r="G5" s="1047">
        <v>4477.0297228192912</v>
      </c>
      <c r="H5" s="1046">
        <v>16</v>
      </c>
      <c r="I5" s="1048">
        <v>206.27155914626621</v>
      </c>
      <c r="J5" s="1046" t="s">
        <v>22</v>
      </c>
      <c r="K5" s="1049">
        <v>0</v>
      </c>
      <c r="L5" s="1047">
        <v>0</v>
      </c>
    </row>
    <row r="6" spans="1:13">
      <c r="A6" s="1046" t="s">
        <v>446</v>
      </c>
      <c r="B6" s="1046" t="s">
        <v>1864</v>
      </c>
      <c r="C6" s="1047">
        <v>9485.683770805188</v>
      </c>
      <c r="D6" s="1047" t="s">
        <v>21</v>
      </c>
      <c r="E6" s="1047" t="s">
        <v>21</v>
      </c>
      <c r="F6" s="1046">
        <v>50</v>
      </c>
      <c r="G6" s="1047">
        <v>12955.47362366288</v>
      </c>
      <c r="H6" s="1046">
        <v>87</v>
      </c>
      <c r="I6" s="1048">
        <v>206.27155914626621</v>
      </c>
      <c r="J6" s="1046" t="s">
        <v>22</v>
      </c>
      <c r="K6" s="1049">
        <v>0</v>
      </c>
      <c r="L6" s="1047">
        <v>0</v>
      </c>
    </row>
    <row r="7" spans="1:13">
      <c r="A7" s="1046" t="s">
        <v>447</v>
      </c>
      <c r="B7" s="1046" t="s">
        <v>1865</v>
      </c>
      <c r="C7" s="1047">
        <v>4103.3317947660817</v>
      </c>
      <c r="D7" s="1047" t="s">
        <v>21</v>
      </c>
      <c r="E7" s="1047" t="s">
        <v>21</v>
      </c>
      <c r="F7" s="1046">
        <v>13</v>
      </c>
      <c r="G7" s="1047">
        <v>9670.2372930132824</v>
      </c>
      <c r="H7" s="1046">
        <v>61</v>
      </c>
      <c r="I7" s="1048">
        <v>206.27155914626621</v>
      </c>
      <c r="J7" s="1046" t="s">
        <v>22</v>
      </c>
      <c r="K7" s="1049">
        <v>0</v>
      </c>
      <c r="L7" s="1047">
        <v>0</v>
      </c>
    </row>
    <row r="8" spans="1:13">
      <c r="A8" s="1046" t="s">
        <v>448</v>
      </c>
      <c r="B8" s="1046" t="s">
        <v>1866</v>
      </c>
      <c r="C8" s="1047">
        <v>5899.2854735672581</v>
      </c>
      <c r="D8" s="1047" t="s">
        <v>21</v>
      </c>
      <c r="E8" s="1047" t="s">
        <v>21</v>
      </c>
      <c r="F8" s="1046">
        <v>20</v>
      </c>
      <c r="G8" s="1047">
        <v>11646.153610385541</v>
      </c>
      <c r="H8" s="1046">
        <v>62</v>
      </c>
      <c r="I8" s="1048">
        <v>206.27155914626621</v>
      </c>
      <c r="J8" s="1046" t="s">
        <v>22</v>
      </c>
      <c r="K8" s="1049">
        <v>0</v>
      </c>
      <c r="L8" s="1047">
        <v>0</v>
      </c>
    </row>
    <row r="9" spans="1:13">
      <c r="A9" s="1046" t="s">
        <v>449</v>
      </c>
      <c r="B9" s="1046" t="s">
        <v>1867</v>
      </c>
      <c r="C9" s="1047">
        <v>3852.669548184936</v>
      </c>
      <c r="D9" s="1047" t="s">
        <v>21</v>
      </c>
      <c r="E9" s="1047" t="s">
        <v>21</v>
      </c>
      <c r="F9" s="1046">
        <v>5</v>
      </c>
      <c r="G9" s="1047">
        <v>8346.2264520974877</v>
      </c>
      <c r="H9" s="1046">
        <v>34</v>
      </c>
      <c r="I9" s="1048">
        <v>206.27155914626621</v>
      </c>
      <c r="J9" s="1046" t="s">
        <v>22</v>
      </c>
      <c r="K9" s="1049">
        <v>0</v>
      </c>
      <c r="L9" s="1047">
        <v>0</v>
      </c>
    </row>
    <row r="10" spans="1:13">
      <c r="A10" s="1046" t="s">
        <v>450</v>
      </c>
      <c r="B10" s="1046" t="s">
        <v>1868</v>
      </c>
      <c r="C10" s="1047">
        <v>7119.5423442864612</v>
      </c>
      <c r="D10" s="1047" t="s">
        <v>21</v>
      </c>
      <c r="E10" s="1047" t="s">
        <v>21</v>
      </c>
      <c r="F10" s="1046">
        <v>18</v>
      </c>
      <c r="G10" s="1047">
        <v>10316.633709105323</v>
      </c>
      <c r="H10" s="1046">
        <v>42</v>
      </c>
      <c r="I10" s="1048">
        <v>206.27155914626621</v>
      </c>
      <c r="J10" s="1046" t="s">
        <v>22</v>
      </c>
      <c r="K10" s="1049">
        <v>0</v>
      </c>
      <c r="L10" s="1047">
        <v>0</v>
      </c>
    </row>
    <row r="11" spans="1:13">
      <c r="A11" s="1046" t="s">
        <v>451</v>
      </c>
      <c r="B11" s="1046" t="s">
        <v>1869</v>
      </c>
      <c r="C11" s="1047">
        <v>4514.6749686428338</v>
      </c>
      <c r="D11" s="1047" t="s">
        <v>21</v>
      </c>
      <c r="E11" s="1047" t="s">
        <v>21</v>
      </c>
      <c r="F11" s="1046">
        <v>14</v>
      </c>
      <c r="G11" s="1047">
        <v>8105.6641495177828</v>
      </c>
      <c r="H11" s="1046">
        <v>24</v>
      </c>
      <c r="I11" s="1048">
        <v>206.27155914626621</v>
      </c>
      <c r="J11" s="1046" t="s">
        <v>22</v>
      </c>
      <c r="K11" s="1049">
        <v>0</v>
      </c>
      <c r="L11" s="1047">
        <v>0</v>
      </c>
    </row>
    <row r="12" spans="1:13">
      <c r="A12" s="1046" t="s">
        <v>452</v>
      </c>
      <c r="B12" s="1046" t="s">
        <v>1870</v>
      </c>
      <c r="C12" s="1047">
        <v>4626.6925293860559</v>
      </c>
      <c r="D12" s="1047" t="s">
        <v>21</v>
      </c>
      <c r="E12" s="1047" t="s">
        <v>21</v>
      </c>
      <c r="F12" s="1046">
        <v>15</v>
      </c>
      <c r="G12" s="1047">
        <v>8183.7091713470772</v>
      </c>
      <c r="H12" s="1046">
        <v>34</v>
      </c>
      <c r="I12" s="1048">
        <v>206.27155914626621</v>
      </c>
      <c r="J12" s="1046" t="s">
        <v>22</v>
      </c>
      <c r="K12" s="1049">
        <v>0</v>
      </c>
      <c r="L12" s="1047">
        <v>0</v>
      </c>
    </row>
    <row r="13" spans="1:13">
      <c r="A13" s="1046" t="s">
        <v>453</v>
      </c>
      <c r="B13" s="1046" t="s">
        <v>1871</v>
      </c>
      <c r="C13" s="1047">
        <v>3471.6262063124977</v>
      </c>
      <c r="D13" s="1047" t="s">
        <v>21</v>
      </c>
      <c r="E13" s="1047" t="s">
        <v>21</v>
      </c>
      <c r="F13" s="1046">
        <v>10</v>
      </c>
      <c r="G13" s="1047">
        <v>6144.438659783983</v>
      </c>
      <c r="H13" s="1046">
        <v>22</v>
      </c>
      <c r="I13" s="1048">
        <v>206.27155914626621</v>
      </c>
      <c r="J13" s="1046" t="s">
        <v>22</v>
      </c>
      <c r="K13" s="1049">
        <v>0</v>
      </c>
      <c r="L13" s="1047">
        <v>0</v>
      </c>
    </row>
    <row r="14" spans="1:13">
      <c r="A14" s="1046" t="s">
        <v>454</v>
      </c>
      <c r="B14" s="1046" t="s">
        <v>1872</v>
      </c>
      <c r="C14" s="1047">
        <v>6275.3006146397292</v>
      </c>
      <c r="D14" s="1047" t="s">
        <v>21</v>
      </c>
      <c r="E14" s="1047" t="s">
        <v>21</v>
      </c>
      <c r="F14" s="1046">
        <v>12</v>
      </c>
      <c r="G14" s="1047">
        <v>6275.3006146397292</v>
      </c>
      <c r="H14" s="1046">
        <v>39</v>
      </c>
      <c r="I14" s="1048">
        <v>206.27155914626621</v>
      </c>
      <c r="J14" s="1046" t="s">
        <v>22</v>
      </c>
      <c r="K14" s="1049">
        <v>0</v>
      </c>
      <c r="L14" s="1047">
        <v>0</v>
      </c>
    </row>
    <row r="15" spans="1:13">
      <c r="A15" s="1046" t="s">
        <v>455</v>
      </c>
      <c r="B15" s="1046" t="s">
        <v>1873</v>
      </c>
      <c r="C15" s="1047">
        <v>4998.2004115042691</v>
      </c>
      <c r="D15" s="1047" t="s">
        <v>21</v>
      </c>
      <c r="E15" s="1047" t="s">
        <v>21</v>
      </c>
      <c r="F15" s="1046">
        <v>11</v>
      </c>
      <c r="G15" s="1047">
        <v>6275.3006146397292</v>
      </c>
      <c r="H15" s="1046">
        <v>17</v>
      </c>
      <c r="I15" s="1048">
        <v>206.27155914626621</v>
      </c>
      <c r="J15" s="1046" t="s">
        <v>22</v>
      </c>
      <c r="K15" s="1049">
        <v>0</v>
      </c>
      <c r="L15" s="1047">
        <v>0</v>
      </c>
    </row>
    <row r="16" spans="1:13">
      <c r="A16" s="1046" t="s">
        <v>456</v>
      </c>
      <c r="B16" s="1046" t="s">
        <v>1874</v>
      </c>
      <c r="C16" s="1047">
        <v>2912.4565793237884</v>
      </c>
      <c r="D16" s="1047" t="s">
        <v>21</v>
      </c>
      <c r="E16" s="1047" t="s">
        <v>21</v>
      </c>
      <c r="F16" s="1046">
        <v>8</v>
      </c>
      <c r="G16" s="1047">
        <v>9272.6667700475864</v>
      </c>
      <c r="H16" s="1046">
        <v>54</v>
      </c>
      <c r="I16" s="1048">
        <v>206.27155914626621</v>
      </c>
      <c r="J16" s="1046" t="s">
        <v>22</v>
      </c>
      <c r="K16" s="1049">
        <v>0</v>
      </c>
      <c r="L16" s="1047">
        <v>0</v>
      </c>
    </row>
    <row r="17" spans="1:12">
      <c r="A17" s="1046" t="s">
        <v>457</v>
      </c>
      <c r="B17" s="1046" t="s">
        <v>1875</v>
      </c>
      <c r="C17" s="1047">
        <v>988.87633541353091</v>
      </c>
      <c r="D17" s="1047" t="s">
        <v>21</v>
      </c>
      <c r="E17" s="1047" t="s">
        <v>21</v>
      </c>
      <c r="F17" s="1046">
        <v>5</v>
      </c>
      <c r="G17" s="1047">
        <v>6700.8537565904826</v>
      </c>
      <c r="H17" s="1046">
        <v>34</v>
      </c>
      <c r="I17" s="1048">
        <v>206.27155914626621</v>
      </c>
      <c r="J17" s="1046" t="s">
        <v>22</v>
      </c>
      <c r="K17" s="1049">
        <v>0</v>
      </c>
      <c r="L17" s="1047">
        <v>0</v>
      </c>
    </row>
    <row r="18" spans="1:12">
      <c r="A18" s="1046" t="s">
        <v>458</v>
      </c>
      <c r="B18" s="1046" t="s">
        <v>1876</v>
      </c>
      <c r="C18" s="1047">
        <v>6620.9723813063802</v>
      </c>
      <c r="D18" s="1047" t="s">
        <v>21</v>
      </c>
      <c r="E18" s="1047" t="s">
        <v>21</v>
      </c>
      <c r="F18" s="1046">
        <v>32</v>
      </c>
      <c r="G18" s="1047">
        <v>12987.609809122001</v>
      </c>
      <c r="H18" s="1046">
        <v>86</v>
      </c>
      <c r="I18" s="1048">
        <v>206.27155914626621</v>
      </c>
      <c r="J18" s="1046" t="s">
        <v>22</v>
      </c>
      <c r="K18" s="1049">
        <v>0</v>
      </c>
      <c r="L18" s="1047">
        <v>0</v>
      </c>
    </row>
    <row r="19" spans="1:12">
      <c r="A19" s="1046" t="s">
        <v>459</v>
      </c>
      <c r="B19" s="1046" t="s">
        <v>1877</v>
      </c>
      <c r="C19" s="1047">
        <v>4092.3136740372393</v>
      </c>
      <c r="D19" s="1047" t="s">
        <v>21</v>
      </c>
      <c r="E19" s="1047" t="s">
        <v>21</v>
      </c>
      <c r="F19" s="1046">
        <v>19</v>
      </c>
      <c r="G19" s="1047">
        <v>5999.3667368542347</v>
      </c>
      <c r="H19" s="1046">
        <v>34</v>
      </c>
      <c r="I19" s="1048">
        <v>206.27155914626621</v>
      </c>
      <c r="J19" s="1046" t="s">
        <v>22</v>
      </c>
      <c r="K19" s="1049">
        <v>0</v>
      </c>
      <c r="L19" s="1047">
        <v>0</v>
      </c>
    </row>
    <row r="20" spans="1:12">
      <c r="A20" s="1046" t="s">
        <v>460</v>
      </c>
      <c r="B20" s="1046" t="s">
        <v>1878</v>
      </c>
      <c r="C20" s="1047">
        <v>7862.3473167558632</v>
      </c>
      <c r="D20" s="1047" t="s">
        <v>21</v>
      </c>
      <c r="E20" s="1047" t="s">
        <v>21</v>
      </c>
      <c r="F20" s="1046">
        <v>47</v>
      </c>
      <c r="G20" s="1047">
        <v>11787.552826405672</v>
      </c>
      <c r="H20" s="1046">
        <v>79</v>
      </c>
      <c r="I20" s="1048">
        <v>206.27155914626621</v>
      </c>
      <c r="J20" s="1046" t="s">
        <v>22</v>
      </c>
      <c r="K20" s="1049">
        <v>0</v>
      </c>
      <c r="L20" s="1047">
        <v>0</v>
      </c>
    </row>
    <row r="21" spans="1:12">
      <c r="A21" s="1046" t="s">
        <v>461</v>
      </c>
      <c r="B21" s="1046" t="s">
        <v>1879</v>
      </c>
      <c r="C21" s="1047">
        <v>2501.1134054470363</v>
      </c>
      <c r="D21" s="1047" t="s">
        <v>21</v>
      </c>
      <c r="E21" s="1047" t="s">
        <v>21</v>
      </c>
      <c r="F21" s="1046">
        <v>188</v>
      </c>
      <c r="G21" s="1047">
        <v>8112.0913866096071</v>
      </c>
      <c r="H21" s="1046">
        <v>53</v>
      </c>
      <c r="I21" s="1048">
        <v>206.27155914626621</v>
      </c>
      <c r="J21" s="1046" t="s">
        <v>22</v>
      </c>
      <c r="K21" s="1049">
        <v>0</v>
      </c>
      <c r="L21" s="1047">
        <v>0</v>
      </c>
    </row>
    <row r="22" spans="1:12">
      <c r="A22" s="1046" t="s">
        <v>462</v>
      </c>
      <c r="B22" s="1046" t="s">
        <v>1880</v>
      </c>
      <c r="C22" s="1047">
        <v>5972.7396117595354</v>
      </c>
      <c r="D22" s="1047" t="s">
        <v>21</v>
      </c>
      <c r="E22" s="1047" t="s">
        <v>21</v>
      </c>
      <c r="F22" s="1046">
        <v>13</v>
      </c>
      <c r="G22" s="1047">
        <v>7916.5197436726676</v>
      </c>
      <c r="H22" s="1046">
        <v>30</v>
      </c>
      <c r="I22" s="1048">
        <v>206.27155914626621</v>
      </c>
      <c r="J22" s="1046" t="s">
        <v>22</v>
      </c>
      <c r="K22" s="1049">
        <v>0</v>
      </c>
      <c r="L22" s="1047">
        <v>0</v>
      </c>
    </row>
    <row r="23" spans="1:12">
      <c r="A23" s="1046" t="s">
        <v>463</v>
      </c>
      <c r="B23" s="1046" t="s">
        <v>1881</v>
      </c>
      <c r="C23" s="1047">
        <v>5562.3146146101863</v>
      </c>
      <c r="D23" s="1047" t="s">
        <v>21</v>
      </c>
      <c r="E23" s="1047" t="s">
        <v>21</v>
      </c>
      <c r="F23" s="1046">
        <v>11</v>
      </c>
      <c r="G23" s="1047">
        <v>7103.9333399206025</v>
      </c>
      <c r="H23" s="1046">
        <v>20</v>
      </c>
      <c r="I23" s="1048">
        <v>206.27155914626621</v>
      </c>
      <c r="J23" s="1046" t="s">
        <v>22</v>
      </c>
      <c r="K23" s="1049">
        <v>0</v>
      </c>
      <c r="L23" s="1047">
        <v>0</v>
      </c>
    </row>
    <row r="24" spans="1:12">
      <c r="A24" s="1046" t="s">
        <v>464</v>
      </c>
      <c r="B24" s="1046" t="s">
        <v>1882</v>
      </c>
      <c r="C24" s="1047">
        <v>5121.5897854565228</v>
      </c>
      <c r="D24" s="1047" t="s">
        <v>21</v>
      </c>
      <c r="E24" s="1047" t="s">
        <v>21</v>
      </c>
      <c r="F24" s="1046">
        <v>13</v>
      </c>
      <c r="G24" s="1047">
        <v>6883.5709253437708</v>
      </c>
      <c r="H24" s="1046">
        <v>35</v>
      </c>
      <c r="I24" s="1048">
        <v>206.27155914626621</v>
      </c>
      <c r="J24" s="1046" t="s">
        <v>22</v>
      </c>
      <c r="K24" s="1049">
        <v>0</v>
      </c>
      <c r="L24" s="1047">
        <v>0</v>
      </c>
    </row>
    <row r="25" spans="1:12">
      <c r="A25" s="1046" t="s">
        <v>465</v>
      </c>
      <c r="B25" s="1046" t="s">
        <v>1883</v>
      </c>
      <c r="C25" s="1047">
        <v>5054.5628843560698</v>
      </c>
      <c r="D25" s="1047" t="s">
        <v>21</v>
      </c>
      <c r="E25" s="1047" t="s">
        <v>21</v>
      </c>
      <c r="F25" s="1046">
        <v>10</v>
      </c>
      <c r="G25" s="1047">
        <v>5176.6803891007312</v>
      </c>
      <c r="H25" s="1046">
        <v>21</v>
      </c>
      <c r="I25" s="1048">
        <v>206.27155914626621</v>
      </c>
      <c r="J25" s="1046" t="s">
        <v>22</v>
      </c>
      <c r="K25" s="1049">
        <v>0</v>
      </c>
      <c r="L25" s="1047">
        <v>0</v>
      </c>
    </row>
    <row r="26" spans="1:12">
      <c r="A26" s="1046" t="s">
        <v>466</v>
      </c>
      <c r="B26" s="1046" t="s">
        <v>1884</v>
      </c>
      <c r="C26" s="1047">
        <v>2783.9118374873033</v>
      </c>
      <c r="D26" s="1047" t="s">
        <v>21</v>
      </c>
      <c r="E26" s="1047" t="s">
        <v>21</v>
      </c>
      <c r="F26" s="1046">
        <v>5</v>
      </c>
      <c r="G26" s="1047">
        <v>4113.1317148227909</v>
      </c>
      <c r="H26" s="1046">
        <v>23</v>
      </c>
      <c r="I26" s="1048">
        <v>206.27155914626621</v>
      </c>
      <c r="J26" s="1046" t="s">
        <v>22</v>
      </c>
      <c r="K26" s="1049">
        <v>0</v>
      </c>
      <c r="L26" s="1047">
        <v>0</v>
      </c>
    </row>
    <row r="27" spans="1:12">
      <c r="A27" s="1046" t="s">
        <v>467</v>
      </c>
      <c r="B27" s="1046" t="s">
        <v>1885</v>
      </c>
      <c r="C27" s="1047">
        <v>2783.9118374873033</v>
      </c>
      <c r="D27" s="1047" t="s">
        <v>21</v>
      </c>
      <c r="E27" s="1047" t="s">
        <v>21</v>
      </c>
      <c r="F27" s="1046">
        <v>8</v>
      </c>
      <c r="G27" s="1047">
        <v>4113.1317148227909</v>
      </c>
      <c r="H27" s="1046">
        <v>19</v>
      </c>
      <c r="I27" s="1048">
        <v>206.27155914626621</v>
      </c>
      <c r="J27" s="1046" t="s">
        <v>22</v>
      </c>
      <c r="K27" s="1049">
        <v>0</v>
      </c>
      <c r="L27" s="1047">
        <v>0</v>
      </c>
    </row>
    <row r="28" spans="1:12">
      <c r="A28" s="1046" t="s">
        <v>468</v>
      </c>
      <c r="B28" s="1046" t="s">
        <v>1886</v>
      </c>
      <c r="C28" s="1047">
        <v>5281.3525360247259</v>
      </c>
      <c r="D28" s="1047" t="s">
        <v>21</v>
      </c>
      <c r="E28" s="1047" t="s">
        <v>21</v>
      </c>
      <c r="F28" s="1046">
        <v>16</v>
      </c>
      <c r="G28" s="1047">
        <v>8841.1237081679556</v>
      </c>
      <c r="H28" s="1046">
        <v>56</v>
      </c>
      <c r="I28" s="1048">
        <v>206.27155914626621</v>
      </c>
      <c r="J28" s="1046" t="s">
        <v>22</v>
      </c>
      <c r="K28" s="1049">
        <v>0</v>
      </c>
      <c r="L28" s="1047">
        <v>0</v>
      </c>
    </row>
    <row r="29" spans="1:12">
      <c r="A29" s="1046" t="s">
        <v>469</v>
      </c>
      <c r="B29" s="1046" t="s">
        <v>1887</v>
      </c>
      <c r="C29" s="1047">
        <v>4292.4762006111951</v>
      </c>
      <c r="D29" s="1047" t="s">
        <v>21</v>
      </c>
      <c r="E29" s="1047" t="s">
        <v>21</v>
      </c>
      <c r="F29" s="1046">
        <v>11</v>
      </c>
      <c r="G29" s="1047">
        <v>6940.4978824427862</v>
      </c>
      <c r="H29" s="1046">
        <v>40</v>
      </c>
      <c r="I29" s="1048">
        <v>206.27155914626621</v>
      </c>
      <c r="J29" s="1046" t="s">
        <v>22</v>
      </c>
      <c r="K29" s="1049">
        <v>0</v>
      </c>
      <c r="L29" s="1047">
        <v>0</v>
      </c>
    </row>
    <row r="30" spans="1:12">
      <c r="A30" s="1046" t="s">
        <v>470</v>
      </c>
      <c r="B30" s="1046" t="s">
        <v>1888</v>
      </c>
      <c r="C30" s="1047">
        <v>5870.8219950177499</v>
      </c>
      <c r="D30" s="1047" t="s">
        <v>21</v>
      </c>
      <c r="E30" s="1047" t="s">
        <v>21</v>
      </c>
      <c r="F30" s="1046">
        <v>24</v>
      </c>
      <c r="G30" s="1047">
        <v>7636.4758418146102</v>
      </c>
      <c r="H30" s="1046">
        <v>54</v>
      </c>
      <c r="I30" s="1048">
        <v>206.27155914626621</v>
      </c>
      <c r="J30" s="1046" t="s">
        <v>22</v>
      </c>
      <c r="K30" s="1049">
        <v>0</v>
      </c>
      <c r="L30" s="1047">
        <v>0</v>
      </c>
    </row>
    <row r="31" spans="1:12">
      <c r="A31" s="1046" t="s">
        <v>471</v>
      </c>
      <c r="B31" s="1046" t="s">
        <v>1889</v>
      </c>
      <c r="C31" s="1047">
        <v>2489.1771079907912</v>
      </c>
      <c r="D31" s="1047" t="s">
        <v>21</v>
      </c>
      <c r="E31" s="1047" t="s">
        <v>21</v>
      </c>
      <c r="F31" s="1046">
        <v>6</v>
      </c>
      <c r="G31" s="1047">
        <v>6539.2546525674716</v>
      </c>
      <c r="H31" s="1046">
        <v>38</v>
      </c>
      <c r="I31" s="1048">
        <v>206.27155914626621</v>
      </c>
      <c r="J31" s="1046" t="s">
        <v>22</v>
      </c>
      <c r="K31" s="1049">
        <v>0</v>
      </c>
      <c r="L31" s="1047">
        <v>0</v>
      </c>
    </row>
    <row r="32" spans="1:12">
      <c r="A32" s="1046" t="s">
        <v>472</v>
      </c>
      <c r="B32" s="1046" t="s">
        <v>1890</v>
      </c>
      <c r="C32" s="1047">
        <v>5305.2251309372159</v>
      </c>
      <c r="D32" s="1047" t="s">
        <v>21</v>
      </c>
      <c r="E32" s="1047" t="s">
        <v>21</v>
      </c>
      <c r="F32" s="1046">
        <v>19</v>
      </c>
      <c r="G32" s="1047">
        <v>7455.1319602705798</v>
      </c>
      <c r="H32" s="1046">
        <v>60</v>
      </c>
      <c r="I32" s="1048">
        <v>206.27155914626621</v>
      </c>
      <c r="J32" s="1046" t="s">
        <v>22</v>
      </c>
      <c r="K32" s="1049">
        <v>0</v>
      </c>
      <c r="L32" s="1047">
        <v>0</v>
      </c>
    </row>
    <row r="33" spans="1:12">
      <c r="A33" s="1046" t="s">
        <v>473</v>
      </c>
      <c r="B33" s="1046" t="s">
        <v>1891</v>
      </c>
      <c r="C33" s="1047">
        <v>4295.0989507076683</v>
      </c>
      <c r="D33" s="1047" t="s">
        <v>21</v>
      </c>
      <c r="E33" s="1047" t="s">
        <v>21</v>
      </c>
      <c r="F33" s="1046">
        <v>8</v>
      </c>
      <c r="G33" s="1047">
        <v>7455.1319602705798</v>
      </c>
      <c r="H33" s="1046">
        <v>33</v>
      </c>
      <c r="I33" s="1048">
        <v>206.27155914626621</v>
      </c>
      <c r="J33" s="1046" t="s">
        <v>22</v>
      </c>
      <c r="K33" s="1049">
        <v>0</v>
      </c>
      <c r="L33" s="1047">
        <v>0</v>
      </c>
    </row>
    <row r="34" spans="1:12">
      <c r="A34" s="1046" t="s">
        <v>474</v>
      </c>
      <c r="B34" s="1046" t="s">
        <v>1892</v>
      </c>
      <c r="C34" s="1047">
        <v>4108.840855130502</v>
      </c>
      <c r="D34" s="1047" t="s">
        <v>21</v>
      </c>
      <c r="E34" s="1047" t="s">
        <v>21</v>
      </c>
      <c r="F34" s="1046">
        <v>11</v>
      </c>
      <c r="G34" s="1047">
        <v>6039.7665128599874</v>
      </c>
      <c r="H34" s="1046">
        <v>29</v>
      </c>
      <c r="I34" s="1048">
        <v>206.27155914626621</v>
      </c>
      <c r="J34" s="1046" t="s">
        <v>22</v>
      </c>
      <c r="K34" s="1049">
        <v>0</v>
      </c>
      <c r="L34" s="1047">
        <v>0</v>
      </c>
    </row>
    <row r="35" spans="1:12">
      <c r="A35" s="1046" t="s">
        <v>475</v>
      </c>
      <c r="B35" s="1046" t="s">
        <v>1893</v>
      </c>
      <c r="C35" s="1047">
        <v>3977.5415831118071</v>
      </c>
      <c r="D35" s="1047" t="s">
        <v>21</v>
      </c>
      <c r="E35" s="1047" t="s">
        <v>21</v>
      </c>
      <c r="F35" s="1046">
        <v>9</v>
      </c>
      <c r="G35" s="1047">
        <v>5341.0340233059505</v>
      </c>
      <c r="H35" s="1046">
        <v>21</v>
      </c>
      <c r="I35" s="1048">
        <v>206.27155914626621</v>
      </c>
      <c r="J35" s="1046" t="s">
        <v>22</v>
      </c>
      <c r="K35" s="1049">
        <v>0</v>
      </c>
      <c r="L35" s="1047">
        <v>0</v>
      </c>
    </row>
    <row r="36" spans="1:12">
      <c r="A36" s="1046" t="s">
        <v>476</v>
      </c>
      <c r="B36" s="1046" t="s">
        <v>1894</v>
      </c>
      <c r="C36" s="1047">
        <v>1932.7620111842921</v>
      </c>
      <c r="D36" s="1047" t="s">
        <v>21</v>
      </c>
      <c r="E36" s="1047" t="s">
        <v>21</v>
      </c>
      <c r="F36" s="1046">
        <v>8</v>
      </c>
      <c r="G36" s="1047">
        <v>4432.0390631765213</v>
      </c>
      <c r="H36" s="1046">
        <v>20</v>
      </c>
      <c r="I36" s="1048">
        <v>206.27155914626621</v>
      </c>
      <c r="J36" s="1046" t="s">
        <v>22</v>
      </c>
      <c r="K36" s="1049">
        <v>0</v>
      </c>
      <c r="L36" s="1047">
        <v>0</v>
      </c>
    </row>
    <row r="37" spans="1:12">
      <c r="A37" s="1046" t="s">
        <v>477</v>
      </c>
      <c r="B37" s="1046" t="s">
        <v>1895</v>
      </c>
      <c r="C37" s="1047">
        <v>1728.0086009733195</v>
      </c>
      <c r="D37" s="1047" t="s">
        <v>21</v>
      </c>
      <c r="E37" s="1047" t="s">
        <v>21</v>
      </c>
      <c r="F37" s="1046">
        <v>5</v>
      </c>
      <c r="G37" s="1047">
        <v>3176.8914768159862</v>
      </c>
      <c r="H37" s="1046">
        <v>11</v>
      </c>
      <c r="I37" s="1048">
        <v>206.27155914626621</v>
      </c>
      <c r="J37" s="1046" t="s">
        <v>22</v>
      </c>
      <c r="K37" s="1049">
        <v>0</v>
      </c>
      <c r="L37" s="1047">
        <v>0</v>
      </c>
    </row>
    <row r="38" spans="1:12">
      <c r="A38" s="1046" t="s">
        <v>478</v>
      </c>
      <c r="B38" s="1046" t="s">
        <v>1896</v>
      </c>
      <c r="C38" s="1047">
        <v>2542.6539967641183</v>
      </c>
      <c r="D38" s="1047" t="s">
        <v>21</v>
      </c>
      <c r="E38" s="1047" t="s">
        <v>21</v>
      </c>
      <c r="F38" s="1046">
        <v>5</v>
      </c>
      <c r="G38" s="1047">
        <v>3473.0888977882119</v>
      </c>
      <c r="H38" s="1046">
        <v>19</v>
      </c>
      <c r="I38" s="1048">
        <v>206.27155914626621</v>
      </c>
      <c r="J38" s="1046" t="s">
        <v>22</v>
      </c>
      <c r="K38" s="1049">
        <v>0</v>
      </c>
      <c r="L38" s="1047">
        <v>0</v>
      </c>
    </row>
    <row r="39" spans="1:12">
      <c r="A39" s="1046" t="s">
        <v>479</v>
      </c>
      <c r="B39" s="1046" t="s">
        <v>1897</v>
      </c>
      <c r="C39" s="1047">
        <v>1838.8120781014957</v>
      </c>
      <c r="D39" s="1047" t="s">
        <v>21</v>
      </c>
      <c r="E39" s="1047" t="s">
        <v>21</v>
      </c>
      <c r="F39" s="1046">
        <v>5</v>
      </c>
      <c r="G39" s="1047">
        <v>1533.0118142950855</v>
      </c>
      <c r="H39" s="1046">
        <v>10</v>
      </c>
      <c r="I39" s="1048">
        <v>206.27155914626621</v>
      </c>
      <c r="J39" s="1046" t="s">
        <v>22</v>
      </c>
      <c r="K39" s="1049">
        <v>0</v>
      </c>
      <c r="L39" s="1047">
        <v>0</v>
      </c>
    </row>
    <row r="40" spans="1:12">
      <c r="A40" s="1046" t="s">
        <v>480</v>
      </c>
      <c r="B40" s="1046" t="s">
        <v>1898</v>
      </c>
      <c r="C40" s="1047">
        <v>1997.0343821025347</v>
      </c>
      <c r="D40" s="1047" t="s">
        <v>21</v>
      </c>
      <c r="E40" s="1047" t="s">
        <v>21</v>
      </c>
      <c r="F40" s="1046">
        <v>5</v>
      </c>
      <c r="G40" s="1047">
        <v>5621.0779251640079</v>
      </c>
      <c r="H40" s="1046">
        <v>36</v>
      </c>
      <c r="I40" s="1048">
        <v>206.27155914626621</v>
      </c>
      <c r="J40" s="1046" t="s">
        <v>22</v>
      </c>
      <c r="K40" s="1049">
        <v>0</v>
      </c>
      <c r="L40" s="1047">
        <v>0</v>
      </c>
    </row>
    <row r="41" spans="1:12">
      <c r="A41" s="1046" t="s">
        <v>481</v>
      </c>
      <c r="B41" s="1046" t="s">
        <v>1899</v>
      </c>
      <c r="C41" s="1047">
        <v>1190.8752154422932</v>
      </c>
      <c r="D41" s="1047" t="s">
        <v>21</v>
      </c>
      <c r="E41" s="1047" t="s">
        <v>21</v>
      </c>
      <c r="F41" s="1046">
        <v>5</v>
      </c>
      <c r="G41" s="1047">
        <v>4184.1313467775863</v>
      </c>
      <c r="H41" s="1046">
        <v>21</v>
      </c>
      <c r="I41" s="1048">
        <v>206.27155914626621</v>
      </c>
      <c r="J41" s="1046" t="s">
        <v>22</v>
      </c>
      <c r="K41" s="1049">
        <v>0</v>
      </c>
      <c r="L41" s="1047">
        <v>0</v>
      </c>
    </row>
    <row r="42" spans="1:12">
      <c r="A42" s="1046" t="s">
        <v>482</v>
      </c>
      <c r="B42" s="1046" t="s">
        <v>1900</v>
      </c>
      <c r="C42" s="1047">
        <v>3428.4719001245358</v>
      </c>
      <c r="D42" s="1047" t="s">
        <v>21</v>
      </c>
      <c r="E42" s="1047" t="s">
        <v>21</v>
      </c>
      <c r="F42" s="1046">
        <v>63</v>
      </c>
      <c r="G42" s="1047">
        <v>3849.915018002725</v>
      </c>
      <c r="H42" s="1046">
        <v>41</v>
      </c>
      <c r="I42" s="1048">
        <v>206.27155914626621</v>
      </c>
      <c r="J42" s="1046" t="s">
        <v>27</v>
      </c>
      <c r="K42" s="1049">
        <v>0.25</v>
      </c>
      <c r="L42" s="1047">
        <v>962.47875450068125</v>
      </c>
    </row>
    <row r="43" spans="1:12">
      <c r="A43" s="1046" t="s">
        <v>483</v>
      </c>
      <c r="B43" s="1046" t="s">
        <v>1901</v>
      </c>
      <c r="C43" s="1047">
        <v>677.61442482375662</v>
      </c>
      <c r="D43" s="1047" t="s">
        <v>21</v>
      </c>
      <c r="E43" s="1047" t="s">
        <v>21</v>
      </c>
      <c r="F43" s="1046">
        <v>5</v>
      </c>
      <c r="G43" s="1047">
        <v>2286.2600512346257</v>
      </c>
      <c r="H43" s="1046">
        <v>16</v>
      </c>
      <c r="I43" s="1048">
        <v>206.27155914626621</v>
      </c>
      <c r="J43" s="1046" t="s">
        <v>27</v>
      </c>
      <c r="K43" s="1049">
        <v>0.25</v>
      </c>
      <c r="L43" s="1047">
        <v>571.56501280865643</v>
      </c>
    </row>
    <row r="44" spans="1:12">
      <c r="A44" s="1046" t="s">
        <v>484</v>
      </c>
      <c r="B44" s="1046" t="s">
        <v>130</v>
      </c>
      <c r="C44" s="1047">
        <v>7146.1694693811623</v>
      </c>
      <c r="D44" s="1047" t="s">
        <v>21</v>
      </c>
      <c r="E44" s="1047" t="s">
        <v>21</v>
      </c>
      <c r="F44" s="1046">
        <v>117</v>
      </c>
      <c r="G44" s="1047">
        <v>4090.4773205824335</v>
      </c>
      <c r="H44" s="1046">
        <v>45</v>
      </c>
      <c r="I44" s="1048">
        <v>206.27155914626621</v>
      </c>
      <c r="J44" s="1046" t="s">
        <v>27</v>
      </c>
      <c r="K44" s="1049">
        <v>0.25</v>
      </c>
      <c r="L44" s="1047">
        <v>1022.6193301456084</v>
      </c>
    </row>
    <row r="45" spans="1:12">
      <c r="A45" s="1046" t="s">
        <v>485</v>
      </c>
      <c r="B45" s="1046" t="s">
        <v>131</v>
      </c>
      <c r="C45" s="1047">
        <v>3484.4806804961472</v>
      </c>
      <c r="D45" s="1047" t="s">
        <v>21</v>
      </c>
      <c r="E45" s="1047" t="s">
        <v>21</v>
      </c>
      <c r="F45" s="1046">
        <v>44</v>
      </c>
      <c r="G45" s="1047">
        <v>2190.7696715846655</v>
      </c>
      <c r="H45" s="1046">
        <v>13</v>
      </c>
      <c r="I45" s="1048">
        <v>206.27155914626621</v>
      </c>
      <c r="J45" s="1046" t="s">
        <v>27</v>
      </c>
      <c r="K45" s="1049">
        <v>0.25</v>
      </c>
      <c r="L45" s="1047">
        <v>547.69241789616638</v>
      </c>
    </row>
    <row r="46" spans="1:12">
      <c r="A46" s="1046" t="s">
        <v>486</v>
      </c>
      <c r="B46" s="1046" t="s">
        <v>1902</v>
      </c>
      <c r="C46" s="1047">
        <v>954.90379649960278</v>
      </c>
      <c r="D46" s="1047" t="s">
        <v>21</v>
      </c>
      <c r="E46" s="1047" t="s">
        <v>21</v>
      </c>
      <c r="F46" s="1046">
        <v>5</v>
      </c>
      <c r="G46" s="1047">
        <v>3304.5180419250673</v>
      </c>
      <c r="H46" s="1046">
        <v>32</v>
      </c>
      <c r="I46" s="1048">
        <v>206.27155914626621</v>
      </c>
      <c r="J46" s="1046" t="s">
        <v>27</v>
      </c>
      <c r="K46" s="1049">
        <v>0.25</v>
      </c>
      <c r="L46" s="1047">
        <v>826.12951048126683</v>
      </c>
    </row>
    <row r="47" spans="1:12">
      <c r="A47" s="1046" t="s">
        <v>487</v>
      </c>
      <c r="B47" s="1046" t="s">
        <v>1903</v>
      </c>
      <c r="C47" s="1047">
        <v>649.15094627424912</v>
      </c>
      <c r="D47" s="1047" t="s">
        <v>21</v>
      </c>
      <c r="E47" s="1047" t="s">
        <v>21</v>
      </c>
      <c r="F47" s="1046">
        <v>5</v>
      </c>
      <c r="G47" s="1047">
        <v>2120.0700635745989</v>
      </c>
      <c r="H47" s="1046">
        <v>14</v>
      </c>
      <c r="I47" s="1048">
        <v>206.27155914626621</v>
      </c>
      <c r="J47" s="1046" t="s">
        <v>27</v>
      </c>
      <c r="K47" s="1049">
        <v>0.25</v>
      </c>
      <c r="L47" s="1047">
        <v>530.01751589364972</v>
      </c>
    </row>
    <row r="48" spans="1:12">
      <c r="A48" s="1046" t="s">
        <v>488</v>
      </c>
      <c r="B48" s="1046" t="s">
        <v>1904</v>
      </c>
      <c r="C48" s="1047">
        <v>1279.0201812730256</v>
      </c>
      <c r="D48" s="1047" t="s">
        <v>21</v>
      </c>
      <c r="E48" s="1047" t="s">
        <v>21</v>
      </c>
      <c r="F48" s="1046">
        <v>5</v>
      </c>
      <c r="G48" s="1047">
        <v>2662.7125094700464</v>
      </c>
      <c r="H48" s="1046">
        <v>24</v>
      </c>
      <c r="I48" s="1048">
        <v>206.27155914626621</v>
      </c>
      <c r="J48" s="1046" t="s">
        <v>27</v>
      </c>
      <c r="K48" s="1049">
        <v>0.25</v>
      </c>
      <c r="L48" s="1047">
        <v>665.67812736751159</v>
      </c>
    </row>
    <row r="49" spans="1:12">
      <c r="A49" s="1046" t="s">
        <v>489</v>
      </c>
      <c r="B49" s="1046" t="s">
        <v>1905</v>
      </c>
      <c r="C49" s="1047">
        <v>495.81543279787064</v>
      </c>
      <c r="D49" s="1047" t="s">
        <v>21</v>
      </c>
      <c r="E49" s="1047" t="s">
        <v>21</v>
      </c>
      <c r="F49" s="1046">
        <v>5</v>
      </c>
      <c r="G49" s="1047">
        <v>1458.9828198441048</v>
      </c>
      <c r="H49" s="1046">
        <v>8</v>
      </c>
      <c r="I49" s="1048">
        <v>206.27155914626621</v>
      </c>
      <c r="J49" s="1046" t="s">
        <v>27</v>
      </c>
      <c r="K49" s="1049">
        <v>0.45</v>
      </c>
      <c r="L49" s="1047">
        <v>656.54226892984718</v>
      </c>
    </row>
    <row r="50" spans="1:12">
      <c r="A50" s="1046" t="s">
        <v>490</v>
      </c>
      <c r="B50" s="1046" t="s">
        <v>1906</v>
      </c>
      <c r="C50" s="1047">
        <v>860.33159357704596</v>
      </c>
      <c r="D50" s="1047" t="s">
        <v>21</v>
      </c>
      <c r="E50" s="1047" t="s">
        <v>21</v>
      </c>
      <c r="F50" s="1046">
        <v>5</v>
      </c>
      <c r="G50" s="1047">
        <v>1206.4842198081517</v>
      </c>
      <c r="H50" s="1046">
        <v>13</v>
      </c>
      <c r="I50" s="1048">
        <v>206.27155914626621</v>
      </c>
      <c r="J50" s="1046" t="s">
        <v>22</v>
      </c>
      <c r="K50" s="1049">
        <v>0</v>
      </c>
      <c r="L50" s="1047">
        <v>0</v>
      </c>
    </row>
    <row r="51" spans="1:12">
      <c r="A51" s="1046" t="s">
        <v>491</v>
      </c>
      <c r="B51" s="1046" t="s">
        <v>1907</v>
      </c>
      <c r="C51" s="1047">
        <v>594.97851935744472</v>
      </c>
      <c r="D51" s="1047" t="s">
        <v>21</v>
      </c>
      <c r="E51" s="1047" t="s">
        <v>21</v>
      </c>
      <c r="F51" s="1046">
        <v>5</v>
      </c>
      <c r="G51" s="1047">
        <v>595.89669608484826</v>
      </c>
      <c r="H51" s="1046">
        <v>5</v>
      </c>
      <c r="I51" s="1048">
        <v>206.27155914626621</v>
      </c>
      <c r="J51" s="1046" t="s">
        <v>22</v>
      </c>
      <c r="K51" s="1049">
        <v>0</v>
      </c>
      <c r="L51" s="1047">
        <v>0</v>
      </c>
    </row>
    <row r="52" spans="1:12">
      <c r="A52" s="1046" t="s">
        <v>492</v>
      </c>
      <c r="B52" s="1046" t="s">
        <v>132</v>
      </c>
      <c r="C52" s="1047">
        <v>3170.4642397241619</v>
      </c>
      <c r="D52" s="1047" t="s">
        <v>21</v>
      </c>
      <c r="E52" s="1047" t="s">
        <v>21</v>
      </c>
      <c r="F52" s="1046">
        <v>84</v>
      </c>
      <c r="G52" s="1047">
        <v>4710.2466115797715</v>
      </c>
      <c r="H52" s="1046">
        <v>55</v>
      </c>
      <c r="I52" s="1048">
        <v>206.27155914626621</v>
      </c>
      <c r="J52" s="1046" t="s">
        <v>27</v>
      </c>
      <c r="K52" s="1049">
        <v>0.25</v>
      </c>
      <c r="L52" s="1047">
        <v>1177.5616528949429</v>
      </c>
    </row>
    <row r="53" spans="1:12">
      <c r="A53" s="1046" t="s">
        <v>493</v>
      </c>
      <c r="B53" s="1046" t="s">
        <v>133</v>
      </c>
      <c r="C53" s="1047">
        <v>392.06146260127923</v>
      </c>
      <c r="D53" s="1047" t="s">
        <v>21</v>
      </c>
      <c r="E53" s="1047" t="s">
        <v>21</v>
      </c>
      <c r="F53" s="1046">
        <v>5</v>
      </c>
      <c r="G53" s="1047">
        <v>1752.7993726132131</v>
      </c>
      <c r="H53" s="1046">
        <v>9</v>
      </c>
      <c r="I53" s="1048">
        <v>206.27155914626621</v>
      </c>
      <c r="J53" s="1046" t="s">
        <v>27</v>
      </c>
      <c r="K53" s="1049">
        <v>0.25</v>
      </c>
      <c r="L53" s="1047">
        <v>438.19984315330328</v>
      </c>
    </row>
    <row r="54" spans="1:12">
      <c r="A54" s="1046" t="s">
        <v>494</v>
      </c>
      <c r="B54" s="1046" t="s">
        <v>134</v>
      </c>
      <c r="C54" s="1047">
        <v>2228.4149174082077</v>
      </c>
      <c r="D54" s="1047" t="s">
        <v>21</v>
      </c>
      <c r="E54" s="1047" t="s">
        <v>21</v>
      </c>
      <c r="F54" s="1046">
        <v>18</v>
      </c>
      <c r="G54" s="1047">
        <v>4763.5008617691728</v>
      </c>
      <c r="H54" s="1046">
        <v>51</v>
      </c>
      <c r="I54" s="1048">
        <v>206.27155914626621</v>
      </c>
      <c r="J54" s="1046" t="s">
        <v>27</v>
      </c>
      <c r="K54" s="1049">
        <v>0.25</v>
      </c>
      <c r="L54" s="1047">
        <v>1190.8752154422932</v>
      </c>
    </row>
    <row r="55" spans="1:12">
      <c r="A55" s="1046" t="s">
        <v>495</v>
      </c>
      <c r="B55" s="1046" t="s">
        <v>135</v>
      </c>
      <c r="C55" s="1047">
        <v>1551.7186693118545</v>
      </c>
      <c r="D55" s="1047" t="s">
        <v>21</v>
      </c>
      <c r="E55" s="1047" t="s">
        <v>21</v>
      </c>
      <c r="F55" s="1046">
        <v>10</v>
      </c>
      <c r="G55" s="1047">
        <v>2830.7388505848803</v>
      </c>
      <c r="H55" s="1046">
        <v>19</v>
      </c>
      <c r="I55" s="1048">
        <v>206.27155914626621</v>
      </c>
      <c r="J55" s="1046" t="s">
        <v>27</v>
      </c>
      <c r="K55" s="1049">
        <v>0.25</v>
      </c>
      <c r="L55" s="1047">
        <v>707.68471264622008</v>
      </c>
    </row>
    <row r="56" spans="1:12">
      <c r="A56" s="1046" t="s">
        <v>496</v>
      </c>
      <c r="B56" s="1046" t="s">
        <v>136</v>
      </c>
      <c r="C56" s="1047">
        <v>452.6611266099078</v>
      </c>
      <c r="D56" s="1047" t="s">
        <v>21</v>
      </c>
      <c r="E56" s="1047" t="s">
        <v>21</v>
      </c>
      <c r="F56" s="1046">
        <v>5</v>
      </c>
      <c r="G56" s="1047">
        <v>1277.1838278182188</v>
      </c>
      <c r="H56" s="1046">
        <v>6</v>
      </c>
      <c r="I56" s="1048">
        <v>206.27155914626621</v>
      </c>
      <c r="J56" s="1046" t="s">
        <v>27</v>
      </c>
      <c r="K56" s="1049">
        <v>0.45</v>
      </c>
      <c r="L56" s="1047">
        <v>574.73272251819844</v>
      </c>
    </row>
    <row r="57" spans="1:12">
      <c r="A57" s="1046" t="s">
        <v>497</v>
      </c>
      <c r="B57" s="1046" t="s">
        <v>137</v>
      </c>
      <c r="C57" s="1047">
        <v>430.62488515222464</v>
      </c>
      <c r="D57" s="1047" t="s">
        <v>21</v>
      </c>
      <c r="E57" s="1047" t="s">
        <v>21</v>
      </c>
      <c r="F57" s="1046">
        <v>5</v>
      </c>
      <c r="G57" s="1047">
        <v>509.58808370892268</v>
      </c>
      <c r="H57" s="1046">
        <v>5</v>
      </c>
      <c r="I57" s="1048">
        <v>206.27155914626621</v>
      </c>
      <c r="J57" s="1046" t="s">
        <v>27</v>
      </c>
      <c r="K57" s="1049">
        <v>1</v>
      </c>
      <c r="L57" s="1047">
        <v>509.58808370892268</v>
      </c>
    </row>
    <row r="58" spans="1:12">
      <c r="A58" s="1046" t="s">
        <v>498</v>
      </c>
      <c r="B58" s="1046" t="s">
        <v>138</v>
      </c>
      <c r="C58" s="1047">
        <v>544.47879935025423</v>
      </c>
      <c r="D58" s="1047" t="s">
        <v>21</v>
      </c>
      <c r="E58" s="1047" t="s">
        <v>21</v>
      </c>
      <c r="F58" s="1046">
        <v>5</v>
      </c>
      <c r="G58" s="1047">
        <v>3401.8447750298351</v>
      </c>
      <c r="H58" s="1046">
        <v>37</v>
      </c>
      <c r="I58" s="1048">
        <v>206.27155914626621</v>
      </c>
      <c r="J58" s="1046" t="s">
        <v>27</v>
      </c>
      <c r="K58" s="1049">
        <v>0.25</v>
      </c>
      <c r="L58" s="1047">
        <v>850.46119375745877</v>
      </c>
    </row>
    <row r="59" spans="1:12">
      <c r="A59" s="1046" t="s">
        <v>499</v>
      </c>
      <c r="B59" s="1046" t="s">
        <v>139</v>
      </c>
      <c r="C59" s="1047">
        <v>405.83411351233121</v>
      </c>
      <c r="D59" s="1047" t="s">
        <v>21</v>
      </c>
      <c r="E59" s="1047" t="s">
        <v>21</v>
      </c>
      <c r="F59" s="1046">
        <v>5</v>
      </c>
      <c r="G59" s="1047">
        <v>1919.9075370006437</v>
      </c>
      <c r="H59" s="1046">
        <v>13</v>
      </c>
      <c r="I59" s="1048">
        <v>206.27155914626621</v>
      </c>
      <c r="J59" s="1046" t="s">
        <v>27</v>
      </c>
      <c r="K59" s="1049">
        <v>0.45</v>
      </c>
      <c r="L59" s="1047">
        <v>863.95839165028974</v>
      </c>
    </row>
    <row r="60" spans="1:12">
      <c r="A60" s="1046" t="s">
        <v>500</v>
      </c>
      <c r="B60" s="1046" t="s">
        <v>1908</v>
      </c>
      <c r="C60" s="1047">
        <v>775.85933465592723</v>
      </c>
      <c r="D60" s="1047" t="s">
        <v>21</v>
      </c>
      <c r="E60" s="1047" t="s">
        <v>21</v>
      </c>
      <c r="F60" s="1046">
        <v>5</v>
      </c>
      <c r="G60" s="1047">
        <v>686.79619209779116</v>
      </c>
      <c r="H60" s="1046">
        <v>5</v>
      </c>
      <c r="I60" s="1048">
        <v>206.27155914626621</v>
      </c>
      <c r="J60" s="1046" t="s">
        <v>22</v>
      </c>
      <c r="K60" s="1049">
        <v>0</v>
      </c>
      <c r="L60" s="1047">
        <v>0</v>
      </c>
    </row>
    <row r="61" spans="1:12">
      <c r="A61" s="1046" t="s">
        <v>501</v>
      </c>
      <c r="B61" s="1046" t="s">
        <v>1909</v>
      </c>
      <c r="C61" s="1047">
        <v>397.57052296569998</v>
      </c>
      <c r="D61" s="1047" t="s">
        <v>21</v>
      </c>
      <c r="E61" s="1047" t="s">
        <v>21</v>
      </c>
      <c r="F61" s="1046">
        <v>5</v>
      </c>
      <c r="G61" s="1047">
        <v>501.3244931622915</v>
      </c>
      <c r="H61" s="1046">
        <v>5</v>
      </c>
      <c r="I61" s="1048">
        <v>206.27155914626621</v>
      </c>
      <c r="J61" s="1046" t="s">
        <v>22</v>
      </c>
      <c r="K61" s="1049">
        <v>0</v>
      </c>
      <c r="L61" s="1047">
        <v>0</v>
      </c>
    </row>
    <row r="62" spans="1:12">
      <c r="A62" s="1046" t="s">
        <v>502</v>
      </c>
      <c r="B62" s="1046" t="s">
        <v>1910</v>
      </c>
      <c r="C62" s="1047">
        <v>392.06146260127923</v>
      </c>
      <c r="D62" s="1047" t="s">
        <v>21</v>
      </c>
      <c r="E62" s="1047" t="s">
        <v>21</v>
      </c>
      <c r="F62" s="1046">
        <v>5</v>
      </c>
      <c r="G62" s="1047">
        <v>350.74350986812334</v>
      </c>
      <c r="H62" s="1046">
        <v>5</v>
      </c>
      <c r="I62" s="1048">
        <v>206.27155914626621</v>
      </c>
      <c r="J62" s="1046" t="s">
        <v>22</v>
      </c>
      <c r="K62" s="1049">
        <v>0</v>
      </c>
      <c r="L62" s="1047">
        <v>0</v>
      </c>
    </row>
    <row r="63" spans="1:12">
      <c r="A63" s="1046" t="s">
        <v>503</v>
      </c>
      <c r="B63" s="1046" t="s">
        <v>1911</v>
      </c>
      <c r="C63" s="1047">
        <v>211.55362512509029</v>
      </c>
      <c r="D63" s="1047" t="s">
        <v>21</v>
      </c>
      <c r="E63" s="1047" t="s">
        <v>21</v>
      </c>
      <c r="F63" s="1046">
        <v>5</v>
      </c>
      <c r="G63" s="1047">
        <v>1111.9098116764224</v>
      </c>
      <c r="H63" s="1046">
        <v>5</v>
      </c>
      <c r="I63" s="1048">
        <v>206.27155914626621</v>
      </c>
      <c r="J63" s="1046" t="s">
        <v>22</v>
      </c>
      <c r="K63" s="1049">
        <v>0</v>
      </c>
      <c r="L63" s="1047">
        <v>0</v>
      </c>
    </row>
    <row r="64" spans="1:12">
      <c r="A64" s="1046" t="s">
        <v>504</v>
      </c>
      <c r="B64" s="1046" t="s">
        <v>1912</v>
      </c>
      <c r="C64" s="1047">
        <v>755.65944665305096</v>
      </c>
      <c r="D64" s="1047" t="s">
        <v>21</v>
      </c>
      <c r="E64" s="1047" t="s">
        <v>21</v>
      </c>
      <c r="F64" s="1046">
        <v>5</v>
      </c>
      <c r="G64" s="1047">
        <v>1219.3386939918005</v>
      </c>
      <c r="H64" s="1046">
        <v>5</v>
      </c>
      <c r="I64" s="1048">
        <v>206.27155914626621</v>
      </c>
      <c r="J64" s="1046" t="s">
        <v>22</v>
      </c>
      <c r="K64" s="1049">
        <v>0</v>
      </c>
      <c r="L64" s="1047">
        <v>0</v>
      </c>
    </row>
    <row r="65" spans="1:12">
      <c r="A65" s="1046" t="s">
        <v>1913</v>
      </c>
      <c r="B65" s="1046" t="s">
        <v>140</v>
      </c>
      <c r="C65" s="1047">
        <v>823.65171228835857</v>
      </c>
      <c r="D65" s="1047" t="s">
        <v>21</v>
      </c>
      <c r="E65" s="1047" t="s">
        <v>21</v>
      </c>
      <c r="F65" s="1046">
        <v>5</v>
      </c>
      <c r="G65" s="1047">
        <v>3544.1695223467964</v>
      </c>
      <c r="H65" s="1046">
        <v>36</v>
      </c>
      <c r="I65" s="1048">
        <v>193.57713053781697</v>
      </c>
      <c r="J65" s="1046" t="s">
        <v>22</v>
      </c>
      <c r="K65" s="1049">
        <v>0</v>
      </c>
      <c r="L65" s="1047">
        <v>0</v>
      </c>
    </row>
    <row r="66" spans="1:12">
      <c r="A66" s="1046" t="s">
        <v>1914</v>
      </c>
      <c r="B66" s="1046" t="s">
        <v>1915</v>
      </c>
      <c r="C66" s="1047">
        <v>1346.4997462409917</v>
      </c>
      <c r="D66" s="1047" t="s">
        <v>21</v>
      </c>
      <c r="E66" s="1047" t="s">
        <v>21</v>
      </c>
      <c r="F66" s="1046">
        <v>5</v>
      </c>
      <c r="G66" s="1047">
        <v>2901.7591430619818</v>
      </c>
      <c r="H66" s="1046">
        <v>19</v>
      </c>
      <c r="I66" s="1048">
        <v>302.70149334099813</v>
      </c>
      <c r="J66" s="1046" t="s">
        <v>22</v>
      </c>
      <c r="K66" s="1049">
        <v>0</v>
      </c>
      <c r="L66" s="1047">
        <v>0</v>
      </c>
    </row>
    <row r="67" spans="1:12">
      <c r="A67" s="1046" t="s">
        <v>505</v>
      </c>
      <c r="B67" s="1046" t="s">
        <v>141</v>
      </c>
      <c r="C67" s="1047">
        <v>691.3207593822699</v>
      </c>
      <c r="D67" s="1047" t="s">
        <v>21</v>
      </c>
      <c r="E67" s="1047" t="s">
        <v>21</v>
      </c>
      <c r="F67" s="1046">
        <v>5</v>
      </c>
      <c r="G67" s="1047">
        <v>3885.2251970277594</v>
      </c>
      <c r="H67" s="1046">
        <v>52</v>
      </c>
      <c r="I67" s="1048">
        <v>206.27155914626621</v>
      </c>
      <c r="J67" s="1046" t="s">
        <v>22</v>
      </c>
      <c r="K67" s="1049">
        <v>0</v>
      </c>
      <c r="L67" s="1047">
        <v>0</v>
      </c>
    </row>
    <row r="68" spans="1:12">
      <c r="A68" s="1046" t="s">
        <v>506</v>
      </c>
      <c r="B68" s="1046" t="s">
        <v>142</v>
      </c>
      <c r="C68" s="1047">
        <v>498.30403643208467</v>
      </c>
      <c r="D68" s="1047" t="s">
        <v>21</v>
      </c>
      <c r="E68" s="1047" t="s">
        <v>21</v>
      </c>
      <c r="F68" s="1046">
        <v>5</v>
      </c>
      <c r="G68" s="1047">
        <v>3885.2251970277594</v>
      </c>
      <c r="H68" s="1046">
        <v>45</v>
      </c>
      <c r="I68" s="1048">
        <v>206.27155914626621</v>
      </c>
      <c r="J68" s="1046" t="s">
        <v>22</v>
      </c>
      <c r="K68" s="1049">
        <v>0</v>
      </c>
      <c r="L68" s="1047">
        <v>0</v>
      </c>
    </row>
    <row r="69" spans="1:12">
      <c r="A69" s="1046" t="s">
        <v>507</v>
      </c>
      <c r="B69" s="1046" t="s">
        <v>143</v>
      </c>
      <c r="C69" s="1047">
        <v>593.21555878027652</v>
      </c>
      <c r="D69" s="1047" t="s">
        <v>21</v>
      </c>
      <c r="E69" s="1047" t="s">
        <v>21</v>
      </c>
      <c r="F69" s="1046">
        <v>5</v>
      </c>
      <c r="G69" s="1047">
        <v>2284.8426158894113</v>
      </c>
      <c r="H69" s="1046">
        <v>21</v>
      </c>
      <c r="I69" s="1048">
        <v>206.27155914626621</v>
      </c>
      <c r="J69" s="1046" t="s">
        <v>22</v>
      </c>
      <c r="K69" s="1049">
        <v>0</v>
      </c>
      <c r="L69" s="1047">
        <v>0</v>
      </c>
    </row>
    <row r="70" spans="1:12">
      <c r="A70" s="1046" t="s">
        <v>508</v>
      </c>
      <c r="B70" s="1046" t="s">
        <v>144</v>
      </c>
      <c r="C70" s="1047">
        <v>602.38426911691136</v>
      </c>
      <c r="D70" s="1047" t="s">
        <v>21</v>
      </c>
      <c r="E70" s="1047" t="s">
        <v>21</v>
      </c>
      <c r="F70" s="1046">
        <v>5</v>
      </c>
      <c r="G70" s="1047">
        <v>2463.4467153191795</v>
      </c>
      <c r="H70" s="1046">
        <v>32</v>
      </c>
      <c r="I70" s="1048">
        <v>206.27155914626621</v>
      </c>
      <c r="J70" s="1046" t="s">
        <v>22</v>
      </c>
      <c r="K70" s="1049">
        <v>0</v>
      </c>
      <c r="L70" s="1047">
        <v>0</v>
      </c>
    </row>
    <row r="71" spans="1:12">
      <c r="A71" s="1046" t="s">
        <v>509</v>
      </c>
      <c r="B71" s="1046" t="s">
        <v>145</v>
      </c>
      <c r="C71" s="1047">
        <v>185.20794880002452</v>
      </c>
      <c r="D71" s="1047" t="s">
        <v>21</v>
      </c>
      <c r="E71" s="1047" t="s">
        <v>21</v>
      </c>
      <c r="F71" s="1046">
        <v>5</v>
      </c>
      <c r="G71" s="1047">
        <v>2125.5624894084899</v>
      </c>
      <c r="H71" s="1046">
        <v>39</v>
      </c>
      <c r="I71" s="1048">
        <v>206.27155914626621</v>
      </c>
      <c r="J71" s="1046" t="s">
        <v>22</v>
      </c>
      <c r="K71" s="1049">
        <v>0</v>
      </c>
      <c r="L71" s="1047">
        <v>0</v>
      </c>
    </row>
    <row r="72" spans="1:12">
      <c r="A72" s="1046" t="s">
        <v>1777</v>
      </c>
      <c r="B72" s="1046" t="s">
        <v>1916</v>
      </c>
      <c r="C72" s="1047">
        <v>2794.6229106063111</v>
      </c>
      <c r="D72" s="1047" t="s">
        <v>21</v>
      </c>
      <c r="E72" s="1047" t="s">
        <v>21</v>
      </c>
      <c r="F72" s="1046">
        <v>5</v>
      </c>
      <c r="G72" s="1047">
        <v>4169.929461101543</v>
      </c>
      <c r="H72" s="1046">
        <v>37</v>
      </c>
      <c r="I72" s="1048">
        <v>206.27155914626621</v>
      </c>
      <c r="J72" s="1046" t="s">
        <v>22</v>
      </c>
      <c r="K72" s="1049">
        <v>0</v>
      </c>
      <c r="L72" s="1047">
        <v>0</v>
      </c>
    </row>
    <row r="73" spans="1:12">
      <c r="A73" s="1046" t="s">
        <v>510</v>
      </c>
      <c r="B73" s="1046" t="s">
        <v>1917</v>
      </c>
      <c r="C73" s="1047">
        <v>637.22536839612405</v>
      </c>
      <c r="D73" s="1047" t="s">
        <v>21</v>
      </c>
      <c r="E73" s="1047" t="s">
        <v>21</v>
      </c>
      <c r="F73" s="1046">
        <v>5</v>
      </c>
      <c r="G73" s="1047">
        <v>2788.2048133706662</v>
      </c>
      <c r="H73" s="1046">
        <v>27</v>
      </c>
      <c r="I73" s="1048">
        <v>206.27155914626621</v>
      </c>
      <c r="J73" s="1046" t="s">
        <v>22</v>
      </c>
      <c r="K73" s="1049">
        <v>0</v>
      </c>
      <c r="L73" s="1047">
        <v>0</v>
      </c>
    </row>
    <row r="74" spans="1:12">
      <c r="A74" s="1046" t="s">
        <v>511</v>
      </c>
      <c r="B74" s="1046" t="s">
        <v>146</v>
      </c>
      <c r="C74" s="1047">
        <v>538.20329676046731</v>
      </c>
      <c r="D74" s="1047" t="s">
        <v>21</v>
      </c>
      <c r="E74" s="1047" t="s">
        <v>21</v>
      </c>
      <c r="F74" s="1046">
        <v>5</v>
      </c>
      <c r="G74" s="1047">
        <v>2161.0650263448401</v>
      </c>
      <c r="H74" s="1046">
        <v>23</v>
      </c>
      <c r="I74" s="1048">
        <v>206.27155914626621</v>
      </c>
      <c r="J74" s="1046" t="s">
        <v>22</v>
      </c>
      <c r="K74" s="1049">
        <v>0</v>
      </c>
      <c r="L74" s="1047">
        <v>0</v>
      </c>
    </row>
    <row r="75" spans="1:12">
      <c r="A75" s="1046" t="s">
        <v>512</v>
      </c>
      <c r="B75" s="1046" t="s">
        <v>147</v>
      </c>
      <c r="C75" s="1047">
        <v>363.99780036440461</v>
      </c>
      <c r="D75" s="1047" t="s">
        <v>21</v>
      </c>
      <c r="E75" s="1047" t="s">
        <v>21</v>
      </c>
      <c r="F75" s="1046">
        <v>5</v>
      </c>
      <c r="G75" s="1047">
        <v>1991.4438851170953</v>
      </c>
      <c r="H75" s="1046">
        <v>44</v>
      </c>
      <c r="I75" s="1048">
        <v>206.27155914626621</v>
      </c>
      <c r="J75" s="1046" t="s">
        <v>22</v>
      </c>
      <c r="K75" s="1049">
        <v>0</v>
      </c>
      <c r="L75" s="1047">
        <v>0</v>
      </c>
    </row>
    <row r="76" spans="1:12">
      <c r="A76" s="1046" t="s">
        <v>513</v>
      </c>
      <c r="B76" s="1046" t="s">
        <v>148</v>
      </c>
      <c r="C76" s="1047">
        <v>68.369389521256792</v>
      </c>
      <c r="D76" s="1047" t="s">
        <v>21</v>
      </c>
      <c r="E76" s="1047" t="s">
        <v>21</v>
      </c>
      <c r="F76" s="1046">
        <v>5</v>
      </c>
      <c r="G76" s="1047">
        <v>68.369389521256792</v>
      </c>
      <c r="H76" s="1046">
        <v>14</v>
      </c>
      <c r="I76" s="1048">
        <v>206.27155914626621</v>
      </c>
      <c r="J76" s="1046" t="s">
        <v>22</v>
      </c>
      <c r="K76" s="1049">
        <v>0</v>
      </c>
      <c r="L76" s="1047">
        <v>0</v>
      </c>
    </row>
    <row r="77" spans="1:12">
      <c r="A77" s="1046" t="s">
        <v>514</v>
      </c>
      <c r="B77" s="1046" t="s">
        <v>149</v>
      </c>
      <c r="C77" s="1047">
        <v>960.5991897693807</v>
      </c>
      <c r="D77" s="1047" t="s">
        <v>21</v>
      </c>
      <c r="E77" s="1047" t="s">
        <v>21</v>
      </c>
      <c r="F77" s="1046">
        <v>5</v>
      </c>
      <c r="G77" s="1047">
        <v>1971.372126392813</v>
      </c>
      <c r="H77" s="1046">
        <v>12</v>
      </c>
      <c r="I77" s="1048">
        <v>245.60927808557452</v>
      </c>
      <c r="J77" s="1046" t="s">
        <v>22</v>
      </c>
      <c r="K77" s="1049">
        <v>0</v>
      </c>
      <c r="L77" s="1047">
        <v>0</v>
      </c>
    </row>
    <row r="78" spans="1:12">
      <c r="A78" s="1046" t="s">
        <v>86</v>
      </c>
      <c r="B78" s="1046" t="s">
        <v>85</v>
      </c>
      <c r="C78" s="1047">
        <v>713.37945527032832</v>
      </c>
      <c r="D78" s="1047" t="s">
        <v>21</v>
      </c>
      <c r="E78" s="1047" t="s">
        <v>21</v>
      </c>
      <c r="F78" s="1046">
        <v>5</v>
      </c>
      <c r="G78" s="1047">
        <v>2558.8610895566126</v>
      </c>
      <c r="H78" s="1046">
        <v>35</v>
      </c>
      <c r="I78" s="1048">
        <v>245.60927808557452</v>
      </c>
      <c r="J78" s="1046" t="s">
        <v>22</v>
      </c>
      <c r="K78" s="1049">
        <v>0</v>
      </c>
      <c r="L78" s="1047">
        <v>0</v>
      </c>
    </row>
    <row r="79" spans="1:12">
      <c r="A79" s="1046" t="s">
        <v>84</v>
      </c>
      <c r="B79" s="1046" t="s">
        <v>83</v>
      </c>
      <c r="C79" s="1047">
        <v>916.81119251493601</v>
      </c>
      <c r="D79" s="1047" t="s">
        <v>21</v>
      </c>
      <c r="E79" s="1047" t="s">
        <v>21</v>
      </c>
      <c r="F79" s="1046">
        <v>5</v>
      </c>
      <c r="G79" s="1047">
        <v>1188.6616754696136</v>
      </c>
      <c r="H79" s="1046">
        <v>5</v>
      </c>
      <c r="I79" s="1048">
        <v>245.60927808557452</v>
      </c>
      <c r="J79" s="1046" t="s">
        <v>22</v>
      </c>
      <c r="K79" s="1049">
        <v>0</v>
      </c>
      <c r="L79" s="1047">
        <v>0</v>
      </c>
    </row>
    <row r="80" spans="1:12">
      <c r="A80" s="1046" t="s">
        <v>515</v>
      </c>
      <c r="B80" s="1046" t="s">
        <v>150</v>
      </c>
      <c r="C80" s="1047">
        <v>145.95999084814903</v>
      </c>
      <c r="D80" s="1047" t="s">
        <v>21</v>
      </c>
      <c r="E80" s="1047" t="s">
        <v>21</v>
      </c>
      <c r="F80" s="1046">
        <v>5</v>
      </c>
      <c r="G80" s="1047">
        <v>424.19622340243308</v>
      </c>
      <c r="H80" s="1046">
        <v>5</v>
      </c>
      <c r="I80" s="1048">
        <v>245.60927808557452</v>
      </c>
      <c r="J80" s="1046" t="s">
        <v>22</v>
      </c>
      <c r="K80" s="1049">
        <v>0</v>
      </c>
      <c r="L80" s="1047">
        <v>0</v>
      </c>
    </row>
    <row r="81" spans="1:12">
      <c r="A81" s="1046" t="s">
        <v>516</v>
      </c>
      <c r="B81" s="1046" t="s">
        <v>1918</v>
      </c>
      <c r="C81" s="1047">
        <v>1207.818924268433</v>
      </c>
      <c r="D81" s="1047" t="s">
        <v>21</v>
      </c>
      <c r="E81" s="1047" t="s">
        <v>21</v>
      </c>
      <c r="F81" s="1046">
        <v>5</v>
      </c>
      <c r="G81" s="1047">
        <v>7758.6857635219212</v>
      </c>
      <c r="H81" s="1046">
        <v>50</v>
      </c>
      <c r="I81" s="1048">
        <v>245.60927808557452</v>
      </c>
      <c r="J81" s="1046" t="s">
        <v>22</v>
      </c>
      <c r="K81" s="1049">
        <v>0</v>
      </c>
      <c r="L81" s="1047">
        <v>0</v>
      </c>
    </row>
    <row r="82" spans="1:12">
      <c r="A82" s="1046" t="s">
        <v>517</v>
      </c>
      <c r="B82" s="1046" t="s">
        <v>1919</v>
      </c>
      <c r="C82" s="1047">
        <v>835.62094760565321</v>
      </c>
      <c r="D82" s="1047" t="s">
        <v>21</v>
      </c>
      <c r="E82" s="1047" t="s">
        <v>21</v>
      </c>
      <c r="F82" s="1046">
        <v>5</v>
      </c>
      <c r="G82" s="1047">
        <v>1160.3819272427847</v>
      </c>
      <c r="H82" s="1046">
        <v>5</v>
      </c>
      <c r="I82" s="1048">
        <v>245.60927808557452</v>
      </c>
      <c r="J82" s="1046" t="s">
        <v>22</v>
      </c>
      <c r="K82" s="1049">
        <v>0</v>
      </c>
      <c r="L82" s="1047">
        <v>0</v>
      </c>
    </row>
    <row r="83" spans="1:12">
      <c r="A83" s="1046" t="s">
        <v>518</v>
      </c>
      <c r="B83" s="1046" t="s">
        <v>1920</v>
      </c>
      <c r="C83" s="1047">
        <v>963.33593959778364</v>
      </c>
      <c r="D83" s="1047" t="s">
        <v>21</v>
      </c>
      <c r="E83" s="1047" t="s">
        <v>21</v>
      </c>
      <c r="F83" s="1046">
        <v>5</v>
      </c>
      <c r="G83" s="1047">
        <v>1388.4444129430176</v>
      </c>
      <c r="H83" s="1046">
        <v>8</v>
      </c>
      <c r="I83" s="1048">
        <v>245.60927808557452</v>
      </c>
      <c r="J83" s="1046" t="s">
        <v>22</v>
      </c>
      <c r="K83" s="1049">
        <v>0</v>
      </c>
      <c r="L83" s="1047">
        <v>0</v>
      </c>
    </row>
    <row r="84" spans="1:12">
      <c r="A84" s="1046" t="s">
        <v>519</v>
      </c>
      <c r="B84" s="1046" t="s">
        <v>1921</v>
      </c>
      <c r="C84" s="1047">
        <v>583.83996339259613</v>
      </c>
      <c r="D84" s="1047" t="s">
        <v>21</v>
      </c>
      <c r="E84" s="1047" t="s">
        <v>21</v>
      </c>
      <c r="F84" s="1046">
        <v>5</v>
      </c>
      <c r="G84" s="1047">
        <v>832.88419777725039</v>
      </c>
      <c r="H84" s="1046">
        <v>5</v>
      </c>
      <c r="I84" s="1048">
        <v>245.60927808557452</v>
      </c>
      <c r="J84" s="1046" t="s">
        <v>22</v>
      </c>
      <c r="K84" s="1049">
        <v>0</v>
      </c>
      <c r="L84" s="1047">
        <v>0</v>
      </c>
    </row>
    <row r="85" spans="1:12">
      <c r="A85" s="1046" t="s">
        <v>520</v>
      </c>
      <c r="B85" s="1046" t="s">
        <v>1922</v>
      </c>
      <c r="C85" s="1047">
        <v>738.01020372595349</v>
      </c>
      <c r="D85" s="1047" t="s">
        <v>21</v>
      </c>
      <c r="E85" s="1047" t="s">
        <v>21</v>
      </c>
      <c r="F85" s="1046">
        <v>5</v>
      </c>
      <c r="G85" s="1047">
        <v>920.46019228613989</v>
      </c>
      <c r="H85" s="1046">
        <v>5</v>
      </c>
      <c r="I85" s="1048">
        <v>245.60927808557452</v>
      </c>
      <c r="J85" s="1046" t="s">
        <v>22</v>
      </c>
      <c r="K85" s="1049">
        <v>0</v>
      </c>
      <c r="L85" s="1047">
        <v>0</v>
      </c>
    </row>
    <row r="86" spans="1:12">
      <c r="A86" s="1046" t="s">
        <v>521</v>
      </c>
      <c r="B86" s="1046" t="s">
        <v>1923</v>
      </c>
      <c r="C86" s="1047">
        <v>1933.9698787379746</v>
      </c>
      <c r="D86" s="1047" t="s">
        <v>21</v>
      </c>
      <c r="E86" s="1047" t="s">
        <v>21</v>
      </c>
      <c r="F86" s="1046">
        <v>5</v>
      </c>
      <c r="G86" s="1047">
        <v>3048.739308840713</v>
      </c>
      <c r="H86" s="1046">
        <v>14</v>
      </c>
      <c r="I86" s="1048">
        <v>245.60927808557452</v>
      </c>
      <c r="J86" s="1046" t="s">
        <v>22</v>
      </c>
      <c r="K86" s="1049">
        <v>0</v>
      </c>
      <c r="L86" s="1047">
        <v>0</v>
      </c>
    </row>
    <row r="87" spans="1:12">
      <c r="A87" s="1046" t="s">
        <v>522</v>
      </c>
      <c r="B87" s="1046" t="s">
        <v>1924</v>
      </c>
      <c r="C87" s="1047">
        <v>1830.8856352014693</v>
      </c>
      <c r="D87" s="1047" t="s">
        <v>21</v>
      </c>
      <c r="E87" s="1047" t="s">
        <v>21</v>
      </c>
      <c r="F87" s="1046">
        <v>5</v>
      </c>
      <c r="G87" s="1047">
        <v>3129.9295537499956</v>
      </c>
      <c r="H87" s="1046">
        <v>10</v>
      </c>
      <c r="I87" s="1048">
        <v>245.60927808557452</v>
      </c>
      <c r="J87" s="1046" t="s">
        <v>22</v>
      </c>
      <c r="K87" s="1049">
        <v>0</v>
      </c>
      <c r="L87" s="1047">
        <v>0</v>
      </c>
    </row>
    <row r="88" spans="1:12">
      <c r="A88" s="1046" t="s">
        <v>523</v>
      </c>
      <c r="B88" s="1046" t="s">
        <v>1925</v>
      </c>
      <c r="C88" s="1047">
        <v>1341.9196658601702</v>
      </c>
      <c r="D88" s="1047" t="s">
        <v>21</v>
      </c>
      <c r="E88" s="1047" t="s">
        <v>21</v>
      </c>
      <c r="F88" s="1046">
        <v>5</v>
      </c>
      <c r="G88" s="1047">
        <v>2748.6090776592064</v>
      </c>
      <c r="H88" s="1046">
        <v>16</v>
      </c>
      <c r="I88" s="1048">
        <v>245.60927808557452</v>
      </c>
      <c r="J88" s="1046" t="s">
        <v>22</v>
      </c>
      <c r="K88" s="1049">
        <v>0</v>
      </c>
      <c r="L88" s="1047">
        <v>0</v>
      </c>
    </row>
    <row r="89" spans="1:12">
      <c r="A89" s="1046" t="s">
        <v>524</v>
      </c>
      <c r="B89" s="1046" t="s">
        <v>1926</v>
      </c>
      <c r="C89" s="1047">
        <v>1462.3366583098932</v>
      </c>
      <c r="D89" s="1047" t="s">
        <v>21</v>
      </c>
      <c r="E89" s="1047" t="s">
        <v>21</v>
      </c>
      <c r="F89" s="1046">
        <v>5</v>
      </c>
      <c r="G89" s="1047">
        <v>2397.3928496808476</v>
      </c>
      <c r="H89" s="1046">
        <v>5</v>
      </c>
      <c r="I89" s="1048">
        <v>245.60927808557452</v>
      </c>
      <c r="J89" s="1046" t="s">
        <v>22</v>
      </c>
      <c r="K89" s="1049">
        <v>0</v>
      </c>
      <c r="L89" s="1047">
        <v>0</v>
      </c>
    </row>
    <row r="90" spans="1:12">
      <c r="A90" s="1046" t="s">
        <v>525</v>
      </c>
      <c r="B90" s="1046" t="s">
        <v>1927</v>
      </c>
      <c r="C90" s="1047">
        <v>582.01546350699437</v>
      </c>
      <c r="D90" s="1047" t="s">
        <v>21</v>
      </c>
      <c r="E90" s="1047" t="s">
        <v>21</v>
      </c>
      <c r="F90" s="1046">
        <v>5</v>
      </c>
      <c r="G90" s="1047">
        <v>1129.3654291875532</v>
      </c>
      <c r="H90" s="1046">
        <v>5</v>
      </c>
      <c r="I90" s="1048">
        <v>245.60927808557452</v>
      </c>
      <c r="J90" s="1046" t="s">
        <v>22</v>
      </c>
      <c r="K90" s="1049">
        <v>0</v>
      </c>
      <c r="L90" s="1047">
        <v>0</v>
      </c>
    </row>
    <row r="91" spans="1:12">
      <c r="A91" s="1046" t="s">
        <v>526</v>
      </c>
      <c r="B91" s="1046" t="s">
        <v>1928</v>
      </c>
      <c r="C91" s="1047">
        <v>757.16745252477313</v>
      </c>
      <c r="D91" s="1047" t="s">
        <v>21</v>
      </c>
      <c r="E91" s="1047" t="s">
        <v>21</v>
      </c>
      <c r="F91" s="1046">
        <v>5</v>
      </c>
      <c r="G91" s="1047">
        <v>1214.2046738680397</v>
      </c>
      <c r="H91" s="1046">
        <v>8</v>
      </c>
      <c r="I91" s="1048">
        <v>245.60927808557452</v>
      </c>
      <c r="J91" s="1046" t="s">
        <v>22</v>
      </c>
      <c r="K91" s="1049">
        <v>0</v>
      </c>
      <c r="L91" s="1047">
        <v>0</v>
      </c>
    </row>
    <row r="92" spans="1:12">
      <c r="A92" s="1046" t="s">
        <v>527</v>
      </c>
      <c r="B92" s="1046" t="s">
        <v>1929</v>
      </c>
      <c r="C92" s="1047">
        <v>1873.7613825131132</v>
      </c>
      <c r="D92" s="1047" t="s">
        <v>21</v>
      </c>
      <c r="E92" s="1047" t="s">
        <v>21</v>
      </c>
      <c r="F92" s="1046">
        <v>5</v>
      </c>
      <c r="G92" s="1047">
        <v>3338.8347906514091</v>
      </c>
      <c r="H92" s="1046">
        <v>20</v>
      </c>
      <c r="I92" s="1048">
        <v>245.60927808557452</v>
      </c>
      <c r="J92" s="1046" t="s">
        <v>22</v>
      </c>
      <c r="K92" s="1049">
        <v>0</v>
      </c>
      <c r="L92" s="1047">
        <v>0</v>
      </c>
    </row>
    <row r="93" spans="1:12">
      <c r="A93" s="1046" t="s">
        <v>528</v>
      </c>
      <c r="B93" s="1046" t="s">
        <v>1930</v>
      </c>
      <c r="C93" s="1047">
        <v>1452.3019089390828</v>
      </c>
      <c r="D93" s="1047" t="s">
        <v>21</v>
      </c>
      <c r="E93" s="1047" t="s">
        <v>21</v>
      </c>
      <c r="F93" s="1046">
        <v>5</v>
      </c>
      <c r="G93" s="1047">
        <v>2416.5500984796672</v>
      </c>
      <c r="H93" s="1046">
        <v>14</v>
      </c>
      <c r="I93" s="1048">
        <v>245.60927808557452</v>
      </c>
      <c r="J93" s="1046" t="s">
        <v>22</v>
      </c>
      <c r="K93" s="1049">
        <v>0</v>
      </c>
      <c r="L93" s="1047">
        <v>0</v>
      </c>
    </row>
    <row r="94" spans="1:12">
      <c r="A94" s="1046" t="s">
        <v>529</v>
      </c>
      <c r="B94" s="1046" t="s">
        <v>1931</v>
      </c>
      <c r="C94" s="1047">
        <v>831.05969789164851</v>
      </c>
      <c r="D94" s="1047" t="s">
        <v>21</v>
      </c>
      <c r="E94" s="1047" t="s">
        <v>21</v>
      </c>
      <c r="F94" s="1046">
        <v>5</v>
      </c>
      <c r="G94" s="1047">
        <v>2006.0376242192483</v>
      </c>
      <c r="H94" s="1046">
        <v>13</v>
      </c>
      <c r="I94" s="1048">
        <v>245.60927808557452</v>
      </c>
      <c r="J94" s="1046" t="s">
        <v>22</v>
      </c>
      <c r="K94" s="1049">
        <v>0</v>
      </c>
      <c r="L94" s="1047">
        <v>0</v>
      </c>
    </row>
    <row r="95" spans="1:12">
      <c r="A95" s="1046" t="s">
        <v>530</v>
      </c>
      <c r="B95" s="1046" t="s">
        <v>1932</v>
      </c>
      <c r="C95" s="1047">
        <v>1171.3289265563958</v>
      </c>
      <c r="D95" s="1047" t="s">
        <v>21</v>
      </c>
      <c r="E95" s="1047" t="s">
        <v>21</v>
      </c>
      <c r="F95" s="1046">
        <v>5</v>
      </c>
      <c r="G95" s="1047">
        <v>825.58619823484298</v>
      </c>
      <c r="H95" s="1046">
        <v>5</v>
      </c>
      <c r="I95" s="1048">
        <v>245.60927808557452</v>
      </c>
      <c r="J95" s="1046" t="s">
        <v>22</v>
      </c>
      <c r="K95" s="1049">
        <v>0</v>
      </c>
      <c r="L95" s="1047">
        <v>0</v>
      </c>
    </row>
    <row r="96" spans="1:12">
      <c r="A96" s="1046" t="s">
        <v>531</v>
      </c>
      <c r="B96" s="1046" t="s">
        <v>1933</v>
      </c>
      <c r="C96" s="1047">
        <v>1064.595683248687</v>
      </c>
      <c r="D96" s="1047" t="s">
        <v>21</v>
      </c>
      <c r="E96" s="1047" t="s">
        <v>21</v>
      </c>
      <c r="F96" s="1046">
        <v>5</v>
      </c>
      <c r="G96" s="1047">
        <v>2263.292108089111</v>
      </c>
      <c r="H96" s="1046">
        <v>5</v>
      </c>
      <c r="I96" s="1048">
        <v>245.60927808557452</v>
      </c>
      <c r="J96" s="1046" t="s">
        <v>22</v>
      </c>
      <c r="K96" s="1049">
        <v>0</v>
      </c>
      <c r="L96" s="1047">
        <v>0</v>
      </c>
    </row>
    <row r="97" spans="1:12">
      <c r="A97" s="1046" t="s">
        <v>532</v>
      </c>
      <c r="B97" s="1046" t="s">
        <v>1934</v>
      </c>
      <c r="C97" s="1047">
        <v>1062.7711833630849</v>
      </c>
      <c r="D97" s="1047" t="s">
        <v>21</v>
      </c>
      <c r="E97" s="1047" t="s">
        <v>21</v>
      </c>
      <c r="F97" s="1046">
        <v>5</v>
      </c>
      <c r="G97" s="1047">
        <v>1245.2211719232714</v>
      </c>
      <c r="H97" s="1046">
        <v>11</v>
      </c>
      <c r="I97" s="1048">
        <v>245.60927808557452</v>
      </c>
      <c r="J97" s="1046" t="s">
        <v>22</v>
      </c>
      <c r="K97" s="1049">
        <v>0</v>
      </c>
      <c r="L97" s="1047">
        <v>0</v>
      </c>
    </row>
    <row r="98" spans="1:12">
      <c r="A98" s="1046" t="s">
        <v>533</v>
      </c>
      <c r="B98" s="1046" t="s">
        <v>1935</v>
      </c>
      <c r="C98" s="1047">
        <v>1108.3836805031317</v>
      </c>
      <c r="D98" s="1047" t="s">
        <v>21</v>
      </c>
      <c r="E98" s="1047" t="s">
        <v>21</v>
      </c>
      <c r="F98" s="1046">
        <v>5</v>
      </c>
      <c r="G98" s="1047">
        <v>1033.579185193455</v>
      </c>
      <c r="H98" s="1046">
        <v>5</v>
      </c>
      <c r="I98" s="1048">
        <v>245.60927808557452</v>
      </c>
      <c r="J98" s="1046" t="s">
        <v>22</v>
      </c>
      <c r="K98" s="1049">
        <v>0</v>
      </c>
      <c r="L98" s="1047">
        <v>0</v>
      </c>
    </row>
    <row r="99" spans="1:12">
      <c r="A99" s="1046" t="s">
        <v>534</v>
      </c>
      <c r="B99" s="1046" t="s">
        <v>1936</v>
      </c>
      <c r="C99" s="1047">
        <v>1026.281185651048</v>
      </c>
      <c r="D99" s="1047" t="s">
        <v>21</v>
      </c>
      <c r="E99" s="1047" t="s">
        <v>21</v>
      </c>
      <c r="F99" s="1046">
        <v>5</v>
      </c>
      <c r="G99" s="1047">
        <v>881.23344474569979</v>
      </c>
      <c r="H99" s="1046">
        <v>5</v>
      </c>
      <c r="I99" s="1048">
        <v>245.60927808557452</v>
      </c>
      <c r="J99" s="1046" t="s">
        <v>22</v>
      </c>
      <c r="K99" s="1049">
        <v>0</v>
      </c>
      <c r="L99" s="1047">
        <v>0</v>
      </c>
    </row>
    <row r="100" spans="1:12">
      <c r="A100" s="1046" t="s">
        <v>535</v>
      </c>
      <c r="B100" s="1046" t="s">
        <v>1937</v>
      </c>
      <c r="C100" s="1047">
        <v>1008.9484367378302</v>
      </c>
      <c r="D100" s="1047" t="s">
        <v>21</v>
      </c>
      <c r="E100" s="1047" t="s">
        <v>21</v>
      </c>
      <c r="F100" s="1046">
        <v>5</v>
      </c>
      <c r="G100" s="1047">
        <v>840.1821973196578</v>
      </c>
      <c r="H100" s="1046">
        <v>5</v>
      </c>
      <c r="I100" s="1048">
        <v>245.60927808557452</v>
      </c>
      <c r="J100" s="1046" t="s">
        <v>22</v>
      </c>
      <c r="K100" s="1049">
        <v>0</v>
      </c>
      <c r="L100" s="1047">
        <v>0</v>
      </c>
    </row>
    <row r="101" spans="1:12">
      <c r="A101" s="1046" t="s">
        <v>536</v>
      </c>
      <c r="B101" s="1046" t="s">
        <v>1938</v>
      </c>
      <c r="C101" s="1047">
        <v>1309.0786679193366</v>
      </c>
      <c r="D101" s="1047" t="s">
        <v>21</v>
      </c>
      <c r="E101" s="1047" t="s">
        <v>21</v>
      </c>
      <c r="F101" s="1046">
        <v>5</v>
      </c>
      <c r="G101" s="1047">
        <v>1340.0951659745683</v>
      </c>
      <c r="H101" s="1046">
        <v>8</v>
      </c>
      <c r="I101" s="1048">
        <v>245.60927808557452</v>
      </c>
      <c r="J101" s="1046" t="s">
        <v>22</v>
      </c>
      <c r="K101" s="1049">
        <v>0</v>
      </c>
      <c r="L101" s="1047">
        <v>0</v>
      </c>
    </row>
    <row r="102" spans="1:12">
      <c r="A102" s="1046" t="s">
        <v>537</v>
      </c>
      <c r="B102" s="1046" t="s">
        <v>1939</v>
      </c>
      <c r="C102" s="1047">
        <v>935.96844131375553</v>
      </c>
      <c r="D102" s="1047" t="s">
        <v>21</v>
      </c>
      <c r="E102" s="1047" t="s">
        <v>21</v>
      </c>
      <c r="F102" s="1046">
        <v>5</v>
      </c>
      <c r="G102" s="1047">
        <v>1503.3879057359347</v>
      </c>
      <c r="H102" s="1046">
        <v>8</v>
      </c>
      <c r="I102" s="1048">
        <v>245.60927808557452</v>
      </c>
      <c r="J102" s="1046" t="s">
        <v>22</v>
      </c>
      <c r="K102" s="1049">
        <v>0</v>
      </c>
      <c r="L102" s="1047">
        <v>0</v>
      </c>
    </row>
    <row r="103" spans="1:12">
      <c r="A103" s="1046" t="s">
        <v>538</v>
      </c>
      <c r="B103" s="1046" t="s">
        <v>1940</v>
      </c>
      <c r="C103" s="1047">
        <v>435.14322271604425</v>
      </c>
      <c r="D103" s="1047" t="s">
        <v>21</v>
      </c>
      <c r="E103" s="1047" t="s">
        <v>21</v>
      </c>
      <c r="F103" s="1046">
        <v>5</v>
      </c>
      <c r="G103" s="1047">
        <v>941.44194097056118</v>
      </c>
      <c r="H103" s="1046">
        <v>5</v>
      </c>
      <c r="I103" s="1048">
        <v>245.60927808557452</v>
      </c>
      <c r="J103" s="1046" t="s">
        <v>22</v>
      </c>
      <c r="K103" s="1049">
        <v>0</v>
      </c>
      <c r="L103" s="1047">
        <v>0</v>
      </c>
    </row>
    <row r="104" spans="1:12">
      <c r="A104" s="1046" t="s">
        <v>539</v>
      </c>
      <c r="B104" s="1046" t="s">
        <v>1941</v>
      </c>
      <c r="C104" s="1047">
        <v>1745.1341405781816</v>
      </c>
      <c r="D104" s="1047" t="s">
        <v>21</v>
      </c>
      <c r="E104" s="1047" t="s">
        <v>21</v>
      </c>
      <c r="F104" s="1046">
        <v>5</v>
      </c>
      <c r="G104" s="1047">
        <v>2177.5406134658238</v>
      </c>
      <c r="H104" s="1046">
        <v>5</v>
      </c>
      <c r="I104" s="1048">
        <v>245.60927808557452</v>
      </c>
      <c r="J104" s="1046" t="s">
        <v>22</v>
      </c>
      <c r="K104" s="1049">
        <v>0</v>
      </c>
      <c r="L104" s="1047">
        <v>0</v>
      </c>
    </row>
    <row r="105" spans="1:12">
      <c r="A105" s="1046" t="s">
        <v>540</v>
      </c>
      <c r="B105" s="1046" t="s">
        <v>1942</v>
      </c>
      <c r="C105" s="1047">
        <v>1364.7259144301934</v>
      </c>
      <c r="D105" s="1047" t="s">
        <v>21</v>
      </c>
      <c r="E105" s="1047" t="s">
        <v>21</v>
      </c>
      <c r="F105" s="1046">
        <v>5</v>
      </c>
      <c r="G105" s="1047">
        <v>1486.9674067655183</v>
      </c>
      <c r="H105" s="1046">
        <v>5</v>
      </c>
      <c r="I105" s="1048">
        <v>245.60927808557452</v>
      </c>
      <c r="J105" s="1046" t="s">
        <v>22</v>
      </c>
      <c r="K105" s="1049">
        <v>0</v>
      </c>
      <c r="L105" s="1047">
        <v>0</v>
      </c>
    </row>
    <row r="106" spans="1:12">
      <c r="A106" s="1046" t="s">
        <v>541</v>
      </c>
      <c r="B106" s="1046" t="s">
        <v>1943</v>
      </c>
      <c r="C106" s="1047">
        <v>1133.9266789015578</v>
      </c>
      <c r="D106" s="1047" t="s">
        <v>21</v>
      </c>
      <c r="E106" s="1047" t="s">
        <v>21</v>
      </c>
      <c r="F106" s="1046">
        <v>5</v>
      </c>
      <c r="G106" s="1047">
        <v>1831.7978851442704</v>
      </c>
      <c r="H106" s="1046">
        <v>5</v>
      </c>
      <c r="I106" s="1048">
        <v>245.60927808557452</v>
      </c>
      <c r="J106" s="1046" t="s">
        <v>22</v>
      </c>
      <c r="K106" s="1049">
        <v>0</v>
      </c>
      <c r="L106" s="1047">
        <v>0</v>
      </c>
    </row>
    <row r="107" spans="1:12">
      <c r="A107" s="1046" t="s">
        <v>542</v>
      </c>
      <c r="B107" s="1046" t="s">
        <v>1944</v>
      </c>
      <c r="C107" s="1047">
        <v>342.09372855034928</v>
      </c>
      <c r="D107" s="1047" t="s">
        <v>21</v>
      </c>
      <c r="E107" s="1047" t="s">
        <v>21</v>
      </c>
      <c r="F107" s="1046">
        <v>5</v>
      </c>
      <c r="G107" s="1047">
        <v>779.97370109479641</v>
      </c>
      <c r="H107" s="1046">
        <v>5</v>
      </c>
      <c r="I107" s="1048">
        <v>245.60927808557452</v>
      </c>
      <c r="J107" s="1046" t="s">
        <v>22</v>
      </c>
      <c r="K107" s="1049">
        <v>0</v>
      </c>
      <c r="L107" s="1047">
        <v>0</v>
      </c>
    </row>
    <row r="108" spans="1:12">
      <c r="A108" s="1046" t="s">
        <v>543</v>
      </c>
      <c r="B108" s="1046" t="s">
        <v>151</v>
      </c>
      <c r="C108" s="1047">
        <v>2609.9470863534648</v>
      </c>
      <c r="D108" s="1047" t="s">
        <v>21</v>
      </c>
      <c r="E108" s="1047" t="s">
        <v>21</v>
      </c>
      <c r="F108" s="1046">
        <v>12</v>
      </c>
      <c r="G108" s="1047">
        <v>1976.8456260496184</v>
      </c>
      <c r="H108" s="1046">
        <v>17</v>
      </c>
      <c r="I108" s="1048">
        <v>245.60927808557452</v>
      </c>
      <c r="J108" s="1046" t="s">
        <v>22</v>
      </c>
      <c r="K108" s="1049">
        <v>0</v>
      </c>
      <c r="L108" s="1047">
        <v>0</v>
      </c>
    </row>
    <row r="109" spans="1:12">
      <c r="A109" s="1046" t="s">
        <v>544</v>
      </c>
      <c r="B109" s="1046" t="s">
        <v>152</v>
      </c>
      <c r="C109" s="1047">
        <v>301.95473106710824</v>
      </c>
      <c r="D109" s="1047" t="s">
        <v>21</v>
      </c>
      <c r="E109" s="1047" t="s">
        <v>21</v>
      </c>
      <c r="F109" s="1046">
        <v>5</v>
      </c>
      <c r="G109" s="1047">
        <v>386.79397574759491</v>
      </c>
      <c r="H109" s="1046">
        <v>5</v>
      </c>
      <c r="I109" s="1048">
        <v>245.60927808557452</v>
      </c>
      <c r="J109" s="1046" t="s">
        <v>27</v>
      </c>
      <c r="K109" s="1049">
        <v>1</v>
      </c>
      <c r="L109" s="1047">
        <v>386.79397574759491</v>
      </c>
    </row>
    <row r="110" spans="1:12">
      <c r="A110" s="1046" t="s">
        <v>545</v>
      </c>
      <c r="B110" s="1046" t="s">
        <v>1945</v>
      </c>
      <c r="C110" s="1047">
        <v>785.85393440862435</v>
      </c>
      <c r="D110" s="1047" t="s">
        <v>21</v>
      </c>
      <c r="E110" s="1047" t="s">
        <v>21</v>
      </c>
      <c r="F110" s="1046">
        <v>5</v>
      </c>
      <c r="G110" s="1047">
        <v>2514.7325901075974</v>
      </c>
      <c r="H110" s="1046">
        <v>8</v>
      </c>
      <c r="I110" s="1048">
        <v>232.01466859744306</v>
      </c>
      <c r="J110" s="1046" t="s">
        <v>22</v>
      </c>
      <c r="K110" s="1049">
        <v>0</v>
      </c>
      <c r="L110" s="1047">
        <v>0</v>
      </c>
    </row>
    <row r="111" spans="1:12">
      <c r="A111" s="1046" t="s">
        <v>546</v>
      </c>
      <c r="B111" s="1046" t="s">
        <v>1946</v>
      </c>
      <c r="C111" s="1047">
        <v>635.04265913483061</v>
      </c>
      <c r="D111" s="1047" t="s">
        <v>21</v>
      </c>
      <c r="E111" s="1047" t="s">
        <v>21</v>
      </c>
      <c r="F111" s="1046">
        <v>5</v>
      </c>
      <c r="G111" s="1047">
        <v>774.95191450931384</v>
      </c>
      <c r="H111" s="1046">
        <v>5</v>
      </c>
      <c r="I111" s="1048">
        <v>232.01466859744306</v>
      </c>
      <c r="J111" s="1046" t="s">
        <v>22</v>
      </c>
      <c r="K111" s="1049">
        <v>0</v>
      </c>
      <c r="L111" s="1047">
        <v>0</v>
      </c>
    </row>
    <row r="112" spans="1:12">
      <c r="A112" s="1046" t="s">
        <v>547</v>
      </c>
      <c r="B112" s="1046" t="s">
        <v>1947</v>
      </c>
      <c r="C112" s="1047">
        <v>635.9511607931064</v>
      </c>
      <c r="D112" s="1047" t="s">
        <v>21</v>
      </c>
      <c r="E112" s="1047" t="s">
        <v>21</v>
      </c>
      <c r="F112" s="1046">
        <v>5</v>
      </c>
      <c r="G112" s="1047">
        <v>1548.0868257020761</v>
      </c>
      <c r="H112" s="1046">
        <v>11</v>
      </c>
      <c r="I112" s="1048">
        <v>232.01466859744306</v>
      </c>
      <c r="J112" s="1046" t="s">
        <v>22</v>
      </c>
      <c r="K112" s="1049">
        <v>0</v>
      </c>
      <c r="L112" s="1047">
        <v>0</v>
      </c>
    </row>
    <row r="113" spans="1:12">
      <c r="A113" s="1046" t="s">
        <v>548</v>
      </c>
      <c r="B113" s="1046" t="s">
        <v>1948</v>
      </c>
      <c r="C113" s="1047">
        <v>137.18375039965579</v>
      </c>
      <c r="D113" s="1047" t="s">
        <v>21</v>
      </c>
      <c r="E113" s="1047" t="s">
        <v>21</v>
      </c>
      <c r="F113" s="1046">
        <v>5</v>
      </c>
      <c r="G113" s="1047">
        <v>650.48718732552027</v>
      </c>
      <c r="H113" s="1046">
        <v>5</v>
      </c>
      <c r="I113" s="1048">
        <v>232.01466859744306</v>
      </c>
      <c r="J113" s="1046" t="s">
        <v>22</v>
      </c>
      <c r="K113" s="1049">
        <v>0</v>
      </c>
      <c r="L113" s="1047">
        <v>0</v>
      </c>
    </row>
    <row r="114" spans="1:12">
      <c r="A114" s="1046" t="s">
        <v>549</v>
      </c>
      <c r="B114" s="1046" t="s">
        <v>1949</v>
      </c>
      <c r="C114" s="1047">
        <v>1387.2820321872478</v>
      </c>
      <c r="D114" s="1047" t="s">
        <v>21</v>
      </c>
      <c r="E114" s="1047" t="s">
        <v>21</v>
      </c>
      <c r="F114" s="1046">
        <v>5</v>
      </c>
      <c r="G114" s="1047">
        <v>2987.1534524110484</v>
      </c>
      <c r="H114" s="1046">
        <v>20</v>
      </c>
      <c r="I114" s="1048">
        <v>232.01466859744306</v>
      </c>
      <c r="J114" s="1046" t="s">
        <v>22</v>
      </c>
      <c r="K114" s="1049">
        <v>0</v>
      </c>
      <c r="L114" s="1047">
        <v>0</v>
      </c>
    </row>
    <row r="115" spans="1:12">
      <c r="A115" s="1046" t="s">
        <v>550</v>
      </c>
      <c r="B115" s="1046" t="s">
        <v>1950</v>
      </c>
      <c r="C115" s="1047">
        <v>998.44332244517693</v>
      </c>
      <c r="D115" s="1047" t="s">
        <v>21</v>
      </c>
      <c r="E115" s="1047" t="s">
        <v>21</v>
      </c>
      <c r="F115" s="1046">
        <v>5</v>
      </c>
      <c r="G115" s="1047">
        <v>1180.1436541003502</v>
      </c>
      <c r="H115" s="1046">
        <v>5</v>
      </c>
      <c r="I115" s="1048">
        <v>232.01466859744306</v>
      </c>
      <c r="J115" s="1046" t="s">
        <v>22</v>
      </c>
      <c r="K115" s="1049">
        <v>0</v>
      </c>
      <c r="L115" s="1047">
        <v>0</v>
      </c>
    </row>
    <row r="116" spans="1:12">
      <c r="A116" s="1046" t="s">
        <v>551</v>
      </c>
      <c r="B116" s="1046" t="s">
        <v>1951</v>
      </c>
      <c r="C116" s="1047">
        <v>1440.8836300255239</v>
      </c>
      <c r="D116" s="1047" t="s">
        <v>21</v>
      </c>
      <c r="E116" s="1047" t="s">
        <v>21</v>
      </c>
      <c r="F116" s="1046">
        <v>5</v>
      </c>
      <c r="G116" s="1047">
        <v>4733.2936396172627</v>
      </c>
      <c r="H116" s="1046">
        <v>47</v>
      </c>
      <c r="I116" s="1048">
        <v>232.01466859744306</v>
      </c>
      <c r="J116" s="1046" t="s">
        <v>22</v>
      </c>
      <c r="K116" s="1049">
        <v>0</v>
      </c>
      <c r="L116" s="1047">
        <v>0</v>
      </c>
    </row>
    <row r="117" spans="1:12">
      <c r="A117" s="1046" t="s">
        <v>552</v>
      </c>
      <c r="B117" s="1046" t="s">
        <v>1952</v>
      </c>
      <c r="C117" s="1047">
        <v>984.81579757103907</v>
      </c>
      <c r="D117" s="1047" t="s">
        <v>21</v>
      </c>
      <c r="E117" s="1047" t="s">
        <v>21</v>
      </c>
      <c r="F117" s="1046">
        <v>5</v>
      </c>
      <c r="G117" s="1047">
        <v>1642.570998162766</v>
      </c>
      <c r="H117" s="1046">
        <v>9</v>
      </c>
      <c r="I117" s="1048">
        <v>232.01466859744306</v>
      </c>
      <c r="J117" s="1046" t="s">
        <v>22</v>
      </c>
      <c r="K117" s="1049">
        <v>0</v>
      </c>
      <c r="L117" s="1047">
        <v>0</v>
      </c>
    </row>
    <row r="118" spans="1:12">
      <c r="A118" s="1046" t="s">
        <v>553</v>
      </c>
      <c r="B118" s="1046" t="s">
        <v>1953</v>
      </c>
      <c r="C118" s="1047">
        <v>847.63204717138319</v>
      </c>
      <c r="D118" s="1047" t="s">
        <v>21</v>
      </c>
      <c r="E118" s="1047" t="s">
        <v>21</v>
      </c>
      <c r="F118" s="1046">
        <v>5</v>
      </c>
      <c r="G118" s="1047">
        <v>1048.4109136503496</v>
      </c>
      <c r="H118" s="1046">
        <v>5</v>
      </c>
      <c r="I118" s="1048">
        <v>232.01466859744306</v>
      </c>
      <c r="J118" s="1046" t="s">
        <v>22</v>
      </c>
      <c r="K118" s="1049">
        <v>0</v>
      </c>
      <c r="L118" s="1047">
        <v>0</v>
      </c>
    </row>
    <row r="119" spans="1:12">
      <c r="A119" s="1046" t="s">
        <v>554</v>
      </c>
      <c r="B119" s="1046" t="s">
        <v>1954</v>
      </c>
      <c r="C119" s="1047">
        <v>2595.5892376941497</v>
      </c>
      <c r="D119" s="1047" t="s">
        <v>21</v>
      </c>
      <c r="E119" s="1047" t="s">
        <v>21</v>
      </c>
      <c r="F119" s="1046">
        <v>5</v>
      </c>
      <c r="G119" s="1047">
        <v>2915.3818214072548</v>
      </c>
      <c r="H119" s="1046">
        <v>12</v>
      </c>
      <c r="I119" s="1048">
        <v>232.01466859744306</v>
      </c>
      <c r="J119" s="1046" t="s">
        <v>22</v>
      </c>
      <c r="K119" s="1049">
        <v>0</v>
      </c>
      <c r="L119" s="1047">
        <v>0</v>
      </c>
    </row>
    <row r="120" spans="1:12">
      <c r="A120" s="1046" t="s">
        <v>555</v>
      </c>
      <c r="B120" s="1046" t="s">
        <v>1955</v>
      </c>
      <c r="C120" s="1047">
        <v>2478.3925237765634</v>
      </c>
      <c r="D120" s="1047" t="s">
        <v>21</v>
      </c>
      <c r="E120" s="1047" t="s">
        <v>21</v>
      </c>
      <c r="F120" s="1046">
        <v>5</v>
      </c>
      <c r="G120" s="1047">
        <v>4787.803739113815</v>
      </c>
      <c r="H120" s="1046">
        <v>31</v>
      </c>
      <c r="I120" s="1048">
        <v>232.01466859744306</v>
      </c>
      <c r="J120" s="1046" t="s">
        <v>22</v>
      </c>
      <c r="K120" s="1049">
        <v>0</v>
      </c>
      <c r="L120" s="1047">
        <v>0</v>
      </c>
    </row>
    <row r="121" spans="1:12">
      <c r="A121" s="1046" t="s">
        <v>556</v>
      </c>
      <c r="B121" s="1046" t="s">
        <v>1956</v>
      </c>
      <c r="C121" s="1047">
        <v>1905.1279774044917</v>
      </c>
      <c r="D121" s="1047" t="s">
        <v>21</v>
      </c>
      <c r="E121" s="1047" t="s">
        <v>21</v>
      </c>
      <c r="F121" s="1046">
        <v>5</v>
      </c>
      <c r="G121" s="1047">
        <v>2276.7051556393208</v>
      </c>
      <c r="H121" s="1046">
        <v>10</v>
      </c>
      <c r="I121" s="1048">
        <v>232.01466859744306</v>
      </c>
      <c r="J121" s="1046" t="s">
        <v>22</v>
      </c>
      <c r="K121" s="1049">
        <v>0</v>
      </c>
      <c r="L121" s="1047">
        <v>0</v>
      </c>
    </row>
    <row r="122" spans="1:12">
      <c r="A122" s="1046" t="s">
        <v>557</v>
      </c>
      <c r="B122" s="1046" t="s">
        <v>1957</v>
      </c>
      <c r="C122" s="1047">
        <v>17913.835697883533</v>
      </c>
      <c r="D122" s="1047" t="s">
        <v>21</v>
      </c>
      <c r="E122" s="1047" t="s">
        <v>21</v>
      </c>
      <c r="F122" s="1046">
        <v>67</v>
      </c>
      <c r="G122" s="1047">
        <v>20577.562559948368</v>
      </c>
      <c r="H122" s="1046">
        <v>110</v>
      </c>
      <c r="I122" s="1048">
        <v>232.01466859744306</v>
      </c>
      <c r="J122" s="1046" t="s">
        <v>22</v>
      </c>
      <c r="K122" s="1049">
        <v>0</v>
      </c>
      <c r="L122" s="1047">
        <v>0</v>
      </c>
    </row>
    <row r="123" spans="1:12">
      <c r="A123" s="1046" t="s">
        <v>558</v>
      </c>
      <c r="B123" s="1046" t="s">
        <v>1958</v>
      </c>
      <c r="C123" s="1047">
        <v>10383.265452434876</v>
      </c>
      <c r="D123" s="1047" t="s">
        <v>21</v>
      </c>
      <c r="E123" s="1047" t="s">
        <v>21</v>
      </c>
      <c r="F123" s="1046">
        <v>42</v>
      </c>
      <c r="G123" s="1047">
        <v>16009.616222137316</v>
      </c>
      <c r="H123" s="1046">
        <v>86</v>
      </c>
      <c r="I123" s="1048">
        <v>232.01466859744306</v>
      </c>
      <c r="J123" s="1046" t="s">
        <v>22</v>
      </c>
      <c r="K123" s="1049">
        <v>0</v>
      </c>
      <c r="L123" s="1047">
        <v>0</v>
      </c>
    </row>
    <row r="124" spans="1:12">
      <c r="A124" s="1046" t="s">
        <v>559</v>
      </c>
      <c r="B124" s="1046" t="s">
        <v>1959</v>
      </c>
      <c r="C124" s="1047">
        <v>6797.4094072200314</v>
      </c>
      <c r="D124" s="1047" t="s">
        <v>21</v>
      </c>
      <c r="E124" s="1047" t="s">
        <v>21</v>
      </c>
      <c r="F124" s="1046">
        <v>35</v>
      </c>
      <c r="G124" s="1047">
        <v>7674.1135074562426</v>
      </c>
      <c r="H124" s="1046">
        <v>60</v>
      </c>
      <c r="I124" s="1048">
        <v>232.01466859744306</v>
      </c>
      <c r="J124" s="1046" t="s">
        <v>22</v>
      </c>
      <c r="K124" s="1049">
        <v>0</v>
      </c>
      <c r="L124" s="1047">
        <v>0</v>
      </c>
    </row>
    <row r="125" spans="1:12">
      <c r="A125" s="1046" t="s">
        <v>560</v>
      </c>
      <c r="B125" s="1046" t="s">
        <v>1960</v>
      </c>
      <c r="C125" s="1047">
        <v>1299.1573713344885</v>
      </c>
      <c r="D125" s="1047" t="s">
        <v>21</v>
      </c>
      <c r="E125" s="1047" t="s">
        <v>21</v>
      </c>
      <c r="F125" s="1046">
        <v>5</v>
      </c>
      <c r="G125" s="1047">
        <v>2009.6056681062162</v>
      </c>
      <c r="H125" s="1046">
        <v>6</v>
      </c>
      <c r="I125" s="1048">
        <v>232.01466859744306</v>
      </c>
      <c r="J125" s="1046" t="s">
        <v>22</v>
      </c>
      <c r="K125" s="1049">
        <v>0</v>
      </c>
      <c r="L125" s="1047">
        <v>0</v>
      </c>
    </row>
    <row r="126" spans="1:12">
      <c r="A126" s="1046" t="s">
        <v>561</v>
      </c>
      <c r="B126" s="1046" t="s">
        <v>1961</v>
      </c>
      <c r="C126" s="1047">
        <v>1094.744498222419</v>
      </c>
      <c r="D126" s="1047" t="s">
        <v>21</v>
      </c>
      <c r="E126" s="1047" t="s">
        <v>21</v>
      </c>
      <c r="F126" s="1046">
        <v>5</v>
      </c>
      <c r="G126" s="1047">
        <v>1015.7048539524184</v>
      </c>
      <c r="H126" s="1046">
        <v>5</v>
      </c>
      <c r="I126" s="1048">
        <v>232.01466859744306</v>
      </c>
      <c r="J126" s="1046" t="s">
        <v>22</v>
      </c>
      <c r="K126" s="1049">
        <v>0</v>
      </c>
      <c r="L126" s="1047">
        <v>0</v>
      </c>
    </row>
    <row r="127" spans="1:12">
      <c r="A127" s="1046" t="s">
        <v>562</v>
      </c>
      <c r="B127" s="1046" t="s">
        <v>1962</v>
      </c>
      <c r="C127" s="1047">
        <v>1175.6011458089708</v>
      </c>
      <c r="D127" s="1047" t="s">
        <v>21</v>
      </c>
      <c r="E127" s="1047" t="s">
        <v>21</v>
      </c>
      <c r="F127" s="1046">
        <v>5</v>
      </c>
      <c r="G127" s="1047">
        <v>919.40367817517665</v>
      </c>
      <c r="H127" s="1046">
        <v>5</v>
      </c>
      <c r="I127" s="1048">
        <v>232.01466859744306</v>
      </c>
      <c r="J127" s="1046" t="s">
        <v>22</v>
      </c>
      <c r="K127" s="1049">
        <v>0</v>
      </c>
      <c r="L127" s="1047">
        <v>0</v>
      </c>
    </row>
    <row r="128" spans="1:12">
      <c r="A128" s="1046" t="s">
        <v>563</v>
      </c>
      <c r="B128" s="1046" t="s">
        <v>1963</v>
      </c>
      <c r="C128" s="1047">
        <v>1090.2019899310396</v>
      </c>
      <c r="D128" s="1047" t="s">
        <v>21</v>
      </c>
      <c r="E128" s="1047" t="s">
        <v>21</v>
      </c>
      <c r="F128" s="1046">
        <v>5</v>
      </c>
      <c r="G128" s="1047">
        <v>778.58592114241742</v>
      </c>
      <c r="H128" s="1046">
        <v>5</v>
      </c>
      <c r="I128" s="1048">
        <v>232.01466859744306</v>
      </c>
      <c r="J128" s="1046" t="s">
        <v>22</v>
      </c>
      <c r="K128" s="1049">
        <v>0</v>
      </c>
      <c r="L128" s="1047">
        <v>0</v>
      </c>
    </row>
    <row r="129" spans="1:12">
      <c r="A129" s="1046" t="s">
        <v>564</v>
      </c>
      <c r="B129" s="1046" t="s">
        <v>153</v>
      </c>
      <c r="C129" s="1047">
        <v>8724.3414244231444</v>
      </c>
      <c r="D129" s="1047" t="s">
        <v>21</v>
      </c>
      <c r="E129" s="1047" t="s">
        <v>21</v>
      </c>
      <c r="F129" s="1046">
        <v>104</v>
      </c>
      <c r="G129" s="1047">
        <v>7779.4996998162424</v>
      </c>
      <c r="H129" s="1046">
        <v>99</v>
      </c>
      <c r="I129" s="1048">
        <v>232.01466859744306</v>
      </c>
      <c r="J129" s="1046" t="s">
        <v>22</v>
      </c>
      <c r="K129" s="1049">
        <v>0</v>
      </c>
      <c r="L129" s="1047">
        <v>0</v>
      </c>
    </row>
    <row r="130" spans="1:12">
      <c r="A130" s="1046" t="s">
        <v>565</v>
      </c>
      <c r="B130" s="1046" t="s">
        <v>154</v>
      </c>
      <c r="C130" s="1047">
        <v>3296.9525178831191</v>
      </c>
      <c r="D130" s="1047" t="s">
        <v>21</v>
      </c>
      <c r="E130" s="1047" t="s">
        <v>21</v>
      </c>
      <c r="F130" s="1046">
        <v>21</v>
      </c>
      <c r="G130" s="1047">
        <v>4705.1300882107116</v>
      </c>
      <c r="H130" s="1046">
        <v>60</v>
      </c>
      <c r="I130" s="1048">
        <v>232.01466859744306</v>
      </c>
      <c r="J130" s="1046" t="s">
        <v>22</v>
      </c>
      <c r="K130" s="1049">
        <v>0</v>
      </c>
      <c r="L130" s="1047">
        <v>0</v>
      </c>
    </row>
    <row r="131" spans="1:12">
      <c r="A131" s="1046" t="s">
        <v>566</v>
      </c>
      <c r="B131" s="1046" t="s">
        <v>155</v>
      </c>
      <c r="C131" s="1047">
        <v>2954.4473927131171</v>
      </c>
      <c r="D131" s="1047" t="s">
        <v>21</v>
      </c>
      <c r="E131" s="1047" t="s">
        <v>21</v>
      </c>
      <c r="F131" s="1046">
        <v>11</v>
      </c>
      <c r="G131" s="1047">
        <v>3131.6052160769109</v>
      </c>
      <c r="H131" s="1046">
        <v>35</v>
      </c>
      <c r="I131" s="1048">
        <v>232.01466859744306</v>
      </c>
      <c r="J131" s="1046" t="s">
        <v>22</v>
      </c>
      <c r="K131" s="1049">
        <v>0</v>
      </c>
      <c r="L131" s="1047">
        <v>0</v>
      </c>
    </row>
    <row r="132" spans="1:12">
      <c r="A132" s="1046" t="s">
        <v>567</v>
      </c>
      <c r="B132" s="1046" t="s">
        <v>1964</v>
      </c>
      <c r="C132" s="1047">
        <v>913.04416656724561</v>
      </c>
      <c r="D132" s="1047" t="s">
        <v>21</v>
      </c>
      <c r="E132" s="1047" t="s">
        <v>21</v>
      </c>
      <c r="F132" s="1046">
        <v>5</v>
      </c>
      <c r="G132" s="1047">
        <v>1630.76047660518</v>
      </c>
      <c r="H132" s="1046">
        <v>11</v>
      </c>
      <c r="I132" s="1048">
        <v>232.01466859744306</v>
      </c>
      <c r="J132" s="1046" t="s">
        <v>22</v>
      </c>
      <c r="K132" s="1049">
        <v>0</v>
      </c>
      <c r="L132" s="1047">
        <v>0</v>
      </c>
    </row>
    <row r="133" spans="1:12">
      <c r="A133" s="1046" t="s">
        <v>568</v>
      </c>
      <c r="B133" s="1046" t="s">
        <v>1965</v>
      </c>
      <c r="C133" s="1047">
        <v>707.72279179689974</v>
      </c>
      <c r="D133" s="1047" t="s">
        <v>21</v>
      </c>
      <c r="E133" s="1047" t="s">
        <v>21</v>
      </c>
      <c r="F133" s="1046">
        <v>5</v>
      </c>
      <c r="G133" s="1047">
        <v>834.00452229724522</v>
      </c>
      <c r="H133" s="1046">
        <v>5</v>
      </c>
      <c r="I133" s="1048">
        <v>232.01466859744306</v>
      </c>
      <c r="J133" s="1046" t="s">
        <v>22</v>
      </c>
      <c r="K133" s="1049">
        <v>0</v>
      </c>
      <c r="L133" s="1047">
        <v>0</v>
      </c>
    </row>
    <row r="134" spans="1:12">
      <c r="A134" s="1046" t="s">
        <v>569</v>
      </c>
      <c r="B134" s="1046" t="s">
        <v>1966</v>
      </c>
      <c r="C134" s="1047">
        <v>675.01673209896865</v>
      </c>
      <c r="D134" s="1047" t="s">
        <v>21</v>
      </c>
      <c r="E134" s="1047" t="s">
        <v>21</v>
      </c>
      <c r="F134" s="1046">
        <v>5</v>
      </c>
      <c r="G134" s="1047">
        <v>1709.8001208751803</v>
      </c>
      <c r="H134" s="1046">
        <v>16</v>
      </c>
      <c r="I134" s="1048">
        <v>232.01466859744306</v>
      </c>
      <c r="J134" s="1046" t="s">
        <v>22</v>
      </c>
      <c r="K134" s="1049">
        <v>0</v>
      </c>
      <c r="L134" s="1047">
        <v>0</v>
      </c>
    </row>
    <row r="135" spans="1:12">
      <c r="A135" s="1046" t="s">
        <v>570</v>
      </c>
      <c r="B135" s="1046" t="s">
        <v>1967</v>
      </c>
      <c r="C135" s="1047">
        <v>121.73922220896607</v>
      </c>
      <c r="D135" s="1047" t="s">
        <v>21</v>
      </c>
      <c r="E135" s="1047" t="s">
        <v>21</v>
      </c>
      <c r="F135" s="1046">
        <v>5</v>
      </c>
      <c r="G135" s="1047">
        <v>705.90578848034806</v>
      </c>
      <c r="H135" s="1046">
        <v>5</v>
      </c>
      <c r="I135" s="1048">
        <v>232.01466859744306</v>
      </c>
      <c r="J135" s="1046" t="s">
        <v>22</v>
      </c>
      <c r="K135" s="1049">
        <v>0</v>
      </c>
      <c r="L135" s="1047">
        <v>0</v>
      </c>
    </row>
    <row r="136" spans="1:12">
      <c r="A136" s="1046" t="s">
        <v>571</v>
      </c>
      <c r="B136" s="1046" t="s">
        <v>1968</v>
      </c>
      <c r="C136" s="1047">
        <v>1467.230178115524</v>
      </c>
      <c r="D136" s="1047" t="s">
        <v>21</v>
      </c>
      <c r="E136" s="1047" t="s">
        <v>21</v>
      </c>
      <c r="F136" s="1046">
        <v>5</v>
      </c>
      <c r="G136" s="1047">
        <v>1010.2538440027631</v>
      </c>
      <c r="H136" s="1046">
        <v>8</v>
      </c>
      <c r="I136" s="1048">
        <v>232.01466859744306</v>
      </c>
      <c r="J136" s="1046" t="s">
        <v>22</v>
      </c>
      <c r="K136" s="1049">
        <v>0</v>
      </c>
      <c r="L136" s="1047">
        <v>0</v>
      </c>
    </row>
    <row r="137" spans="1:12">
      <c r="A137" s="1046" t="s">
        <v>572</v>
      </c>
      <c r="B137" s="1046" t="s">
        <v>1969</v>
      </c>
      <c r="C137" s="1047">
        <v>1032.4137834409021</v>
      </c>
      <c r="D137" s="1047" t="s">
        <v>21</v>
      </c>
      <c r="E137" s="1047" t="s">
        <v>21</v>
      </c>
      <c r="F137" s="1046">
        <v>5</v>
      </c>
      <c r="G137" s="1047">
        <v>1443.3721345677579</v>
      </c>
      <c r="H137" s="1046">
        <v>16</v>
      </c>
      <c r="I137" s="1048">
        <v>232.01466859744306</v>
      </c>
      <c r="J137" s="1046" t="s">
        <v>22</v>
      </c>
      <c r="K137" s="1049">
        <v>0</v>
      </c>
      <c r="L137" s="1047">
        <v>0</v>
      </c>
    </row>
    <row r="138" spans="1:12">
      <c r="A138" s="1046" t="s">
        <v>573</v>
      </c>
      <c r="B138" s="1046" t="s">
        <v>1970</v>
      </c>
      <c r="C138" s="1047">
        <v>1032.4137834409021</v>
      </c>
      <c r="D138" s="1047" t="s">
        <v>21</v>
      </c>
      <c r="E138" s="1047" t="s">
        <v>21</v>
      </c>
      <c r="F138" s="1046">
        <v>5</v>
      </c>
      <c r="G138" s="1047">
        <v>1443.3721345677579</v>
      </c>
      <c r="H138" s="1046">
        <v>5</v>
      </c>
      <c r="I138" s="1048">
        <v>232.01466859744306</v>
      </c>
      <c r="J138" s="1046" t="s">
        <v>22</v>
      </c>
      <c r="K138" s="1049">
        <v>0</v>
      </c>
      <c r="L138" s="1047">
        <v>0</v>
      </c>
    </row>
    <row r="139" spans="1:12">
      <c r="A139" s="1046" t="s">
        <v>574</v>
      </c>
      <c r="B139" s="1046" t="s">
        <v>1971</v>
      </c>
      <c r="C139" s="1047">
        <v>2038.6777211710439</v>
      </c>
      <c r="D139" s="1047" t="s">
        <v>21</v>
      </c>
      <c r="E139" s="1047" t="s">
        <v>21</v>
      </c>
      <c r="F139" s="1046">
        <v>5</v>
      </c>
      <c r="G139" s="1047">
        <v>3925.6356654100182</v>
      </c>
      <c r="H139" s="1046">
        <v>13</v>
      </c>
      <c r="I139" s="1048">
        <v>232.01466859744306</v>
      </c>
      <c r="J139" s="1046" t="s">
        <v>22</v>
      </c>
      <c r="K139" s="1049">
        <v>0</v>
      </c>
      <c r="L139" s="1047">
        <v>0</v>
      </c>
    </row>
    <row r="140" spans="1:12">
      <c r="A140" s="1046" t="s">
        <v>575</v>
      </c>
      <c r="B140" s="1046" t="s">
        <v>1972</v>
      </c>
      <c r="C140" s="1047">
        <v>2149.5149234806995</v>
      </c>
      <c r="D140" s="1047" t="s">
        <v>21</v>
      </c>
      <c r="E140" s="1047" t="s">
        <v>21</v>
      </c>
      <c r="F140" s="1046">
        <v>5</v>
      </c>
      <c r="G140" s="1047">
        <v>5577.2916801555421</v>
      </c>
      <c r="H140" s="1046">
        <v>39</v>
      </c>
      <c r="I140" s="1048">
        <v>232.01466859744306</v>
      </c>
      <c r="J140" s="1046" t="s">
        <v>22</v>
      </c>
      <c r="K140" s="1049">
        <v>0</v>
      </c>
      <c r="L140" s="1047">
        <v>0</v>
      </c>
    </row>
    <row r="141" spans="1:12">
      <c r="A141" s="1046" t="s">
        <v>576</v>
      </c>
      <c r="B141" s="1046" t="s">
        <v>1973</v>
      </c>
      <c r="C141" s="1047">
        <v>2033.2267112213888</v>
      </c>
      <c r="D141" s="1047" t="s">
        <v>21</v>
      </c>
      <c r="E141" s="1047" t="s">
        <v>21</v>
      </c>
      <c r="F141" s="1046">
        <v>5</v>
      </c>
      <c r="G141" s="1047">
        <v>2467.4905038772526</v>
      </c>
      <c r="H141" s="1046">
        <v>15</v>
      </c>
      <c r="I141" s="1048">
        <v>232.01466859744306</v>
      </c>
      <c r="J141" s="1046" t="s">
        <v>22</v>
      </c>
      <c r="K141" s="1049">
        <v>0</v>
      </c>
      <c r="L141" s="1047">
        <v>0</v>
      </c>
    </row>
    <row r="142" spans="1:12">
      <c r="A142" s="1046" t="s">
        <v>577</v>
      </c>
      <c r="B142" s="1046" t="s">
        <v>156</v>
      </c>
      <c r="C142" s="1047">
        <v>2768.2045527665646</v>
      </c>
      <c r="D142" s="1047" t="s">
        <v>21</v>
      </c>
      <c r="E142" s="1047" t="s">
        <v>21</v>
      </c>
      <c r="F142" s="1046">
        <v>5</v>
      </c>
      <c r="G142" s="1047">
        <v>3532.2544473765679</v>
      </c>
      <c r="H142" s="1046">
        <v>25</v>
      </c>
      <c r="I142" s="1048">
        <v>232.01466859744306</v>
      </c>
      <c r="J142" s="1046" t="s">
        <v>22</v>
      </c>
      <c r="K142" s="1049">
        <v>0</v>
      </c>
      <c r="L142" s="1047">
        <v>0</v>
      </c>
    </row>
    <row r="143" spans="1:12">
      <c r="A143" s="1046" t="s">
        <v>578</v>
      </c>
      <c r="B143" s="1046" t="s">
        <v>1974</v>
      </c>
      <c r="C143" s="1047">
        <v>657.75520059172709</v>
      </c>
      <c r="D143" s="1047" t="s">
        <v>21</v>
      </c>
      <c r="E143" s="1047" t="s">
        <v>21</v>
      </c>
      <c r="F143" s="1046">
        <v>5</v>
      </c>
      <c r="G143" s="1047">
        <v>740.42885149483095</v>
      </c>
      <c r="H143" s="1046">
        <v>5</v>
      </c>
      <c r="I143" s="1048">
        <v>232.01466859744306</v>
      </c>
      <c r="J143" s="1046" t="s">
        <v>22</v>
      </c>
      <c r="K143" s="1049">
        <v>0</v>
      </c>
      <c r="L143" s="1047">
        <v>0</v>
      </c>
    </row>
    <row r="144" spans="1:12">
      <c r="A144" s="1046" t="s">
        <v>579</v>
      </c>
      <c r="B144" s="1046" t="s">
        <v>1975</v>
      </c>
      <c r="C144" s="1047">
        <v>695.00376858103778</v>
      </c>
      <c r="D144" s="1047" t="s">
        <v>21</v>
      </c>
      <c r="E144" s="1047" t="s">
        <v>21</v>
      </c>
      <c r="F144" s="1046">
        <v>5</v>
      </c>
      <c r="G144" s="1047">
        <v>963.01175777241815</v>
      </c>
      <c r="H144" s="1046">
        <v>6</v>
      </c>
      <c r="I144" s="1048">
        <v>232.01466859744306</v>
      </c>
      <c r="J144" s="1046" t="s">
        <v>22</v>
      </c>
      <c r="K144" s="1049">
        <v>0</v>
      </c>
      <c r="L144" s="1047">
        <v>0</v>
      </c>
    </row>
    <row r="145" spans="1:12">
      <c r="A145" s="1046" t="s">
        <v>580</v>
      </c>
      <c r="B145" s="1046" t="s">
        <v>1976</v>
      </c>
      <c r="C145" s="1047">
        <v>591.434579537589</v>
      </c>
      <c r="D145" s="1047" t="s">
        <v>21</v>
      </c>
      <c r="E145" s="1047" t="s">
        <v>21</v>
      </c>
      <c r="F145" s="1046">
        <v>5</v>
      </c>
      <c r="G145" s="1047">
        <v>726.80132662069298</v>
      </c>
      <c r="H145" s="1046">
        <v>5</v>
      </c>
      <c r="I145" s="1048">
        <v>232.01466859744306</v>
      </c>
      <c r="J145" s="1046" t="s">
        <v>22</v>
      </c>
      <c r="K145" s="1049">
        <v>0</v>
      </c>
      <c r="L145" s="1047">
        <v>0</v>
      </c>
    </row>
    <row r="146" spans="1:12">
      <c r="A146" s="1046" t="s">
        <v>581</v>
      </c>
      <c r="B146" s="1046" t="s">
        <v>1977</v>
      </c>
      <c r="C146" s="1047">
        <v>1159.2481159600054</v>
      </c>
      <c r="D146" s="1047" t="s">
        <v>21</v>
      </c>
      <c r="E146" s="1047" t="s">
        <v>21</v>
      </c>
      <c r="F146" s="1046">
        <v>5</v>
      </c>
      <c r="G146" s="1047">
        <v>1408.1775703275925</v>
      </c>
      <c r="H146" s="1046">
        <v>8</v>
      </c>
      <c r="I146" s="1048">
        <v>232.01466859744306</v>
      </c>
      <c r="J146" s="1046" t="s">
        <v>22</v>
      </c>
      <c r="K146" s="1049">
        <v>0</v>
      </c>
      <c r="L146" s="1047">
        <v>0</v>
      </c>
    </row>
    <row r="147" spans="1:12">
      <c r="A147" s="1046" t="s">
        <v>582</v>
      </c>
      <c r="B147" s="1046" t="s">
        <v>1978</v>
      </c>
      <c r="C147" s="1047">
        <v>1195.5881822910399</v>
      </c>
      <c r="D147" s="1047" t="s">
        <v>21</v>
      </c>
      <c r="E147" s="1047" t="s">
        <v>21</v>
      </c>
      <c r="F147" s="1046">
        <v>5</v>
      </c>
      <c r="G147" s="1047">
        <v>1095.6529998806948</v>
      </c>
      <c r="H147" s="1046">
        <v>6</v>
      </c>
      <c r="I147" s="1048">
        <v>232.01466859744306</v>
      </c>
      <c r="J147" s="1046" t="s">
        <v>22</v>
      </c>
      <c r="K147" s="1049">
        <v>0</v>
      </c>
      <c r="L147" s="1047">
        <v>0</v>
      </c>
    </row>
    <row r="148" spans="1:12">
      <c r="A148" s="1046" t="s">
        <v>583</v>
      </c>
      <c r="B148" s="1046" t="s">
        <v>1979</v>
      </c>
      <c r="C148" s="1047">
        <v>1145.6205910858673</v>
      </c>
      <c r="D148" s="1047" t="s">
        <v>21</v>
      </c>
      <c r="E148" s="1047" t="s">
        <v>21</v>
      </c>
      <c r="F148" s="1046">
        <v>5</v>
      </c>
      <c r="G148" s="1047">
        <v>914.86116988379729</v>
      </c>
      <c r="H148" s="1046">
        <v>5</v>
      </c>
      <c r="I148" s="1048">
        <v>232.01466859744306</v>
      </c>
      <c r="J148" s="1046" t="s">
        <v>22</v>
      </c>
      <c r="K148" s="1049">
        <v>0</v>
      </c>
      <c r="L148" s="1047">
        <v>0</v>
      </c>
    </row>
    <row r="149" spans="1:12">
      <c r="A149" s="1046" t="s">
        <v>584</v>
      </c>
      <c r="B149" s="1046" t="s">
        <v>1980</v>
      </c>
      <c r="C149" s="1047">
        <v>1718.8851374579388</v>
      </c>
      <c r="D149" s="1047" t="s">
        <v>21</v>
      </c>
      <c r="E149" s="1047" t="s">
        <v>21</v>
      </c>
      <c r="F149" s="1046">
        <v>5</v>
      </c>
      <c r="G149" s="1047">
        <v>3882.9360874710519</v>
      </c>
      <c r="H149" s="1046">
        <v>17</v>
      </c>
      <c r="I149" s="1048">
        <v>232.01466859744306</v>
      </c>
      <c r="J149" s="1046" t="s">
        <v>22</v>
      </c>
      <c r="K149" s="1049">
        <v>0</v>
      </c>
      <c r="L149" s="1047">
        <v>0</v>
      </c>
    </row>
    <row r="150" spans="1:12">
      <c r="A150" s="1046" t="s">
        <v>585</v>
      </c>
      <c r="B150" s="1046" t="s">
        <v>1981</v>
      </c>
      <c r="C150" s="1047">
        <v>1492.6682245472482</v>
      </c>
      <c r="D150" s="1047" t="s">
        <v>21</v>
      </c>
      <c r="E150" s="1047" t="s">
        <v>21</v>
      </c>
      <c r="F150" s="1046">
        <v>5</v>
      </c>
      <c r="G150" s="1047">
        <v>1994.1611399155265</v>
      </c>
      <c r="H150" s="1046">
        <v>11</v>
      </c>
      <c r="I150" s="1048">
        <v>232.01466859744306</v>
      </c>
      <c r="J150" s="1046" t="s">
        <v>22</v>
      </c>
      <c r="K150" s="1049">
        <v>0</v>
      </c>
      <c r="L150" s="1047">
        <v>0</v>
      </c>
    </row>
    <row r="151" spans="1:12">
      <c r="A151" s="1046" t="s">
        <v>586</v>
      </c>
      <c r="B151" s="1046" t="s">
        <v>1982</v>
      </c>
      <c r="C151" s="1047">
        <v>1428.164606809662</v>
      </c>
      <c r="D151" s="1047" t="s">
        <v>21</v>
      </c>
      <c r="E151" s="1047" t="s">
        <v>21</v>
      </c>
      <c r="F151" s="1046">
        <v>5</v>
      </c>
      <c r="G151" s="1047">
        <v>1622.583961680697</v>
      </c>
      <c r="H151" s="1046">
        <v>9</v>
      </c>
      <c r="I151" s="1048">
        <v>232.01466859744306</v>
      </c>
      <c r="J151" s="1046" t="s">
        <v>22</v>
      </c>
      <c r="K151" s="1049">
        <v>0</v>
      </c>
      <c r="L151" s="1047">
        <v>0</v>
      </c>
    </row>
    <row r="152" spans="1:12">
      <c r="A152" s="1046" t="s">
        <v>587</v>
      </c>
      <c r="B152" s="1046" t="s">
        <v>157</v>
      </c>
      <c r="C152" s="1047">
        <v>1732.5126623320771</v>
      </c>
      <c r="D152" s="1047" t="s">
        <v>21</v>
      </c>
      <c r="E152" s="1047" t="s">
        <v>21</v>
      </c>
      <c r="F152" s="1046">
        <v>5</v>
      </c>
      <c r="G152" s="1047">
        <v>3713.0462773734653</v>
      </c>
      <c r="H152" s="1046">
        <v>16</v>
      </c>
      <c r="I152" s="1048">
        <v>232.01466859744306</v>
      </c>
      <c r="J152" s="1046" t="s">
        <v>22</v>
      </c>
      <c r="K152" s="1049">
        <v>0</v>
      </c>
      <c r="L152" s="1047">
        <v>0</v>
      </c>
    </row>
    <row r="153" spans="1:12">
      <c r="A153" s="1046" t="s">
        <v>588</v>
      </c>
      <c r="B153" s="1046" t="s">
        <v>158</v>
      </c>
      <c r="C153" s="1047">
        <v>1547.1783240438003</v>
      </c>
      <c r="D153" s="1047" t="s">
        <v>21</v>
      </c>
      <c r="E153" s="1047" t="s">
        <v>21</v>
      </c>
      <c r="F153" s="1046">
        <v>5</v>
      </c>
      <c r="G153" s="1047">
        <v>3049.8400668320828</v>
      </c>
      <c r="H153" s="1046">
        <v>12</v>
      </c>
      <c r="I153" s="1048">
        <v>232.01466859744306</v>
      </c>
      <c r="J153" s="1046" t="s">
        <v>22</v>
      </c>
      <c r="K153" s="1049">
        <v>0</v>
      </c>
      <c r="L153" s="1047">
        <v>0</v>
      </c>
    </row>
    <row r="154" spans="1:12">
      <c r="A154" s="1046" t="s">
        <v>589</v>
      </c>
      <c r="B154" s="1046" t="s">
        <v>159</v>
      </c>
      <c r="C154" s="1047">
        <v>1303.6998796258683</v>
      </c>
      <c r="D154" s="1047" t="s">
        <v>21</v>
      </c>
      <c r="E154" s="1047" t="s">
        <v>21</v>
      </c>
      <c r="F154" s="1046">
        <v>5</v>
      </c>
      <c r="G154" s="1047">
        <v>1621.6754600224212</v>
      </c>
      <c r="H154" s="1046">
        <v>5</v>
      </c>
      <c r="I154" s="1048">
        <v>232.01466859744306</v>
      </c>
      <c r="J154" s="1046" t="s">
        <v>22</v>
      </c>
      <c r="K154" s="1049">
        <v>0</v>
      </c>
      <c r="L154" s="1047">
        <v>0</v>
      </c>
    </row>
    <row r="155" spans="1:12">
      <c r="A155" s="1046" t="s">
        <v>590</v>
      </c>
      <c r="B155" s="1046" t="s">
        <v>160</v>
      </c>
      <c r="C155" s="1047">
        <v>1129.2675612369019</v>
      </c>
      <c r="D155" s="1047" t="s">
        <v>21</v>
      </c>
      <c r="E155" s="1047" t="s">
        <v>21</v>
      </c>
      <c r="F155" s="1046">
        <v>5</v>
      </c>
      <c r="G155" s="1047">
        <v>1515.380766004145</v>
      </c>
      <c r="H155" s="1046">
        <v>5</v>
      </c>
      <c r="I155" s="1048">
        <v>232.01466859744306</v>
      </c>
      <c r="J155" s="1046" t="s">
        <v>22</v>
      </c>
      <c r="K155" s="1049">
        <v>0</v>
      </c>
      <c r="L155" s="1047">
        <v>0</v>
      </c>
    </row>
    <row r="156" spans="1:12">
      <c r="A156" s="1046" t="s">
        <v>591</v>
      </c>
      <c r="B156" s="1046" t="s">
        <v>1983</v>
      </c>
      <c r="C156" s="1047">
        <v>1440.8836300255239</v>
      </c>
      <c r="D156" s="1047" t="s">
        <v>21</v>
      </c>
      <c r="E156" s="1047" t="s">
        <v>21</v>
      </c>
      <c r="F156" s="1046">
        <v>5</v>
      </c>
      <c r="G156" s="1047">
        <v>2228.5545677506998</v>
      </c>
      <c r="H156" s="1046">
        <v>5</v>
      </c>
      <c r="I156" s="1048">
        <v>232.01466859744306</v>
      </c>
      <c r="J156" s="1046" t="s">
        <v>22</v>
      </c>
      <c r="K156" s="1049">
        <v>0</v>
      </c>
      <c r="L156" s="1047">
        <v>0</v>
      </c>
    </row>
    <row r="157" spans="1:12">
      <c r="A157" s="1046" t="s">
        <v>592</v>
      </c>
      <c r="B157" s="1046" t="s">
        <v>1984</v>
      </c>
      <c r="C157" s="1047">
        <v>2158.5999400634582</v>
      </c>
      <c r="D157" s="1047" t="s">
        <v>21</v>
      </c>
      <c r="E157" s="1047" t="s">
        <v>21</v>
      </c>
      <c r="F157" s="1046">
        <v>5</v>
      </c>
      <c r="G157" s="1047">
        <v>2649.1908355324258</v>
      </c>
      <c r="H157" s="1046">
        <v>9</v>
      </c>
      <c r="I157" s="1048">
        <v>232.01466859744306</v>
      </c>
      <c r="J157" s="1046" t="s">
        <v>22</v>
      </c>
      <c r="K157" s="1049">
        <v>0</v>
      </c>
      <c r="L157" s="1047">
        <v>0</v>
      </c>
    </row>
    <row r="158" spans="1:12">
      <c r="A158" s="1046" t="s">
        <v>593</v>
      </c>
      <c r="B158" s="1046" t="s">
        <v>1985</v>
      </c>
      <c r="C158" s="1047">
        <v>1380.014018921041</v>
      </c>
      <c r="D158" s="1047" t="s">
        <v>21</v>
      </c>
      <c r="E158" s="1047" t="s">
        <v>21</v>
      </c>
      <c r="F158" s="1046">
        <v>5</v>
      </c>
      <c r="G158" s="1047">
        <v>2070.4752792106992</v>
      </c>
      <c r="H158" s="1046">
        <v>5</v>
      </c>
      <c r="I158" s="1048">
        <v>232.01466859744306</v>
      </c>
      <c r="J158" s="1046" t="s">
        <v>22</v>
      </c>
      <c r="K158" s="1049">
        <v>0</v>
      </c>
      <c r="L158" s="1047">
        <v>0</v>
      </c>
    </row>
    <row r="159" spans="1:12">
      <c r="A159" s="1046" t="s">
        <v>594</v>
      </c>
      <c r="B159" s="1046" t="s">
        <v>1986</v>
      </c>
      <c r="C159" s="1047">
        <v>3604.9345800386373</v>
      </c>
      <c r="D159" s="1047" t="s">
        <v>21</v>
      </c>
      <c r="E159" s="1047" t="s">
        <v>21</v>
      </c>
      <c r="F159" s="1046">
        <v>5</v>
      </c>
      <c r="G159" s="1047">
        <v>3553.1499855169131</v>
      </c>
      <c r="H159" s="1046">
        <v>16</v>
      </c>
      <c r="I159" s="1048">
        <v>232.01466859744306</v>
      </c>
      <c r="J159" s="1046" t="s">
        <v>22</v>
      </c>
      <c r="K159" s="1049">
        <v>0</v>
      </c>
      <c r="L159" s="1047">
        <v>0</v>
      </c>
    </row>
    <row r="160" spans="1:12">
      <c r="A160" s="1046" t="s">
        <v>595</v>
      </c>
      <c r="B160" s="1046" t="s">
        <v>1987</v>
      </c>
      <c r="C160" s="1047">
        <v>3389.6196870272574</v>
      </c>
      <c r="D160" s="1047" t="s">
        <v>21</v>
      </c>
      <c r="E160" s="1047" t="s">
        <v>21</v>
      </c>
      <c r="F160" s="1046">
        <v>5</v>
      </c>
      <c r="G160" s="1047">
        <v>3043.4805552241514</v>
      </c>
      <c r="H160" s="1046">
        <v>10</v>
      </c>
      <c r="I160" s="1048">
        <v>232.01466859744306</v>
      </c>
      <c r="J160" s="1046" t="s">
        <v>22</v>
      </c>
      <c r="K160" s="1049">
        <v>0</v>
      </c>
      <c r="L160" s="1047">
        <v>0</v>
      </c>
    </row>
    <row r="161" spans="1:12">
      <c r="A161" s="1046" t="s">
        <v>596</v>
      </c>
      <c r="B161" s="1046" t="s">
        <v>161</v>
      </c>
      <c r="C161" s="1047">
        <v>6297.7334951683042</v>
      </c>
      <c r="D161" s="1047" t="s">
        <v>21</v>
      </c>
      <c r="E161" s="1047" t="s">
        <v>21</v>
      </c>
      <c r="F161" s="1046">
        <v>21</v>
      </c>
      <c r="G161" s="1047">
        <v>6103.3141402972697</v>
      </c>
      <c r="H161" s="1046">
        <v>35</v>
      </c>
      <c r="I161" s="1048">
        <v>232.01466859744306</v>
      </c>
      <c r="J161" s="1046" t="s">
        <v>22</v>
      </c>
      <c r="K161" s="1049">
        <v>0</v>
      </c>
      <c r="L161" s="1047">
        <v>0</v>
      </c>
    </row>
    <row r="162" spans="1:12">
      <c r="A162" s="1046" t="s">
        <v>597</v>
      </c>
      <c r="B162" s="1046" t="s">
        <v>1988</v>
      </c>
      <c r="C162" s="1047">
        <v>17296.054570255943</v>
      </c>
      <c r="D162" s="1047" t="s">
        <v>21</v>
      </c>
      <c r="E162" s="1047" t="s">
        <v>21</v>
      </c>
      <c r="F162" s="1046">
        <v>46</v>
      </c>
      <c r="G162" s="1047">
        <v>17296.054570255943</v>
      </c>
      <c r="H162" s="1046">
        <v>46</v>
      </c>
      <c r="I162" s="1048">
        <v>232.01466859744306</v>
      </c>
      <c r="J162" s="1046" t="s">
        <v>22</v>
      </c>
      <c r="K162" s="1049">
        <v>0</v>
      </c>
      <c r="L162" s="1047">
        <v>0</v>
      </c>
    </row>
    <row r="163" spans="1:12">
      <c r="A163" s="1046" t="s">
        <v>598</v>
      </c>
      <c r="B163" s="1046" t="s">
        <v>1989</v>
      </c>
      <c r="C163" s="1047">
        <v>960.28625279759069</v>
      </c>
      <c r="D163" s="1047" t="s">
        <v>21</v>
      </c>
      <c r="E163" s="1047" t="s">
        <v>21</v>
      </c>
      <c r="F163" s="1046">
        <v>5</v>
      </c>
      <c r="G163" s="1047">
        <v>661.38920722483067</v>
      </c>
      <c r="H163" s="1046">
        <v>5</v>
      </c>
      <c r="I163" s="1048">
        <v>232.01466859744306</v>
      </c>
      <c r="J163" s="1046" t="s">
        <v>27</v>
      </c>
      <c r="K163" s="1049">
        <v>0.7</v>
      </c>
      <c r="L163" s="1047">
        <v>462.97244505738144</v>
      </c>
    </row>
    <row r="164" spans="1:12">
      <c r="A164" s="1046" t="s">
        <v>599</v>
      </c>
      <c r="B164" s="1046" t="s">
        <v>1990</v>
      </c>
      <c r="C164" s="1047">
        <v>621.41513426069253</v>
      </c>
      <c r="D164" s="1047" t="s">
        <v>21</v>
      </c>
      <c r="E164" s="1047" t="s">
        <v>21</v>
      </c>
      <c r="F164" s="1046">
        <v>5</v>
      </c>
      <c r="G164" s="1047">
        <v>428.81278270620885</v>
      </c>
      <c r="H164" s="1046">
        <v>5</v>
      </c>
      <c r="I164" s="1048">
        <v>232.01466859744306</v>
      </c>
      <c r="J164" s="1046" t="s">
        <v>27</v>
      </c>
      <c r="K164" s="1049">
        <v>1</v>
      </c>
      <c r="L164" s="1047">
        <v>428.81278270620885</v>
      </c>
    </row>
    <row r="165" spans="1:12">
      <c r="A165" s="1046" t="s">
        <v>600</v>
      </c>
      <c r="B165" s="1046" t="s">
        <v>1991</v>
      </c>
      <c r="C165" s="1047">
        <v>1863.3369011238017</v>
      </c>
      <c r="D165" s="1047" t="s">
        <v>21</v>
      </c>
      <c r="E165" s="1047" t="s">
        <v>21</v>
      </c>
      <c r="F165" s="1046">
        <v>17</v>
      </c>
      <c r="G165" s="1047">
        <v>2088.6453123762167</v>
      </c>
      <c r="H165" s="1046">
        <v>15</v>
      </c>
      <c r="I165" s="1048">
        <v>232.01466859744306</v>
      </c>
      <c r="J165" s="1046" t="s">
        <v>27</v>
      </c>
      <c r="K165" s="1049">
        <v>0.25</v>
      </c>
      <c r="L165" s="1047">
        <v>522.16132809405417</v>
      </c>
    </row>
    <row r="166" spans="1:12">
      <c r="A166" s="1046" t="s">
        <v>601</v>
      </c>
      <c r="B166" s="1046" t="s">
        <v>1992</v>
      </c>
      <c r="C166" s="1047">
        <v>1210.124208823454</v>
      </c>
      <c r="D166" s="1047" t="s">
        <v>21</v>
      </c>
      <c r="E166" s="1047" t="s">
        <v>21</v>
      </c>
      <c r="F166" s="1046">
        <v>8</v>
      </c>
      <c r="G166" s="1047">
        <v>852.17455546276244</v>
      </c>
      <c r="H166" s="1046">
        <v>5</v>
      </c>
      <c r="I166" s="1048">
        <v>232.01466859744306</v>
      </c>
      <c r="J166" s="1046" t="s">
        <v>27</v>
      </c>
      <c r="K166" s="1049">
        <v>0.7</v>
      </c>
      <c r="L166" s="1047">
        <v>596.52218882393367</v>
      </c>
    </row>
    <row r="167" spans="1:12">
      <c r="A167" s="1046" t="s">
        <v>602</v>
      </c>
      <c r="B167" s="1046" t="s">
        <v>1993</v>
      </c>
      <c r="C167" s="1047">
        <v>709.53979511345153</v>
      </c>
      <c r="D167" s="1047" t="s">
        <v>21</v>
      </c>
      <c r="E167" s="1047" t="s">
        <v>21</v>
      </c>
      <c r="F167" s="1046">
        <v>5</v>
      </c>
      <c r="G167" s="1047">
        <v>601.4280977786234</v>
      </c>
      <c r="H167" s="1046">
        <v>5</v>
      </c>
      <c r="I167" s="1048">
        <v>232.01466859744306</v>
      </c>
      <c r="J167" s="1046" t="s">
        <v>27</v>
      </c>
      <c r="K167" s="1049">
        <v>1</v>
      </c>
      <c r="L167" s="1047">
        <v>601.4280977786234</v>
      </c>
    </row>
    <row r="168" spans="1:12">
      <c r="A168" s="1046" t="s">
        <v>603</v>
      </c>
      <c r="B168" s="1046" t="s">
        <v>1994</v>
      </c>
      <c r="C168" s="1047">
        <v>2742.7665063348404</v>
      </c>
      <c r="D168" s="1047" t="s">
        <v>21</v>
      </c>
      <c r="E168" s="1047" t="s">
        <v>21</v>
      </c>
      <c r="F168" s="1046">
        <v>29</v>
      </c>
      <c r="G168" s="1047">
        <v>2503.8305702082876</v>
      </c>
      <c r="H168" s="1046">
        <v>21</v>
      </c>
      <c r="I168" s="1048">
        <v>232.01466859744306</v>
      </c>
      <c r="J168" s="1046" t="s">
        <v>27</v>
      </c>
      <c r="K168" s="1049">
        <v>0.25</v>
      </c>
      <c r="L168" s="1047">
        <v>625.95764255207189</v>
      </c>
    </row>
    <row r="169" spans="1:12">
      <c r="A169" s="1046" t="s">
        <v>604</v>
      </c>
      <c r="B169" s="1046" t="s">
        <v>1995</v>
      </c>
      <c r="C169" s="1047">
        <v>1220.1177270644885</v>
      </c>
      <c r="D169" s="1047" t="s">
        <v>21</v>
      </c>
      <c r="E169" s="1047" t="s">
        <v>21</v>
      </c>
      <c r="F169" s="1046">
        <v>10</v>
      </c>
      <c r="G169" s="1047">
        <v>1217.3922220896607</v>
      </c>
      <c r="H169" s="1046">
        <v>8</v>
      </c>
      <c r="I169" s="1048">
        <v>232.01466859744306</v>
      </c>
      <c r="J169" s="1046" t="s">
        <v>27</v>
      </c>
      <c r="K169" s="1049">
        <v>0.45</v>
      </c>
      <c r="L169" s="1047">
        <v>547.82649994034728</v>
      </c>
    </row>
    <row r="170" spans="1:12">
      <c r="A170" s="1046" t="s">
        <v>605</v>
      </c>
      <c r="B170" s="1046" t="s">
        <v>1996</v>
      </c>
      <c r="C170" s="1047">
        <v>922.12918315000422</v>
      </c>
      <c r="D170" s="1047" t="s">
        <v>21</v>
      </c>
      <c r="E170" s="1047" t="s">
        <v>21</v>
      </c>
      <c r="F170" s="1046">
        <v>8</v>
      </c>
      <c r="G170" s="1047">
        <v>564.17952978931294</v>
      </c>
      <c r="H170" s="1046">
        <v>5</v>
      </c>
      <c r="I170" s="1048">
        <v>232.01466859744306</v>
      </c>
      <c r="J170" s="1046" t="s">
        <v>27</v>
      </c>
      <c r="K170" s="1049">
        <v>1</v>
      </c>
      <c r="L170" s="1047">
        <v>564.17952978931294</v>
      </c>
    </row>
    <row r="171" spans="1:12">
      <c r="A171" s="1046" t="s">
        <v>606</v>
      </c>
      <c r="B171" s="1046" t="s">
        <v>1997</v>
      </c>
      <c r="C171" s="1047">
        <v>4944.066024337264</v>
      </c>
      <c r="D171" s="1047" t="s">
        <v>21</v>
      </c>
      <c r="E171" s="1047" t="s">
        <v>21</v>
      </c>
      <c r="F171" s="1046">
        <v>42</v>
      </c>
      <c r="G171" s="1047">
        <v>4689.6855600200215</v>
      </c>
      <c r="H171" s="1046">
        <v>44</v>
      </c>
      <c r="I171" s="1048">
        <v>232.01466859744306</v>
      </c>
      <c r="J171" s="1046" t="s">
        <v>27</v>
      </c>
      <c r="K171" s="1049">
        <v>0.25</v>
      </c>
      <c r="L171" s="1047">
        <v>1172.4213900050054</v>
      </c>
    </row>
    <row r="172" spans="1:12">
      <c r="A172" s="1046" t="s">
        <v>607</v>
      </c>
      <c r="B172" s="1046" t="s">
        <v>1998</v>
      </c>
      <c r="C172" s="1047">
        <v>1579.8843837417314</v>
      </c>
      <c r="D172" s="1047" t="s">
        <v>21</v>
      </c>
      <c r="E172" s="1047" t="s">
        <v>21</v>
      </c>
      <c r="F172" s="1046">
        <v>11</v>
      </c>
      <c r="G172" s="1047">
        <v>2747.3090146262193</v>
      </c>
      <c r="H172" s="1046">
        <v>20</v>
      </c>
      <c r="I172" s="1048">
        <v>232.01466859744306</v>
      </c>
      <c r="J172" s="1046" t="s">
        <v>27</v>
      </c>
      <c r="K172" s="1049">
        <v>0.25</v>
      </c>
      <c r="L172" s="1047">
        <v>686.82725365655483</v>
      </c>
    </row>
    <row r="173" spans="1:12">
      <c r="A173" s="1046" t="s">
        <v>608</v>
      </c>
      <c r="B173" s="1046" t="s">
        <v>1999</v>
      </c>
      <c r="C173" s="1047">
        <v>1439.0666267089719</v>
      </c>
      <c r="D173" s="1047" t="s">
        <v>21</v>
      </c>
      <c r="E173" s="1047" t="s">
        <v>21</v>
      </c>
      <c r="F173" s="1046">
        <v>13</v>
      </c>
      <c r="G173" s="1047">
        <v>2113.1748571496651</v>
      </c>
      <c r="H173" s="1046">
        <v>14</v>
      </c>
      <c r="I173" s="1048">
        <v>232.01466859744306</v>
      </c>
      <c r="J173" s="1046" t="s">
        <v>27</v>
      </c>
      <c r="K173" s="1049">
        <v>0.25</v>
      </c>
      <c r="L173" s="1047">
        <v>528.29371428741626</v>
      </c>
    </row>
    <row r="174" spans="1:12">
      <c r="A174" s="1046" t="s">
        <v>609</v>
      </c>
      <c r="B174" s="1046" t="s">
        <v>2000</v>
      </c>
      <c r="C174" s="1047">
        <v>2363.0128131755282</v>
      </c>
      <c r="D174" s="1047" t="s">
        <v>21</v>
      </c>
      <c r="E174" s="1047" t="s">
        <v>21</v>
      </c>
      <c r="F174" s="1046">
        <v>5</v>
      </c>
      <c r="G174" s="1047">
        <v>2363.0128131755282</v>
      </c>
      <c r="H174" s="1046">
        <v>5</v>
      </c>
      <c r="I174" s="1048">
        <v>232.01466859744306</v>
      </c>
      <c r="J174" s="1046" t="s">
        <v>22</v>
      </c>
      <c r="K174" s="1049">
        <v>0</v>
      </c>
      <c r="L174" s="1047">
        <v>0</v>
      </c>
    </row>
    <row r="175" spans="1:12">
      <c r="A175" s="1046" t="s">
        <v>610</v>
      </c>
      <c r="B175" s="1046" t="s">
        <v>2001</v>
      </c>
      <c r="C175" s="1047">
        <v>437.89779928896758</v>
      </c>
      <c r="D175" s="1047" t="s">
        <v>21</v>
      </c>
      <c r="E175" s="1047" t="s">
        <v>21</v>
      </c>
      <c r="F175" s="1046">
        <v>5</v>
      </c>
      <c r="G175" s="1047">
        <v>811.29198084034851</v>
      </c>
      <c r="H175" s="1046">
        <v>5</v>
      </c>
      <c r="I175" s="1048">
        <v>232.01466859744306</v>
      </c>
      <c r="J175" s="1046" t="s">
        <v>22</v>
      </c>
      <c r="K175" s="1049">
        <v>0</v>
      </c>
      <c r="L175" s="1047">
        <v>0</v>
      </c>
    </row>
    <row r="176" spans="1:12">
      <c r="A176" s="1046" t="s">
        <v>611</v>
      </c>
      <c r="B176" s="1046" t="s">
        <v>2002</v>
      </c>
      <c r="C176" s="1047">
        <v>199.87036482069058</v>
      </c>
      <c r="D176" s="1047" t="s">
        <v>21</v>
      </c>
      <c r="E176" s="1047" t="s">
        <v>21</v>
      </c>
      <c r="F176" s="1046">
        <v>5</v>
      </c>
      <c r="G176" s="1047">
        <v>774.95191450931384</v>
      </c>
      <c r="H176" s="1046">
        <v>5</v>
      </c>
      <c r="I176" s="1048">
        <v>232.01466859744306</v>
      </c>
      <c r="J176" s="1046" t="s">
        <v>22</v>
      </c>
      <c r="K176" s="1049">
        <v>0</v>
      </c>
      <c r="L176" s="1047">
        <v>0</v>
      </c>
    </row>
    <row r="177" spans="1:12">
      <c r="A177" s="1046" t="s">
        <v>612</v>
      </c>
      <c r="B177" s="1046" t="s">
        <v>2003</v>
      </c>
      <c r="C177" s="1047">
        <v>511.48643360931277</v>
      </c>
      <c r="D177" s="1047" t="s">
        <v>21</v>
      </c>
      <c r="E177" s="1047" t="s">
        <v>21</v>
      </c>
      <c r="F177" s="1046">
        <v>5</v>
      </c>
      <c r="G177" s="1047">
        <v>714.08230340483101</v>
      </c>
      <c r="H177" s="1046">
        <v>5</v>
      </c>
      <c r="I177" s="1048">
        <v>232.01466859744306</v>
      </c>
      <c r="J177" s="1046" t="s">
        <v>22</v>
      </c>
      <c r="K177" s="1049">
        <v>0</v>
      </c>
      <c r="L177" s="1047">
        <v>0</v>
      </c>
    </row>
    <row r="178" spans="1:12">
      <c r="A178" s="1046" t="s">
        <v>613</v>
      </c>
      <c r="B178" s="1046" t="s">
        <v>2004</v>
      </c>
      <c r="C178" s="1047">
        <v>233.48492617689763</v>
      </c>
      <c r="D178" s="1047" t="s">
        <v>21</v>
      </c>
      <c r="E178" s="1047" t="s">
        <v>21</v>
      </c>
      <c r="F178" s="1046">
        <v>5</v>
      </c>
      <c r="G178" s="1047">
        <v>591.434579537589</v>
      </c>
      <c r="H178" s="1046">
        <v>5</v>
      </c>
      <c r="I178" s="1048">
        <v>232.01466859744306</v>
      </c>
      <c r="J178" s="1046" t="s">
        <v>22</v>
      </c>
      <c r="K178" s="1049">
        <v>0</v>
      </c>
      <c r="L178" s="1047">
        <v>0</v>
      </c>
    </row>
    <row r="179" spans="1:12">
      <c r="A179" s="1046" t="s">
        <v>614</v>
      </c>
      <c r="B179" s="1046" t="s">
        <v>2005</v>
      </c>
      <c r="C179" s="1047">
        <v>908.22287176430905</v>
      </c>
      <c r="D179" s="1047" t="s">
        <v>21</v>
      </c>
      <c r="E179" s="1047" t="s">
        <v>21</v>
      </c>
      <c r="F179" s="1046">
        <v>5</v>
      </c>
      <c r="G179" s="1047">
        <v>908.22287176430905</v>
      </c>
      <c r="H179" s="1046">
        <v>5</v>
      </c>
      <c r="I179" s="1048">
        <v>232.01466859744306</v>
      </c>
      <c r="J179" s="1046" t="s">
        <v>22</v>
      </c>
      <c r="K179" s="1049">
        <v>0</v>
      </c>
      <c r="L179" s="1047">
        <v>0</v>
      </c>
    </row>
    <row r="180" spans="1:12">
      <c r="A180" s="1046" t="s">
        <v>615</v>
      </c>
      <c r="B180" s="1046" t="s">
        <v>2006</v>
      </c>
      <c r="C180" s="1047">
        <v>774.22417416289136</v>
      </c>
      <c r="D180" s="1047" t="s">
        <v>21</v>
      </c>
      <c r="E180" s="1047" t="s">
        <v>21</v>
      </c>
      <c r="F180" s="1046">
        <v>5</v>
      </c>
      <c r="G180" s="1047">
        <v>774.22417416289136</v>
      </c>
      <c r="H180" s="1046">
        <v>5</v>
      </c>
      <c r="I180" s="1048">
        <v>232.01466859744306</v>
      </c>
      <c r="J180" s="1046" t="s">
        <v>22</v>
      </c>
      <c r="K180" s="1049">
        <v>0</v>
      </c>
      <c r="L180" s="1047">
        <v>0</v>
      </c>
    </row>
    <row r="181" spans="1:12">
      <c r="A181" s="1046" t="s">
        <v>616</v>
      </c>
      <c r="B181" s="1046" t="s">
        <v>2007</v>
      </c>
      <c r="C181" s="1047">
        <v>508.76092863448514</v>
      </c>
      <c r="D181" s="1047" t="s">
        <v>21</v>
      </c>
      <c r="E181" s="1047" t="s">
        <v>21</v>
      </c>
      <c r="F181" s="1046">
        <v>5</v>
      </c>
      <c r="G181" s="1047">
        <v>684.10174868172726</v>
      </c>
      <c r="H181" s="1046">
        <v>5</v>
      </c>
      <c r="I181" s="1048">
        <v>232.01466859744306</v>
      </c>
      <c r="J181" s="1046" t="s">
        <v>22</v>
      </c>
      <c r="K181" s="1049">
        <v>0</v>
      </c>
      <c r="L181" s="1047">
        <v>0</v>
      </c>
    </row>
    <row r="182" spans="1:12">
      <c r="A182" s="1046" t="s">
        <v>617</v>
      </c>
      <c r="B182" s="1046" t="s">
        <v>2008</v>
      </c>
      <c r="C182" s="1047">
        <v>222.58290627758726</v>
      </c>
      <c r="D182" s="1047" t="s">
        <v>21</v>
      </c>
      <c r="E182" s="1047" t="s">
        <v>21</v>
      </c>
      <c r="F182" s="1046">
        <v>5</v>
      </c>
      <c r="G182" s="1047">
        <v>990.26680752069433</v>
      </c>
      <c r="H182" s="1046">
        <v>5</v>
      </c>
      <c r="I182" s="1048">
        <v>232.01466859744306</v>
      </c>
      <c r="J182" s="1046" t="s">
        <v>22</v>
      </c>
      <c r="K182" s="1049">
        <v>0</v>
      </c>
      <c r="L182" s="1047">
        <v>0</v>
      </c>
    </row>
    <row r="183" spans="1:12">
      <c r="A183" s="1046" t="s">
        <v>618</v>
      </c>
      <c r="B183" s="1046" t="s">
        <v>2009</v>
      </c>
      <c r="C183" s="1047">
        <v>551.46050657345074</v>
      </c>
      <c r="D183" s="1047" t="s">
        <v>21</v>
      </c>
      <c r="E183" s="1047" t="s">
        <v>21</v>
      </c>
      <c r="F183" s="1046">
        <v>5</v>
      </c>
      <c r="G183" s="1047">
        <v>929.39719641621105</v>
      </c>
      <c r="H183" s="1046">
        <v>5</v>
      </c>
      <c r="I183" s="1048">
        <v>232.01466859744306</v>
      </c>
      <c r="J183" s="1046" t="s">
        <v>22</v>
      </c>
      <c r="K183" s="1049">
        <v>0</v>
      </c>
      <c r="L183" s="1047">
        <v>0</v>
      </c>
    </row>
    <row r="184" spans="1:12">
      <c r="A184" s="1046" t="s">
        <v>619</v>
      </c>
      <c r="B184" s="1046" t="s">
        <v>2010</v>
      </c>
      <c r="C184" s="1047">
        <v>120.83072055069022</v>
      </c>
      <c r="D184" s="1047" t="s">
        <v>21</v>
      </c>
      <c r="E184" s="1047" t="s">
        <v>21</v>
      </c>
      <c r="F184" s="1046">
        <v>5</v>
      </c>
      <c r="G184" s="1047">
        <v>1042.9599037006947</v>
      </c>
      <c r="H184" s="1046">
        <v>5</v>
      </c>
      <c r="I184" s="1048">
        <v>232.01466859744306</v>
      </c>
      <c r="J184" s="1046" t="s">
        <v>22</v>
      </c>
      <c r="K184" s="1049">
        <v>0</v>
      </c>
      <c r="L184" s="1047">
        <v>0</v>
      </c>
    </row>
    <row r="185" spans="1:12">
      <c r="A185" s="1046" t="s">
        <v>620</v>
      </c>
      <c r="B185" s="1046" t="s">
        <v>2011</v>
      </c>
      <c r="C185" s="1047">
        <v>106.29469401827635</v>
      </c>
      <c r="D185" s="1047" t="s">
        <v>21</v>
      </c>
      <c r="E185" s="1047" t="s">
        <v>21</v>
      </c>
      <c r="F185" s="1046">
        <v>5</v>
      </c>
      <c r="G185" s="1047">
        <v>218.94889964448379</v>
      </c>
      <c r="H185" s="1046">
        <v>5</v>
      </c>
      <c r="I185" s="1048">
        <v>232.01466859744306</v>
      </c>
      <c r="J185" s="1046" t="s">
        <v>22</v>
      </c>
      <c r="K185" s="1049">
        <v>0</v>
      </c>
      <c r="L185" s="1047">
        <v>0</v>
      </c>
    </row>
    <row r="186" spans="1:12">
      <c r="A186" s="1046" t="s">
        <v>621</v>
      </c>
      <c r="B186" s="1046" t="s">
        <v>2012</v>
      </c>
      <c r="C186" s="1047">
        <v>108.11169733482808</v>
      </c>
      <c r="D186" s="1047" t="s">
        <v>21</v>
      </c>
      <c r="E186" s="1047" t="s">
        <v>21</v>
      </c>
      <c r="F186" s="1046">
        <v>5</v>
      </c>
      <c r="G186" s="1047">
        <v>1467.230178115524</v>
      </c>
      <c r="H186" s="1046">
        <v>5</v>
      </c>
      <c r="I186" s="1048">
        <v>232.01466859744306</v>
      </c>
      <c r="J186" s="1046" t="s">
        <v>22</v>
      </c>
      <c r="K186" s="1049">
        <v>0</v>
      </c>
      <c r="L186" s="1047">
        <v>0</v>
      </c>
    </row>
    <row r="187" spans="1:12">
      <c r="A187" s="1046" t="s">
        <v>622</v>
      </c>
      <c r="B187" s="1046" t="s">
        <v>2013</v>
      </c>
      <c r="C187" s="1047">
        <v>651.39568898379616</v>
      </c>
      <c r="D187" s="1047" t="s">
        <v>21</v>
      </c>
      <c r="E187" s="1047" t="s">
        <v>21</v>
      </c>
      <c r="F187" s="1046">
        <v>5</v>
      </c>
      <c r="G187" s="1047">
        <v>829.46201400586585</v>
      </c>
      <c r="H187" s="1046">
        <v>5</v>
      </c>
      <c r="I187" s="1048">
        <v>232.01466859744306</v>
      </c>
      <c r="J187" s="1046" t="s">
        <v>22</v>
      </c>
      <c r="K187" s="1049">
        <v>0</v>
      </c>
      <c r="L187" s="1047">
        <v>0</v>
      </c>
    </row>
    <row r="188" spans="1:12">
      <c r="A188" s="1046" t="s">
        <v>623</v>
      </c>
      <c r="B188" s="1046" t="s">
        <v>2014</v>
      </c>
      <c r="C188" s="1047">
        <v>536.92448004103699</v>
      </c>
      <c r="D188" s="1047" t="s">
        <v>21</v>
      </c>
      <c r="E188" s="1047" t="s">
        <v>21</v>
      </c>
      <c r="F188" s="1046">
        <v>5</v>
      </c>
      <c r="G188" s="1047">
        <v>686.82725365655483</v>
      </c>
      <c r="H188" s="1046">
        <v>5</v>
      </c>
      <c r="I188" s="1048">
        <v>232.01466859744306</v>
      </c>
      <c r="J188" s="1046" t="s">
        <v>22</v>
      </c>
      <c r="K188" s="1049">
        <v>0</v>
      </c>
      <c r="L188" s="1047">
        <v>0</v>
      </c>
    </row>
    <row r="189" spans="1:12">
      <c r="A189" s="1046" t="s">
        <v>624</v>
      </c>
      <c r="B189" s="1046" t="s">
        <v>2015</v>
      </c>
      <c r="C189" s="1047">
        <v>751.33087139414135</v>
      </c>
      <c r="D189" s="1047" t="s">
        <v>21</v>
      </c>
      <c r="E189" s="1047" t="s">
        <v>21</v>
      </c>
      <c r="F189" s="1046">
        <v>5</v>
      </c>
      <c r="G189" s="1047">
        <v>959.3777511393148</v>
      </c>
      <c r="H189" s="1046">
        <v>5</v>
      </c>
      <c r="I189" s="1048">
        <v>232.01466859744306</v>
      </c>
      <c r="J189" s="1046" t="s">
        <v>22</v>
      </c>
      <c r="K189" s="1049">
        <v>0</v>
      </c>
      <c r="L189" s="1047">
        <v>0</v>
      </c>
    </row>
    <row r="190" spans="1:12">
      <c r="A190" s="1046" t="s">
        <v>625</v>
      </c>
      <c r="B190" s="1046" t="s">
        <v>2016</v>
      </c>
      <c r="C190" s="1047">
        <v>476.96337059482977</v>
      </c>
      <c r="D190" s="1047" t="s">
        <v>21</v>
      </c>
      <c r="E190" s="1047" t="s">
        <v>21</v>
      </c>
      <c r="F190" s="1046">
        <v>5</v>
      </c>
      <c r="G190" s="1047">
        <v>1035.6918904344875</v>
      </c>
      <c r="H190" s="1046">
        <v>5</v>
      </c>
      <c r="I190" s="1048">
        <v>232.01466859744306</v>
      </c>
      <c r="J190" s="1046" t="s">
        <v>22</v>
      </c>
      <c r="K190" s="1049">
        <v>0</v>
      </c>
      <c r="L190" s="1047">
        <v>0</v>
      </c>
    </row>
    <row r="191" spans="1:12">
      <c r="A191" s="1046" t="s">
        <v>626</v>
      </c>
      <c r="B191" s="1046" t="s">
        <v>2017</v>
      </c>
      <c r="C191" s="1047">
        <v>112.65420562620741</v>
      </c>
      <c r="D191" s="1047" t="s">
        <v>21</v>
      </c>
      <c r="E191" s="1047" t="s">
        <v>21</v>
      </c>
      <c r="F191" s="1046">
        <v>5</v>
      </c>
      <c r="G191" s="1047">
        <v>1226.4772386724194</v>
      </c>
      <c r="H191" s="1046">
        <v>5</v>
      </c>
      <c r="I191" s="1048">
        <v>232.01466859744306</v>
      </c>
      <c r="J191" s="1046" t="s">
        <v>22</v>
      </c>
      <c r="K191" s="1049">
        <v>0</v>
      </c>
      <c r="L191" s="1047">
        <v>0</v>
      </c>
    </row>
    <row r="192" spans="1:12">
      <c r="A192" s="1046" t="s">
        <v>627</v>
      </c>
      <c r="B192" s="1046" t="s">
        <v>2018</v>
      </c>
      <c r="C192" s="1047">
        <v>129.00723547517302</v>
      </c>
      <c r="D192" s="1047" t="s">
        <v>21</v>
      </c>
      <c r="E192" s="1047" t="s">
        <v>21</v>
      </c>
      <c r="F192" s="1046">
        <v>5</v>
      </c>
      <c r="G192" s="1047">
        <v>2123.1683753906996</v>
      </c>
      <c r="H192" s="1046">
        <v>5</v>
      </c>
      <c r="I192" s="1048">
        <v>232.01466859744306</v>
      </c>
      <c r="J192" s="1046" t="s">
        <v>22</v>
      </c>
      <c r="K192" s="1049">
        <v>0</v>
      </c>
      <c r="L192" s="1047">
        <v>0</v>
      </c>
    </row>
    <row r="193" spans="1:12">
      <c r="A193" s="1046" t="s">
        <v>628</v>
      </c>
      <c r="B193" s="1046" t="s">
        <v>2019</v>
      </c>
      <c r="C193" s="1047">
        <v>867.61908365345221</v>
      </c>
      <c r="D193" s="1047" t="s">
        <v>21</v>
      </c>
      <c r="E193" s="1047" t="s">
        <v>21</v>
      </c>
      <c r="F193" s="1046">
        <v>5</v>
      </c>
      <c r="G193" s="1047">
        <v>955.74374450621121</v>
      </c>
      <c r="H193" s="1046">
        <v>5</v>
      </c>
      <c r="I193" s="1048">
        <v>232.01466859744306</v>
      </c>
      <c r="J193" s="1046" t="s">
        <v>22</v>
      </c>
      <c r="K193" s="1049">
        <v>0</v>
      </c>
      <c r="L193" s="1047">
        <v>0</v>
      </c>
    </row>
    <row r="194" spans="1:12">
      <c r="A194" s="1046" t="s">
        <v>629</v>
      </c>
      <c r="B194" s="1046" t="s">
        <v>2020</v>
      </c>
      <c r="C194" s="1047">
        <v>774.04341285103806</v>
      </c>
      <c r="D194" s="1047" t="s">
        <v>21</v>
      </c>
      <c r="E194" s="1047" t="s">
        <v>21</v>
      </c>
      <c r="F194" s="1046">
        <v>5</v>
      </c>
      <c r="G194" s="1047">
        <v>892.1486284269007</v>
      </c>
      <c r="H194" s="1046">
        <v>5</v>
      </c>
      <c r="I194" s="1048">
        <v>232.01466859744306</v>
      </c>
      <c r="J194" s="1046" t="s">
        <v>22</v>
      </c>
      <c r="K194" s="1049">
        <v>0</v>
      </c>
      <c r="L194" s="1047">
        <v>0</v>
      </c>
    </row>
    <row r="195" spans="1:12">
      <c r="A195" s="1046" t="s">
        <v>630</v>
      </c>
      <c r="B195" s="1046" t="s">
        <v>2021</v>
      </c>
      <c r="C195" s="1047">
        <v>839.45553224690048</v>
      </c>
      <c r="D195" s="1047" t="s">
        <v>21</v>
      </c>
      <c r="E195" s="1047" t="s">
        <v>21</v>
      </c>
      <c r="F195" s="1046">
        <v>5</v>
      </c>
      <c r="G195" s="1047">
        <v>1150.1630993772467</v>
      </c>
      <c r="H195" s="1046">
        <v>5</v>
      </c>
      <c r="I195" s="1048">
        <v>232.01466859744306</v>
      </c>
      <c r="J195" s="1046" t="s">
        <v>22</v>
      </c>
      <c r="K195" s="1049">
        <v>0</v>
      </c>
      <c r="L195" s="1047">
        <v>0</v>
      </c>
    </row>
    <row r="196" spans="1:12">
      <c r="A196" s="1046" t="s">
        <v>631</v>
      </c>
      <c r="B196" s="1046" t="s">
        <v>2022</v>
      </c>
      <c r="C196" s="1047">
        <v>569.6305397389682</v>
      </c>
      <c r="D196" s="1047" t="s">
        <v>21</v>
      </c>
      <c r="E196" s="1047" t="s">
        <v>21</v>
      </c>
      <c r="F196" s="1046">
        <v>5</v>
      </c>
      <c r="G196" s="1047">
        <v>1219.2092254062125</v>
      </c>
      <c r="H196" s="1046">
        <v>5</v>
      </c>
      <c r="I196" s="1048">
        <v>232.01466859744306</v>
      </c>
      <c r="J196" s="1046" t="s">
        <v>22</v>
      </c>
      <c r="K196" s="1049">
        <v>0</v>
      </c>
      <c r="L196" s="1047">
        <v>0</v>
      </c>
    </row>
    <row r="197" spans="1:12">
      <c r="A197" s="1046" t="s">
        <v>632</v>
      </c>
      <c r="B197" s="1046" t="s">
        <v>2023</v>
      </c>
      <c r="C197" s="1047">
        <v>845.81504385483152</v>
      </c>
      <c r="D197" s="1047" t="s">
        <v>21</v>
      </c>
      <c r="E197" s="1047" t="s">
        <v>21</v>
      </c>
      <c r="F197" s="1046">
        <v>5</v>
      </c>
      <c r="G197" s="1047">
        <v>943.93322294862503</v>
      </c>
      <c r="H197" s="1046">
        <v>5</v>
      </c>
      <c r="I197" s="1048">
        <v>232.01466859744306</v>
      </c>
      <c r="J197" s="1046" t="s">
        <v>22</v>
      </c>
      <c r="K197" s="1049">
        <v>0</v>
      </c>
      <c r="L197" s="1047">
        <v>0</v>
      </c>
    </row>
    <row r="198" spans="1:12">
      <c r="A198" s="1046" t="s">
        <v>633</v>
      </c>
      <c r="B198" s="1046" t="s">
        <v>2024</v>
      </c>
      <c r="C198" s="1047">
        <v>637.76816410965807</v>
      </c>
      <c r="D198" s="1047" t="s">
        <v>21</v>
      </c>
      <c r="E198" s="1047" t="s">
        <v>21</v>
      </c>
      <c r="F198" s="1046">
        <v>5</v>
      </c>
      <c r="G198" s="1047">
        <v>1100.1955081720741</v>
      </c>
      <c r="H198" s="1046">
        <v>5</v>
      </c>
      <c r="I198" s="1048">
        <v>232.01466859744306</v>
      </c>
      <c r="J198" s="1046" t="s">
        <v>22</v>
      </c>
      <c r="K198" s="1049">
        <v>0</v>
      </c>
      <c r="L198" s="1047">
        <v>0</v>
      </c>
    </row>
    <row r="199" spans="1:12">
      <c r="A199" s="1046" t="s">
        <v>634</v>
      </c>
      <c r="B199" s="1046" t="s">
        <v>2025</v>
      </c>
      <c r="C199" s="1047">
        <v>552.36900823172675</v>
      </c>
      <c r="D199" s="1047" t="s">
        <v>21</v>
      </c>
      <c r="E199" s="1047" t="s">
        <v>21</v>
      </c>
      <c r="F199" s="1046">
        <v>5</v>
      </c>
      <c r="G199" s="1047">
        <v>955.74374450621121</v>
      </c>
      <c r="H199" s="1046">
        <v>5</v>
      </c>
      <c r="I199" s="1048">
        <v>232.01466859744306</v>
      </c>
      <c r="J199" s="1046" t="s">
        <v>22</v>
      </c>
      <c r="K199" s="1049">
        <v>0</v>
      </c>
      <c r="L199" s="1047">
        <v>0</v>
      </c>
    </row>
    <row r="200" spans="1:12">
      <c r="A200" s="1046" t="s">
        <v>635</v>
      </c>
      <c r="B200" s="1046" t="s">
        <v>2026</v>
      </c>
      <c r="C200" s="1047">
        <v>646.8531806924168</v>
      </c>
      <c r="D200" s="1047" t="s">
        <v>21</v>
      </c>
      <c r="E200" s="1047" t="s">
        <v>21</v>
      </c>
      <c r="F200" s="1046">
        <v>5</v>
      </c>
      <c r="G200" s="1047">
        <v>1150.1630993772467</v>
      </c>
      <c r="H200" s="1046">
        <v>5</v>
      </c>
      <c r="I200" s="1048">
        <v>232.01466859744306</v>
      </c>
      <c r="J200" s="1046" t="s">
        <v>22</v>
      </c>
      <c r="K200" s="1049">
        <v>0</v>
      </c>
      <c r="L200" s="1047">
        <v>0</v>
      </c>
    </row>
    <row r="201" spans="1:12">
      <c r="A201" s="1046" t="s">
        <v>636</v>
      </c>
      <c r="B201" s="1046" t="s">
        <v>162</v>
      </c>
      <c r="C201" s="1047">
        <v>8133.6784820884795</v>
      </c>
      <c r="D201" s="1047" t="s">
        <v>21</v>
      </c>
      <c r="E201" s="1047" t="s">
        <v>21</v>
      </c>
      <c r="F201" s="1046">
        <v>28</v>
      </c>
      <c r="G201" s="1047">
        <v>9024.2073426832121</v>
      </c>
      <c r="H201" s="1046">
        <v>48</v>
      </c>
      <c r="I201" s="1048">
        <v>191.25460796138702</v>
      </c>
      <c r="J201" s="1046" t="s">
        <v>22</v>
      </c>
      <c r="K201" s="1049">
        <v>0</v>
      </c>
      <c r="L201" s="1047">
        <v>0</v>
      </c>
    </row>
    <row r="202" spans="1:12">
      <c r="A202" s="1046" t="s">
        <v>637</v>
      </c>
      <c r="B202" s="1046" t="s">
        <v>2027</v>
      </c>
      <c r="C202" s="1047">
        <v>6204.6531724413799</v>
      </c>
      <c r="D202" s="1047" t="s">
        <v>21</v>
      </c>
      <c r="E202" s="1047" t="s">
        <v>21</v>
      </c>
      <c r="F202" s="1046">
        <v>15</v>
      </c>
      <c r="G202" s="1047">
        <v>6407.087357877288</v>
      </c>
      <c r="H202" s="1046">
        <v>24</v>
      </c>
      <c r="I202" s="1048">
        <v>191.25460796138702</v>
      </c>
      <c r="J202" s="1046" t="s">
        <v>22</v>
      </c>
      <c r="K202" s="1049">
        <v>0</v>
      </c>
      <c r="L202" s="1047">
        <v>0</v>
      </c>
    </row>
    <row r="203" spans="1:12">
      <c r="A203" s="1046" t="s">
        <v>638</v>
      </c>
      <c r="B203" s="1046" t="s">
        <v>163</v>
      </c>
      <c r="C203" s="1047">
        <v>5218.8077671346728</v>
      </c>
      <c r="D203" s="1047" t="s">
        <v>21</v>
      </c>
      <c r="E203" s="1047" t="s">
        <v>21</v>
      </c>
      <c r="F203" s="1046">
        <v>13</v>
      </c>
      <c r="G203" s="1047">
        <v>5236.9632994607628</v>
      </c>
      <c r="H203" s="1046">
        <v>18</v>
      </c>
      <c r="I203" s="1048">
        <v>191.25460796138702</v>
      </c>
      <c r="J203" s="1046" t="s">
        <v>22</v>
      </c>
      <c r="K203" s="1049">
        <v>0</v>
      </c>
      <c r="L203" s="1047">
        <v>0</v>
      </c>
    </row>
    <row r="204" spans="1:12">
      <c r="A204" s="1046" t="s">
        <v>639</v>
      </c>
      <c r="B204" s="1046" t="s">
        <v>164</v>
      </c>
      <c r="C204" s="1047">
        <v>2554.4833982809132</v>
      </c>
      <c r="D204" s="1047" t="s">
        <v>21</v>
      </c>
      <c r="E204" s="1047" t="s">
        <v>21</v>
      </c>
      <c r="F204" s="1046">
        <v>10</v>
      </c>
      <c r="G204" s="1047">
        <v>6438.8595394479453</v>
      </c>
      <c r="H204" s="1046">
        <v>45</v>
      </c>
      <c r="I204" s="1048">
        <v>191.25460796138702</v>
      </c>
      <c r="J204" s="1046" t="s">
        <v>22</v>
      </c>
      <c r="K204" s="1049">
        <v>0</v>
      </c>
      <c r="L204" s="1047">
        <v>0</v>
      </c>
    </row>
    <row r="205" spans="1:12">
      <c r="A205" s="1046" t="s">
        <v>640</v>
      </c>
      <c r="B205" s="1046" t="s">
        <v>165</v>
      </c>
      <c r="C205" s="1047">
        <v>1832.8009883188215</v>
      </c>
      <c r="D205" s="1047" t="s">
        <v>21</v>
      </c>
      <c r="E205" s="1047" t="s">
        <v>21</v>
      </c>
      <c r="F205" s="1046">
        <v>5</v>
      </c>
      <c r="G205" s="1047">
        <v>2723.3298489135536</v>
      </c>
      <c r="H205" s="1046">
        <v>14</v>
      </c>
      <c r="I205" s="1048">
        <v>191.25460796138702</v>
      </c>
      <c r="J205" s="1046" t="s">
        <v>22</v>
      </c>
      <c r="K205" s="1049">
        <v>0</v>
      </c>
      <c r="L205" s="1047">
        <v>0</v>
      </c>
    </row>
    <row r="206" spans="1:12">
      <c r="A206" s="1046" t="s">
        <v>641</v>
      </c>
      <c r="B206" s="1046" t="s">
        <v>166</v>
      </c>
      <c r="C206" s="1047">
        <v>2372.0202984037055</v>
      </c>
      <c r="D206" s="1047" t="s">
        <v>21</v>
      </c>
      <c r="E206" s="1047" t="s">
        <v>21</v>
      </c>
      <c r="F206" s="1046">
        <v>10</v>
      </c>
      <c r="G206" s="1047">
        <v>5003.6647090705028</v>
      </c>
      <c r="H206" s="1046">
        <v>36</v>
      </c>
      <c r="I206" s="1048">
        <v>191.25460796138702</v>
      </c>
      <c r="J206" s="1046" t="s">
        <v>22</v>
      </c>
      <c r="K206" s="1049">
        <v>0</v>
      </c>
      <c r="L206" s="1047">
        <v>0</v>
      </c>
    </row>
    <row r="207" spans="1:12">
      <c r="A207" s="1046" t="s">
        <v>642</v>
      </c>
      <c r="B207" s="1046" t="s">
        <v>167</v>
      </c>
      <c r="C207" s="1047">
        <v>1459.7047990176648</v>
      </c>
      <c r="D207" s="1047" t="s">
        <v>21</v>
      </c>
      <c r="E207" s="1047" t="s">
        <v>21</v>
      </c>
      <c r="F207" s="1046">
        <v>5</v>
      </c>
      <c r="G207" s="1047">
        <v>3159.9704013560263</v>
      </c>
      <c r="H207" s="1046">
        <v>20</v>
      </c>
      <c r="I207" s="1048">
        <v>191.25460796138702</v>
      </c>
      <c r="J207" s="1046" t="s">
        <v>22</v>
      </c>
      <c r="K207" s="1049">
        <v>0</v>
      </c>
      <c r="L207" s="1047">
        <v>0</v>
      </c>
    </row>
    <row r="208" spans="1:12">
      <c r="A208" s="1046" t="s">
        <v>643</v>
      </c>
      <c r="B208" s="1046" t="s">
        <v>168</v>
      </c>
      <c r="C208" s="1047">
        <v>546.48152301531979</v>
      </c>
      <c r="D208" s="1047" t="s">
        <v>21</v>
      </c>
      <c r="E208" s="1047" t="s">
        <v>21</v>
      </c>
      <c r="F208" s="1046">
        <v>5</v>
      </c>
      <c r="G208" s="1047">
        <v>536.49598023597014</v>
      </c>
      <c r="H208" s="1046">
        <v>5</v>
      </c>
      <c r="I208" s="1048">
        <v>191.25460796138702</v>
      </c>
      <c r="J208" s="1046" t="s">
        <v>22</v>
      </c>
      <c r="K208" s="1049">
        <v>0</v>
      </c>
      <c r="L208" s="1047">
        <v>0</v>
      </c>
    </row>
    <row r="209" spans="1:12">
      <c r="A209" s="1046" t="s">
        <v>644</v>
      </c>
      <c r="B209" s="1046" t="s">
        <v>2028</v>
      </c>
      <c r="C209" s="1047">
        <v>507.44712851422548</v>
      </c>
      <c r="D209" s="1047" t="s">
        <v>21</v>
      </c>
      <c r="E209" s="1047" t="s">
        <v>21</v>
      </c>
      <c r="F209" s="1046">
        <v>5</v>
      </c>
      <c r="G209" s="1047">
        <v>332.24624156745352</v>
      </c>
      <c r="H209" s="1046">
        <v>5</v>
      </c>
      <c r="I209" s="1048">
        <v>191.25460796138702</v>
      </c>
      <c r="J209" s="1046" t="s">
        <v>22</v>
      </c>
      <c r="K209" s="1049">
        <v>0</v>
      </c>
      <c r="L209" s="1047">
        <v>0</v>
      </c>
    </row>
    <row r="210" spans="1:12">
      <c r="A210" s="1046" t="s">
        <v>645</v>
      </c>
      <c r="B210" s="1046" t="s">
        <v>2029</v>
      </c>
      <c r="C210" s="1047">
        <v>1127.4585574502109</v>
      </c>
      <c r="D210" s="1047" t="s">
        <v>21</v>
      </c>
      <c r="E210" s="1047" t="s">
        <v>21</v>
      </c>
      <c r="F210" s="1046">
        <v>5</v>
      </c>
      <c r="G210" s="1047">
        <v>1848.2331907959983</v>
      </c>
      <c r="H210" s="1046">
        <v>5</v>
      </c>
      <c r="I210" s="1048">
        <v>191.25460796138702</v>
      </c>
      <c r="J210" s="1046" t="s">
        <v>22</v>
      </c>
      <c r="K210" s="1049">
        <v>0</v>
      </c>
      <c r="L210" s="1047">
        <v>0</v>
      </c>
    </row>
    <row r="211" spans="1:12">
      <c r="A211" s="1046" t="s">
        <v>646</v>
      </c>
      <c r="B211" s="1046" t="s">
        <v>169</v>
      </c>
      <c r="C211" s="1047">
        <v>1170.1240584165234</v>
      </c>
      <c r="D211" s="1047" t="s">
        <v>21</v>
      </c>
      <c r="E211" s="1047" t="s">
        <v>21</v>
      </c>
      <c r="F211" s="1046">
        <v>5</v>
      </c>
      <c r="G211" s="1047">
        <v>1200.0806867545725</v>
      </c>
      <c r="H211" s="1046">
        <v>5</v>
      </c>
      <c r="I211" s="1048">
        <v>191.25460796138702</v>
      </c>
      <c r="J211" s="1046" t="s">
        <v>22</v>
      </c>
      <c r="K211" s="1049">
        <v>0</v>
      </c>
      <c r="L211" s="1047">
        <v>0</v>
      </c>
    </row>
    <row r="212" spans="1:12">
      <c r="A212" s="1046" t="s">
        <v>647</v>
      </c>
      <c r="B212" s="1046" t="s">
        <v>170</v>
      </c>
      <c r="C212" s="1047">
        <v>1574.0846526720338</v>
      </c>
      <c r="D212" s="1047" t="s">
        <v>21</v>
      </c>
      <c r="E212" s="1047" t="s">
        <v>21</v>
      </c>
      <c r="F212" s="1046">
        <v>15</v>
      </c>
      <c r="G212" s="1047">
        <v>2938.4729069777241</v>
      </c>
      <c r="H212" s="1046">
        <v>26</v>
      </c>
      <c r="I212" s="1048">
        <v>191.25460796138702</v>
      </c>
      <c r="J212" s="1046" t="s">
        <v>27</v>
      </c>
      <c r="K212" s="1049">
        <v>0.25</v>
      </c>
      <c r="L212" s="1047">
        <v>734.61822674443101</v>
      </c>
    </row>
    <row r="213" spans="1:12">
      <c r="A213" s="1046" t="s">
        <v>648</v>
      </c>
      <c r="B213" s="1046" t="s">
        <v>2030</v>
      </c>
      <c r="C213" s="1047">
        <v>973.13653267844325</v>
      </c>
      <c r="D213" s="1047" t="s">
        <v>21</v>
      </c>
      <c r="E213" s="1047" t="s">
        <v>21</v>
      </c>
      <c r="F213" s="1046">
        <v>8</v>
      </c>
      <c r="G213" s="1047">
        <v>1826.4465520046901</v>
      </c>
      <c r="H213" s="1046">
        <v>17</v>
      </c>
      <c r="I213" s="1048">
        <v>191.25460796138702</v>
      </c>
      <c r="J213" s="1046" t="s">
        <v>22</v>
      </c>
      <c r="K213" s="1049">
        <v>0</v>
      </c>
      <c r="L213" s="1047">
        <v>0</v>
      </c>
    </row>
    <row r="214" spans="1:12">
      <c r="A214" s="1046" t="s">
        <v>649</v>
      </c>
      <c r="B214" s="1046" t="s">
        <v>171</v>
      </c>
      <c r="C214" s="1047">
        <v>333.15401818375801</v>
      </c>
      <c r="D214" s="1047" t="s">
        <v>21</v>
      </c>
      <c r="E214" s="1047" t="s">
        <v>21</v>
      </c>
      <c r="F214" s="1046">
        <v>5</v>
      </c>
      <c r="G214" s="1047">
        <v>1092.0552694143348</v>
      </c>
      <c r="H214" s="1046">
        <v>11</v>
      </c>
      <c r="I214" s="1048">
        <v>191.25460796138702</v>
      </c>
      <c r="J214" s="1046" t="s">
        <v>22</v>
      </c>
      <c r="K214" s="1049">
        <v>0</v>
      </c>
      <c r="L214" s="1047">
        <v>0</v>
      </c>
    </row>
    <row r="215" spans="1:12">
      <c r="A215" s="1046" t="s">
        <v>650</v>
      </c>
      <c r="B215" s="1046" t="s">
        <v>172</v>
      </c>
      <c r="C215" s="1047">
        <v>5113.5056796433491</v>
      </c>
      <c r="D215" s="1047" t="s">
        <v>21</v>
      </c>
      <c r="E215" s="1047" t="s">
        <v>21</v>
      </c>
      <c r="F215" s="1046">
        <v>45</v>
      </c>
      <c r="G215" s="1047">
        <v>5037.2524438737701</v>
      </c>
      <c r="H215" s="1046">
        <v>43</v>
      </c>
      <c r="I215" s="1048">
        <v>191.25460796138702</v>
      </c>
      <c r="J215" s="1046" t="s">
        <v>27</v>
      </c>
      <c r="K215" s="1049">
        <v>0.25</v>
      </c>
      <c r="L215" s="1047">
        <v>1259.3131109684425</v>
      </c>
    </row>
    <row r="216" spans="1:12">
      <c r="A216" s="1046" t="s">
        <v>651</v>
      </c>
      <c r="B216" s="1046" t="s">
        <v>2031</v>
      </c>
      <c r="C216" s="1047">
        <v>2845.8796921146636</v>
      </c>
      <c r="D216" s="1047" t="s">
        <v>21</v>
      </c>
      <c r="E216" s="1047" t="s">
        <v>21</v>
      </c>
      <c r="F216" s="1046">
        <v>21</v>
      </c>
      <c r="G216" s="1047">
        <v>3726.4230099300462</v>
      </c>
      <c r="H216" s="1046">
        <v>30</v>
      </c>
      <c r="I216" s="1048">
        <v>191.25460796138702</v>
      </c>
      <c r="J216" s="1046" t="s">
        <v>27</v>
      </c>
      <c r="K216" s="1049">
        <v>0.25</v>
      </c>
      <c r="L216" s="1047">
        <v>931.60575248251155</v>
      </c>
    </row>
    <row r="217" spans="1:12">
      <c r="A217" s="1046" t="s">
        <v>652</v>
      </c>
      <c r="B217" s="1046" t="s">
        <v>173</v>
      </c>
      <c r="C217" s="1047">
        <v>1673.9400804655309</v>
      </c>
      <c r="D217" s="1047" t="s">
        <v>21</v>
      </c>
      <c r="E217" s="1047" t="s">
        <v>21</v>
      </c>
      <c r="F217" s="1046">
        <v>10</v>
      </c>
      <c r="G217" s="1047">
        <v>3100.9649212962331</v>
      </c>
      <c r="H217" s="1046">
        <v>19</v>
      </c>
      <c r="I217" s="1048">
        <v>191.25460796138702</v>
      </c>
      <c r="J217" s="1046" t="s">
        <v>27</v>
      </c>
      <c r="K217" s="1049">
        <v>0.25</v>
      </c>
      <c r="L217" s="1047">
        <v>775.24123032405828</v>
      </c>
    </row>
    <row r="218" spans="1:12">
      <c r="A218" s="1046" t="s">
        <v>119</v>
      </c>
      <c r="B218" s="1046" t="s">
        <v>2032</v>
      </c>
      <c r="C218" s="1047">
        <v>4036.8826127061911</v>
      </c>
      <c r="D218" s="1047" t="s">
        <v>21</v>
      </c>
      <c r="E218" s="1047" t="s">
        <v>21</v>
      </c>
      <c r="F218" s="1046">
        <v>43</v>
      </c>
      <c r="G218" s="1047">
        <v>3166.3248376701581</v>
      </c>
      <c r="H218" s="1046">
        <v>29</v>
      </c>
      <c r="I218" s="1048">
        <v>191.25460796138702</v>
      </c>
      <c r="J218" s="1046" t="s">
        <v>27</v>
      </c>
      <c r="K218" s="1049">
        <v>0.25</v>
      </c>
      <c r="L218" s="1047">
        <v>791.58120941753953</v>
      </c>
    </row>
    <row r="219" spans="1:12">
      <c r="A219" s="1046" t="s">
        <v>117</v>
      </c>
      <c r="B219" s="1046" t="s">
        <v>2033</v>
      </c>
      <c r="C219" s="1047">
        <v>2743.3009344722527</v>
      </c>
      <c r="D219" s="1047" t="s">
        <v>21</v>
      </c>
      <c r="E219" s="1047" t="s">
        <v>21</v>
      </c>
      <c r="F219" s="1046">
        <v>25</v>
      </c>
      <c r="G219" s="1047">
        <v>2214.0671671667192</v>
      </c>
      <c r="H219" s="1046">
        <v>20</v>
      </c>
      <c r="I219" s="1048">
        <v>191.25460796138702</v>
      </c>
      <c r="J219" s="1046" t="s">
        <v>27</v>
      </c>
      <c r="K219" s="1049">
        <v>0.25</v>
      </c>
      <c r="L219" s="1047">
        <v>553.51679179167979</v>
      </c>
    </row>
    <row r="220" spans="1:12">
      <c r="A220" s="1046" t="s">
        <v>115</v>
      </c>
      <c r="B220" s="1046" t="s">
        <v>2034</v>
      </c>
      <c r="C220" s="1047">
        <v>2012.5407583471165</v>
      </c>
      <c r="D220" s="1047" t="s">
        <v>21</v>
      </c>
      <c r="E220" s="1047" t="s">
        <v>21</v>
      </c>
      <c r="F220" s="1046">
        <v>14</v>
      </c>
      <c r="G220" s="1047">
        <v>974.04430929474768</v>
      </c>
      <c r="H220" s="1046">
        <v>9</v>
      </c>
      <c r="I220" s="1048">
        <v>191.25460796138702</v>
      </c>
      <c r="J220" s="1046" t="s">
        <v>22</v>
      </c>
      <c r="K220" s="1049">
        <v>0</v>
      </c>
      <c r="L220" s="1047">
        <v>0</v>
      </c>
    </row>
    <row r="221" spans="1:12">
      <c r="A221" s="1046" t="s">
        <v>653</v>
      </c>
      <c r="B221" s="1046" t="s">
        <v>174</v>
      </c>
      <c r="C221" s="1047">
        <v>2552.6678450483041</v>
      </c>
      <c r="D221" s="1047" t="s">
        <v>21</v>
      </c>
      <c r="E221" s="1047" t="s">
        <v>21</v>
      </c>
      <c r="F221" s="1046">
        <v>28</v>
      </c>
      <c r="G221" s="1047">
        <v>2887.6374164646718</v>
      </c>
      <c r="H221" s="1046">
        <v>28</v>
      </c>
      <c r="I221" s="1048">
        <v>191.25460796138702</v>
      </c>
      <c r="J221" s="1046" t="s">
        <v>27</v>
      </c>
      <c r="K221" s="1049">
        <v>0.25</v>
      </c>
      <c r="L221" s="1047">
        <v>721.90935411616795</v>
      </c>
    </row>
    <row r="222" spans="1:12">
      <c r="A222" s="1046" t="s">
        <v>654</v>
      </c>
      <c r="B222" s="1046" t="s">
        <v>175</v>
      </c>
      <c r="C222" s="1047">
        <v>537.40375685227468</v>
      </c>
      <c r="D222" s="1047" t="s">
        <v>21</v>
      </c>
      <c r="E222" s="1047" t="s">
        <v>21</v>
      </c>
      <c r="F222" s="1046">
        <v>5</v>
      </c>
      <c r="G222" s="1047">
        <v>1589.5168551492109</v>
      </c>
      <c r="H222" s="1046">
        <v>15</v>
      </c>
      <c r="I222" s="1048">
        <v>191.25460796138702</v>
      </c>
      <c r="J222" s="1046" t="s">
        <v>27</v>
      </c>
      <c r="K222" s="1049">
        <v>0.45</v>
      </c>
      <c r="L222" s="1047">
        <v>715.28258481714488</v>
      </c>
    </row>
    <row r="223" spans="1:12">
      <c r="A223" s="1046" t="s">
        <v>655</v>
      </c>
      <c r="B223" s="1046" t="s">
        <v>2035</v>
      </c>
      <c r="C223" s="1047">
        <v>2569.91560075809</v>
      </c>
      <c r="D223" s="1047" t="s">
        <v>21</v>
      </c>
      <c r="E223" s="1047" t="s">
        <v>21</v>
      </c>
      <c r="F223" s="1046">
        <v>24</v>
      </c>
      <c r="G223" s="1047">
        <v>3576.6398682398008</v>
      </c>
      <c r="H223" s="1046">
        <v>32</v>
      </c>
      <c r="I223" s="1048">
        <v>191.25460796138702</v>
      </c>
      <c r="J223" s="1046" t="s">
        <v>27</v>
      </c>
      <c r="K223" s="1049">
        <v>0.25</v>
      </c>
      <c r="L223" s="1047">
        <v>894.15996705995019</v>
      </c>
    </row>
    <row r="224" spans="1:12">
      <c r="A224" s="1046" t="s">
        <v>656</v>
      </c>
      <c r="B224" s="1046" t="s">
        <v>2036</v>
      </c>
      <c r="C224" s="1047">
        <v>649.96805727403478</v>
      </c>
      <c r="D224" s="1047" t="s">
        <v>21</v>
      </c>
      <c r="E224" s="1047" t="s">
        <v>21</v>
      </c>
      <c r="F224" s="1046">
        <v>5</v>
      </c>
      <c r="G224" s="1047">
        <v>2589.8866863167896</v>
      </c>
      <c r="H224" s="1046">
        <v>20</v>
      </c>
      <c r="I224" s="1048">
        <v>191.25460796138702</v>
      </c>
      <c r="J224" s="1046" t="s">
        <v>27</v>
      </c>
      <c r="K224" s="1049">
        <v>0.25</v>
      </c>
      <c r="L224" s="1047">
        <v>647.47167157919739</v>
      </c>
    </row>
    <row r="225" spans="1:12">
      <c r="A225" s="1046" t="s">
        <v>657</v>
      </c>
      <c r="B225" s="1046" t="s">
        <v>2037</v>
      </c>
      <c r="C225" s="1047">
        <v>3061.930526795139</v>
      </c>
      <c r="D225" s="1047" t="s">
        <v>21</v>
      </c>
      <c r="E225" s="1047" t="s">
        <v>21</v>
      </c>
      <c r="F225" s="1046">
        <v>35</v>
      </c>
      <c r="G225" s="1047">
        <v>3061.930526795139</v>
      </c>
      <c r="H225" s="1046">
        <v>35</v>
      </c>
      <c r="I225" s="1048">
        <v>191.25460796138702</v>
      </c>
      <c r="J225" s="1046" t="s">
        <v>27</v>
      </c>
      <c r="K225" s="1049">
        <v>0.25</v>
      </c>
      <c r="L225" s="1047">
        <v>765.48263169878476</v>
      </c>
    </row>
    <row r="226" spans="1:12">
      <c r="A226" s="1046" t="s">
        <v>658</v>
      </c>
      <c r="B226" s="1046" t="s">
        <v>2038</v>
      </c>
      <c r="C226" s="1047">
        <v>2060.4434320998012</v>
      </c>
      <c r="D226" s="1047" t="s">
        <v>21</v>
      </c>
      <c r="E226" s="1047" t="s">
        <v>21</v>
      </c>
      <c r="F226" s="1046">
        <v>67</v>
      </c>
      <c r="G226" s="1047">
        <v>2060.4434320998012</v>
      </c>
      <c r="H226" s="1046">
        <v>22</v>
      </c>
      <c r="I226" s="1048">
        <v>191.25460796138702</v>
      </c>
      <c r="J226" s="1046" t="s">
        <v>27</v>
      </c>
      <c r="K226" s="1049">
        <v>0.25</v>
      </c>
      <c r="L226" s="1047">
        <v>515.11085802495029</v>
      </c>
    </row>
    <row r="227" spans="1:12">
      <c r="A227" s="1046" t="s">
        <v>659</v>
      </c>
      <c r="B227" s="1046" t="s">
        <v>2039</v>
      </c>
      <c r="C227" s="1047">
        <v>996.73872470236063</v>
      </c>
      <c r="D227" s="1047" t="s">
        <v>21</v>
      </c>
      <c r="E227" s="1047" t="s">
        <v>21</v>
      </c>
      <c r="F227" s="1046">
        <v>11</v>
      </c>
      <c r="G227" s="1047">
        <v>996.73872470236063</v>
      </c>
      <c r="H227" s="1046">
        <v>11</v>
      </c>
      <c r="I227" s="1048">
        <v>191.25460796138702</v>
      </c>
      <c r="J227" s="1046" t="s">
        <v>27</v>
      </c>
      <c r="K227" s="1049">
        <v>0.45</v>
      </c>
      <c r="L227" s="1047">
        <v>448.53242611606231</v>
      </c>
    </row>
    <row r="228" spans="1:12">
      <c r="A228" s="1046" t="s">
        <v>660</v>
      </c>
      <c r="B228" s="1046" t="s">
        <v>2040</v>
      </c>
      <c r="C228" s="1047">
        <v>2081.5317811862592</v>
      </c>
      <c r="D228" s="1047" t="s">
        <v>21</v>
      </c>
      <c r="E228" s="1047" t="s">
        <v>21</v>
      </c>
      <c r="F228" s="1046">
        <v>20</v>
      </c>
      <c r="G228" s="1047">
        <v>1913.5931071699238</v>
      </c>
      <c r="H228" s="1046">
        <v>15</v>
      </c>
      <c r="I228" s="1048">
        <v>191.25460796138702</v>
      </c>
      <c r="J228" s="1046" t="s">
        <v>27</v>
      </c>
      <c r="K228" s="1049">
        <v>0.25</v>
      </c>
      <c r="L228" s="1047">
        <v>478.39827679248094</v>
      </c>
    </row>
    <row r="229" spans="1:12">
      <c r="A229" s="1046" t="s">
        <v>661</v>
      </c>
      <c r="B229" s="1046" t="s">
        <v>2041</v>
      </c>
      <c r="C229" s="1047">
        <v>1141.9829833110837</v>
      </c>
      <c r="D229" s="1047" t="s">
        <v>21</v>
      </c>
      <c r="E229" s="1047" t="s">
        <v>21</v>
      </c>
      <c r="F229" s="1046">
        <v>8</v>
      </c>
      <c r="G229" s="1047">
        <v>1046.6664385991091</v>
      </c>
      <c r="H229" s="1046">
        <v>11</v>
      </c>
      <c r="I229" s="1048">
        <v>191.25460796138702</v>
      </c>
      <c r="J229" s="1046" t="s">
        <v>22</v>
      </c>
      <c r="K229" s="1049">
        <v>0</v>
      </c>
      <c r="L229" s="1047">
        <v>0</v>
      </c>
    </row>
    <row r="230" spans="1:12">
      <c r="A230" s="1046" t="s">
        <v>662</v>
      </c>
      <c r="B230" s="1046" t="s">
        <v>2042</v>
      </c>
      <c r="C230" s="1047">
        <v>397.60615794137885</v>
      </c>
      <c r="D230" s="1047" t="s">
        <v>21</v>
      </c>
      <c r="E230" s="1047" t="s">
        <v>21</v>
      </c>
      <c r="F230" s="1046">
        <v>5</v>
      </c>
      <c r="G230" s="1047">
        <v>691.72578162404272</v>
      </c>
      <c r="H230" s="1046">
        <v>8</v>
      </c>
      <c r="I230" s="1048">
        <v>191.25460796138702</v>
      </c>
      <c r="J230" s="1046" t="s">
        <v>22</v>
      </c>
      <c r="K230" s="1049">
        <v>0</v>
      </c>
      <c r="L230" s="1047">
        <v>0</v>
      </c>
    </row>
    <row r="231" spans="1:12">
      <c r="A231" s="1046" t="s">
        <v>663</v>
      </c>
      <c r="B231" s="1046" t="s">
        <v>176</v>
      </c>
      <c r="C231" s="1047">
        <v>2069.7306851743006</v>
      </c>
      <c r="D231" s="1047" t="s">
        <v>21</v>
      </c>
      <c r="E231" s="1047" t="s">
        <v>21</v>
      </c>
      <c r="F231" s="1046">
        <v>16</v>
      </c>
      <c r="G231" s="1047">
        <v>3325.185745523449</v>
      </c>
      <c r="H231" s="1046">
        <v>32</v>
      </c>
      <c r="I231" s="1048">
        <v>191.25460796138702</v>
      </c>
      <c r="J231" s="1046" t="s">
        <v>27</v>
      </c>
      <c r="K231" s="1049">
        <v>0.25</v>
      </c>
      <c r="L231" s="1047">
        <v>831.29643638086225</v>
      </c>
    </row>
    <row r="232" spans="1:12">
      <c r="A232" s="1046" t="s">
        <v>664</v>
      </c>
      <c r="B232" s="1046" t="s">
        <v>2043</v>
      </c>
      <c r="C232" s="1047">
        <v>2008.9096518818981</v>
      </c>
      <c r="D232" s="1047" t="s">
        <v>21</v>
      </c>
      <c r="E232" s="1047" t="s">
        <v>21</v>
      </c>
      <c r="F232" s="1046">
        <v>11</v>
      </c>
      <c r="G232" s="1047">
        <v>2211.3438373178055</v>
      </c>
      <c r="H232" s="1046">
        <v>20</v>
      </c>
      <c r="I232" s="1048">
        <v>191.25460796138702</v>
      </c>
      <c r="J232" s="1046" t="s">
        <v>27</v>
      </c>
      <c r="K232" s="1049">
        <v>0.45</v>
      </c>
      <c r="L232" s="1047">
        <v>995.10472679301256</v>
      </c>
    </row>
    <row r="233" spans="1:12">
      <c r="A233" s="1046" t="s">
        <v>665</v>
      </c>
      <c r="B233" s="1046" t="s">
        <v>177</v>
      </c>
      <c r="C233" s="1047">
        <v>1479.6758845763641</v>
      </c>
      <c r="D233" s="1047" t="s">
        <v>21</v>
      </c>
      <c r="E233" s="1047" t="s">
        <v>21</v>
      </c>
      <c r="F233" s="1046">
        <v>8</v>
      </c>
      <c r="G233" s="1047">
        <v>1398.8837657252623</v>
      </c>
      <c r="H233" s="1046">
        <v>11</v>
      </c>
      <c r="I233" s="1048">
        <v>191.25460796138702</v>
      </c>
      <c r="J233" s="1046" t="s">
        <v>27</v>
      </c>
      <c r="K233" s="1049">
        <v>0.7</v>
      </c>
      <c r="L233" s="1047">
        <v>979.21863600768347</v>
      </c>
    </row>
    <row r="234" spans="1:12">
      <c r="A234" s="1046" t="s">
        <v>666</v>
      </c>
      <c r="B234" s="1046" t="s">
        <v>178</v>
      </c>
      <c r="C234" s="1047">
        <v>1128.3663340665157</v>
      </c>
      <c r="D234" s="1047" t="s">
        <v>21</v>
      </c>
      <c r="E234" s="1047" t="s">
        <v>21</v>
      </c>
      <c r="F234" s="1046">
        <v>8</v>
      </c>
      <c r="G234" s="1047">
        <v>3296.136893801704</v>
      </c>
      <c r="H234" s="1046">
        <v>31</v>
      </c>
      <c r="I234" s="1048">
        <v>191.25460796138702</v>
      </c>
      <c r="J234" s="1046" t="s">
        <v>27</v>
      </c>
      <c r="K234" s="1049">
        <v>0.25</v>
      </c>
      <c r="L234" s="1047">
        <v>824.034223450426</v>
      </c>
    </row>
    <row r="235" spans="1:12">
      <c r="A235" s="1046" t="s">
        <v>667</v>
      </c>
      <c r="B235" s="1046" t="s">
        <v>2044</v>
      </c>
      <c r="C235" s="1047">
        <v>1083.8852798675944</v>
      </c>
      <c r="D235" s="1047" t="s">
        <v>21</v>
      </c>
      <c r="E235" s="1047" t="s">
        <v>21</v>
      </c>
      <c r="F235" s="1046">
        <v>5</v>
      </c>
      <c r="G235" s="1047">
        <v>2431.9335550798037</v>
      </c>
      <c r="H235" s="1046">
        <v>19</v>
      </c>
      <c r="I235" s="1048">
        <v>191.25460796138702</v>
      </c>
      <c r="J235" s="1046" t="s">
        <v>27</v>
      </c>
      <c r="K235" s="1049">
        <v>0.25</v>
      </c>
      <c r="L235" s="1047">
        <v>607.98338876995092</v>
      </c>
    </row>
    <row r="236" spans="1:12">
      <c r="A236" s="1046" t="s">
        <v>668</v>
      </c>
      <c r="B236" s="1046" t="s">
        <v>179</v>
      </c>
      <c r="C236" s="1047">
        <v>646.33695080881671</v>
      </c>
      <c r="D236" s="1047" t="s">
        <v>21</v>
      </c>
      <c r="E236" s="1047" t="s">
        <v>21</v>
      </c>
      <c r="F236" s="1046">
        <v>5</v>
      </c>
      <c r="G236" s="1047">
        <v>1840.0632012492579</v>
      </c>
      <c r="H236" s="1046">
        <v>10</v>
      </c>
      <c r="I236" s="1048">
        <v>191.25460796138702</v>
      </c>
      <c r="J236" s="1046" t="s">
        <v>27</v>
      </c>
      <c r="K236" s="1049">
        <v>0.25</v>
      </c>
      <c r="L236" s="1047">
        <v>460.01580031231447</v>
      </c>
    </row>
    <row r="237" spans="1:12">
      <c r="A237" s="1046" t="s">
        <v>669</v>
      </c>
      <c r="B237" s="1046" t="s">
        <v>180</v>
      </c>
      <c r="C237" s="1047">
        <v>571.89926827184627</v>
      </c>
      <c r="D237" s="1047" t="s">
        <v>21</v>
      </c>
      <c r="E237" s="1047" t="s">
        <v>21</v>
      </c>
      <c r="F237" s="1046">
        <v>5</v>
      </c>
      <c r="G237" s="1047">
        <v>2991.1239507233868</v>
      </c>
      <c r="H237" s="1046">
        <v>26</v>
      </c>
      <c r="I237" s="1048">
        <v>191.25460796138702</v>
      </c>
      <c r="J237" s="1046" t="s">
        <v>27</v>
      </c>
      <c r="K237" s="1049">
        <v>0.25</v>
      </c>
      <c r="L237" s="1047">
        <v>747.78098768084669</v>
      </c>
    </row>
    <row r="238" spans="1:12">
      <c r="A238" s="1046" t="s">
        <v>670</v>
      </c>
      <c r="B238" s="1046" t="s">
        <v>181</v>
      </c>
      <c r="C238" s="1047">
        <v>1578.6235357535566</v>
      </c>
      <c r="D238" s="1047" t="s">
        <v>21</v>
      </c>
      <c r="E238" s="1047" t="s">
        <v>21</v>
      </c>
      <c r="F238" s="1046">
        <v>8</v>
      </c>
      <c r="G238" s="1047">
        <v>1939.9186290427549</v>
      </c>
      <c r="H238" s="1046">
        <v>15</v>
      </c>
      <c r="I238" s="1048">
        <v>191.25460796138702</v>
      </c>
      <c r="J238" s="1046" t="s">
        <v>27</v>
      </c>
      <c r="K238" s="1049">
        <v>0.25</v>
      </c>
      <c r="L238" s="1047">
        <v>484.97965726068873</v>
      </c>
    </row>
    <row r="239" spans="1:12">
      <c r="A239" s="1046" t="s">
        <v>671</v>
      </c>
      <c r="B239" s="1046" t="s">
        <v>2045</v>
      </c>
      <c r="C239" s="1047">
        <v>1126.5507808339069</v>
      </c>
      <c r="D239" s="1047" t="s">
        <v>21</v>
      </c>
      <c r="E239" s="1047" t="s">
        <v>21</v>
      </c>
      <c r="F239" s="1046">
        <v>5</v>
      </c>
      <c r="G239" s="1047">
        <v>944.99545757300314</v>
      </c>
      <c r="H239" s="1046">
        <v>8</v>
      </c>
      <c r="I239" s="1048">
        <v>191.25460796138702</v>
      </c>
      <c r="J239" s="1046" t="s">
        <v>27</v>
      </c>
      <c r="K239" s="1049">
        <v>0.7</v>
      </c>
      <c r="L239" s="1047">
        <v>661.49682030110216</v>
      </c>
    </row>
    <row r="240" spans="1:12">
      <c r="A240" s="1046" t="s">
        <v>672</v>
      </c>
      <c r="B240" s="1046" t="s">
        <v>182</v>
      </c>
      <c r="C240" s="1047">
        <v>832.43115715124281</v>
      </c>
      <c r="D240" s="1047" t="s">
        <v>21</v>
      </c>
      <c r="E240" s="1047" t="s">
        <v>21</v>
      </c>
      <c r="F240" s="1046">
        <v>5</v>
      </c>
      <c r="G240" s="1047">
        <v>459.33496785008612</v>
      </c>
      <c r="H240" s="1046">
        <v>5</v>
      </c>
      <c r="I240" s="1048">
        <v>191.25460796138702</v>
      </c>
      <c r="J240" s="1046" t="s">
        <v>27</v>
      </c>
      <c r="K240" s="1049">
        <v>1</v>
      </c>
      <c r="L240" s="1047">
        <v>459.33496785008612</v>
      </c>
    </row>
    <row r="241" spans="1:12">
      <c r="A241" s="1046" t="s">
        <v>673</v>
      </c>
      <c r="B241" s="1046" t="s">
        <v>183</v>
      </c>
      <c r="C241" s="1047">
        <v>1950.8119484384088</v>
      </c>
      <c r="D241" s="1047" t="s">
        <v>21</v>
      </c>
      <c r="E241" s="1047" t="s">
        <v>21</v>
      </c>
      <c r="F241" s="1046">
        <v>27</v>
      </c>
      <c r="G241" s="1047">
        <v>2320.2770312743478</v>
      </c>
      <c r="H241" s="1046">
        <v>19</v>
      </c>
      <c r="I241" s="1048">
        <v>191.25460796138702</v>
      </c>
      <c r="J241" s="1046" t="s">
        <v>27</v>
      </c>
      <c r="K241" s="1049">
        <v>0.25</v>
      </c>
      <c r="L241" s="1047">
        <v>580.06925781858695</v>
      </c>
    </row>
    <row r="242" spans="1:12">
      <c r="A242" s="1046" t="s">
        <v>674</v>
      </c>
      <c r="B242" s="1046" t="s">
        <v>2046</v>
      </c>
      <c r="C242" s="1047">
        <v>523.78710760770684</v>
      </c>
      <c r="D242" s="1047" t="s">
        <v>21</v>
      </c>
      <c r="E242" s="1047" t="s">
        <v>21</v>
      </c>
      <c r="F242" s="1046">
        <v>5</v>
      </c>
      <c r="G242" s="1047">
        <v>513.80156482835719</v>
      </c>
      <c r="H242" s="1046">
        <v>5</v>
      </c>
      <c r="I242" s="1048">
        <v>191.25460796138702</v>
      </c>
      <c r="J242" s="1046" t="s">
        <v>27</v>
      </c>
      <c r="K242" s="1049">
        <v>1</v>
      </c>
      <c r="L242" s="1047">
        <v>513.80156482835719</v>
      </c>
    </row>
    <row r="243" spans="1:12">
      <c r="A243" s="1046" t="s">
        <v>675</v>
      </c>
      <c r="B243" s="1046" t="s">
        <v>2047</v>
      </c>
      <c r="C243" s="1047">
        <v>3267.0880420799599</v>
      </c>
      <c r="D243" s="1047" t="s">
        <v>21</v>
      </c>
      <c r="E243" s="1047" t="s">
        <v>21</v>
      </c>
      <c r="F243" s="1046">
        <v>30</v>
      </c>
      <c r="G243" s="1047">
        <v>3267.0880420799599</v>
      </c>
      <c r="H243" s="1046">
        <v>30</v>
      </c>
      <c r="I243" s="1048">
        <v>191.25460796138702</v>
      </c>
      <c r="J243" s="1046" t="s">
        <v>27</v>
      </c>
      <c r="K243" s="1049">
        <v>0.25</v>
      </c>
      <c r="L243" s="1047">
        <v>816.77201051998998</v>
      </c>
    </row>
    <row r="244" spans="1:12">
      <c r="A244" s="1046" t="s">
        <v>676</v>
      </c>
      <c r="B244" s="1046" t="s">
        <v>2048</v>
      </c>
      <c r="C244" s="1047">
        <v>3553.037676215883</v>
      </c>
      <c r="D244" s="1047" t="s">
        <v>21</v>
      </c>
      <c r="E244" s="1047" t="s">
        <v>21</v>
      </c>
      <c r="F244" s="1046">
        <v>7</v>
      </c>
      <c r="G244" s="1047">
        <v>2426.4868953819764</v>
      </c>
      <c r="H244" s="1046">
        <v>21</v>
      </c>
      <c r="I244" s="1048">
        <v>191.25460796138702</v>
      </c>
      <c r="J244" s="1046" t="s">
        <v>27</v>
      </c>
      <c r="K244" s="1049">
        <v>0.25</v>
      </c>
      <c r="L244" s="1047">
        <v>606.6217238454941</v>
      </c>
    </row>
    <row r="245" spans="1:12">
      <c r="A245" s="1046" t="s">
        <v>677</v>
      </c>
      <c r="B245" s="1046" t="s">
        <v>2049</v>
      </c>
      <c r="C245" s="1047">
        <v>3143.6304222625454</v>
      </c>
      <c r="D245" s="1047" t="s">
        <v>21</v>
      </c>
      <c r="E245" s="1047" t="s">
        <v>21</v>
      </c>
      <c r="F245" s="1046">
        <v>29</v>
      </c>
      <c r="G245" s="1047">
        <v>3143.6304222625454</v>
      </c>
      <c r="H245" s="1046">
        <v>29</v>
      </c>
      <c r="I245" s="1048">
        <v>191.25460796138702</v>
      </c>
      <c r="J245" s="1046" t="s">
        <v>27</v>
      </c>
      <c r="K245" s="1049">
        <v>0.25</v>
      </c>
      <c r="L245" s="1047">
        <v>785.90760556563635</v>
      </c>
    </row>
    <row r="246" spans="1:12">
      <c r="A246" s="1046" t="s">
        <v>678</v>
      </c>
      <c r="B246" s="1046" t="s">
        <v>2050</v>
      </c>
      <c r="C246" s="1047">
        <v>3485.8622066093485</v>
      </c>
      <c r="D246" s="1047" t="s">
        <v>21</v>
      </c>
      <c r="E246" s="1047" t="s">
        <v>21</v>
      </c>
      <c r="F246" s="1046">
        <v>15</v>
      </c>
      <c r="G246" s="1047">
        <v>3191.7425829266854</v>
      </c>
      <c r="H246" s="1046">
        <v>28</v>
      </c>
      <c r="I246" s="1048">
        <v>191.25460796138702</v>
      </c>
      <c r="J246" s="1046" t="s">
        <v>27</v>
      </c>
      <c r="K246" s="1049">
        <v>0.25</v>
      </c>
      <c r="L246" s="1047">
        <v>797.93564573167134</v>
      </c>
    </row>
    <row r="247" spans="1:12">
      <c r="A247" s="1046" t="s">
        <v>679</v>
      </c>
      <c r="B247" s="1046" t="s">
        <v>2051</v>
      </c>
      <c r="C247" s="1047">
        <v>2782.3353289733477</v>
      </c>
      <c r="D247" s="1047" t="s">
        <v>21</v>
      </c>
      <c r="E247" s="1047" t="s">
        <v>21</v>
      </c>
      <c r="F247" s="1046">
        <v>21</v>
      </c>
      <c r="G247" s="1047">
        <v>2686.1110076450682</v>
      </c>
      <c r="H247" s="1046">
        <v>22</v>
      </c>
      <c r="I247" s="1048">
        <v>191.25460796138702</v>
      </c>
      <c r="J247" s="1046" t="s">
        <v>27</v>
      </c>
      <c r="K247" s="1049">
        <v>0.25</v>
      </c>
      <c r="L247" s="1047">
        <v>671.52775191126705</v>
      </c>
    </row>
    <row r="248" spans="1:12">
      <c r="A248" s="1046" t="s">
        <v>680</v>
      </c>
      <c r="B248" s="1046" t="s">
        <v>2052</v>
      </c>
      <c r="C248" s="1047">
        <v>1554.1135671133345</v>
      </c>
      <c r="D248" s="1047" t="s">
        <v>21</v>
      </c>
      <c r="E248" s="1047" t="s">
        <v>21</v>
      </c>
      <c r="F248" s="1046">
        <v>6</v>
      </c>
      <c r="G248" s="1047">
        <v>2090.6095473493042</v>
      </c>
      <c r="H248" s="1046">
        <v>18</v>
      </c>
      <c r="I248" s="1048">
        <v>191.25460796138702</v>
      </c>
      <c r="J248" s="1046" t="s">
        <v>27</v>
      </c>
      <c r="K248" s="1049">
        <v>0.25</v>
      </c>
      <c r="L248" s="1047">
        <v>522.65238683732605</v>
      </c>
    </row>
    <row r="249" spans="1:12">
      <c r="A249" s="1046" t="s">
        <v>681</v>
      </c>
      <c r="B249" s="1046" t="s">
        <v>2053</v>
      </c>
      <c r="C249" s="1047">
        <v>3775.4429472104903</v>
      </c>
      <c r="D249" s="1047" t="s">
        <v>21</v>
      </c>
      <c r="E249" s="1047" t="s">
        <v>21</v>
      </c>
      <c r="F249" s="1046">
        <v>29</v>
      </c>
      <c r="G249" s="1047">
        <v>2824.093053323355</v>
      </c>
      <c r="H249" s="1046">
        <v>23</v>
      </c>
      <c r="I249" s="1048">
        <v>191.25460796138702</v>
      </c>
      <c r="J249" s="1046" t="s">
        <v>27</v>
      </c>
      <c r="K249" s="1049">
        <v>0.25</v>
      </c>
      <c r="L249" s="1047">
        <v>706.02326333083874</v>
      </c>
    </row>
    <row r="250" spans="1:12">
      <c r="A250" s="1046" t="s">
        <v>682</v>
      </c>
      <c r="B250" s="1046" t="s">
        <v>2054</v>
      </c>
      <c r="C250" s="1047">
        <v>3318.8313092093172</v>
      </c>
      <c r="D250" s="1047" t="s">
        <v>21</v>
      </c>
      <c r="E250" s="1047" t="s">
        <v>21</v>
      </c>
      <c r="F250" s="1046">
        <v>23</v>
      </c>
      <c r="G250" s="1047">
        <v>2158.6927935721437</v>
      </c>
      <c r="H250" s="1046">
        <v>16</v>
      </c>
      <c r="I250" s="1048">
        <v>191.25460796138702</v>
      </c>
      <c r="J250" s="1046" t="s">
        <v>27</v>
      </c>
      <c r="K250" s="1049">
        <v>0.25</v>
      </c>
      <c r="L250" s="1047">
        <v>539.67319839303593</v>
      </c>
    </row>
    <row r="251" spans="1:12">
      <c r="A251" s="1046" t="s">
        <v>683</v>
      </c>
      <c r="B251" s="1046" t="s">
        <v>2055</v>
      </c>
      <c r="C251" s="1047">
        <v>2448.2735341732846</v>
      </c>
      <c r="D251" s="1047" t="s">
        <v>21</v>
      </c>
      <c r="E251" s="1047" t="s">
        <v>21</v>
      </c>
      <c r="F251" s="1046">
        <v>16</v>
      </c>
      <c r="G251" s="1047">
        <v>1599.5023979285604</v>
      </c>
      <c r="H251" s="1046">
        <v>12</v>
      </c>
      <c r="I251" s="1048">
        <v>191.25460796138702</v>
      </c>
      <c r="J251" s="1046" t="s">
        <v>27</v>
      </c>
      <c r="K251" s="1049">
        <v>0.25</v>
      </c>
      <c r="L251" s="1047">
        <v>399.8755994821401</v>
      </c>
    </row>
    <row r="252" spans="1:12">
      <c r="A252" s="1046" t="s">
        <v>684</v>
      </c>
      <c r="B252" s="1046" t="s">
        <v>184</v>
      </c>
      <c r="C252" s="1047">
        <v>3414.1478539212917</v>
      </c>
      <c r="D252" s="1047" t="s">
        <v>21</v>
      </c>
      <c r="E252" s="1047" t="s">
        <v>21</v>
      </c>
      <c r="F252" s="1046">
        <v>40</v>
      </c>
      <c r="G252" s="1047">
        <v>2659.7854857722377</v>
      </c>
      <c r="H252" s="1046">
        <v>27</v>
      </c>
      <c r="I252" s="1048">
        <v>191.25460796138702</v>
      </c>
      <c r="J252" s="1046" t="s">
        <v>27</v>
      </c>
      <c r="K252" s="1049">
        <v>0.25</v>
      </c>
      <c r="L252" s="1047">
        <v>664.94637144305943</v>
      </c>
    </row>
    <row r="253" spans="1:12">
      <c r="A253" s="1046" t="s">
        <v>685</v>
      </c>
      <c r="B253" s="1046" t="s">
        <v>2056</v>
      </c>
      <c r="C253" s="1047">
        <v>2888.5451930809759</v>
      </c>
      <c r="D253" s="1047" t="s">
        <v>21</v>
      </c>
      <c r="E253" s="1047" t="s">
        <v>21</v>
      </c>
      <c r="F253" s="1046">
        <v>26</v>
      </c>
      <c r="G253" s="1047">
        <v>1829.1698818536033</v>
      </c>
      <c r="H253" s="1046">
        <v>14</v>
      </c>
      <c r="I253" s="1048">
        <v>191.25460796138702</v>
      </c>
      <c r="J253" s="1046" t="s">
        <v>27</v>
      </c>
      <c r="K253" s="1049">
        <v>0.25</v>
      </c>
      <c r="L253" s="1047">
        <v>457.29247046340083</v>
      </c>
    </row>
    <row r="254" spans="1:12">
      <c r="A254" s="1046" t="s">
        <v>686</v>
      </c>
      <c r="B254" s="1046" t="s">
        <v>185</v>
      </c>
      <c r="C254" s="1047">
        <v>929.56325509582632</v>
      </c>
      <c r="D254" s="1047" t="s">
        <v>21</v>
      </c>
      <c r="E254" s="1047" t="s">
        <v>21</v>
      </c>
      <c r="F254" s="1046">
        <v>5</v>
      </c>
      <c r="G254" s="1047">
        <v>572.8070448881507</v>
      </c>
      <c r="H254" s="1046">
        <v>5</v>
      </c>
      <c r="I254" s="1048">
        <v>191.25460796138702</v>
      </c>
      <c r="J254" s="1046" t="s">
        <v>22</v>
      </c>
      <c r="K254" s="1049">
        <v>0</v>
      </c>
      <c r="L254" s="1047">
        <v>0</v>
      </c>
    </row>
    <row r="255" spans="1:12">
      <c r="A255" s="1046" t="s">
        <v>687</v>
      </c>
      <c r="B255" s="1046" t="s">
        <v>186</v>
      </c>
      <c r="C255" s="1047">
        <v>4270.181203096452</v>
      </c>
      <c r="D255" s="1047" t="s">
        <v>21</v>
      </c>
      <c r="E255" s="1047" t="s">
        <v>21</v>
      </c>
      <c r="F255" s="1046">
        <v>47</v>
      </c>
      <c r="G255" s="1047">
        <v>3208.9903386364704</v>
      </c>
      <c r="H255" s="1046">
        <v>31</v>
      </c>
      <c r="I255" s="1048">
        <v>191.25460796138702</v>
      </c>
      <c r="J255" s="1046" t="s">
        <v>27</v>
      </c>
      <c r="K255" s="1049">
        <v>0.25</v>
      </c>
      <c r="L255" s="1047">
        <v>802.24758465911759</v>
      </c>
    </row>
    <row r="256" spans="1:12">
      <c r="A256" s="1046" t="s">
        <v>688</v>
      </c>
      <c r="B256" s="1046" t="s">
        <v>2057</v>
      </c>
      <c r="C256" s="1047">
        <v>3019.2650258288263</v>
      </c>
      <c r="D256" s="1047" t="s">
        <v>21</v>
      </c>
      <c r="E256" s="1047" t="s">
        <v>21</v>
      </c>
      <c r="F256" s="1046">
        <v>39</v>
      </c>
      <c r="G256" s="1047">
        <v>2256.7326681330314</v>
      </c>
      <c r="H256" s="1046">
        <v>20</v>
      </c>
      <c r="I256" s="1048">
        <v>191.25460796138702</v>
      </c>
      <c r="J256" s="1046" t="s">
        <v>27</v>
      </c>
      <c r="K256" s="1049">
        <v>0.25</v>
      </c>
      <c r="L256" s="1047">
        <v>564.18316703325786</v>
      </c>
    </row>
    <row r="257" spans="1:12">
      <c r="A257" s="1046" t="s">
        <v>689</v>
      </c>
      <c r="B257" s="1046" t="s">
        <v>187</v>
      </c>
      <c r="C257" s="1047">
        <v>1644.8912287437863</v>
      </c>
      <c r="D257" s="1047" t="s">
        <v>21</v>
      </c>
      <c r="E257" s="1047" t="s">
        <v>21</v>
      </c>
      <c r="F257" s="1046">
        <v>14</v>
      </c>
      <c r="G257" s="1047">
        <v>1267.2561563611068</v>
      </c>
      <c r="H257" s="1046">
        <v>9</v>
      </c>
      <c r="I257" s="1048">
        <v>191.25460796138702</v>
      </c>
      <c r="J257" s="1046" t="s">
        <v>27</v>
      </c>
      <c r="K257" s="1049">
        <v>0.45</v>
      </c>
      <c r="L257" s="1047">
        <v>570.26527036249809</v>
      </c>
    </row>
    <row r="258" spans="1:12">
      <c r="A258" s="1046" t="s">
        <v>690</v>
      </c>
      <c r="B258" s="1046" t="s">
        <v>2058</v>
      </c>
      <c r="C258" s="1047">
        <v>4828.463822123731</v>
      </c>
      <c r="D258" s="1047" t="s">
        <v>21</v>
      </c>
      <c r="E258" s="1047" t="s">
        <v>21</v>
      </c>
      <c r="F258" s="1046">
        <v>51</v>
      </c>
      <c r="G258" s="1047">
        <v>4076.8247838235893</v>
      </c>
      <c r="H258" s="1046">
        <v>42</v>
      </c>
      <c r="I258" s="1048">
        <v>191.25460796138702</v>
      </c>
      <c r="J258" s="1046" t="s">
        <v>27</v>
      </c>
      <c r="K258" s="1049">
        <v>0.25</v>
      </c>
      <c r="L258" s="1047">
        <v>1019.2061959558973</v>
      </c>
    </row>
    <row r="259" spans="1:12">
      <c r="A259" s="1046" t="s">
        <v>691</v>
      </c>
      <c r="B259" s="1046" t="s">
        <v>2059</v>
      </c>
      <c r="C259" s="1047">
        <v>2883.0985333831491</v>
      </c>
      <c r="D259" s="1047" t="s">
        <v>21</v>
      </c>
      <c r="E259" s="1047" t="s">
        <v>21</v>
      </c>
      <c r="F259" s="1046">
        <v>17</v>
      </c>
      <c r="G259" s="1047">
        <v>3027.4350153755672</v>
      </c>
      <c r="H259" s="1046">
        <v>31</v>
      </c>
      <c r="I259" s="1048">
        <v>191.25460796138702</v>
      </c>
      <c r="J259" s="1046" t="s">
        <v>27</v>
      </c>
      <c r="K259" s="1049">
        <v>0.25</v>
      </c>
      <c r="L259" s="1047">
        <v>756.8587538438918</v>
      </c>
    </row>
    <row r="260" spans="1:12">
      <c r="A260" s="1046" t="s">
        <v>692</v>
      </c>
      <c r="B260" s="1046" t="s">
        <v>2060</v>
      </c>
      <c r="C260" s="1047">
        <v>1493.292533820932</v>
      </c>
      <c r="D260" s="1047" t="s">
        <v>21</v>
      </c>
      <c r="E260" s="1047" t="s">
        <v>21</v>
      </c>
      <c r="F260" s="1046">
        <v>14</v>
      </c>
      <c r="G260" s="1047">
        <v>1923.5786499492735</v>
      </c>
      <c r="H260" s="1046">
        <v>11</v>
      </c>
      <c r="I260" s="1048">
        <v>191.25460796138702</v>
      </c>
      <c r="J260" s="1046" t="s">
        <v>27</v>
      </c>
      <c r="K260" s="1049">
        <v>0.25</v>
      </c>
      <c r="L260" s="1047">
        <v>480.89466248731839</v>
      </c>
    </row>
    <row r="261" spans="1:12">
      <c r="A261" s="1046" t="s">
        <v>693</v>
      </c>
      <c r="B261" s="1046" t="s">
        <v>2061</v>
      </c>
      <c r="C261" s="1047">
        <v>1306.2905508622014</v>
      </c>
      <c r="D261" s="1047" t="s">
        <v>21</v>
      </c>
      <c r="E261" s="1047" t="s">
        <v>21</v>
      </c>
      <c r="F261" s="1046">
        <v>5</v>
      </c>
      <c r="G261" s="1047">
        <v>2729.6842852276855</v>
      </c>
      <c r="H261" s="1046">
        <v>27</v>
      </c>
      <c r="I261" s="1048">
        <v>191.25460796138702</v>
      </c>
      <c r="J261" s="1046" t="s">
        <v>27</v>
      </c>
      <c r="K261" s="1049">
        <v>0.25</v>
      </c>
      <c r="L261" s="1047">
        <v>682.42107130692136</v>
      </c>
    </row>
    <row r="262" spans="1:12">
      <c r="A262" s="1046" t="s">
        <v>694</v>
      </c>
      <c r="B262" s="1046" t="s">
        <v>2062</v>
      </c>
      <c r="C262" s="1047">
        <v>957.70433020126632</v>
      </c>
      <c r="D262" s="1047" t="s">
        <v>21</v>
      </c>
      <c r="E262" s="1047" t="s">
        <v>21</v>
      </c>
      <c r="F262" s="1046">
        <v>5</v>
      </c>
      <c r="G262" s="1047">
        <v>1676.6634103144445</v>
      </c>
      <c r="H262" s="1046">
        <v>12</v>
      </c>
      <c r="I262" s="1048">
        <v>191.25460796138702</v>
      </c>
      <c r="J262" s="1046" t="s">
        <v>27</v>
      </c>
      <c r="K262" s="1049">
        <v>0.25</v>
      </c>
      <c r="L262" s="1047">
        <v>419.16585257861112</v>
      </c>
    </row>
    <row r="263" spans="1:12">
      <c r="A263" s="1046" t="s">
        <v>695</v>
      </c>
      <c r="B263" s="1046" t="s">
        <v>2063</v>
      </c>
      <c r="C263" s="1047">
        <v>1987.1230130905894</v>
      </c>
      <c r="D263" s="1047" t="s">
        <v>21</v>
      </c>
      <c r="E263" s="1047" t="s">
        <v>21</v>
      </c>
      <c r="F263" s="1046">
        <v>14</v>
      </c>
      <c r="G263" s="1047">
        <v>2547.2211853504773</v>
      </c>
      <c r="H263" s="1046">
        <v>22</v>
      </c>
      <c r="I263" s="1048">
        <v>191.25460796138702</v>
      </c>
      <c r="J263" s="1046" t="s">
        <v>27</v>
      </c>
      <c r="K263" s="1049">
        <v>0.25</v>
      </c>
      <c r="L263" s="1047">
        <v>636.80529633761932</v>
      </c>
    </row>
    <row r="264" spans="1:12">
      <c r="A264" s="1046" t="s">
        <v>696</v>
      </c>
      <c r="B264" s="1046" t="s">
        <v>2064</v>
      </c>
      <c r="C264" s="1047">
        <v>1005.8164908654057</v>
      </c>
      <c r="D264" s="1047" t="s">
        <v>21</v>
      </c>
      <c r="E264" s="1047" t="s">
        <v>21</v>
      </c>
      <c r="F264" s="1046">
        <v>8</v>
      </c>
      <c r="G264" s="1047">
        <v>1407.0537552720025</v>
      </c>
      <c r="H264" s="1046">
        <v>9</v>
      </c>
      <c r="I264" s="1048">
        <v>191.25460796138702</v>
      </c>
      <c r="J264" s="1046" t="s">
        <v>27</v>
      </c>
      <c r="K264" s="1049">
        <v>0.45</v>
      </c>
      <c r="L264" s="1047">
        <v>633.17418987240114</v>
      </c>
    </row>
    <row r="265" spans="1:12">
      <c r="A265" s="1046" t="s">
        <v>697</v>
      </c>
      <c r="B265" s="1046" t="s">
        <v>2065</v>
      </c>
      <c r="C265" s="1047">
        <v>3851.6133440493045</v>
      </c>
      <c r="D265" s="1047" t="s">
        <v>21</v>
      </c>
      <c r="E265" s="1047" t="s">
        <v>21</v>
      </c>
      <c r="F265" s="1046">
        <v>44</v>
      </c>
      <c r="G265" s="1047">
        <v>3851.6133440493045</v>
      </c>
      <c r="H265" s="1046">
        <v>39</v>
      </c>
      <c r="I265" s="1048">
        <v>191.25460796138702</v>
      </c>
      <c r="J265" s="1046" t="s">
        <v>27</v>
      </c>
      <c r="K265" s="1049">
        <v>0.25</v>
      </c>
      <c r="L265" s="1047">
        <v>962.90333601232612</v>
      </c>
    </row>
    <row r="266" spans="1:12">
      <c r="A266" s="1046" t="s">
        <v>698</v>
      </c>
      <c r="B266" s="1046" t="s">
        <v>2066</v>
      </c>
      <c r="C266" s="1047">
        <v>2388.9654619080566</v>
      </c>
      <c r="D266" s="1047" t="s">
        <v>21</v>
      </c>
      <c r="E266" s="1047" t="s">
        <v>21</v>
      </c>
      <c r="F266" s="1046">
        <v>38</v>
      </c>
      <c r="G266" s="1047">
        <v>2388.9654619080566</v>
      </c>
      <c r="H266" s="1046">
        <v>19</v>
      </c>
      <c r="I266" s="1048">
        <v>191.25460796138702</v>
      </c>
      <c r="J266" s="1046" t="s">
        <v>27</v>
      </c>
      <c r="K266" s="1049">
        <v>0.25</v>
      </c>
      <c r="L266" s="1047">
        <v>597.24136547701414</v>
      </c>
    </row>
    <row r="267" spans="1:12">
      <c r="A267" s="1046" t="s">
        <v>699</v>
      </c>
      <c r="B267" s="1046" t="s">
        <v>2067</v>
      </c>
      <c r="C267" s="1047">
        <v>736.20683582296408</v>
      </c>
      <c r="D267" s="1047" t="s">
        <v>21</v>
      </c>
      <c r="E267" s="1047" t="s">
        <v>21</v>
      </c>
      <c r="F267" s="1046">
        <v>26</v>
      </c>
      <c r="G267" s="1047">
        <v>736.20683582296408</v>
      </c>
      <c r="H267" s="1046">
        <v>26</v>
      </c>
      <c r="I267" s="1048">
        <v>191.25460796138702</v>
      </c>
      <c r="J267" s="1046" t="s">
        <v>27</v>
      </c>
      <c r="K267" s="1049">
        <v>0.25</v>
      </c>
      <c r="L267" s="1047">
        <v>184.05170895574102</v>
      </c>
    </row>
    <row r="268" spans="1:12">
      <c r="A268" s="1046" t="s">
        <v>700</v>
      </c>
      <c r="B268" s="1046" t="s">
        <v>2068</v>
      </c>
      <c r="C268" s="1047">
        <v>907.7766163045178</v>
      </c>
      <c r="D268" s="1047" t="s">
        <v>21</v>
      </c>
      <c r="E268" s="1047" t="s">
        <v>21</v>
      </c>
      <c r="F268" s="1046">
        <v>5</v>
      </c>
      <c r="G268" s="1047">
        <v>3342.4335012332344</v>
      </c>
      <c r="H268" s="1046">
        <v>34</v>
      </c>
      <c r="I268" s="1048">
        <v>191.25460796138702</v>
      </c>
      <c r="J268" s="1046" t="s">
        <v>27</v>
      </c>
      <c r="K268" s="1049">
        <v>0.25</v>
      </c>
      <c r="L268" s="1047">
        <v>835.60837530830861</v>
      </c>
    </row>
    <row r="269" spans="1:12">
      <c r="A269" s="1046" t="s">
        <v>701</v>
      </c>
      <c r="B269" s="1046" t="s">
        <v>2069</v>
      </c>
      <c r="C269" s="1047">
        <v>676.29357914686591</v>
      </c>
      <c r="D269" s="1047" t="s">
        <v>21</v>
      </c>
      <c r="E269" s="1047" t="s">
        <v>21</v>
      </c>
      <c r="F269" s="1046">
        <v>5</v>
      </c>
      <c r="G269" s="1047">
        <v>2423.7635655330628</v>
      </c>
      <c r="H269" s="1046">
        <v>22</v>
      </c>
      <c r="I269" s="1048">
        <v>191.25460796138702</v>
      </c>
      <c r="J269" s="1046" t="s">
        <v>27</v>
      </c>
      <c r="K269" s="1049">
        <v>0.25</v>
      </c>
      <c r="L269" s="1047">
        <v>605.94089138326569</v>
      </c>
    </row>
    <row r="270" spans="1:12">
      <c r="A270" s="1046" t="s">
        <v>702</v>
      </c>
      <c r="B270" s="1046" t="s">
        <v>2070</v>
      </c>
      <c r="C270" s="1047">
        <v>669.93914283273421</v>
      </c>
      <c r="D270" s="1047" t="s">
        <v>21</v>
      </c>
      <c r="E270" s="1047" t="s">
        <v>21</v>
      </c>
      <c r="F270" s="1046">
        <v>5</v>
      </c>
      <c r="G270" s="1047">
        <v>1766.5332953285917</v>
      </c>
      <c r="H270" s="1046">
        <v>11</v>
      </c>
      <c r="I270" s="1048">
        <v>191.25460796138702</v>
      </c>
      <c r="J270" s="1046" t="s">
        <v>27</v>
      </c>
      <c r="K270" s="1049">
        <v>0.25</v>
      </c>
      <c r="L270" s="1047">
        <v>441.63332383214794</v>
      </c>
    </row>
    <row r="271" spans="1:12">
      <c r="A271" s="1046" t="s">
        <v>703</v>
      </c>
      <c r="B271" s="1046" t="s">
        <v>188</v>
      </c>
      <c r="C271" s="1047">
        <v>461.7659214837692</v>
      </c>
      <c r="D271" s="1047" t="s">
        <v>21</v>
      </c>
      <c r="E271" s="1047" t="s">
        <v>21</v>
      </c>
      <c r="F271" s="1046">
        <v>10</v>
      </c>
      <c r="G271" s="1047">
        <v>461.7659214837692</v>
      </c>
      <c r="H271" s="1046">
        <v>5</v>
      </c>
      <c r="I271" s="1048">
        <v>191.25460796138702</v>
      </c>
      <c r="J271" s="1046" t="s">
        <v>27</v>
      </c>
      <c r="K271" s="1049">
        <v>1</v>
      </c>
      <c r="L271" s="1047">
        <v>461.7659214837692</v>
      </c>
    </row>
    <row r="272" spans="1:12">
      <c r="A272" s="1046" t="s">
        <v>704</v>
      </c>
      <c r="B272" s="1046" t="s">
        <v>2071</v>
      </c>
      <c r="C272" s="1047">
        <v>649.96805727403478</v>
      </c>
      <c r="D272" s="1047" t="s">
        <v>21</v>
      </c>
      <c r="E272" s="1047" t="s">
        <v>21</v>
      </c>
      <c r="F272" s="1046">
        <v>5</v>
      </c>
      <c r="G272" s="1047">
        <v>3039.2361113875259</v>
      </c>
      <c r="H272" s="1046">
        <v>25</v>
      </c>
      <c r="I272" s="1048">
        <v>191.25460796138702</v>
      </c>
      <c r="J272" s="1046" t="s">
        <v>27</v>
      </c>
      <c r="K272" s="1049">
        <v>0.25</v>
      </c>
      <c r="L272" s="1047">
        <v>759.80902784688146</v>
      </c>
    </row>
    <row r="273" spans="1:12">
      <c r="A273" s="1046" t="s">
        <v>705</v>
      </c>
      <c r="B273" s="1046" t="s">
        <v>2072</v>
      </c>
      <c r="C273" s="1047">
        <v>497.46158573487571</v>
      </c>
      <c r="D273" s="1047" t="s">
        <v>21</v>
      </c>
      <c r="E273" s="1047" t="s">
        <v>21</v>
      </c>
      <c r="F273" s="1046">
        <v>5</v>
      </c>
      <c r="G273" s="1047">
        <v>1535.0502581709397</v>
      </c>
      <c r="H273" s="1046">
        <v>13</v>
      </c>
      <c r="I273" s="1048">
        <v>191.25460796138702</v>
      </c>
      <c r="J273" s="1046" t="s">
        <v>27</v>
      </c>
      <c r="K273" s="1049">
        <v>0.45</v>
      </c>
      <c r="L273" s="1047">
        <v>690.77261617692295</v>
      </c>
    </row>
    <row r="274" spans="1:12">
      <c r="A274" s="1046" t="s">
        <v>706</v>
      </c>
      <c r="B274" s="1046" t="s">
        <v>189</v>
      </c>
      <c r="C274" s="1047">
        <v>309.55182615984057</v>
      </c>
      <c r="D274" s="1047" t="s">
        <v>21</v>
      </c>
      <c r="E274" s="1047" t="s">
        <v>21</v>
      </c>
      <c r="F274" s="1046">
        <v>5</v>
      </c>
      <c r="G274" s="1047">
        <v>374.91174253376585</v>
      </c>
      <c r="H274" s="1046">
        <v>5</v>
      </c>
      <c r="I274" s="1048">
        <v>191.25460796138702</v>
      </c>
      <c r="J274" s="1046" t="s">
        <v>22</v>
      </c>
      <c r="K274" s="1049">
        <v>0</v>
      </c>
      <c r="L274" s="1047">
        <v>0</v>
      </c>
    </row>
    <row r="275" spans="1:12">
      <c r="A275" s="1046" t="s">
        <v>707</v>
      </c>
      <c r="B275" s="1046" t="s">
        <v>190</v>
      </c>
      <c r="C275" s="1047">
        <v>209.94616592185625</v>
      </c>
      <c r="D275" s="1047" t="s">
        <v>21</v>
      </c>
      <c r="E275" s="1047" t="s">
        <v>21</v>
      </c>
      <c r="F275" s="1046">
        <v>5</v>
      </c>
      <c r="G275" s="1047">
        <v>209.94616592185625</v>
      </c>
      <c r="H275" s="1046">
        <v>5</v>
      </c>
      <c r="I275" s="1048">
        <v>191.25460796138702</v>
      </c>
      <c r="J275" s="1046" t="s">
        <v>22</v>
      </c>
      <c r="K275" s="1049">
        <v>0</v>
      </c>
      <c r="L275" s="1047">
        <v>0</v>
      </c>
    </row>
    <row r="276" spans="1:12">
      <c r="A276" s="1046" t="s">
        <v>708</v>
      </c>
      <c r="B276" s="1046" t="s">
        <v>191</v>
      </c>
      <c r="C276" s="1047">
        <v>185.29621661273251</v>
      </c>
      <c r="D276" s="1047" t="s">
        <v>21</v>
      </c>
      <c r="E276" s="1047" t="s">
        <v>21</v>
      </c>
      <c r="F276" s="1046">
        <v>5</v>
      </c>
      <c r="G276" s="1047">
        <v>185.29621661273251</v>
      </c>
      <c r="H276" s="1046">
        <v>5</v>
      </c>
      <c r="I276" s="1048">
        <v>191.25460796138702</v>
      </c>
      <c r="J276" s="1046" t="s">
        <v>22</v>
      </c>
      <c r="K276" s="1049">
        <v>0</v>
      </c>
      <c r="L276" s="1047">
        <v>0</v>
      </c>
    </row>
    <row r="277" spans="1:12">
      <c r="A277" s="1046" t="s">
        <v>709</v>
      </c>
      <c r="B277" s="1046" t="s">
        <v>2073</v>
      </c>
      <c r="C277" s="1047">
        <v>231.48303715765206</v>
      </c>
      <c r="D277" s="1047" t="s">
        <v>21</v>
      </c>
      <c r="E277" s="1047" t="s">
        <v>21</v>
      </c>
      <c r="F277" s="1046">
        <v>5</v>
      </c>
      <c r="G277" s="1047">
        <v>676.29357914686591</v>
      </c>
      <c r="H277" s="1046">
        <v>13</v>
      </c>
      <c r="I277" s="1048">
        <v>191.25460796138702</v>
      </c>
      <c r="J277" s="1046" t="s">
        <v>22</v>
      </c>
      <c r="K277" s="1049">
        <v>0</v>
      </c>
      <c r="L277" s="1047">
        <v>0</v>
      </c>
    </row>
    <row r="278" spans="1:12">
      <c r="A278" s="1046" t="s">
        <v>710</v>
      </c>
      <c r="B278" s="1046" t="s">
        <v>2074</v>
      </c>
      <c r="C278" s="1047">
        <v>1994.3852260210256</v>
      </c>
      <c r="D278" s="1047" t="s">
        <v>21</v>
      </c>
      <c r="E278" s="1047" t="s">
        <v>21</v>
      </c>
      <c r="F278" s="1046">
        <v>5</v>
      </c>
      <c r="G278" s="1047">
        <v>1105.6719186589028</v>
      </c>
      <c r="H278" s="1046">
        <v>5</v>
      </c>
      <c r="I278" s="1048">
        <v>191.25460796138702</v>
      </c>
      <c r="J278" s="1046" t="s">
        <v>22</v>
      </c>
      <c r="K278" s="1049">
        <v>0</v>
      </c>
      <c r="L278" s="1047">
        <v>0</v>
      </c>
    </row>
    <row r="279" spans="1:12">
      <c r="A279" s="1046" t="s">
        <v>711</v>
      </c>
      <c r="B279" s="1046" t="s">
        <v>192</v>
      </c>
      <c r="C279" s="1047">
        <v>147.96758845763642</v>
      </c>
      <c r="D279" s="1047" t="s">
        <v>21</v>
      </c>
      <c r="E279" s="1047" t="s">
        <v>21</v>
      </c>
      <c r="F279" s="1046">
        <v>5</v>
      </c>
      <c r="G279" s="1047">
        <v>306.82849631092705</v>
      </c>
      <c r="H279" s="1046">
        <v>5</v>
      </c>
      <c r="I279" s="1048">
        <v>191.25460796138702</v>
      </c>
      <c r="J279" s="1046" t="s">
        <v>22</v>
      </c>
      <c r="K279" s="1049">
        <v>0</v>
      </c>
      <c r="L279" s="1047">
        <v>0</v>
      </c>
    </row>
    <row r="280" spans="1:12">
      <c r="A280" s="1046" t="s">
        <v>712</v>
      </c>
      <c r="B280" s="1046" t="s">
        <v>193</v>
      </c>
      <c r="C280" s="1047" t="s">
        <v>21</v>
      </c>
      <c r="D280" s="1047">
        <v>479.70332844027223</v>
      </c>
      <c r="E280" s="1047">
        <v>529.96638524494097</v>
      </c>
      <c r="F280" s="1046">
        <v>5</v>
      </c>
      <c r="G280" s="1047">
        <v>529.96638524494097</v>
      </c>
      <c r="H280" s="1046">
        <v>5</v>
      </c>
      <c r="I280" s="1048">
        <v>191.25460796138702</v>
      </c>
      <c r="J280" s="1046" t="s">
        <v>22</v>
      </c>
      <c r="K280" s="1049">
        <v>0</v>
      </c>
      <c r="L280" s="1047">
        <v>0</v>
      </c>
    </row>
    <row r="281" spans="1:12">
      <c r="A281" s="1046" t="s">
        <v>713</v>
      </c>
      <c r="B281" s="1046" t="s">
        <v>194</v>
      </c>
      <c r="C281" s="1047">
        <v>16212.89036719869</v>
      </c>
      <c r="D281" s="1047" t="s">
        <v>21</v>
      </c>
      <c r="E281" s="1047" t="s">
        <v>21</v>
      </c>
      <c r="F281" s="1046">
        <v>126</v>
      </c>
      <c r="G281" s="1047">
        <v>14480.852583289668</v>
      </c>
      <c r="H281" s="1046">
        <v>103</v>
      </c>
      <c r="I281" s="1048">
        <v>191.25460796138702</v>
      </c>
      <c r="J281" s="1046" t="s">
        <v>27</v>
      </c>
      <c r="K281" s="1049">
        <v>0.25</v>
      </c>
      <c r="L281" s="1047">
        <v>3620.2131458224171</v>
      </c>
    </row>
    <row r="282" spans="1:12">
      <c r="A282" s="1046" t="s">
        <v>2075</v>
      </c>
      <c r="B282" s="1046" t="s">
        <v>2076</v>
      </c>
      <c r="C282" s="1047">
        <v>194.48877586385439</v>
      </c>
      <c r="D282" s="1047" t="s">
        <v>21</v>
      </c>
      <c r="E282" s="1047" t="s">
        <v>21</v>
      </c>
      <c r="F282" s="1046">
        <v>5</v>
      </c>
      <c r="G282" s="1047">
        <v>194.48877586385439</v>
      </c>
      <c r="H282" s="1046">
        <v>5</v>
      </c>
      <c r="I282" s="1048">
        <v>0</v>
      </c>
      <c r="J282" s="1046" t="s">
        <v>22</v>
      </c>
      <c r="K282" s="1049">
        <v>0</v>
      </c>
      <c r="L282" s="1047">
        <v>0</v>
      </c>
    </row>
    <row r="283" spans="1:12">
      <c r="A283" s="1046" t="s">
        <v>2077</v>
      </c>
      <c r="B283" s="1046" t="s">
        <v>2078</v>
      </c>
      <c r="C283" s="1047">
        <v>2228.1596080463382</v>
      </c>
      <c r="D283" s="1047" t="s">
        <v>21</v>
      </c>
      <c r="E283" s="1047" t="s">
        <v>21</v>
      </c>
      <c r="F283" s="1046">
        <v>11</v>
      </c>
      <c r="G283" s="1047">
        <v>3143.4656152599364</v>
      </c>
      <c r="H283" s="1046">
        <v>11</v>
      </c>
      <c r="I283" s="1048">
        <v>181.73604279732243</v>
      </c>
      <c r="J283" s="1046" t="s">
        <v>27</v>
      </c>
      <c r="K283" s="1049">
        <v>0.25</v>
      </c>
      <c r="L283" s="1047">
        <v>785.8664038149841</v>
      </c>
    </row>
    <row r="284" spans="1:12">
      <c r="A284" s="1046" t="s">
        <v>714</v>
      </c>
      <c r="B284" s="1046" t="s">
        <v>2079</v>
      </c>
      <c r="C284" s="1047">
        <v>1939.4687210035631</v>
      </c>
      <c r="D284" s="1047" t="s">
        <v>21</v>
      </c>
      <c r="E284" s="1047" t="s">
        <v>21</v>
      </c>
      <c r="F284" s="1046">
        <v>5</v>
      </c>
      <c r="G284" s="1047">
        <v>4482.0038080495679</v>
      </c>
      <c r="H284" s="1046">
        <v>33</v>
      </c>
      <c r="I284" s="1048">
        <v>219.02045611414212</v>
      </c>
      <c r="J284" s="1046" t="s">
        <v>22</v>
      </c>
      <c r="K284" s="1049">
        <v>0</v>
      </c>
      <c r="L284" s="1047">
        <v>0</v>
      </c>
    </row>
    <row r="285" spans="1:12">
      <c r="A285" s="1046" t="s">
        <v>715</v>
      </c>
      <c r="B285" s="1046" t="s">
        <v>2080</v>
      </c>
      <c r="C285" s="1047">
        <v>2397.6898420297689</v>
      </c>
      <c r="D285" s="1047" t="s">
        <v>21</v>
      </c>
      <c r="E285" s="1047" t="s">
        <v>21</v>
      </c>
      <c r="F285" s="1046">
        <v>5</v>
      </c>
      <c r="G285" s="1047">
        <v>4222.3755386808434</v>
      </c>
      <c r="H285" s="1046">
        <v>21</v>
      </c>
      <c r="I285" s="1048">
        <v>219.02045611414212</v>
      </c>
      <c r="J285" s="1046" t="s">
        <v>22</v>
      </c>
      <c r="K285" s="1049">
        <v>0</v>
      </c>
      <c r="L285" s="1047">
        <v>0</v>
      </c>
    </row>
    <row r="286" spans="1:12">
      <c r="A286" s="1046" t="s">
        <v>716</v>
      </c>
      <c r="B286" s="1046" t="s">
        <v>2081</v>
      </c>
      <c r="C286" s="1047">
        <v>8044.0510185391895</v>
      </c>
      <c r="D286" s="1047" t="s">
        <v>21</v>
      </c>
      <c r="E286" s="1047" t="s">
        <v>21</v>
      </c>
      <c r="F286" s="1046">
        <v>5</v>
      </c>
      <c r="G286" s="1047">
        <v>12555.417951025827</v>
      </c>
      <c r="H286" s="1046">
        <v>42</v>
      </c>
      <c r="I286" s="1048">
        <v>219.02045611414212</v>
      </c>
      <c r="J286" s="1046" t="s">
        <v>22</v>
      </c>
      <c r="K286" s="1049">
        <v>0</v>
      </c>
      <c r="L286" s="1047">
        <v>0</v>
      </c>
    </row>
    <row r="287" spans="1:12">
      <c r="A287" s="1046" t="s">
        <v>717</v>
      </c>
      <c r="B287" s="1046" t="s">
        <v>2082</v>
      </c>
      <c r="C287" s="1047">
        <v>4917.4802038040616</v>
      </c>
      <c r="D287" s="1047" t="s">
        <v>21</v>
      </c>
      <c r="E287" s="1047" t="s">
        <v>21</v>
      </c>
      <c r="F287" s="1046">
        <v>5</v>
      </c>
      <c r="G287" s="1047">
        <v>9030.7558555178184</v>
      </c>
      <c r="H287" s="1046">
        <v>39</v>
      </c>
      <c r="I287" s="1048">
        <v>219.02045611414212</v>
      </c>
      <c r="J287" s="1046" t="s">
        <v>22</v>
      </c>
      <c r="K287" s="1049">
        <v>0</v>
      </c>
      <c r="L287" s="1047">
        <v>0</v>
      </c>
    </row>
    <row r="288" spans="1:12">
      <c r="A288" s="1046" t="s">
        <v>718</v>
      </c>
      <c r="B288" s="1046" t="s">
        <v>2083</v>
      </c>
      <c r="C288" s="1047">
        <v>2268.3311955372815</v>
      </c>
      <c r="D288" s="1047" t="s">
        <v>21</v>
      </c>
      <c r="E288" s="1047" t="s">
        <v>21</v>
      </c>
      <c r="F288" s="1046">
        <v>5</v>
      </c>
      <c r="G288" s="1047">
        <v>7779.7383172242517</v>
      </c>
      <c r="H288" s="1046">
        <v>41</v>
      </c>
      <c r="I288" s="1048">
        <v>219.02045611414212</v>
      </c>
      <c r="J288" s="1046" t="s">
        <v>22</v>
      </c>
      <c r="K288" s="1049">
        <v>0</v>
      </c>
      <c r="L288" s="1047">
        <v>0</v>
      </c>
    </row>
    <row r="289" spans="1:12">
      <c r="A289" s="1046" t="s">
        <v>719</v>
      </c>
      <c r="B289" s="1046" t="s">
        <v>2084</v>
      </c>
      <c r="C289" s="1047">
        <v>2520.6716538360074</v>
      </c>
      <c r="D289" s="1047" t="s">
        <v>21</v>
      </c>
      <c r="E289" s="1047" t="s">
        <v>21</v>
      </c>
      <c r="F289" s="1046">
        <v>5</v>
      </c>
      <c r="G289" s="1047">
        <v>4135.8327822246019</v>
      </c>
      <c r="H289" s="1046">
        <v>26</v>
      </c>
      <c r="I289" s="1048">
        <v>219.02045611414212</v>
      </c>
      <c r="J289" s="1046" t="s">
        <v>22</v>
      </c>
      <c r="K289" s="1049">
        <v>0</v>
      </c>
      <c r="L289" s="1047">
        <v>0</v>
      </c>
    </row>
    <row r="290" spans="1:12">
      <c r="A290" s="1046" t="s">
        <v>720</v>
      </c>
      <c r="B290" s="1046" t="s">
        <v>2085</v>
      </c>
      <c r="C290" s="1047">
        <v>5311.9032936457388</v>
      </c>
      <c r="D290" s="1047" t="s">
        <v>21</v>
      </c>
      <c r="E290" s="1047" t="s">
        <v>21</v>
      </c>
      <c r="F290" s="1046">
        <v>5</v>
      </c>
      <c r="G290" s="1047">
        <v>6644.2136685166624</v>
      </c>
      <c r="H290" s="1046">
        <v>32</v>
      </c>
      <c r="I290" s="1048">
        <v>219.02045611414212</v>
      </c>
      <c r="J290" s="1046" t="s">
        <v>22</v>
      </c>
      <c r="K290" s="1049">
        <v>0</v>
      </c>
      <c r="L290" s="1047">
        <v>0</v>
      </c>
    </row>
    <row r="291" spans="1:12">
      <c r="A291" s="1046" t="s">
        <v>721</v>
      </c>
      <c r="B291" s="1046" t="s">
        <v>195</v>
      </c>
      <c r="C291" s="1047">
        <v>7758.785860398003</v>
      </c>
      <c r="D291" s="1047" t="s">
        <v>21</v>
      </c>
      <c r="E291" s="1047" t="s">
        <v>21</v>
      </c>
      <c r="F291" s="1046">
        <v>14</v>
      </c>
      <c r="G291" s="1047">
        <v>9178.0870662803663</v>
      </c>
      <c r="H291" s="1046">
        <v>33</v>
      </c>
      <c r="I291" s="1048">
        <v>219.02045611414212</v>
      </c>
      <c r="J291" s="1046" t="s">
        <v>22</v>
      </c>
      <c r="K291" s="1049">
        <v>0</v>
      </c>
      <c r="L291" s="1047">
        <v>0</v>
      </c>
    </row>
    <row r="292" spans="1:12">
      <c r="A292" s="1046" t="s">
        <v>722</v>
      </c>
      <c r="B292" s="1046" t="s">
        <v>196</v>
      </c>
      <c r="C292" s="1047">
        <v>8512.1633297591798</v>
      </c>
      <c r="D292" s="1047" t="s">
        <v>21</v>
      </c>
      <c r="E292" s="1047" t="s">
        <v>21</v>
      </c>
      <c r="F292" s="1046">
        <v>16</v>
      </c>
      <c r="G292" s="1047">
        <v>9725.5838729140614</v>
      </c>
      <c r="H292" s="1046">
        <v>37</v>
      </c>
      <c r="I292" s="1048">
        <v>219.02045611414212</v>
      </c>
      <c r="J292" s="1046" t="s">
        <v>22</v>
      </c>
      <c r="K292" s="1049">
        <v>0</v>
      </c>
      <c r="L292" s="1047">
        <v>0</v>
      </c>
    </row>
    <row r="293" spans="1:12">
      <c r="A293" s="1046" t="s">
        <v>723</v>
      </c>
      <c r="B293" s="1046" t="s">
        <v>197</v>
      </c>
      <c r="C293" s="1047">
        <v>8168.7252330854626</v>
      </c>
      <c r="D293" s="1047" t="s">
        <v>21</v>
      </c>
      <c r="E293" s="1047" t="s">
        <v>21</v>
      </c>
      <c r="F293" s="1046">
        <v>17</v>
      </c>
      <c r="G293" s="1047">
        <v>11694.203838197624</v>
      </c>
      <c r="H293" s="1046">
        <v>55</v>
      </c>
      <c r="I293" s="1048">
        <v>219.02045611414212</v>
      </c>
      <c r="J293" s="1046" t="s">
        <v>22</v>
      </c>
      <c r="K293" s="1049">
        <v>0</v>
      </c>
      <c r="L293" s="1047">
        <v>0</v>
      </c>
    </row>
    <row r="294" spans="1:12">
      <c r="A294" s="1046" t="s">
        <v>724</v>
      </c>
      <c r="B294" s="1046" t="s">
        <v>198</v>
      </c>
      <c r="C294" s="1047">
        <v>9822.1473695915556</v>
      </c>
      <c r="D294" s="1047" t="s">
        <v>21</v>
      </c>
      <c r="E294" s="1047" t="s">
        <v>21</v>
      </c>
      <c r="F294" s="1046">
        <v>20</v>
      </c>
      <c r="G294" s="1047">
        <v>12737.271797591273</v>
      </c>
      <c r="H294" s="1046">
        <v>50</v>
      </c>
      <c r="I294" s="1048">
        <v>219.02045611414212</v>
      </c>
      <c r="J294" s="1046" t="s">
        <v>22</v>
      </c>
      <c r="K294" s="1049">
        <v>0</v>
      </c>
      <c r="L294" s="1047">
        <v>0</v>
      </c>
    </row>
    <row r="295" spans="1:12">
      <c r="A295" s="1046" t="s">
        <v>725</v>
      </c>
      <c r="B295" s="1046" t="s">
        <v>199</v>
      </c>
      <c r="C295" s="1047">
        <v>10468.02962567024</v>
      </c>
      <c r="D295" s="1047" t="s">
        <v>21</v>
      </c>
      <c r="E295" s="1047" t="s">
        <v>21</v>
      </c>
      <c r="F295" s="1046">
        <v>25</v>
      </c>
      <c r="G295" s="1047">
        <v>11866.378374726357</v>
      </c>
      <c r="H295" s="1046">
        <v>54</v>
      </c>
      <c r="I295" s="1048">
        <v>219.02045611414212</v>
      </c>
      <c r="J295" s="1046" t="s">
        <v>22</v>
      </c>
      <c r="K295" s="1049">
        <v>0</v>
      </c>
      <c r="L295" s="1047">
        <v>0</v>
      </c>
    </row>
    <row r="296" spans="1:12">
      <c r="A296" s="1046" t="s">
        <v>726</v>
      </c>
      <c r="B296" s="1046" t="s">
        <v>200</v>
      </c>
      <c r="C296" s="1047">
        <v>12591.515576191288</v>
      </c>
      <c r="D296" s="1047" t="s">
        <v>21</v>
      </c>
      <c r="E296" s="1047" t="s">
        <v>21</v>
      </c>
      <c r="F296" s="1046">
        <v>22</v>
      </c>
      <c r="G296" s="1047">
        <v>13783.983662519922</v>
      </c>
      <c r="H296" s="1046">
        <v>55</v>
      </c>
      <c r="I296" s="1048">
        <v>219.02045611414212</v>
      </c>
      <c r="J296" s="1046" t="s">
        <v>22</v>
      </c>
      <c r="K296" s="1049">
        <v>0</v>
      </c>
      <c r="L296" s="1047">
        <v>0</v>
      </c>
    </row>
    <row r="297" spans="1:12">
      <c r="A297" s="1046" t="s">
        <v>727</v>
      </c>
      <c r="B297" s="1046" t="s">
        <v>201</v>
      </c>
      <c r="C297" s="1047">
        <v>12824.725530431266</v>
      </c>
      <c r="D297" s="1047" t="s">
        <v>21</v>
      </c>
      <c r="E297" s="1047" t="s">
        <v>21</v>
      </c>
      <c r="F297" s="1046">
        <v>37</v>
      </c>
      <c r="G297" s="1047">
        <v>16881.303367269626</v>
      </c>
      <c r="H297" s="1046">
        <v>77</v>
      </c>
      <c r="I297" s="1048">
        <v>219.02045611414212</v>
      </c>
      <c r="J297" s="1046" t="s">
        <v>22</v>
      </c>
      <c r="K297" s="1049">
        <v>0</v>
      </c>
      <c r="L297" s="1047">
        <v>0</v>
      </c>
    </row>
    <row r="298" spans="1:12">
      <c r="A298" s="1046" t="s">
        <v>728</v>
      </c>
      <c r="B298" s="1046" t="s">
        <v>202</v>
      </c>
      <c r="C298" s="1047">
        <v>9487.8190367553361</v>
      </c>
      <c r="D298" s="1047" t="s">
        <v>21</v>
      </c>
      <c r="E298" s="1047" t="s">
        <v>21</v>
      </c>
      <c r="F298" s="1046">
        <v>19</v>
      </c>
      <c r="G298" s="1047">
        <v>14519.141604206103</v>
      </c>
      <c r="H298" s="1046">
        <v>51</v>
      </c>
      <c r="I298" s="1048">
        <v>219.02045611414212</v>
      </c>
      <c r="J298" s="1046" t="s">
        <v>22</v>
      </c>
      <c r="K298" s="1049">
        <v>0</v>
      </c>
      <c r="L298" s="1047">
        <v>0</v>
      </c>
    </row>
    <row r="299" spans="1:12">
      <c r="A299" s="1046" t="s">
        <v>729</v>
      </c>
      <c r="B299" s="1046" t="s">
        <v>203</v>
      </c>
      <c r="C299" s="1047">
        <v>8554.9792197954248</v>
      </c>
      <c r="D299" s="1047" t="s">
        <v>21</v>
      </c>
      <c r="E299" s="1047" t="s">
        <v>21</v>
      </c>
      <c r="F299" s="1046">
        <v>17</v>
      </c>
      <c r="G299" s="1047">
        <v>12463.06790608255</v>
      </c>
      <c r="H299" s="1046">
        <v>46</v>
      </c>
      <c r="I299" s="1048">
        <v>219.02045611414212</v>
      </c>
      <c r="J299" s="1046" t="s">
        <v>22</v>
      </c>
      <c r="K299" s="1049">
        <v>0</v>
      </c>
      <c r="L299" s="1047">
        <v>0</v>
      </c>
    </row>
    <row r="300" spans="1:12">
      <c r="A300" s="1046" t="s">
        <v>730</v>
      </c>
      <c r="B300" s="1046" t="s">
        <v>204</v>
      </c>
      <c r="C300" s="1047">
        <v>6121.7612987994098</v>
      </c>
      <c r="D300" s="1047" t="s">
        <v>21</v>
      </c>
      <c r="E300" s="1047" t="s">
        <v>21</v>
      </c>
      <c r="F300" s="1046">
        <v>14</v>
      </c>
      <c r="G300" s="1047">
        <v>6963.5034773843299</v>
      </c>
      <c r="H300" s="1046">
        <v>38</v>
      </c>
      <c r="I300" s="1048">
        <v>219.02045611414212</v>
      </c>
      <c r="J300" s="1046" t="s">
        <v>22</v>
      </c>
      <c r="K300" s="1049">
        <v>0</v>
      </c>
      <c r="L300" s="1047">
        <v>0</v>
      </c>
    </row>
    <row r="301" spans="1:12">
      <c r="A301" s="1046" t="s">
        <v>731</v>
      </c>
      <c r="B301" s="1046" t="s">
        <v>2086</v>
      </c>
      <c r="C301" s="1047">
        <v>2588.9948826172508</v>
      </c>
      <c r="D301" s="1047" t="s">
        <v>21</v>
      </c>
      <c r="E301" s="1047" t="s">
        <v>21</v>
      </c>
      <c r="F301" s="1046">
        <v>5</v>
      </c>
      <c r="G301" s="1047">
        <v>5200.7641748282495</v>
      </c>
      <c r="H301" s="1046">
        <v>18</v>
      </c>
      <c r="I301" s="1048">
        <v>219.02045611414212</v>
      </c>
      <c r="J301" s="1046" t="s">
        <v>22</v>
      </c>
      <c r="K301" s="1049">
        <v>0</v>
      </c>
      <c r="L301" s="1047">
        <v>0</v>
      </c>
    </row>
    <row r="302" spans="1:12">
      <c r="A302" s="1046" t="s">
        <v>732</v>
      </c>
      <c r="B302" s="1046" t="s">
        <v>2087</v>
      </c>
      <c r="C302" s="1047">
        <v>1888.4540435135682</v>
      </c>
      <c r="D302" s="1047" t="s">
        <v>21</v>
      </c>
      <c r="E302" s="1047" t="s">
        <v>21</v>
      </c>
      <c r="F302" s="1046">
        <v>5</v>
      </c>
      <c r="G302" s="1047">
        <v>2816.7389785547289</v>
      </c>
      <c r="H302" s="1046">
        <v>10</v>
      </c>
      <c r="I302" s="1048">
        <v>219.02045611414212</v>
      </c>
      <c r="J302" s="1046" t="s">
        <v>22</v>
      </c>
      <c r="K302" s="1049">
        <v>0</v>
      </c>
      <c r="L302" s="1047">
        <v>0</v>
      </c>
    </row>
    <row r="303" spans="1:12">
      <c r="A303" s="1046" t="s">
        <v>733</v>
      </c>
      <c r="B303" s="1046" t="s">
        <v>205</v>
      </c>
      <c r="C303" s="1047">
        <v>1416.5682767311137</v>
      </c>
      <c r="D303" s="1047" t="s">
        <v>21</v>
      </c>
      <c r="E303" s="1047" t="s">
        <v>21</v>
      </c>
      <c r="F303" s="1046">
        <v>5</v>
      </c>
      <c r="G303" s="1047">
        <v>2866.8426796609742</v>
      </c>
      <c r="H303" s="1046">
        <v>16</v>
      </c>
      <c r="I303" s="1048">
        <v>219.02045611414212</v>
      </c>
      <c r="J303" s="1046" t="s">
        <v>22</v>
      </c>
      <c r="K303" s="1049">
        <v>0</v>
      </c>
      <c r="L303" s="1047">
        <v>0</v>
      </c>
    </row>
    <row r="304" spans="1:12">
      <c r="A304" s="1046" t="s">
        <v>734</v>
      </c>
      <c r="B304" s="1046" t="s">
        <v>2088</v>
      </c>
      <c r="C304" s="1047">
        <v>979.2996125311555</v>
      </c>
      <c r="D304" s="1047" t="s">
        <v>21</v>
      </c>
      <c r="E304" s="1047" t="s">
        <v>21</v>
      </c>
      <c r="F304" s="1046">
        <v>5</v>
      </c>
      <c r="G304" s="1047">
        <v>2830.4036243109776</v>
      </c>
      <c r="H304" s="1046">
        <v>17</v>
      </c>
      <c r="I304" s="1048">
        <v>219.02045611414212</v>
      </c>
      <c r="J304" s="1046" t="s">
        <v>22</v>
      </c>
      <c r="K304" s="1049">
        <v>0</v>
      </c>
      <c r="L304" s="1047">
        <v>0</v>
      </c>
    </row>
    <row r="305" spans="1:12">
      <c r="A305" s="1046" t="s">
        <v>735</v>
      </c>
      <c r="B305" s="1046" t="s">
        <v>2089</v>
      </c>
      <c r="C305" s="1047">
        <v>3384.2772656309239</v>
      </c>
      <c r="D305" s="1047" t="s">
        <v>21</v>
      </c>
      <c r="E305" s="1047" t="s">
        <v>21</v>
      </c>
      <c r="F305" s="1046">
        <v>5</v>
      </c>
      <c r="G305" s="1047">
        <v>7902.7201290304884</v>
      </c>
      <c r="H305" s="1046">
        <v>28</v>
      </c>
      <c r="I305" s="1048">
        <v>219.02045611414212</v>
      </c>
      <c r="J305" s="1046" t="s">
        <v>22</v>
      </c>
      <c r="K305" s="1049">
        <v>0</v>
      </c>
      <c r="L305" s="1047">
        <v>0</v>
      </c>
    </row>
    <row r="306" spans="1:12">
      <c r="A306" s="1046" t="s">
        <v>736</v>
      </c>
      <c r="B306" s="1046" t="s">
        <v>2090</v>
      </c>
      <c r="C306" s="1047">
        <v>2564.3985202560029</v>
      </c>
      <c r="D306" s="1047" t="s">
        <v>21</v>
      </c>
      <c r="E306" s="1047" t="s">
        <v>21</v>
      </c>
      <c r="F306" s="1046">
        <v>5</v>
      </c>
      <c r="G306" s="1047">
        <v>5026.7676855320151</v>
      </c>
      <c r="H306" s="1046">
        <v>31</v>
      </c>
      <c r="I306" s="1048">
        <v>219.02045611414212</v>
      </c>
      <c r="J306" s="1046" t="s">
        <v>22</v>
      </c>
      <c r="K306" s="1049">
        <v>0</v>
      </c>
      <c r="L306" s="1047">
        <v>0</v>
      </c>
    </row>
    <row r="307" spans="1:12">
      <c r="A307" s="1046" t="s">
        <v>737</v>
      </c>
      <c r="B307" s="1046" t="s">
        <v>206</v>
      </c>
      <c r="C307" s="1047">
        <v>4522.0867689345641</v>
      </c>
      <c r="D307" s="1047" t="s">
        <v>21</v>
      </c>
      <c r="E307" s="1047" t="s">
        <v>21</v>
      </c>
      <c r="F307" s="1046">
        <v>20</v>
      </c>
      <c r="G307" s="1047">
        <v>6295.7577880956442</v>
      </c>
      <c r="H307" s="1046">
        <v>35</v>
      </c>
      <c r="I307" s="1048">
        <v>219.02045611414212</v>
      </c>
      <c r="J307" s="1046" t="s">
        <v>22</v>
      </c>
      <c r="K307" s="1049">
        <v>0</v>
      </c>
      <c r="L307" s="1047">
        <v>0</v>
      </c>
    </row>
    <row r="308" spans="1:12">
      <c r="A308" s="1046" t="s">
        <v>738</v>
      </c>
      <c r="B308" s="1046" t="s">
        <v>207</v>
      </c>
      <c r="C308" s="1047">
        <v>1150.5631726761392</v>
      </c>
      <c r="D308" s="1047" t="s">
        <v>21</v>
      </c>
      <c r="E308" s="1047" t="s">
        <v>21</v>
      </c>
      <c r="F308" s="1046">
        <v>5</v>
      </c>
      <c r="G308" s="1047">
        <v>4229.6633497508428</v>
      </c>
      <c r="H308" s="1046">
        <v>26</v>
      </c>
      <c r="I308" s="1048">
        <v>219.02045611414212</v>
      </c>
      <c r="J308" s="1046" t="s">
        <v>22</v>
      </c>
      <c r="K308" s="1049">
        <v>0</v>
      </c>
      <c r="L308" s="1047">
        <v>0</v>
      </c>
    </row>
    <row r="309" spans="1:12">
      <c r="A309" s="1046" t="s">
        <v>739</v>
      </c>
      <c r="B309" s="1046" t="s">
        <v>2091</v>
      </c>
      <c r="C309" s="1047">
        <v>258.71729298497507</v>
      </c>
      <c r="D309" s="1047" t="s">
        <v>21</v>
      </c>
      <c r="E309" s="1047" t="s">
        <v>21</v>
      </c>
      <c r="F309" s="1046">
        <v>5</v>
      </c>
      <c r="G309" s="1047">
        <v>617.6419881824404</v>
      </c>
      <c r="H309" s="1046">
        <v>5</v>
      </c>
      <c r="I309" s="1048">
        <v>219.02045611414212</v>
      </c>
      <c r="J309" s="1046" t="s">
        <v>22</v>
      </c>
      <c r="K309" s="1049">
        <v>0</v>
      </c>
      <c r="L309" s="1047">
        <v>0</v>
      </c>
    </row>
    <row r="310" spans="1:12">
      <c r="A310" s="1046" t="s">
        <v>740</v>
      </c>
      <c r="B310" s="1046" t="s">
        <v>2092</v>
      </c>
      <c r="C310" s="1047">
        <v>143.93426863248615</v>
      </c>
      <c r="D310" s="1047" t="s">
        <v>21</v>
      </c>
      <c r="E310" s="1047" t="s">
        <v>21</v>
      </c>
      <c r="F310" s="1046">
        <v>5</v>
      </c>
      <c r="G310" s="1047">
        <v>407.20644353621077</v>
      </c>
      <c r="H310" s="1046">
        <v>5</v>
      </c>
      <c r="I310" s="1048">
        <v>219.02045611414212</v>
      </c>
      <c r="J310" s="1046" t="s">
        <v>22</v>
      </c>
      <c r="K310" s="1049">
        <v>0</v>
      </c>
      <c r="L310" s="1047">
        <v>0</v>
      </c>
    </row>
    <row r="311" spans="1:12">
      <c r="A311" s="1046" t="s">
        <v>741</v>
      </c>
      <c r="B311" s="1046" t="s">
        <v>2093</v>
      </c>
      <c r="C311" s="1047">
        <v>3055.4147910972056</v>
      </c>
      <c r="D311" s="1047" t="s">
        <v>21</v>
      </c>
      <c r="E311" s="1047" t="s">
        <v>21</v>
      </c>
      <c r="F311" s="1046">
        <v>5</v>
      </c>
      <c r="G311" s="1047">
        <v>5458.5704914294747</v>
      </c>
      <c r="H311" s="1046">
        <v>26</v>
      </c>
      <c r="I311" s="1048">
        <v>219.02045611414212</v>
      </c>
      <c r="J311" s="1046" t="s">
        <v>22</v>
      </c>
      <c r="K311" s="1049">
        <v>0</v>
      </c>
      <c r="L311" s="1047">
        <v>0</v>
      </c>
    </row>
    <row r="312" spans="1:12">
      <c r="A312" s="1046" t="s">
        <v>742</v>
      </c>
      <c r="B312" s="1046" t="s">
        <v>1788</v>
      </c>
      <c r="C312" s="1047">
        <v>2328.4556368647754</v>
      </c>
      <c r="D312" s="1047" t="s">
        <v>21</v>
      </c>
      <c r="E312" s="1047" t="s">
        <v>21</v>
      </c>
      <c r="F312" s="1046">
        <v>5</v>
      </c>
      <c r="G312" s="1047">
        <v>3431.6480375859196</v>
      </c>
      <c r="H312" s="1046">
        <v>12</v>
      </c>
      <c r="I312" s="1048">
        <v>219.02045611414212</v>
      </c>
      <c r="J312" s="1046" t="s">
        <v>22</v>
      </c>
      <c r="K312" s="1049">
        <v>0</v>
      </c>
      <c r="L312" s="1047">
        <v>0</v>
      </c>
    </row>
    <row r="313" spans="1:12">
      <c r="A313" s="1046" t="s">
        <v>743</v>
      </c>
      <c r="B313" s="1046" t="s">
        <v>2094</v>
      </c>
      <c r="C313" s="1047">
        <v>10037.137796156534</v>
      </c>
      <c r="D313" s="1047" t="s">
        <v>21</v>
      </c>
      <c r="E313" s="1047" t="s">
        <v>21</v>
      </c>
      <c r="F313" s="1046">
        <v>25</v>
      </c>
      <c r="G313" s="1047">
        <v>12784.642569546269</v>
      </c>
      <c r="H313" s="1046">
        <v>55</v>
      </c>
      <c r="I313" s="1048">
        <v>219.02045611414212</v>
      </c>
      <c r="J313" s="1046" t="s">
        <v>22</v>
      </c>
      <c r="K313" s="1049">
        <v>0</v>
      </c>
      <c r="L313" s="1047">
        <v>0</v>
      </c>
    </row>
    <row r="314" spans="1:12">
      <c r="A314" s="1046" t="s">
        <v>744</v>
      </c>
      <c r="B314" s="1046" t="s">
        <v>2095</v>
      </c>
      <c r="C314" s="1047">
        <v>12221.659164388822</v>
      </c>
      <c r="D314" s="1047" t="s">
        <v>21</v>
      </c>
      <c r="E314" s="1047" t="s">
        <v>21</v>
      </c>
      <c r="F314" s="1046">
        <v>31</v>
      </c>
      <c r="G314" s="1047">
        <v>16626.229979819647</v>
      </c>
      <c r="H314" s="1046">
        <v>73</v>
      </c>
      <c r="I314" s="1048">
        <v>219.02045611414212</v>
      </c>
      <c r="J314" s="1046" t="s">
        <v>22</v>
      </c>
      <c r="K314" s="1049">
        <v>0</v>
      </c>
      <c r="L314" s="1047">
        <v>0</v>
      </c>
    </row>
    <row r="315" spans="1:12">
      <c r="A315" s="1046" t="s">
        <v>745</v>
      </c>
      <c r="B315" s="1046" t="s">
        <v>2096</v>
      </c>
      <c r="C315" s="1047">
        <v>8168.7252330854626</v>
      </c>
      <c r="D315" s="1047" t="s">
        <v>21</v>
      </c>
      <c r="E315" s="1047" t="s">
        <v>21</v>
      </c>
      <c r="F315" s="1046">
        <v>23</v>
      </c>
      <c r="G315" s="1047">
        <v>11694.203838197624</v>
      </c>
      <c r="H315" s="1046">
        <v>61</v>
      </c>
      <c r="I315" s="1048">
        <v>219.02045611414212</v>
      </c>
      <c r="J315" s="1046" t="s">
        <v>22</v>
      </c>
      <c r="K315" s="1049">
        <v>0</v>
      </c>
      <c r="L315" s="1047">
        <v>0</v>
      </c>
    </row>
    <row r="316" spans="1:12">
      <c r="A316" s="1046" t="s">
        <v>2098</v>
      </c>
      <c r="B316" s="1046" t="s">
        <v>2099</v>
      </c>
      <c r="C316" s="1047">
        <v>1500.3781040361055</v>
      </c>
      <c r="D316" s="1047" t="s">
        <v>21</v>
      </c>
      <c r="E316" s="1047" t="s">
        <v>21</v>
      </c>
      <c r="F316" s="1046">
        <v>5</v>
      </c>
      <c r="G316" s="1047">
        <v>4624.1161239145549</v>
      </c>
      <c r="H316" s="1046">
        <v>20</v>
      </c>
      <c r="I316" s="1048">
        <v>219.02045611414212</v>
      </c>
      <c r="J316" s="1046" t="s">
        <v>22</v>
      </c>
      <c r="K316" s="1049">
        <v>0</v>
      </c>
      <c r="L316" s="1047">
        <v>0</v>
      </c>
    </row>
    <row r="317" spans="1:12">
      <c r="A317" s="1046" t="s">
        <v>2100</v>
      </c>
      <c r="B317" s="1046" t="s">
        <v>2101</v>
      </c>
      <c r="C317" s="1047">
        <v>898.22271437741335</v>
      </c>
      <c r="D317" s="1047" t="s">
        <v>21</v>
      </c>
      <c r="E317" s="1047" t="s">
        <v>21</v>
      </c>
      <c r="F317" s="1046">
        <v>5</v>
      </c>
      <c r="G317" s="1047">
        <v>3769.6202759571365</v>
      </c>
      <c r="H317" s="1046">
        <v>17</v>
      </c>
      <c r="I317" s="1048">
        <v>219.02045611414212</v>
      </c>
      <c r="J317" s="1046" t="s">
        <v>22</v>
      </c>
      <c r="K317" s="1049">
        <v>0</v>
      </c>
      <c r="L317" s="1047">
        <v>0</v>
      </c>
    </row>
    <row r="318" spans="1:12">
      <c r="A318" s="1046" t="s">
        <v>2102</v>
      </c>
      <c r="B318" s="1046" t="s">
        <v>2103</v>
      </c>
      <c r="C318" s="1047">
        <v>6640.10686115311</v>
      </c>
      <c r="D318" s="1047" t="s">
        <v>21</v>
      </c>
      <c r="E318" s="1047" t="s">
        <v>21</v>
      </c>
      <c r="F318" s="1046">
        <v>5</v>
      </c>
      <c r="G318" s="1047">
        <v>15219.682443309783</v>
      </c>
      <c r="H318" s="1046">
        <v>35</v>
      </c>
      <c r="I318" s="1048">
        <v>219.02045611414212</v>
      </c>
      <c r="J318" s="1046" t="s">
        <v>22</v>
      </c>
      <c r="K318" s="1049">
        <v>0</v>
      </c>
      <c r="L318" s="1047">
        <v>0</v>
      </c>
    </row>
    <row r="319" spans="1:12">
      <c r="A319" s="1046" t="s">
        <v>746</v>
      </c>
      <c r="B319" s="1046" t="s">
        <v>2097</v>
      </c>
      <c r="C319" s="1047">
        <v>845.01082829328391</v>
      </c>
      <c r="D319" s="1047" t="s">
        <v>21</v>
      </c>
      <c r="E319" s="1047" t="s">
        <v>21</v>
      </c>
      <c r="F319" s="1046">
        <v>5</v>
      </c>
      <c r="G319" s="1047">
        <v>618.27839699476272</v>
      </c>
      <c r="H319" s="1046">
        <v>5</v>
      </c>
      <c r="I319" s="1048">
        <v>219.02045611414212</v>
      </c>
      <c r="J319" s="1046" t="s">
        <v>22</v>
      </c>
      <c r="K319" s="1049">
        <v>0</v>
      </c>
      <c r="L319" s="1047">
        <v>0</v>
      </c>
    </row>
    <row r="320" spans="1:12">
      <c r="A320" s="1046" t="s">
        <v>747</v>
      </c>
      <c r="B320" s="1046" t="s">
        <v>208</v>
      </c>
      <c r="C320" s="1047">
        <v>1167.3533209827478</v>
      </c>
      <c r="D320" s="1047" t="s">
        <v>21</v>
      </c>
      <c r="E320" s="1047" t="s">
        <v>21</v>
      </c>
      <c r="F320" s="1046">
        <v>5</v>
      </c>
      <c r="G320" s="1047">
        <v>7431.1782001093643</v>
      </c>
      <c r="H320" s="1046">
        <v>76</v>
      </c>
      <c r="I320" s="1048">
        <v>219.02045611414212</v>
      </c>
      <c r="J320" s="1046" t="s">
        <v>27</v>
      </c>
      <c r="K320" s="1049">
        <v>0.25</v>
      </c>
      <c r="L320" s="1047">
        <v>1857.7945500273411</v>
      </c>
    </row>
    <row r="321" spans="1:12">
      <c r="A321" s="1046" t="s">
        <v>748</v>
      </c>
      <c r="B321" s="1046" t="s">
        <v>2104</v>
      </c>
      <c r="C321" s="1047">
        <v>3601.3123123921746</v>
      </c>
      <c r="D321" s="1047" t="s">
        <v>21</v>
      </c>
      <c r="E321" s="1047" t="s">
        <v>21</v>
      </c>
      <c r="F321" s="1046">
        <v>38</v>
      </c>
      <c r="G321" s="1047">
        <v>3512.0762550939617</v>
      </c>
      <c r="H321" s="1046">
        <v>36</v>
      </c>
      <c r="I321" s="1048">
        <v>219.02045611414212</v>
      </c>
      <c r="J321" s="1046" t="s">
        <v>27</v>
      </c>
      <c r="K321" s="1049">
        <v>0.25</v>
      </c>
      <c r="L321" s="1047">
        <v>878.01906377349042</v>
      </c>
    </row>
    <row r="322" spans="1:12">
      <c r="A322" s="1046" t="s">
        <v>749</v>
      </c>
      <c r="B322" s="1046" t="s">
        <v>2105</v>
      </c>
      <c r="C322" s="1047">
        <v>1809.3065903219344</v>
      </c>
      <c r="D322" s="1047" t="s">
        <v>21</v>
      </c>
      <c r="E322" s="1047" t="s">
        <v>21</v>
      </c>
      <c r="F322" s="1046">
        <v>15</v>
      </c>
      <c r="G322" s="1047">
        <v>2264.5925969454711</v>
      </c>
      <c r="H322" s="1046">
        <v>19</v>
      </c>
      <c r="I322" s="1048">
        <v>219.02045611414212</v>
      </c>
      <c r="J322" s="1046" t="s">
        <v>27</v>
      </c>
      <c r="K322" s="1049">
        <v>0.25</v>
      </c>
      <c r="L322" s="1047">
        <v>566.14814923636777</v>
      </c>
    </row>
    <row r="323" spans="1:12">
      <c r="A323" s="1046" t="s">
        <v>750</v>
      </c>
      <c r="B323" s="1046" t="s">
        <v>209</v>
      </c>
      <c r="C323" s="1047">
        <v>1120.9141483071471</v>
      </c>
      <c r="D323" s="1047" t="s">
        <v>21</v>
      </c>
      <c r="E323" s="1047" t="s">
        <v>21</v>
      </c>
      <c r="F323" s="1046">
        <v>5</v>
      </c>
      <c r="G323" s="1047">
        <v>3025.8308000200241</v>
      </c>
      <c r="H323" s="1046">
        <v>27</v>
      </c>
      <c r="I323" s="1048">
        <v>219.02045611414212</v>
      </c>
      <c r="J323" s="1046" t="s">
        <v>27</v>
      </c>
      <c r="K323" s="1049">
        <v>0.25</v>
      </c>
      <c r="L323" s="1047">
        <v>756.45770000500602</v>
      </c>
    </row>
    <row r="324" spans="1:12">
      <c r="A324" s="1046" t="s">
        <v>751</v>
      </c>
      <c r="B324" s="1046" t="s">
        <v>210</v>
      </c>
      <c r="C324" s="1047">
        <v>743.02676280961168</v>
      </c>
      <c r="D324" s="1047" t="s">
        <v>21</v>
      </c>
      <c r="E324" s="1047" t="s">
        <v>21</v>
      </c>
      <c r="F324" s="1046">
        <v>5</v>
      </c>
      <c r="G324" s="1047">
        <v>2038.770737660197</v>
      </c>
      <c r="H324" s="1046">
        <v>14</v>
      </c>
      <c r="I324" s="1048">
        <v>219.02045611414212</v>
      </c>
      <c r="J324" s="1046" t="s">
        <v>27</v>
      </c>
      <c r="K324" s="1049">
        <v>0.25</v>
      </c>
      <c r="L324" s="1047">
        <v>509.69268441504926</v>
      </c>
    </row>
    <row r="325" spans="1:12">
      <c r="A325" s="1046" t="s">
        <v>752</v>
      </c>
      <c r="B325" s="1046" t="s">
        <v>211</v>
      </c>
      <c r="C325" s="1047">
        <v>2574.187081449476</v>
      </c>
      <c r="D325" s="1047" t="s">
        <v>21</v>
      </c>
      <c r="E325" s="1047" t="s">
        <v>21</v>
      </c>
      <c r="F325" s="1046">
        <v>31</v>
      </c>
      <c r="G325" s="1047">
        <v>1915.8435158718416</v>
      </c>
      <c r="H325" s="1046">
        <v>10</v>
      </c>
      <c r="I325" s="1048">
        <v>219.02045611414212</v>
      </c>
      <c r="J325" s="1046" t="s">
        <v>27</v>
      </c>
      <c r="K325" s="1049">
        <v>0.25</v>
      </c>
      <c r="L325" s="1047">
        <v>478.96087896796041</v>
      </c>
    </row>
    <row r="326" spans="1:12">
      <c r="A326" s="1046" t="s">
        <v>753</v>
      </c>
      <c r="B326" s="1046" t="s">
        <v>212</v>
      </c>
      <c r="C326" s="1047">
        <v>1818.4123104544053</v>
      </c>
      <c r="D326" s="1047" t="s">
        <v>21</v>
      </c>
      <c r="E326" s="1047" t="s">
        <v>21</v>
      </c>
      <c r="F326" s="1046">
        <v>8</v>
      </c>
      <c r="G326" s="1047">
        <v>3411.0027616235361</v>
      </c>
      <c r="H326" s="1046">
        <v>30</v>
      </c>
      <c r="I326" s="1048">
        <v>219.02045611414212</v>
      </c>
      <c r="J326" s="1046" t="s">
        <v>27</v>
      </c>
      <c r="K326" s="1049">
        <v>0.25</v>
      </c>
      <c r="L326" s="1047">
        <v>852.75069040588403</v>
      </c>
    </row>
    <row r="327" spans="1:12">
      <c r="A327" s="1046" t="s">
        <v>754</v>
      </c>
      <c r="B327" s="1046" t="s">
        <v>2106</v>
      </c>
      <c r="C327" s="1047">
        <v>783.09193139248293</v>
      </c>
      <c r="D327" s="1047" t="s">
        <v>21</v>
      </c>
      <c r="E327" s="1047" t="s">
        <v>21</v>
      </c>
      <c r="F327" s="1046">
        <v>5</v>
      </c>
      <c r="G327" s="1047">
        <v>1492.427529711953</v>
      </c>
      <c r="H327" s="1046">
        <v>14</v>
      </c>
      <c r="I327" s="1048">
        <v>219.02045611414212</v>
      </c>
      <c r="J327" s="1046" t="s">
        <v>22</v>
      </c>
      <c r="K327" s="1049">
        <v>0</v>
      </c>
      <c r="L327" s="1047">
        <v>0</v>
      </c>
    </row>
    <row r="328" spans="1:12">
      <c r="A328" s="1046" t="s">
        <v>755</v>
      </c>
      <c r="B328" s="1046" t="s">
        <v>2107</v>
      </c>
      <c r="C328" s="1047">
        <v>729.36818261090559</v>
      </c>
      <c r="D328" s="1047" t="s">
        <v>21</v>
      </c>
      <c r="E328" s="1047" t="s">
        <v>21</v>
      </c>
      <c r="F328" s="1046">
        <v>5</v>
      </c>
      <c r="G328" s="1047">
        <v>770.34392320702386</v>
      </c>
      <c r="H328" s="1046">
        <v>5</v>
      </c>
      <c r="I328" s="1048">
        <v>219.02045611414212</v>
      </c>
      <c r="J328" s="1046" t="s">
        <v>22</v>
      </c>
      <c r="K328" s="1049">
        <v>0</v>
      </c>
      <c r="L328" s="1047">
        <v>0</v>
      </c>
    </row>
    <row r="329" spans="1:12">
      <c r="A329" s="1046" t="s">
        <v>756</v>
      </c>
      <c r="B329" s="1046" t="s">
        <v>2108</v>
      </c>
      <c r="C329" s="1047">
        <v>1166.4427489695008</v>
      </c>
      <c r="D329" s="1047" t="s">
        <v>21</v>
      </c>
      <c r="E329" s="1047" t="s">
        <v>21</v>
      </c>
      <c r="F329" s="1046">
        <v>13</v>
      </c>
      <c r="G329" s="1047">
        <v>1873.9572032624767</v>
      </c>
      <c r="H329" s="1046">
        <v>14</v>
      </c>
      <c r="I329" s="1048">
        <v>219.02045611414212</v>
      </c>
      <c r="J329" s="1046" t="s">
        <v>27</v>
      </c>
      <c r="K329" s="1049">
        <v>0.25</v>
      </c>
      <c r="L329" s="1047">
        <v>468.48930081561917</v>
      </c>
    </row>
    <row r="330" spans="1:12">
      <c r="A330" s="1046" t="s">
        <v>757</v>
      </c>
      <c r="B330" s="1046" t="s">
        <v>2109</v>
      </c>
      <c r="C330" s="1047">
        <v>567.28636425292655</v>
      </c>
      <c r="D330" s="1047" t="s">
        <v>21</v>
      </c>
      <c r="E330" s="1047" t="s">
        <v>21</v>
      </c>
      <c r="F330" s="1046">
        <v>5</v>
      </c>
      <c r="G330" s="1047">
        <v>614.63610894177452</v>
      </c>
      <c r="H330" s="1046">
        <v>5</v>
      </c>
      <c r="I330" s="1048">
        <v>219.02045611414212</v>
      </c>
      <c r="J330" s="1046" t="s">
        <v>22</v>
      </c>
      <c r="K330" s="1049">
        <v>0</v>
      </c>
      <c r="L330" s="1047">
        <v>0</v>
      </c>
    </row>
    <row r="331" spans="1:12">
      <c r="A331" s="1046" t="s">
        <v>758</v>
      </c>
      <c r="B331" s="1046" t="s">
        <v>213</v>
      </c>
      <c r="C331" s="1047">
        <v>823.15709997535407</v>
      </c>
      <c r="D331" s="1047" t="s">
        <v>21</v>
      </c>
      <c r="E331" s="1047" t="s">
        <v>21</v>
      </c>
      <c r="F331" s="1046">
        <v>5</v>
      </c>
      <c r="G331" s="1047">
        <v>3269.8640995702399</v>
      </c>
      <c r="H331" s="1046">
        <v>16</v>
      </c>
      <c r="I331" s="1048">
        <v>219.02045611414212</v>
      </c>
      <c r="J331" s="1046" t="s">
        <v>27</v>
      </c>
      <c r="K331" s="1049">
        <v>0.25</v>
      </c>
      <c r="L331" s="1047">
        <v>817.46602489255997</v>
      </c>
    </row>
    <row r="332" spans="1:12">
      <c r="A332" s="1046" t="s">
        <v>759</v>
      </c>
      <c r="B332" s="1046" t="s">
        <v>214</v>
      </c>
      <c r="C332" s="1047">
        <v>2696.2037312245834</v>
      </c>
      <c r="D332" s="1047" t="s">
        <v>21</v>
      </c>
      <c r="E332" s="1047" t="s">
        <v>21</v>
      </c>
      <c r="F332" s="1046">
        <v>21</v>
      </c>
      <c r="G332" s="1047">
        <v>2387.519818733826</v>
      </c>
      <c r="H332" s="1046">
        <v>20</v>
      </c>
      <c r="I332" s="1048">
        <v>219.02045611414212</v>
      </c>
      <c r="J332" s="1046" t="s">
        <v>27</v>
      </c>
      <c r="K332" s="1049">
        <v>0.25</v>
      </c>
      <c r="L332" s="1047">
        <v>596.8799546834565</v>
      </c>
    </row>
    <row r="333" spans="1:12">
      <c r="A333" s="1046" t="s">
        <v>760</v>
      </c>
      <c r="B333" s="1046" t="s">
        <v>2110</v>
      </c>
      <c r="C333" s="1047">
        <v>4276.2894604953617</v>
      </c>
      <c r="D333" s="1047" t="s">
        <v>21</v>
      </c>
      <c r="E333" s="1047" t="s">
        <v>21</v>
      </c>
      <c r="F333" s="1046">
        <v>24</v>
      </c>
      <c r="G333" s="1047">
        <v>5870.3445955566103</v>
      </c>
      <c r="H333" s="1046">
        <v>47</v>
      </c>
      <c r="I333" s="1048">
        <v>208.76270076656223</v>
      </c>
      <c r="J333" s="1046" t="s">
        <v>22</v>
      </c>
      <c r="K333" s="1049">
        <v>0</v>
      </c>
      <c r="L333" s="1047">
        <v>0</v>
      </c>
    </row>
    <row r="334" spans="1:12">
      <c r="A334" s="1046" t="s">
        <v>761</v>
      </c>
      <c r="B334" s="1046" t="s">
        <v>2111</v>
      </c>
      <c r="C334" s="1047">
        <v>2298.2781228109111</v>
      </c>
      <c r="D334" s="1047" t="s">
        <v>21</v>
      </c>
      <c r="E334" s="1047" t="s">
        <v>21</v>
      </c>
      <c r="F334" s="1046">
        <v>10</v>
      </c>
      <c r="G334" s="1047">
        <v>3620.2884602789459</v>
      </c>
      <c r="H334" s="1046">
        <v>27</v>
      </c>
      <c r="I334" s="1048">
        <v>208.76270076656223</v>
      </c>
      <c r="J334" s="1046" t="s">
        <v>22</v>
      </c>
      <c r="K334" s="1049">
        <v>0</v>
      </c>
      <c r="L334" s="1047">
        <v>0</v>
      </c>
    </row>
    <row r="335" spans="1:12">
      <c r="A335" s="1046" t="s">
        <v>762</v>
      </c>
      <c r="B335" s="1046" t="s">
        <v>2112</v>
      </c>
      <c r="C335" s="1047">
        <v>1824.2468868708934</v>
      </c>
      <c r="D335" s="1047" t="s">
        <v>21</v>
      </c>
      <c r="E335" s="1047" t="s">
        <v>21</v>
      </c>
      <c r="F335" s="1046">
        <v>5</v>
      </c>
      <c r="G335" s="1047">
        <v>2967.9268553480574</v>
      </c>
      <c r="H335" s="1046">
        <v>17</v>
      </c>
      <c r="I335" s="1048">
        <v>208.76270076656223</v>
      </c>
      <c r="J335" s="1046" t="s">
        <v>22</v>
      </c>
      <c r="K335" s="1049">
        <v>0</v>
      </c>
      <c r="L335" s="1047">
        <v>0</v>
      </c>
    </row>
    <row r="336" spans="1:12">
      <c r="A336" s="1046" t="s">
        <v>2113</v>
      </c>
      <c r="B336" s="1046" t="s">
        <v>2114</v>
      </c>
      <c r="C336" s="1047">
        <v>4957.4572450199739</v>
      </c>
      <c r="D336" s="1047" t="s">
        <v>21</v>
      </c>
      <c r="E336" s="1047" t="s">
        <v>21</v>
      </c>
      <c r="F336" s="1046">
        <v>17</v>
      </c>
      <c r="G336" s="1047">
        <v>6805.4285414614606</v>
      </c>
      <c r="H336" s="1046">
        <v>25</v>
      </c>
      <c r="I336" s="1048">
        <v>208.76270076656223</v>
      </c>
      <c r="J336" s="1046" t="s">
        <v>22</v>
      </c>
      <c r="K336" s="1049">
        <v>0</v>
      </c>
      <c r="L336" s="1047">
        <v>0</v>
      </c>
    </row>
    <row r="337" spans="1:12">
      <c r="A337" s="1046" t="s">
        <v>2115</v>
      </c>
      <c r="B337" s="1046" t="s">
        <v>2116</v>
      </c>
      <c r="C337" s="1047">
        <v>2564.863827475835</v>
      </c>
      <c r="D337" s="1047" t="s">
        <v>21</v>
      </c>
      <c r="E337" s="1047" t="s">
        <v>21</v>
      </c>
      <c r="F337" s="1046">
        <v>8</v>
      </c>
      <c r="G337" s="1047">
        <v>3249.9799899764748</v>
      </c>
      <c r="H337" s="1046">
        <v>16</v>
      </c>
      <c r="I337" s="1048">
        <v>208.76270076656223</v>
      </c>
      <c r="J337" s="1046" t="s">
        <v>22</v>
      </c>
      <c r="K337" s="1049">
        <v>0</v>
      </c>
      <c r="L337" s="1047">
        <v>0</v>
      </c>
    </row>
    <row r="338" spans="1:12">
      <c r="A338" s="1046" t="s">
        <v>2117</v>
      </c>
      <c r="B338" s="1046" t="s">
        <v>2118</v>
      </c>
      <c r="C338" s="1047">
        <v>8749.2903726332988</v>
      </c>
      <c r="D338" s="1047" t="s">
        <v>21</v>
      </c>
      <c r="E338" s="1047" t="s">
        <v>21</v>
      </c>
      <c r="F338" s="1046">
        <v>40</v>
      </c>
      <c r="G338" s="1047">
        <v>12010.72797536809</v>
      </c>
      <c r="H338" s="1046">
        <v>73</v>
      </c>
      <c r="I338" s="1048">
        <v>208.76270076656223</v>
      </c>
      <c r="J338" s="1046" t="s">
        <v>22</v>
      </c>
      <c r="K338" s="1049">
        <v>0</v>
      </c>
      <c r="L338" s="1047">
        <v>0</v>
      </c>
    </row>
    <row r="339" spans="1:12">
      <c r="A339" s="1046" t="s">
        <v>2119</v>
      </c>
      <c r="B339" s="1046" t="s">
        <v>2120</v>
      </c>
      <c r="C339" s="1047">
        <v>3010.689749953011</v>
      </c>
      <c r="D339" s="1047" t="s">
        <v>21</v>
      </c>
      <c r="E339" s="1047" t="s">
        <v>21</v>
      </c>
      <c r="F339" s="1046">
        <v>10</v>
      </c>
      <c r="G339" s="1047">
        <v>7320.6436168395057</v>
      </c>
      <c r="H339" s="1046">
        <v>56</v>
      </c>
      <c r="I339" s="1048">
        <v>208.76270076656223</v>
      </c>
      <c r="J339" s="1046" t="s">
        <v>22</v>
      </c>
      <c r="K339" s="1049">
        <v>0</v>
      </c>
      <c r="L339" s="1047">
        <v>0</v>
      </c>
    </row>
    <row r="340" spans="1:12">
      <c r="A340" s="1046" t="s">
        <v>2121</v>
      </c>
      <c r="B340" s="1046" t="s">
        <v>2122</v>
      </c>
      <c r="C340" s="1047">
        <v>829.78212510037645</v>
      </c>
      <c r="D340" s="1047" t="s">
        <v>21</v>
      </c>
      <c r="E340" s="1047" t="s">
        <v>21</v>
      </c>
      <c r="F340" s="1046">
        <v>5</v>
      </c>
      <c r="G340" s="1047">
        <v>736.97754531941325</v>
      </c>
      <c r="H340" s="1046">
        <v>5</v>
      </c>
      <c r="I340" s="1048">
        <v>208.76270076656223</v>
      </c>
      <c r="J340" s="1046" t="s">
        <v>22</v>
      </c>
      <c r="K340" s="1049">
        <v>0</v>
      </c>
      <c r="L340" s="1047">
        <v>0</v>
      </c>
    </row>
    <row r="341" spans="1:12">
      <c r="A341" s="1046" t="s">
        <v>2123</v>
      </c>
      <c r="B341" s="1046" t="s">
        <v>2124</v>
      </c>
      <c r="C341" s="1047">
        <v>707.86238303518962</v>
      </c>
      <c r="D341" s="1047" t="s">
        <v>21</v>
      </c>
      <c r="E341" s="1047" t="s">
        <v>21</v>
      </c>
      <c r="F341" s="1046">
        <v>5</v>
      </c>
      <c r="G341" s="1047">
        <v>909.84882138199168</v>
      </c>
      <c r="H341" s="1046">
        <v>5</v>
      </c>
      <c r="I341" s="1048">
        <v>208.76270076656223</v>
      </c>
      <c r="J341" s="1046" t="s">
        <v>22</v>
      </c>
      <c r="K341" s="1049">
        <v>0</v>
      </c>
      <c r="L341" s="1047">
        <v>0</v>
      </c>
    </row>
    <row r="342" spans="1:12">
      <c r="A342" s="1046" t="s">
        <v>763</v>
      </c>
      <c r="B342" s="1046" t="s">
        <v>2125</v>
      </c>
      <c r="C342" s="1047">
        <v>3577.5255656739914</v>
      </c>
      <c r="D342" s="1047" t="s">
        <v>21</v>
      </c>
      <c r="E342" s="1047" t="s">
        <v>21</v>
      </c>
      <c r="F342" s="1046">
        <v>19</v>
      </c>
      <c r="G342" s="1047">
        <v>5086.0549115253343</v>
      </c>
      <c r="H342" s="1046">
        <v>33</v>
      </c>
      <c r="I342" s="1048">
        <v>208.76270076656223</v>
      </c>
      <c r="J342" s="1046" t="s">
        <v>22</v>
      </c>
      <c r="K342" s="1049">
        <v>0</v>
      </c>
      <c r="L342" s="1047">
        <v>0</v>
      </c>
    </row>
    <row r="343" spans="1:12">
      <c r="A343" s="1046" t="s">
        <v>764</v>
      </c>
      <c r="B343" s="1046" t="s">
        <v>2126</v>
      </c>
      <c r="C343" s="1047">
        <v>2356.5084473793586</v>
      </c>
      <c r="D343" s="1047" t="s">
        <v>21</v>
      </c>
      <c r="E343" s="1047" t="s">
        <v>21</v>
      </c>
      <c r="F343" s="1046">
        <v>9</v>
      </c>
      <c r="G343" s="1047">
        <v>2856.0154503180725</v>
      </c>
      <c r="H343" s="1046">
        <v>15</v>
      </c>
      <c r="I343" s="1048">
        <v>208.76270076656223</v>
      </c>
      <c r="J343" s="1046" t="s">
        <v>22</v>
      </c>
      <c r="K343" s="1049">
        <v>0</v>
      </c>
      <c r="L343" s="1047">
        <v>0</v>
      </c>
    </row>
    <row r="344" spans="1:12">
      <c r="A344" s="1046" t="s">
        <v>765</v>
      </c>
      <c r="B344" s="1046" t="s">
        <v>2127</v>
      </c>
      <c r="C344" s="1047">
        <v>1751.4589811603341</v>
      </c>
      <c r="D344" s="1047" t="s">
        <v>21</v>
      </c>
      <c r="E344" s="1047" t="s">
        <v>21</v>
      </c>
      <c r="F344" s="1046">
        <v>5</v>
      </c>
      <c r="G344" s="1047">
        <v>2462.0509106596696</v>
      </c>
      <c r="H344" s="1046">
        <v>10</v>
      </c>
      <c r="I344" s="1048">
        <v>208.76270076656223</v>
      </c>
      <c r="J344" s="1046" t="s">
        <v>22</v>
      </c>
      <c r="K344" s="1049">
        <v>0</v>
      </c>
      <c r="L344" s="1047">
        <v>0</v>
      </c>
    </row>
    <row r="345" spans="1:12">
      <c r="A345" s="1046" t="s">
        <v>766</v>
      </c>
      <c r="B345" s="1046" t="s">
        <v>2128</v>
      </c>
      <c r="C345" s="1047">
        <v>1083.6299462659524</v>
      </c>
      <c r="D345" s="1047" t="s">
        <v>21</v>
      </c>
      <c r="E345" s="1047" t="s">
        <v>21</v>
      </c>
      <c r="F345" s="1046">
        <v>5</v>
      </c>
      <c r="G345" s="1047">
        <v>1920.6908619373846</v>
      </c>
      <c r="H345" s="1046">
        <v>6</v>
      </c>
      <c r="I345" s="1048">
        <v>208.76270076656223</v>
      </c>
      <c r="J345" s="1046" t="s">
        <v>22</v>
      </c>
      <c r="K345" s="1049">
        <v>0</v>
      </c>
      <c r="L345" s="1047">
        <v>0</v>
      </c>
    </row>
    <row r="346" spans="1:12">
      <c r="A346" s="1046" t="s">
        <v>767</v>
      </c>
      <c r="B346" s="1046" t="s">
        <v>2129</v>
      </c>
      <c r="C346" s="1047">
        <v>1680.4907730925388</v>
      </c>
      <c r="D346" s="1047" t="s">
        <v>21</v>
      </c>
      <c r="E346" s="1047" t="s">
        <v>21</v>
      </c>
      <c r="F346" s="1046">
        <v>5</v>
      </c>
      <c r="G346" s="1047">
        <v>3852.2999097313532</v>
      </c>
      <c r="H346" s="1046">
        <v>31</v>
      </c>
      <c r="I346" s="1048">
        <v>208.76270076656223</v>
      </c>
      <c r="J346" s="1046" t="s">
        <v>22</v>
      </c>
      <c r="K346" s="1049">
        <v>0</v>
      </c>
      <c r="L346" s="1047">
        <v>0</v>
      </c>
    </row>
    <row r="347" spans="1:12">
      <c r="A347" s="1046" t="s">
        <v>768</v>
      </c>
      <c r="B347" s="1046" t="s">
        <v>2130</v>
      </c>
      <c r="C347" s="1047">
        <v>1461.2172071394787</v>
      </c>
      <c r="D347" s="1047" t="s">
        <v>21</v>
      </c>
      <c r="E347" s="1047" t="s">
        <v>21</v>
      </c>
      <c r="F347" s="1046">
        <v>5</v>
      </c>
      <c r="G347" s="1047">
        <v>2203.6538453871844</v>
      </c>
      <c r="H347" s="1046">
        <v>9</v>
      </c>
      <c r="I347" s="1048">
        <v>208.76270076656223</v>
      </c>
      <c r="J347" s="1046" t="s">
        <v>22</v>
      </c>
      <c r="K347" s="1049">
        <v>0</v>
      </c>
      <c r="L347" s="1047">
        <v>0</v>
      </c>
    </row>
    <row r="348" spans="1:12">
      <c r="A348" s="1046" t="s">
        <v>769</v>
      </c>
      <c r="B348" s="1046" t="s">
        <v>2131</v>
      </c>
      <c r="C348" s="1047">
        <v>1250.1322805788566</v>
      </c>
      <c r="D348" s="1047" t="s">
        <v>21</v>
      </c>
      <c r="E348" s="1047" t="s">
        <v>21</v>
      </c>
      <c r="F348" s="1046">
        <v>5</v>
      </c>
      <c r="G348" s="1047">
        <v>1950.7158730429903</v>
      </c>
      <c r="H348" s="1046">
        <v>6</v>
      </c>
      <c r="I348" s="1048">
        <v>208.76270076656223</v>
      </c>
      <c r="J348" s="1046" t="s">
        <v>22</v>
      </c>
      <c r="K348" s="1049">
        <v>0</v>
      </c>
      <c r="L348" s="1047">
        <v>0</v>
      </c>
    </row>
    <row r="349" spans="1:12">
      <c r="A349" s="1046" t="s">
        <v>2132</v>
      </c>
      <c r="B349" s="1046" t="s">
        <v>2133</v>
      </c>
      <c r="C349" s="1047">
        <v>1073.6216092307504</v>
      </c>
      <c r="D349" s="1047" t="s">
        <v>21</v>
      </c>
      <c r="E349" s="1047" t="s">
        <v>21</v>
      </c>
      <c r="F349" s="1046">
        <v>5</v>
      </c>
      <c r="G349" s="1047">
        <v>1826.0665845136575</v>
      </c>
      <c r="H349" s="1046">
        <v>5</v>
      </c>
      <c r="I349" s="1048">
        <v>208.76270076656223</v>
      </c>
      <c r="J349" s="1046" t="s">
        <v>22</v>
      </c>
      <c r="K349" s="1049">
        <v>0</v>
      </c>
      <c r="L349" s="1047">
        <v>0</v>
      </c>
    </row>
    <row r="350" spans="1:12">
      <c r="A350" s="1046" t="s">
        <v>2134</v>
      </c>
      <c r="B350" s="1046" t="s">
        <v>2135</v>
      </c>
      <c r="C350" s="1047">
        <v>1467.5861488891526</v>
      </c>
      <c r="D350" s="1047" t="s">
        <v>21</v>
      </c>
      <c r="E350" s="1047" t="s">
        <v>21</v>
      </c>
      <c r="F350" s="1046">
        <v>5</v>
      </c>
      <c r="G350" s="1047">
        <v>2204.5636942085657</v>
      </c>
      <c r="H350" s="1046">
        <v>6</v>
      </c>
      <c r="I350" s="1048">
        <v>208.76270076656223</v>
      </c>
      <c r="J350" s="1046" t="s">
        <v>22</v>
      </c>
      <c r="K350" s="1049">
        <v>0</v>
      </c>
      <c r="L350" s="1047">
        <v>0</v>
      </c>
    </row>
    <row r="351" spans="1:12">
      <c r="A351" s="1046" t="s">
        <v>2136</v>
      </c>
      <c r="B351" s="1046" t="s">
        <v>2137</v>
      </c>
      <c r="C351" s="1047">
        <v>1026.3094705188864</v>
      </c>
      <c r="D351" s="1047" t="s">
        <v>21</v>
      </c>
      <c r="E351" s="1047" t="s">
        <v>21</v>
      </c>
      <c r="F351" s="1046">
        <v>5</v>
      </c>
      <c r="G351" s="1047">
        <v>1663.2036454862809</v>
      </c>
      <c r="H351" s="1046">
        <v>5</v>
      </c>
      <c r="I351" s="1048">
        <v>208.76270076656223</v>
      </c>
      <c r="J351" s="1046" t="s">
        <v>22</v>
      </c>
      <c r="K351" s="1049">
        <v>0</v>
      </c>
      <c r="L351" s="1047">
        <v>0</v>
      </c>
    </row>
    <row r="352" spans="1:12">
      <c r="A352" s="1046" t="s">
        <v>2138</v>
      </c>
      <c r="B352" s="1046" t="s">
        <v>2139</v>
      </c>
      <c r="C352" s="1047">
        <v>1368.4126273585157</v>
      </c>
      <c r="D352" s="1047" t="s">
        <v>21</v>
      </c>
      <c r="E352" s="1047" t="s">
        <v>21</v>
      </c>
      <c r="F352" s="1046">
        <v>5</v>
      </c>
      <c r="G352" s="1047">
        <v>2417.4683184119522</v>
      </c>
      <c r="H352" s="1046">
        <v>6</v>
      </c>
      <c r="I352" s="1048">
        <v>208.76270076656223</v>
      </c>
      <c r="J352" s="1046" t="s">
        <v>22</v>
      </c>
      <c r="K352" s="1049">
        <v>0</v>
      </c>
      <c r="L352" s="1047">
        <v>0</v>
      </c>
    </row>
    <row r="353" spans="1:12">
      <c r="A353" s="1046" t="s">
        <v>770</v>
      </c>
      <c r="B353" s="1046" t="s">
        <v>2140</v>
      </c>
      <c r="C353" s="1047">
        <v>2393.8122490560204</v>
      </c>
      <c r="D353" s="1047" t="s">
        <v>21</v>
      </c>
      <c r="E353" s="1047" t="s">
        <v>21</v>
      </c>
      <c r="F353" s="1046">
        <v>5</v>
      </c>
      <c r="G353" s="1047">
        <v>3392.8262549334468</v>
      </c>
      <c r="H353" s="1046">
        <v>18</v>
      </c>
      <c r="I353" s="1048">
        <v>208.76270076656223</v>
      </c>
      <c r="J353" s="1046" t="s">
        <v>22</v>
      </c>
      <c r="K353" s="1049">
        <v>0</v>
      </c>
      <c r="L353" s="1047">
        <v>0</v>
      </c>
    </row>
    <row r="354" spans="1:12">
      <c r="A354" s="1046" t="s">
        <v>771</v>
      </c>
      <c r="B354" s="1046" t="s">
        <v>2141</v>
      </c>
      <c r="C354" s="1047">
        <v>1889.756002010397</v>
      </c>
      <c r="D354" s="1047" t="s">
        <v>21</v>
      </c>
      <c r="E354" s="1047" t="s">
        <v>21</v>
      </c>
      <c r="F354" s="1046">
        <v>5</v>
      </c>
      <c r="G354" s="1047">
        <v>2287.3599369543276</v>
      </c>
      <c r="H354" s="1046">
        <v>7</v>
      </c>
      <c r="I354" s="1048">
        <v>208.76270076656223</v>
      </c>
      <c r="J354" s="1046" t="s">
        <v>22</v>
      </c>
      <c r="K354" s="1049">
        <v>0</v>
      </c>
      <c r="L354" s="1047">
        <v>0</v>
      </c>
    </row>
    <row r="355" spans="1:12">
      <c r="A355" s="1046" t="s">
        <v>2142</v>
      </c>
      <c r="B355" s="1046" t="s">
        <v>2143</v>
      </c>
      <c r="C355" s="1047">
        <v>3963.301465939956</v>
      </c>
      <c r="D355" s="1047" t="s">
        <v>21</v>
      </c>
      <c r="E355" s="1047" t="s">
        <v>21</v>
      </c>
      <c r="F355" s="1046">
        <v>7</v>
      </c>
      <c r="G355" s="1047">
        <v>3492.9096252854665</v>
      </c>
      <c r="H355" s="1046">
        <v>15</v>
      </c>
      <c r="I355" s="1048">
        <v>208.76270076656223</v>
      </c>
      <c r="J355" s="1046" t="s">
        <v>22</v>
      </c>
      <c r="K355" s="1049">
        <v>0</v>
      </c>
      <c r="L355" s="1047">
        <v>0</v>
      </c>
    </row>
    <row r="356" spans="1:12">
      <c r="A356" s="1046" t="s">
        <v>2144</v>
      </c>
      <c r="B356" s="1046" t="s">
        <v>2145</v>
      </c>
      <c r="C356" s="1047">
        <v>2329.212982737899</v>
      </c>
      <c r="D356" s="1047" t="s">
        <v>21</v>
      </c>
      <c r="E356" s="1047" t="s">
        <v>21</v>
      </c>
      <c r="F356" s="1046">
        <v>5</v>
      </c>
      <c r="G356" s="1047">
        <v>2292.8190298826198</v>
      </c>
      <c r="H356" s="1046">
        <v>5</v>
      </c>
      <c r="I356" s="1048">
        <v>208.76270076656223</v>
      </c>
      <c r="J356" s="1046" t="s">
        <v>22</v>
      </c>
      <c r="K356" s="1049">
        <v>0</v>
      </c>
      <c r="L356" s="1047">
        <v>0</v>
      </c>
    </row>
    <row r="357" spans="1:12">
      <c r="A357" s="1046" t="s">
        <v>2146</v>
      </c>
      <c r="B357" s="1046" t="s">
        <v>2147</v>
      </c>
      <c r="C357" s="1047">
        <v>1041.7769004823804</v>
      </c>
      <c r="D357" s="1047" t="s">
        <v>21</v>
      </c>
      <c r="E357" s="1047" t="s">
        <v>21</v>
      </c>
      <c r="F357" s="1046">
        <v>5</v>
      </c>
      <c r="G357" s="1047">
        <v>1661.3839478435168</v>
      </c>
      <c r="H357" s="1046">
        <v>6</v>
      </c>
      <c r="I357" s="1048">
        <v>208.76270076656223</v>
      </c>
      <c r="J357" s="1046" t="s">
        <v>22</v>
      </c>
      <c r="K357" s="1049">
        <v>0</v>
      </c>
      <c r="L357" s="1047">
        <v>0</v>
      </c>
    </row>
    <row r="358" spans="1:12">
      <c r="A358" s="1046" t="s">
        <v>2148</v>
      </c>
      <c r="B358" s="1046" t="s">
        <v>2149</v>
      </c>
      <c r="C358" s="1047">
        <v>2256.4250770273393</v>
      </c>
      <c r="D358" s="1047" t="s">
        <v>21</v>
      </c>
      <c r="E358" s="1047" t="s">
        <v>21</v>
      </c>
      <c r="F358" s="1046">
        <v>8</v>
      </c>
      <c r="G358" s="1047">
        <v>2244.5970423493736</v>
      </c>
      <c r="H358" s="1046">
        <v>9</v>
      </c>
      <c r="I358" s="1048">
        <v>208.76270076656223</v>
      </c>
      <c r="J358" s="1046" t="s">
        <v>22</v>
      </c>
      <c r="K358" s="1049">
        <v>0</v>
      </c>
      <c r="L358" s="1047">
        <v>0</v>
      </c>
    </row>
    <row r="359" spans="1:12">
      <c r="A359" s="1046" t="s">
        <v>772</v>
      </c>
      <c r="B359" s="1046" t="s">
        <v>2150</v>
      </c>
      <c r="C359" s="1047">
        <v>897.11093788264384</v>
      </c>
      <c r="D359" s="1047" t="s">
        <v>21</v>
      </c>
      <c r="E359" s="1047" t="s">
        <v>21</v>
      </c>
      <c r="F359" s="1046">
        <v>5</v>
      </c>
      <c r="G359" s="1047">
        <v>1086.3594927300981</v>
      </c>
      <c r="H359" s="1046">
        <v>5</v>
      </c>
      <c r="I359" s="1048">
        <v>208.76270076656223</v>
      </c>
      <c r="J359" s="1046" t="s">
        <v>22</v>
      </c>
      <c r="K359" s="1049">
        <v>0</v>
      </c>
      <c r="L359" s="1047">
        <v>0</v>
      </c>
    </row>
    <row r="360" spans="1:12">
      <c r="A360" s="1046" t="s">
        <v>773</v>
      </c>
      <c r="B360" s="1046" t="s">
        <v>2151</v>
      </c>
      <c r="C360" s="1047">
        <v>991.73521530637106</v>
      </c>
      <c r="D360" s="1047" t="s">
        <v>21</v>
      </c>
      <c r="E360" s="1047" t="s">
        <v>21</v>
      </c>
      <c r="F360" s="1046">
        <v>5</v>
      </c>
      <c r="G360" s="1047">
        <v>1073.6216092307504</v>
      </c>
      <c r="H360" s="1046">
        <v>5</v>
      </c>
      <c r="I360" s="1048">
        <v>208.76270076656223</v>
      </c>
      <c r="J360" s="1046" t="s">
        <v>22</v>
      </c>
      <c r="K360" s="1049">
        <v>0</v>
      </c>
      <c r="L360" s="1047">
        <v>0</v>
      </c>
    </row>
    <row r="361" spans="1:12">
      <c r="A361" s="1046" t="s">
        <v>2152</v>
      </c>
      <c r="B361" s="1046" t="s">
        <v>2153</v>
      </c>
      <c r="C361" s="1047">
        <v>587.7623386127666</v>
      </c>
      <c r="D361" s="1047" t="s">
        <v>21</v>
      </c>
      <c r="E361" s="1047" t="s">
        <v>21</v>
      </c>
      <c r="F361" s="1046">
        <v>5</v>
      </c>
      <c r="G361" s="1047">
        <v>624.15629146804622</v>
      </c>
      <c r="H361" s="1046">
        <v>5</v>
      </c>
      <c r="I361" s="1048">
        <v>208.76270076656223</v>
      </c>
      <c r="J361" s="1046" t="s">
        <v>22</v>
      </c>
      <c r="K361" s="1049">
        <v>0</v>
      </c>
      <c r="L361" s="1047">
        <v>0</v>
      </c>
    </row>
    <row r="362" spans="1:12">
      <c r="A362" s="1046" t="s">
        <v>2154</v>
      </c>
      <c r="B362" s="1046" t="s">
        <v>2155</v>
      </c>
      <c r="C362" s="1047">
        <v>803.39650928029869</v>
      </c>
      <c r="D362" s="1047" t="s">
        <v>21</v>
      </c>
      <c r="E362" s="1047" t="s">
        <v>21</v>
      </c>
      <c r="F362" s="1046">
        <v>5</v>
      </c>
      <c r="G362" s="1047">
        <v>820.68363688655654</v>
      </c>
      <c r="H362" s="1046">
        <v>5</v>
      </c>
      <c r="I362" s="1048">
        <v>208.76270076656223</v>
      </c>
      <c r="J362" s="1046" t="s">
        <v>22</v>
      </c>
      <c r="K362" s="1049">
        <v>0</v>
      </c>
      <c r="L362" s="1047">
        <v>0</v>
      </c>
    </row>
    <row r="363" spans="1:12">
      <c r="A363" s="1046" t="s">
        <v>774</v>
      </c>
      <c r="B363" s="1046" t="s">
        <v>2156</v>
      </c>
      <c r="C363" s="1047">
        <v>872.54501970533011</v>
      </c>
      <c r="D363" s="1047" t="s">
        <v>21</v>
      </c>
      <c r="E363" s="1047" t="s">
        <v>21</v>
      </c>
      <c r="F363" s="1046">
        <v>5</v>
      </c>
      <c r="G363" s="1047">
        <v>3708.5437959529986</v>
      </c>
      <c r="H363" s="1046">
        <v>41</v>
      </c>
      <c r="I363" s="1048">
        <v>208.76270076656223</v>
      </c>
      <c r="J363" s="1046" t="s">
        <v>22</v>
      </c>
      <c r="K363" s="1049">
        <v>0</v>
      </c>
      <c r="L363" s="1047">
        <v>0</v>
      </c>
    </row>
    <row r="364" spans="1:12">
      <c r="A364" s="1046" t="s">
        <v>775</v>
      </c>
      <c r="B364" s="1046" t="s">
        <v>2157</v>
      </c>
      <c r="C364" s="1047">
        <v>686.93586014340372</v>
      </c>
      <c r="D364" s="1047" t="s">
        <v>21</v>
      </c>
      <c r="E364" s="1047" t="s">
        <v>21</v>
      </c>
      <c r="F364" s="1046">
        <v>5</v>
      </c>
      <c r="G364" s="1047">
        <v>1808.7794569073994</v>
      </c>
      <c r="H364" s="1046">
        <v>11</v>
      </c>
      <c r="I364" s="1048">
        <v>208.76270076656223</v>
      </c>
      <c r="J364" s="1046" t="s">
        <v>22</v>
      </c>
      <c r="K364" s="1049">
        <v>0</v>
      </c>
      <c r="L364" s="1047">
        <v>0</v>
      </c>
    </row>
    <row r="365" spans="1:12">
      <c r="A365" s="1046" t="s">
        <v>776</v>
      </c>
      <c r="B365" s="1046" t="s">
        <v>2158</v>
      </c>
      <c r="C365" s="1047">
        <v>579.57369922032876</v>
      </c>
      <c r="D365" s="1047" t="s">
        <v>21</v>
      </c>
      <c r="E365" s="1047" t="s">
        <v>21</v>
      </c>
      <c r="F365" s="1046">
        <v>5</v>
      </c>
      <c r="G365" s="1047">
        <v>1199.1807465814652</v>
      </c>
      <c r="H365" s="1046">
        <v>5</v>
      </c>
      <c r="I365" s="1048">
        <v>208.76270076656223</v>
      </c>
      <c r="J365" s="1046" t="s">
        <v>22</v>
      </c>
      <c r="K365" s="1049">
        <v>0</v>
      </c>
      <c r="L365" s="1047">
        <v>0</v>
      </c>
    </row>
    <row r="366" spans="1:12">
      <c r="A366" s="1046" t="s">
        <v>2159</v>
      </c>
      <c r="B366" s="1046" t="s">
        <v>2160</v>
      </c>
      <c r="C366" s="1047">
        <v>1319.2807910038882</v>
      </c>
      <c r="D366" s="1047" t="s">
        <v>21</v>
      </c>
      <c r="E366" s="1047" t="s">
        <v>21</v>
      </c>
      <c r="F366" s="1046">
        <v>5</v>
      </c>
      <c r="G366" s="1047">
        <v>1144.5898172985458</v>
      </c>
      <c r="H366" s="1046">
        <v>5</v>
      </c>
      <c r="I366" s="1048">
        <v>208.76270076656223</v>
      </c>
      <c r="J366" s="1046" t="s">
        <v>22</v>
      </c>
      <c r="K366" s="1049">
        <v>0</v>
      </c>
      <c r="L366" s="1047">
        <v>0</v>
      </c>
    </row>
    <row r="367" spans="1:12">
      <c r="A367" s="1046" t="s">
        <v>2161</v>
      </c>
      <c r="B367" s="1046" t="s">
        <v>2162</v>
      </c>
      <c r="C367" s="1047">
        <v>1359.3141391446954</v>
      </c>
      <c r="D367" s="1047" t="s">
        <v>21</v>
      </c>
      <c r="E367" s="1047" t="s">
        <v>21</v>
      </c>
      <c r="F367" s="1046">
        <v>5</v>
      </c>
      <c r="G367" s="1047">
        <v>1452.1187189256589</v>
      </c>
      <c r="H367" s="1046">
        <v>5</v>
      </c>
      <c r="I367" s="1048">
        <v>208.76270076656223</v>
      </c>
      <c r="J367" s="1046" t="s">
        <v>22</v>
      </c>
      <c r="K367" s="1049">
        <v>0</v>
      </c>
      <c r="L367" s="1047">
        <v>0</v>
      </c>
    </row>
    <row r="368" spans="1:12">
      <c r="A368" s="1046" t="s">
        <v>777</v>
      </c>
      <c r="B368" s="1046" t="s">
        <v>2163</v>
      </c>
      <c r="C368" s="1047">
        <v>1946.1666289360803</v>
      </c>
      <c r="D368" s="1047" t="s">
        <v>21</v>
      </c>
      <c r="E368" s="1047" t="s">
        <v>21</v>
      </c>
      <c r="F368" s="1046">
        <v>5</v>
      </c>
      <c r="G368" s="1047">
        <v>4212.6000429986216</v>
      </c>
      <c r="H368" s="1046">
        <v>33</v>
      </c>
      <c r="I368" s="1048">
        <v>208.76270076656223</v>
      </c>
      <c r="J368" s="1046" t="s">
        <v>22</v>
      </c>
      <c r="K368" s="1049">
        <v>0</v>
      </c>
      <c r="L368" s="1047">
        <v>0</v>
      </c>
    </row>
    <row r="369" spans="1:12">
      <c r="A369" s="1046" t="s">
        <v>778</v>
      </c>
      <c r="B369" s="1046" t="s">
        <v>2164</v>
      </c>
      <c r="C369" s="1047">
        <v>1631.3589367379111</v>
      </c>
      <c r="D369" s="1047" t="s">
        <v>21</v>
      </c>
      <c r="E369" s="1047" t="s">
        <v>21</v>
      </c>
      <c r="F369" s="1046">
        <v>5</v>
      </c>
      <c r="G369" s="1047">
        <v>3017.0586917026844</v>
      </c>
      <c r="H369" s="1046">
        <v>22</v>
      </c>
      <c r="I369" s="1048">
        <v>208.76270076656223</v>
      </c>
      <c r="J369" s="1046" t="s">
        <v>22</v>
      </c>
      <c r="K369" s="1049">
        <v>0</v>
      </c>
      <c r="L369" s="1047">
        <v>0</v>
      </c>
    </row>
    <row r="370" spans="1:12">
      <c r="A370" s="1046" t="s">
        <v>779</v>
      </c>
      <c r="B370" s="1046" t="s">
        <v>2165</v>
      </c>
      <c r="C370" s="1047">
        <v>1305.6330586831584</v>
      </c>
      <c r="D370" s="1047" t="s">
        <v>21</v>
      </c>
      <c r="E370" s="1047" t="s">
        <v>21</v>
      </c>
      <c r="F370" s="1046">
        <v>5</v>
      </c>
      <c r="G370" s="1047">
        <v>2335.5819244875734</v>
      </c>
      <c r="H370" s="1046">
        <v>10</v>
      </c>
      <c r="I370" s="1048">
        <v>208.76270076656223</v>
      </c>
      <c r="J370" s="1046" t="s">
        <v>22</v>
      </c>
      <c r="K370" s="1049">
        <v>0</v>
      </c>
      <c r="L370" s="1047">
        <v>0</v>
      </c>
    </row>
    <row r="371" spans="1:12">
      <c r="A371" s="1046" t="s">
        <v>780</v>
      </c>
      <c r="B371" s="1046" t="s">
        <v>2166</v>
      </c>
      <c r="C371" s="1047">
        <v>1259.2307687926766</v>
      </c>
      <c r="D371" s="1047" t="s">
        <v>21</v>
      </c>
      <c r="E371" s="1047" t="s">
        <v>21</v>
      </c>
      <c r="F371" s="1046">
        <v>5</v>
      </c>
      <c r="G371" s="1047">
        <v>2448.4031783389396</v>
      </c>
      <c r="H371" s="1046">
        <v>11</v>
      </c>
      <c r="I371" s="1048">
        <v>208.76270076656223</v>
      </c>
      <c r="J371" s="1046" t="s">
        <v>22</v>
      </c>
      <c r="K371" s="1049">
        <v>0</v>
      </c>
      <c r="L371" s="1047">
        <v>0</v>
      </c>
    </row>
    <row r="372" spans="1:12">
      <c r="A372" s="1046" t="s">
        <v>781</v>
      </c>
      <c r="B372" s="1046" t="s">
        <v>2167</v>
      </c>
      <c r="C372" s="1047">
        <v>3714.9127377026725</v>
      </c>
      <c r="D372" s="1047" t="s">
        <v>21</v>
      </c>
      <c r="E372" s="1047" t="s">
        <v>21</v>
      </c>
      <c r="F372" s="1046">
        <v>34</v>
      </c>
      <c r="G372" s="1047">
        <v>3710.3634935957625</v>
      </c>
      <c r="H372" s="1046">
        <v>40</v>
      </c>
      <c r="I372" s="1048">
        <v>208.76270076656223</v>
      </c>
      <c r="J372" s="1046" t="s">
        <v>22</v>
      </c>
      <c r="K372" s="1049">
        <v>0</v>
      </c>
      <c r="L372" s="1047">
        <v>0</v>
      </c>
    </row>
    <row r="373" spans="1:12">
      <c r="A373" s="1046" t="s">
        <v>782</v>
      </c>
      <c r="B373" s="1046" t="s">
        <v>2168</v>
      </c>
      <c r="C373" s="1047">
        <v>1988.0196747196519</v>
      </c>
      <c r="D373" s="1047" t="s">
        <v>21</v>
      </c>
      <c r="E373" s="1047" t="s">
        <v>21</v>
      </c>
      <c r="F373" s="1046">
        <v>12</v>
      </c>
      <c r="G373" s="1047">
        <v>2009.8560464328195</v>
      </c>
      <c r="H373" s="1046">
        <v>16</v>
      </c>
      <c r="I373" s="1048">
        <v>208.76270076656223</v>
      </c>
      <c r="J373" s="1046" t="s">
        <v>22</v>
      </c>
      <c r="K373" s="1049">
        <v>0</v>
      </c>
      <c r="L373" s="1047">
        <v>0</v>
      </c>
    </row>
    <row r="374" spans="1:12">
      <c r="A374" s="1046" t="s">
        <v>783</v>
      </c>
      <c r="B374" s="1046" t="s">
        <v>2169</v>
      </c>
      <c r="C374" s="1047">
        <v>374.85771440938055</v>
      </c>
      <c r="D374" s="1047" t="s">
        <v>21</v>
      </c>
      <c r="E374" s="1047" t="s">
        <v>21</v>
      </c>
      <c r="F374" s="1046">
        <v>5</v>
      </c>
      <c r="G374" s="1047">
        <v>383.04635380181855</v>
      </c>
      <c r="H374" s="1046">
        <v>5</v>
      </c>
      <c r="I374" s="1048">
        <v>208.76270076656223</v>
      </c>
      <c r="J374" s="1046" t="s">
        <v>27</v>
      </c>
      <c r="K374" s="1049">
        <v>1</v>
      </c>
      <c r="L374" s="1047">
        <v>383.04635380181855</v>
      </c>
    </row>
    <row r="375" spans="1:12">
      <c r="A375" s="1046" t="s">
        <v>784</v>
      </c>
      <c r="B375" s="1046" t="s">
        <v>2170</v>
      </c>
      <c r="C375" s="1047">
        <v>3042.5344587013806</v>
      </c>
      <c r="D375" s="1047" t="s">
        <v>21</v>
      </c>
      <c r="E375" s="1047" t="s">
        <v>21</v>
      </c>
      <c r="F375" s="1046">
        <v>20</v>
      </c>
      <c r="G375" s="1047">
        <v>3447.4171842163664</v>
      </c>
      <c r="H375" s="1046">
        <v>32</v>
      </c>
      <c r="I375" s="1048">
        <v>208.76270076656223</v>
      </c>
      <c r="J375" s="1046" t="s">
        <v>22</v>
      </c>
      <c r="K375" s="1049">
        <v>0</v>
      </c>
      <c r="L375" s="1047">
        <v>0</v>
      </c>
    </row>
    <row r="376" spans="1:12">
      <c r="A376" s="1046" t="s">
        <v>785</v>
      </c>
      <c r="B376" s="1046" t="s">
        <v>2171</v>
      </c>
      <c r="C376" s="1047">
        <v>2268.2531117053054</v>
      </c>
      <c r="D376" s="1047" t="s">
        <v>21</v>
      </c>
      <c r="E376" s="1047" t="s">
        <v>21</v>
      </c>
      <c r="F376" s="1046">
        <v>15</v>
      </c>
      <c r="G376" s="1047">
        <v>1978.0113376844499</v>
      </c>
      <c r="H376" s="1046">
        <v>16</v>
      </c>
      <c r="I376" s="1048">
        <v>208.76270076656223</v>
      </c>
      <c r="J376" s="1046" t="s">
        <v>22</v>
      </c>
      <c r="K376" s="1049">
        <v>0</v>
      </c>
      <c r="L376" s="1047">
        <v>0</v>
      </c>
    </row>
    <row r="377" spans="1:12">
      <c r="A377" s="1046" t="s">
        <v>786</v>
      </c>
      <c r="B377" s="1046" t="s">
        <v>2172</v>
      </c>
      <c r="C377" s="1047">
        <v>302.97965752020326</v>
      </c>
      <c r="D377" s="1047" t="s">
        <v>21</v>
      </c>
      <c r="E377" s="1047" t="s">
        <v>21</v>
      </c>
      <c r="F377" s="1046">
        <v>5</v>
      </c>
      <c r="G377" s="1047">
        <v>522.25322347326335</v>
      </c>
      <c r="H377" s="1046">
        <v>5</v>
      </c>
      <c r="I377" s="1048">
        <v>208.76270076656223</v>
      </c>
      <c r="J377" s="1046" t="s">
        <v>27</v>
      </c>
      <c r="K377" s="1049">
        <v>1</v>
      </c>
      <c r="L377" s="1047">
        <v>522.25322347326335</v>
      </c>
    </row>
    <row r="378" spans="1:12">
      <c r="A378" s="1046" t="s">
        <v>787</v>
      </c>
      <c r="B378" s="1046" t="s">
        <v>2173</v>
      </c>
      <c r="C378" s="1047">
        <v>5159.7526660572757</v>
      </c>
      <c r="D378" s="1047" t="s">
        <v>21</v>
      </c>
      <c r="E378" s="1047" t="s">
        <v>21</v>
      </c>
      <c r="F378" s="1046">
        <v>46</v>
      </c>
      <c r="G378" s="1047">
        <v>3552.0497986752957</v>
      </c>
      <c r="H378" s="1046">
        <v>39</v>
      </c>
      <c r="I378" s="1048">
        <v>208.76270076656223</v>
      </c>
      <c r="J378" s="1046" t="s">
        <v>22</v>
      </c>
      <c r="K378" s="1049">
        <v>0</v>
      </c>
      <c r="L378" s="1047">
        <v>0</v>
      </c>
    </row>
    <row r="379" spans="1:12">
      <c r="A379" s="1046" t="s">
        <v>788</v>
      </c>
      <c r="B379" s="1046" t="s">
        <v>2174</v>
      </c>
      <c r="C379" s="1047">
        <v>2870.5730314601842</v>
      </c>
      <c r="D379" s="1047" t="s">
        <v>21</v>
      </c>
      <c r="E379" s="1047" t="s">
        <v>21</v>
      </c>
      <c r="F379" s="1046">
        <v>26</v>
      </c>
      <c r="G379" s="1047">
        <v>1707.7862377339984</v>
      </c>
      <c r="H379" s="1046">
        <v>13</v>
      </c>
      <c r="I379" s="1048">
        <v>208.76270076656223</v>
      </c>
      <c r="J379" s="1046" t="s">
        <v>22</v>
      </c>
      <c r="K379" s="1049">
        <v>0</v>
      </c>
      <c r="L379" s="1047">
        <v>0</v>
      </c>
    </row>
    <row r="380" spans="1:12">
      <c r="A380" s="1046" t="s">
        <v>789</v>
      </c>
      <c r="B380" s="1046" t="s">
        <v>2175</v>
      </c>
      <c r="C380" s="1047">
        <v>339.37361037548294</v>
      </c>
      <c r="D380" s="1047" t="s">
        <v>21</v>
      </c>
      <c r="E380" s="1047" t="s">
        <v>21</v>
      </c>
      <c r="F380" s="1046">
        <v>5</v>
      </c>
      <c r="G380" s="1047">
        <v>422.16985312124422</v>
      </c>
      <c r="H380" s="1046">
        <v>5</v>
      </c>
      <c r="I380" s="1048">
        <v>208.76270076656223</v>
      </c>
      <c r="J380" s="1046" t="s">
        <v>27</v>
      </c>
      <c r="K380" s="1049">
        <v>1</v>
      </c>
      <c r="L380" s="1047">
        <v>422.16985312124422</v>
      </c>
    </row>
    <row r="381" spans="1:12">
      <c r="A381" s="1046" t="s">
        <v>790</v>
      </c>
      <c r="B381" s="1046" t="s">
        <v>2176</v>
      </c>
      <c r="C381" s="1047">
        <v>306.6190528057312</v>
      </c>
      <c r="D381" s="1047" t="s">
        <v>21</v>
      </c>
      <c r="E381" s="1047" t="s">
        <v>21</v>
      </c>
      <c r="F381" s="1046">
        <v>5</v>
      </c>
      <c r="G381" s="1047">
        <v>413.07136490742431</v>
      </c>
      <c r="H381" s="1046">
        <v>5</v>
      </c>
      <c r="I381" s="1048">
        <v>208.76270076656223</v>
      </c>
      <c r="J381" s="1046" t="s">
        <v>27</v>
      </c>
      <c r="K381" s="1049">
        <v>1</v>
      </c>
      <c r="L381" s="1047">
        <v>413.07136490742431</v>
      </c>
    </row>
    <row r="382" spans="1:12">
      <c r="A382" s="1046" t="s">
        <v>791</v>
      </c>
      <c r="B382" s="1046" t="s">
        <v>2177</v>
      </c>
      <c r="C382" s="1047">
        <v>3633.9361925996755</v>
      </c>
      <c r="D382" s="1047" t="s">
        <v>21</v>
      </c>
      <c r="E382" s="1047" t="s">
        <v>21</v>
      </c>
      <c r="F382" s="1046">
        <v>22</v>
      </c>
      <c r="G382" s="1047">
        <v>4495.5630264484207</v>
      </c>
      <c r="H382" s="1046">
        <v>45</v>
      </c>
      <c r="I382" s="1048">
        <v>208.76270076656223</v>
      </c>
      <c r="J382" s="1046" t="s">
        <v>22</v>
      </c>
      <c r="K382" s="1049">
        <v>0</v>
      </c>
      <c r="L382" s="1047">
        <v>0</v>
      </c>
    </row>
    <row r="383" spans="1:12">
      <c r="A383" s="1046" t="s">
        <v>792</v>
      </c>
      <c r="B383" s="1046" t="s">
        <v>2178</v>
      </c>
      <c r="C383" s="1047">
        <v>2469.3297012307253</v>
      </c>
      <c r="D383" s="1047" t="s">
        <v>21</v>
      </c>
      <c r="E383" s="1047" t="s">
        <v>21</v>
      </c>
      <c r="F383" s="1046">
        <v>18</v>
      </c>
      <c r="G383" s="1047">
        <v>2106.3000214993108</v>
      </c>
      <c r="H383" s="1046">
        <v>21</v>
      </c>
      <c r="I383" s="1048">
        <v>208.76270076656223</v>
      </c>
      <c r="J383" s="1046" t="s">
        <v>22</v>
      </c>
      <c r="K383" s="1049">
        <v>0</v>
      </c>
      <c r="L383" s="1047">
        <v>0</v>
      </c>
    </row>
    <row r="384" spans="1:12">
      <c r="A384" s="1046" t="s">
        <v>793</v>
      </c>
      <c r="B384" s="1046" t="s">
        <v>2179</v>
      </c>
      <c r="C384" s="1047">
        <v>2274.6220534549789</v>
      </c>
      <c r="D384" s="1047" t="s">
        <v>21</v>
      </c>
      <c r="E384" s="1047" t="s">
        <v>21</v>
      </c>
      <c r="F384" s="1046">
        <v>15</v>
      </c>
      <c r="G384" s="1047">
        <v>2711.3494877183352</v>
      </c>
      <c r="H384" s="1046">
        <v>22</v>
      </c>
      <c r="I384" s="1048">
        <v>208.76270076656223</v>
      </c>
      <c r="J384" s="1046" t="s">
        <v>22</v>
      </c>
      <c r="K384" s="1049">
        <v>0</v>
      </c>
      <c r="L384" s="1047">
        <v>0</v>
      </c>
    </row>
    <row r="385" spans="1:12">
      <c r="A385" s="1046" t="s">
        <v>794</v>
      </c>
      <c r="B385" s="1046" t="s">
        <v>2180</v>
      </c>
      <c r="C385" s="1047">
        <v>1746.9097370534241</v>
      </c>
      <c r="D385" s="1047" t="s">
        <v>21</v>
      </c>
      <c r="E385" s="1047" t="s">
        <v>21</v>
      </c>
      <c r="F385" s="1046">
        <v>13</v>
      </c>
      <c r="G385" s="1047">
        <v>1470.3156953532985</v>
      </c>
      <c r="H385" s="1046">
        <v>12</v>
      </c>
      <c r="I385" s="1048">
        <v>208.76270076656223</v>
      </c>
      <c r="J385" s="1046" t="s">
        <v>22</v>
      </c>
      <c r="K385" s="1049">
        <v>0</v>
      </c>
      <c r="L385" s="1047">
        <v>0</v>
      </c>
    </row>
    <row r="386" spans="1:12">
      <c r="A386" s="1046" t="s">
        <v>795</v>
      </c>
      <c r="B386" s="1046" t="s">
        <v>2181</v>
      </c>
      <c r="C386" s="1047">
        <v>3437.4088471811647</v>
      </c>
      <c r="D386" s="1047" t="s">
        <v>21</v>
      </c>
      <c r="E386" s="1047" t="s">
        <v>21</v>
      </c>
      <c r="F386" s="1046">
        <v>32</v>
      </c>
      <c r="G386" s="1047">
        <v>2881.4912173167681</v>
      </c>
      <c r="H386" s="1046">
        <v>27</v>
      </c>
      <c r="I386" s="1048">
        <v>208.76270076656223</v>
      </c>
      <c r="J386" s="1046" t="s">
        <v>22</v>
      </c>
      <c r="K386" s="1049">
        <v>0</v>
      </c>
      <c r="L386" s="1047">
        <v>0</v>
      </c>
    </row>
    <row r="387" spans="1:12">
      <c r="A387" s="1046" t="s">
        <v>796</v>
      </c>
      <c r="B387" s="1046" t="s">
        <v>2182</v>
      </c>
      <c r="C387" s="1047">
        <v>1778.754445801794</v>
      </c>
      <c r="D387" s="1047" t="s">
        <v>21</v>
      </c>
      <c r="E387" s="1047" t="s">
        <v>21</v>
      </c>
      <c r="F387" s="1046">
        <v>10</v>
      </c>
      <c r="G387" s="1047">
        <v>1660.4740990221349</v>
      </c>
      <c r="H387" s="1046">
        <v>12</v>
      </c>
      <c r="I387" s="1048">
        <v>208.76270076656223</v>
      </c>
      <c r="J387" s="1046" t="s">
        <v>22</v>
      </c>
      <c r="K387" s="1049">
        <v>0</v>
      </c>
      <c r="L387" s="1047">
        <v>0</v>
      </c>
    </row>
    <row r="388" spans="1:12">
      <c r="A388" s="1046" t="s">
        <v>797</v>
      </c>
      <c r="B388" s="1046" t="s">
        <v>2183</v>
      </c>
      <c r="C388" s="1047">
        <v>318.44708748369709</v>
      </c>
      <c r="D388" s="1047" t="s">
        <v>21</v>
      </c>
      <c r="E388" s="1047" t="s">
        <v>21</v>
      </c>
      <c r="F388" s="1046">
        <v>5</v>
      </c>
      <c r="G388" s="1047">
        <v>425.8092484067721</v>
      </c>
      <c r="H388" s="1046">
        <v>5</v>
      </c>
      <c r="I388" s="1048">
        <v>208.76270076656223</v>
      </c>
      <c r="J388" s="1046" t="s">
        <v>27</v>
      </c>
      <c r="K388" s="1049">
        <v>1</v>
      </c>
      <c r="L388" s="1047">
        <v>425.8092484067721</v>
      </c>
    </row>
    <row r="389" spans="1:12">
      <c r="A389" s="1046" t="s">
        <v>798</v>
      </c>
      <c r="B389" s="1046" t="s">
        <v>2184</v>
      </c>
      <c r="C389" s="1047">
        <v>2975.2056459191126</v>
      </c>
      <c r="D389" s="1047" t="s">
        <v>21</v>
      </c>
      <c r="E389" s="1047" t="s">
        <v>21</v>
      </c>
      <c r="F389" s="1046">
        <v>31</v>
      </c>
      <c r="G389" s="1047">
        <v>3148.9867708030729</v>
      </c>
      <c r="H389" s="1046">
        <v>32</v>
      </c>
      <c r="I389" s="1048">
        <v>208.76270076656223</v>
      </c>
      <c r="J389" s="1046" t="s">
        <v>22</v>
      </c>
      <c r="K389" s="1049">
        <v>0</v>
      </c>
      <c r="L389" s="1047">
        <v>0</v>
      </c>
    </row>
    <row r="390" spans="1:12">
      <c r="A390" s="1046" t="s">
        <v>799</v>
      </c>
      <c r="B390" s="1046" t="s">
        <v>2185</v>
      </c>
      <c r="C390" s="1047">
        <v>2015.315139361112</v>
      </c>
      <c r="D390" s="1047" t="s">
        <v>21</v>
      </c>
      <c r="E390" s="1047" t="s">
        <v>21</v>
      </c>
      <c r="F390" s="1046">
        <v>12</v>
      </c>
      <c r="G390" s="1047">
        <v>1592.2354374184854</v>
      </c>
      <c r="H390" s="1046">
        <v>12</v>
      </c>
      <c r="I390" s="1048">
        <v>208.76270076656223</v>
      </c>
      <c r="J390" s="1046" t="s">
        <v>22</v>
      </c>
      <c r="K390" s="1049">
        <v>0</v>
      </c>
      <c r="L390" s="1047">
        <v>0</v>
      </c>
    </row>
    <row r="391" spans="1:12">
      <c r="A391" s="1046" t="s">
        <v>800</v>
      </c>
      <c r="B391" s="1046" t="s">
        <v>2186</v>
      </c>
      <c r="C391" s="1047">
        <v>544.08959518643121</v>
      </c>
      <c r="D391" s="1047" t="s">
        <v>21</v>
      </c>
      <c r="E391" s="1047" t="s">
        <v>21</v>
      </c>
      <c r="F391" s="1046">
        <v>5</v>
      </c>
      <c r="G391" s="1047">
        <v>411.25166726466023</v>
      </c>
      <c r="H391" s="1046">
        <v>5</v>
      </c>
      <c r="I391" s="1048">
        <v>208.76270076656223</v>
      </c>
      <c r="J391" s="1046" t="s">
        <v>27</v>
      </c>
      <c r="K391" s="1049">
        <v>1</v>
      </c>
      <c r="L391" s="1047">
        <v>411.25166726466023</v>
      </c>
    </row>
    <row r="392" spans="1:12">
      <c r="A392" s="1046" t="s">
        <v>801</v>
      </c>
      <c r="B392" s="1046" t="s">
        <v>2187</v>
      </c>
      <c r="C392" s="1047">
        <v>1680.4907730925388</v>
      </c>
      <c r="D392" s="1047" t="s">
        <v>21</v>
      </c>
      <c r="E392" s="1047" t="s">
        <v>21</v>
      </c>
      <c r="F392" s="1046">
        <v>7</v>
      </c>
      <c r="G392" s="1047">
        <v>1780.5741434445579</v>
      </c>
      <c r="H392" s="1046">
        <v>13</v>
      </c>
      <c r="I392" s="1048">
        <v>208.76270076656223</v>
      </c>
      <c r="J392" s="1046" t="s">
        <v>22</v>
      </c>
      <c r="K392" s="1049">
        <v>0</v>
      </c>
      <c r="L392" s="1047">
        <v>0</v>
      </c>
    </row>
    <row r="393" spans="1:12">
      <c r="A393" s="1046" t="s">
        <v>802</v>
      </c>
      <c r="B393" s="1046" t="s">
        <v>2188</v>
      </c>
      <c r="C393" s="1047">
        <v>361.20998208865075</v>
      </c>
      <c r="D393" s="1047" t="s">
        <v>21</v>
      </c>
      <c r="E393" s="1047" t="s">
        <v>21</v>
      </c>
      <c r="F393" s="1046">
        <v>5</v>
      </c>
      <c r="G393" s="1047">
        <v>585.03279214862073</v>
      </c>
      <c r="H393" s="1046">
        <v>5</v>
      </c>
      <c r="I393" s="1048">
        <v>208.76270076656223</v>
      </c>
      <c r="J393" s="1046" t="s">
        <v>27</v>
      </c>
      <c r="K393" s="1049">
        <v>1</v>
      </c>
      <c r="L393" s="1047">
        <v>585.03279214862073</v>
      </c>
    </row>
    <row r="394" spans="1:12">
      <c r="A394" s="1046" t="s">
        <v>803</v>
      </c>
      <c r="B394" s="1046" t="s">
        <v>2189</v>
      </c>
      <c r="C394" s="1047">
        <v>3014.3291452385388</v>
      </c>
      <c r="D394" s="1047" t="s">
        <v>21</v>
      </c>
      <c r="E394" s="1047" t="s">
        <v>21</v>
      </c>
      <c r="F394" s="1046">
        <v>22</v>
      </c>
      <c r="G394" s="1047">
        <v>2785.0472422502771</v>
      </c>
      <c r="H394" s="1046">
        <v>28</v>
      </c>
      <c r="I394" s="1048">
        <v>208.76270076656223</v>
      </c>
      <c r="J394" s="1046" t="s">
        <v>22</v>
      </c>
      <c r="K394" s="1049">
        <v>0</v>
      </c>
      <c r="L394" s="1047">
        <v>0</v>
      </c>
    </row>
    <row r="395" spans="1:12">
      <c r="A395" s="1046" t="s">
        <v>804</v>
      </c>
      <c r="B395" s="1046" t="s">
        <v>2190</v>
      </c>
      <c r="C395" s="1047">
        <v>1814.2385498356914</v>
      </c>
      <c r="D395" s="1047" t="s">
        <v>21</v>
      </c>
      <c r="E395" s="1047" t="s">
        <v>21</v>
      </c>
      <c r="F395" s="1046">
        <v>10</v>
      </c>
      <c r="G395" s="1047">
        <v>1517.6278340651625</v>
      </c>
      <c r="H395" s="1046">
        <v>10</v>
      </c>
      <c r="I395" s="1048">
        <v>208.76270076656223</v>
      </c>
      <c r="J395" s="1046" t="s">
        <v>22</v>
      </c>
      <c r="K395" s="1049">
        <v>0</v>
      </c>
      <c r="L395" s="1047">
        <v>0</v>
      </c>
    </row>
    <row r="396" spans="1:12">
      <c r="A396" s="1046" t="s">
        <v>805</v>
      </c>
      <c r="B396" s="1046" t="s">
        <v>2191</v>
      </c>
      <c r="C396" s="1047">
        <v>337.55391273271891</v>
      </c>
      <c r="D396" s="1047" t="s">
        <v>21</v>
      </c>
      <c r="E396" s="1047" t="s">
        <v>21</v>
      </c>
      <c r="F396" s="1046">
        <v>5</v>
      </c>
      <c r="G396" s="1047">
        <v>377.58726087352653</v>
      </c>
      <c r="H396" s="1046">
        <v>5</v>
      </c>
      <c r="I396" s="1048">
        <v>208.76270076656223</v>
      </c>
      <c r="J396" s="1046" t="s">
        <v>27</v>
      </c>
      <c r="K396" s="1049">
        <v>1</v>
      </c>
      <c r="L396" s="1047">
        <v>377.58726087352653</v>
      </c>
    </row>
    <row r="397" spans="1:12">
      <c r="A397" s="1046" t="s">
        <v>2192</v>
      </c>
      <c r="B397" s="1046" t="s">
        <v>2193</v>
      </c>
      <c r="C397" s="1047">
        <v>636.89417496739418</v>
      </c>
      <c r="D397" s="1047" t="s">
        <v>21</v>
      </c>
      <c r="E397" s="1047" t="s">
        <v>21</v>
      </c>
      <c r="F397" s="1046">
        <v>5</v>
      </c>
      <c r="G397" s="1047">
        <v>464.0228989048158</v>
      </c>
      <c r="H397" s="1046">
        <v>5</v>
      </c>
      <c r="I397" s="1048">
        <v>208.76270076656223</v>
      </c>
      <c r="J397" s="1046" t="s">
        <v>22</v>
      </c>
      <c r="K397" s="1049">
        <v>0</v>
      </c>
      <c r="L397" s="1047">
        <v>0</v>
      </c>
    </row>
    <row r="398" spans="1:12">
      <c r="A398" s="1046" t="s">
        <v>2194</v>
      </c>
      <c r="B398" s="1046" t="s">
        <v>2195</v>
      </c>
      <c r="C398" s="1047">
        <v>871.63517088394815</v>
      </c>
      <c r="D398" s="1047" t="s">
        <v>21</v>
      </c>
      <c r="E398" s="1047" t="s">
        <v>21</v>
      </c>
      <c r="F398" s="1046">
        <v>5</v>
      </c>
      <c r="G398" s="1047">
        <v>301.15995987743923</v>
      </c>
      <c r="H398" s="1046">
        <v>5</v>
      </c>
      <c r="I398" s="1048">
        <v>208.76270076656223</v>
      </c>
      <c r="J398" s="1046" t="s">
        <v>22</v>
      </c>
      <c r="K398" s="1049">
        <v>0</v>
      </c>
      <c r="L398" s="1047">
        <v>0</v>
      </c>
    </row>
    <row r="399" spans="1:12">
      <c r="A399" s="1046" t="s">
        <v>806</v>
      </c>
      <c r="B399" s="1046" t="s">
        <v>2196</v>
      </c>
      <c r="C399" s="1047">
        <v>3427.4005101459629</v>
      </c>
      <c r="D399" s="1047" t="s">
        <v>21</v>
      </c>
      <c r="E399" s="1047" t="s">
        <v>21</v>
      </c>
      <c r="F399" s="1046">
        <v>26</v>
      </c>
      <c r="G399" s="1047">
        <v>2818.7116486414102</v>
      </c>
      <c r="H399" s="1046">
        <v>28</v>
      </c>
      <c r="I399" s="1048">
        <v>208.76270076656223</v>
      </c>
      <c r="J399" s="1046" t="s">
        <v>22</v>
      </c>
      <c r="K399" s="1049">
        <v>0</v>
      </c>
      <c r="L399" s="1047">
        <v>0</v>
      </c>
    </row>
    <row r="400" spans="1:12">
      <c r="A400" s="1046" t="s">
        <v>807</v>
      </c>
      <c r="B400" s="1046" t="s">
        <v>2197</v>
      </c>
      <c r="C400" s="1047">
        <v>2017.1348370038761</v>
      </c>
      <c r="D400" s="1047" t="s">
        <v>21</v>
      </c>
      <c r="E400" s="1047" t="s">
        <v>21</v>
      </c>
      <c r="F400" s="1046">
        <v>12</v>
      </c>
      <c r="G400" s="1047">
        <v>1678.6710754497747</v>
      </c>
      <c r="H400" s="1046">
        <v>12</v>
      </c>
      <c r="I400" s="1048">
        <v>208.76270076656223</v>
      </c>
      <c r="J400" s="1046" t="s">
        <v>22</v>
      </c>
      <c r="K400" s="1049">
        <v>0</v>
      </c>
      <c r="L400" s="1047">
        <v>0</v>
      </c>
    </row>
    <row r="401" spans="1:12">
      <c r="A401" s="1046" t="s">
        <v>808</v>
      </c>
      <c r="B401" s="1046" t="s">
        <v>2198</v>
      </c>
      <c r="C401" s="1047">
        <v>357.57058680312281</v>
      </c>
      <c r="D401" s="1047" t="s">
        <v>21</v>
      </c>
      <c r="E401" s="1047" t="s">
        <v>21</v>
      </c>
      <c r="F401" s="1046">
        <v>5</v>
      </c>
      <c r="G401" s="1047">
        <v>381.22665615905453</v>
      </c>
      <c r="H401" s="1046">
        <v>5</v>
      </c>
      <c r="I401" s="1048">
        <v>208.76270076656223</v>
      </c>
      <c r="J401" s="1046" t="s">
        <v>27</v>
      </c>
      <c r="K401" s="1049">
        <v>1</v>
      </c>
      <c r="L401" s="1047">
        <v>381.22665615905453</v>
      </c>
    </row>
    <row r="402" spans="1:12">
      <c r="A402" s="1046" t="s">
        <v>809</v>
      </c>
      <c r="B402" s="1046" t="s">
        <v>2199</v>
      </c>
      <c r="C402" s="1047">
        <v>3179.0117819086795</v>
      </c>
      <c r="D402" s="1047" t="s">
        <v>21</v>
      </c>
      <c r="E402" s="1047" t="s">
        <v>21</v>
      </c>
      <c r="F402" s="1046">
        <v>26</v>
      </c>
      <c r="G402" s="1047">
        <v>3513.8361481772522</v>
      </c>
      <c r="H402" s="1046">
        <v>35</v>
      </c>
      <c r="I402" s="1048">
        <v>208.76270076656223</v>
      </c>
      <c r="J402" s="1046" t="s">
        <v>22</v>
      </c>
      <c r="K402" s="1049">
        <v>0</v>
      </c>
      <c r="L402" s="1047">
        <v>0</v>
      </c>
    </row>
    <row r="403" spans="1:12">
      <c r="A403" s="1046" t="s">
        <v>810</v>
      </c>
      <c r="B403" s="1046" t="s">
        <v>2200</v>
      </c>
      <c r="C403" s="1047">
        <v>1829.7059797991853</v>
      </c>
      <c r="D403" s="1047" t="s">
        <v>21</v>
      </c>
      <c r="E403" s="1047" t="s">
        <v>21</v>
      </c>
      <c r="F403" s="1046">
        <v>10</v>
      </c>
      <c r="G403" s="1047">
        <v>2411.0993766622782</v>
      </c>
      <c r="H403" s="1046">
        <v>18</v>
      </c>
      <c r="I403" s="1048">
        <v>208.76270076656223</v>
      </c>
      <c r="J403" s="1046" t="s">
        <v>22</v>
      </c>
      <c r="K403" s="1049">
        <v>0</v>
      </c>
      <c r="L403" s="1047">
        <v>0</v>
      </c>
    </row>
    <row r="404" spans="1:12">
      <c r="A404" s="1046" t="s">
        <v>811</v>
      </c>
      <c r="B404" s="1046" t="s">
        <v>2201</v>
      </c>
      <c r="C404" s="1047">
        <v>426.71909722815406</v>
      </c>
      <c r="D404" s="1047" t="s">
        <v>21</v>
      </c>
      <c r="E404" s="1047" t="s">
        <v>21</v>
      </c>
      <c r="F404" s="1046">
        <v>5</v>
      </c>
      <c r="G404" s="1047">
        <v>512.24488643806137</v>
      </c>
      <c r="H404" s="1046">
        <v>5</v>
      </c>
      <c r="I404" s="1048">
        <v>208.76270076656223</v>
      </c>
      <c r="J404" s="1046" t="s">
        <v>27</v>
      </c>
      <c r="K404" s="1049">
        <v>1</v>
      </c>
      <c r="L404" s="1047">
        <v>512.24488643806137</v>
      </c>
    </row>
    <row r="405" spans="1:12">
      <c r="A405" s="1046" t="s">
        <v>812</v>
      </c>
      <c r="B405" s="1046" t="s">
        <v>2202</v>
      </c>
      <c r="C405" s="1047">
        <v>2744.1040452880875</v>
      </c>
      <c r="D405" s="1047" t="s">
        <v>21</v>
      </c>
      <c r="E405" s="1047" t="s">
        <v>21</v>
      </c>
      <c r="F405" s="1046">
        <v>17</v>
      </c>
      <c r="G405" s="1047">
        <v>2759.571475251581</v>
      </c>
      <c r="H405" s="1046">
        <v>28</v>
      </c>
      <c r="I405" s="1048">
        <v>208.76270076656223</v>
      </c>
      <c r="J405" s="1046" t="s">
        <v>22</v>
      </c>
      <c r="K405" s="1049">
        <v>0</v>
      </c>
      <c r="L405" s="1047">
        <v>0</v>
      </c>
    </row>
    <row r="406" spans="1:12">
      <c r="A406" s="1046" t="s">
        <v>813</v>
      </c>
      <c r="B406" s="1046" t="s">
        <v>2203</v>
      </c>
      <c r="C406" s="1047">
        <v>1988.0196747196519</v>
      </c>
      <c r="D406" s="1047" t="s">
        <v>21</v>
      </c>
      <c r="E406" s="1047" t="s">
        <v>21</v>
      </c>
      <c r="F406" s="1046">
        <v>7</v>
      </c>
      <c r="G406" s="1047">
        <v>1582.2271003832836</v>
      </c>
      <c r="H406" s="1046">
        <v>12</v>
      </c>
      <c r="I406" s="1048">
        <v>208.76270076656223</v>
      </c>
      <c r="J406" s="1046" t="s">
        <v>22</v>
      </c>
      <c r="K406" s="1049">
        <v>0</v>
      </c>
      <c r="L406" s="1047">
        <v>0</v>
      </c>
    </row>
    <row r="407" spans="1:12">
      <c r="A407" s="1046" t="s">
        <v>814</v>
      </c>
      <c r="B407" s="1046" t="s">
        <v>2204</v>
      </c>
      <c r="C407" s="1047">
        <v>371.21831912385261</v>
      </c>
      <c r="D407" s="1047" t="s">
        <v>21</v>
      </c>
      <c r="E407" s="1047" t="s">
        <v>21</v>
      </c>
      <c r="F407" s="1046">
        <v>5</v>
      </c>
      <c r="G407" s="1047">
        <v>417.62060901433421</v>
      </c>
      <c r="H407" s="1046">
        <v>5</v>
      </c>
      <c r="I407" s="1048">
        <v>208.76270076656223</v>
      </c>
      <c r="J407" s="1046" t="s">
        <v>27</v>
      </c>
      <c r="K407" s="1049">
        <v>1</v>
      </c>
      <c r="L407" s="1047">
        <v>417.62060901433421</v>
      </c>
    </row>
    <row r="408" spans="1:12">
      <c r="A408" s="1046" t="s">
        <v>815</v>
      </c>
      <c r="B408" s="1046" t="s">
        <v>2205</v>
      </c>
      <c r="C408" s="1047">
        <v>3037.9852145944706</v>
      </c>
      <c r="D408" s="1047" t="s">
        <v>21</v>
      </c>
      <c r="E408" s="1047" t="s">
        <v>21</v>
      </c>
      <c r="F408" s="1046">
        <v>27</v>
      </c>
      <c r="G408" s="1047">
        <v>3754.0362370220978</v>
      </c>
      <c r="H408" s="1046">
        <v>38</v>
      </c>
      <c r="I408" s="1048">
        <v>208.76270076656223</v>
      </c>
      <c r="J408" s="1046" t="s">
        <v>22</v>
      </c>
      <c r="K408" s="1049">
        <v>0</v>
      </c>
      <c r="L408" s="1047">
        <v>0</v>
      </c>
    </row>
    <row r="409" spans="1:12">
      <c r="A409" s="1046" t="s">
        <v>816</v>
      </c>
      <c r="B409" s="1046" t="s">
        <v>2206</v>
      </c>
      <c r="C409" s="1047">
        <v>1567.6695192411717</v>
      </c>
      <c r="D409" s="1047" t="s">
        <v>21</v>
      </c>
      <c r="E409" s="1047" t="s">
        <v>21</v>
      </c>
      <c r="F409" s="1046">
        <v>7</v>
      </c>
      <c r="G409" s="1047">
        <v>2449.3130271603213</v>
      </c>
      <c r="H409" s="1046">
        <v>21</v>
      </c>
      <c r="I409" s="1048">
        <v>208.76270076656223</v>
      </c>
      <c r="J409" s="1046" t="s">
        <v>22</v>
      </c>
      <c r="K409" s="1049">
        <v>0</v>
      </c>
      <c r="L409" s="1047">
        <v>0</v>
      </c>
    </row>
    <row r="410" spans="1:12">
      <c r="A410" s="1046" t="s">
        <v>817</v>
      </c>
      <c r="B410" s="1046" t="s">
        <v>2207</v>
      </c>
      <c r="C410" s="1047">
        <v>333.91451744719092</v>
      </c>
      <c r="D410" s="1047" t="s">
        <v>21</v>
      </c>
      <c r="E410" s="1047" t="s">
        <v>21</v>
      </c>
      <c r="F410" s="1046">
        <v>5</v>
      </c>
      <c r="G410" s="1047">
        <v>537.72065343675706</v>
      </c>
      <c r="H410" s="1046">
        <v>5</v>
      </c>
      <c r="I410" s="1048">
        <v>208.76270076656223</v>
      </c>
      <c r="J410" s="1046" t="s">
        <v>27</v>
      </c>
      <c r="K410" s="1049">
        <v>1</v>
      </c>
      <c r="L410" s="1047">
        <v>537.72065343675706</v>
      </c>
    </row>
    <row r="411" spans="1:12">
      <c r="A411" s="1046" t="s">
        <v>818</v>
      </c>
      <c r="B411" s="1046" t="s">
        <v>2208</v>
      </c>
      <c r="C411" s="1047">
        <v>3250.889838797857</v>
      </c>
      <c r="D411" s="1047" t="s">
        <v>21</v>
      </c>
      <c r="E411" s="1047" t="s">
        <v>21</v>
      </c>
      <c r="F411" s="1046">
        <v>23</v>
      </c>
      <c r="G411" s="1047">
        <v>2697.7017553976052</v>
      </c>
      <c r="H411" s="1046">
        <v>26</v>
      </c>
      <c r="I411" s="1048">
        <v>208.76270076656223</v>
      </c>
      <c r="J411" s="1046" t="s">
        <v>22</v>
      </c>
      <c r="K411" s="1049">
        <v>0</v>
      </c>
      <c r="L411" s="1047">
        <v>0</v>
      </c>
    </row>
    <row r="412" spans="1:12">
      <c r="A412" s="1046" t="s">
        <v>819</v>
      </c>
      <c r="B412" s="1046" t="s">
        <v>2209</v>
      </c>
      <c r="C412" s="1047">
        <v>1803.3203639791077</v>
      </c>
      <c r="D412" s="1047" t="s">
        <v>21</v>
      </c>
      <c r="E412" s="1047" t="s">
        <v>21</v>
      </c>
      <c r="F412" s="1046">
        <v>10</v>
      </c>
      <c r="G412" s="1047">
        <v>1407.5361266779412</v>
      </c>
      <c r="H412" s="1046">
        <v>10</v>
      </c>
      <c r="I412" s="1048">
        <v>208.76270076656223</v>
      </c>
      <c r="J412" s="1046" t="s">
        <v>22</v>
      </c>
      <c r="K412" s="1049">
        <v>0</v>
      </c>
      <c r="L412" s="1047">
        <v>0</v>
      </c>
    </row>
    <row r="413" spans="1:12">
      <c r="A413" s="1046" t="s">
        <v>820</v>
      </c>
      <c r="B413" s="1046" t="s">
        <v>2210</v>
      </c>
      <c r="C413" s="1047">
        <v>385.77590026596448</v>
      </c>
      <c r="D413" s="1047" t="s">
        <v>21</v>
      </c>
      <c r="E413" s="1047" t="s">
        <v>21</v>
      </c>
      <c r="F413" s="1046">
        <v>5</v>
      </c>
      <c r="G413" s="1047">
        <v>417.62060901433421</v>
      </c>
      <c r="H413" s="1046">
        <v>5</v>
      </c>
      <c r="I413" s="1048">
        <v>208.76270076656223</v>
      </c>
      <c r="J413" s="1046" t="s">
        <v>22</v>
      </c>
      <c r="K413" s="1049">
        <v>0</v>
      </c>
      <c r="L413" s="1047">
        <v>0</v>
      </c>
    </row>
    <row r="414" spans="1:12">
      <c r="A414" s="1046" t="s">
        <v>821</v>
      </c>
      <c r="B414" s="1046" t="s">
        <v>2211</v>
      </c>
      <c r="C414" s="1047">
        <v>2321.9341921668433</v>
      </c>
      <c r="D414" s="1047" t="s">
        <v>21</v>
      </c>
      <c r="E414" s="1047" t="s">
        <v>21</v>
      </c>
      <c r="F414" s="1046">
        <v>16</v>
      </c>
      <c r="G414" s="1047">
        <v>3353.702755614022</v>
      </c>
      <c r="H414" s="1046">
        <v>32</v>
      </c>
      <c r="I414" s="1048">
        <v>208.76270076656223</v>
      </c>
      <c r="J414" s="1046" t="s">
        <v>22</v>
      </c>
      <c r="K414" s="1049">
        <v>0</v>
      </c>
      <c r="L414" s="1047">
        <v>0</v>
      </c>
    </row>
    <row r="415" spans="1:12">
      <c r="A415" s="1046" t="s">
        <v>822</v>
      </c>
      <c r="B415" s="1046" t="s">
        <v>2212</v>
      </c>
      <c r="C415" s="1047">
        <v>1544.0134498852399</v>
      </c>
      <c r="D415" s="1047" t="s">
        <v>21</v>
      </c>
      <c r="E415" s="1047" t="s">
        <v>21</v>
      </c>
      <c r="F415" s="1046">
        <v>7</v>
      </c>
      <c r="G415" s="1047">
        <v>1994.3886164693261</v>
      </c>
      <c r="H415" s="1046">
        <v>17</v>
      </c>
      <c r="I415" s="1048">
        <v>208.76270076656223</v>
      </c>
      <c r="J415" s="1046" t="s">
        <v>22</v>
      </c>
      <c r="K415" s="1049">
        <v>0</v>
      </c>
      <c r="L415" s="1047">
        <v>0</v>
      </c>
    </row>
    <row r="416" spans="1:12">
      <c r="A416" s="1046" t="s">
        <v>823</v>
      </c>
      <c r="B416" s="1046" t="s">
        <v>2213</v>
      </c>
      <c r="C416" s="1047">
        <v>355.75088916035872</v>
      </c>
      <c r="D416" s="1047" t="s">
        <v>21</v>
      </c>
      <c r="E416" s="1047" t="s">
        <v>21</v>
      </c>
      <c r="F416" s="1046">
        <v>5</v>
      </c>
      <c r="G416" s="1047">
        <v>462.20320126205178</v>
      </c>
      <c r="H416" s="1046">
        <v>5</v>
      </c>
      <c r="I416" s="1048">
        <v>208.76270076656223</v>
      </c>
      <c r="J416" s="1046" t="s">
        <v>27</v>
      </c>
      <c r="K416" s="1049">
        <v>1</v>
      </c>
      <c r="L416" s="1047">
        <v>462.20320126205178</v>
      </c>
    </row>
    <row r="417" spans="1:12">
      <c r="A417" s="1046" t="s">
        <v>824</v>
      </c>
      <c r="B417" s="1046" t="s">
        <v>2214</v>
      </c>
      <c r="C417" s="1047">
        <v>3641.2149831707311</v>
      </c>
      <c r="D417" s="1047" t="s">
        <v>21</v>
      </c>
      <c r="E417" s="1047" t="s">
        <v>21</v>
      </c>
      <c r="F417" s="1046">
        <v>47</v>
      </c>
      <c r="G417" s="1047">
        <v>3851.3900609099705</v>
      </c>
      <c r="H417" s="1046">
        <v>49</v>
      </c>
      <c r="I417" s="1048">
        <v>208.76270076656223</v>
      </c>
      <c r="J417" s="1046" t="s">
        <v>22</v>
      </c>
      <c r="K417" s="1049">
        <v>0</v>
      </c>
      <c r="L417" s="1047">
        <v>0</v>
      </c>
    </row>
    <row r="418" spans="1:12">
      <c r="A418" s="1046" t="s">
        <v>825</v>
      </c>
      <c r="B418" s="1046" t="s">
        <v>2215</v>
      </c>
      <c r="C418" s="1047">
        <v>2357.4182962007399</v>
      </c>
      <c r="D418" s="1047" t="s">
        <v>21</v>
      </c>
      <c r="E418" s="1047" t="s">
        <v>21</v>
      </c>
      <c r="F418" s="1046">
        <v>20</v>
      </c>
      <c r="G418" s="1047">
        <v>2553.0357927978689</v>
      </c>
      <c r="H418" s="1046">
        <v>27</v>
      </c>
      <c r="I418" s="1048">
        <v>208.76270076656223</v>
      </c>
      <c r="J418" s="1046" t="s">
        <v>22</v>
      </c>
      <c r="K418" s="1049">
        <v>0</v>
      </c>
      <c r="L418" s="1047">
        <v>0</v>
      </c>
    </row>
    <row r="419" spans="1:12">
      <c r="A419" s="1046" t="s">
        <v>826</v>
      </c>
      <c r="B419" s="1046" t="s">
        <v>2216</v>
      </c>
      <c r="C419" s="1047">
        <v>309.34859926987724</v>
      </c>
      <c r="D419" s="1047" t="s">
        <v>21</v>
      </c>
      <c r="E419" s="1047" t="s">
        <v>21</v>
      </c>
      <c r="F419" s="1046">
        <v>5</v>
      </c>
      <c r="G419" s="1047">
        <v>441.27667837026604</v>
      </c>
      <c r="H419" s="1046">
        <v>5</v>
      </c>
      <c r="I419" s="1048">
        <v>208.76270076656223</v>
      </c>
      <c r="J419" s="1046" t="s">
        <v>27</v>
      </c>
      <c r="K419" s="1049">
        <v>1</v>
      </c>
      <c r="L419" s="1047">
        <v>441.27667837026604</v>
      </c>
    </row>
    <row r="420" spans="1:12">
      <c r="A420" s="1046" t="s">
        <v>827</v>
      </c>
      <c r="B420" s="1046" t="s">
        <v>2217</v>
      </c>
      <c r="C420" s="1047">
        <v>386.68574908734649</v>
      </c>
      <c r="D420" s="1047" t="s">
        <v>21</v>
      </c>
      <c r="E420" s="1047" t="s">
        <v>21</v>
      </c>
      <c r="F420" s="1046">
        <v>5</v>
      </c>
      <c r="G420" s="1047">
        <v>682.38661603649371</v>
      </c>
      <c r="H420" s="1046">
        <v>5</v>
      </c>
      <c r="I420" s="1048">
        <v>208.76270076656223</v>
      </c>
      <c r="J420" s="1046" t="s">
        <v>22</v>
      </c>
      <c r="K420" s="1049">
        <v>0</v>
      </c>
      <c r="L420" s="1047">
        <v>0</v>
      </c>
    </row>
    <row r="421" spans="1:12">
      <c r="A421" s="1046" t="s">
        <v>828</v>
      </c>
      <c r="B421" s="1046" t="s">
        <v>2218</v>
      </c>
      <c r="C421" s="1047">
        <v>437.2515392182857</v>
      </c>
      <c r="D421" s="1047" t="s">
        <v>21</v>
      </c>
      <c r="E421" s="1047" t="s">
        <v>21</v>
      </c>
      <c r="F421" s="1046">
        <v>5</v>
      </c>
      <c r="G421" s="1047">
        <v>641.1715395712082</v>
      </c>
      <c r="H421" s="1046">
        <v>5</v>
      </c>
      <c r="I421" s="1048">
        <v>208.76270076656223</v>
      </c>
      <c r="J421" s="1046" t="s">
        <v>22</v>
      </c>
      <c r="K421" s="1049">
        <v>0</v>
      </c>
      <c r="L421" s="1047">
        <v>0</v>
      </c>
    </row>
    <row r="422" spans="1:12">
      <c r="A422" s="1046" t="s">
        <v>829</v>
      </c>
      <c r="B422" s="1046" t="s">
        <v>2219</v>
      </c>
      <c r="C422" s="1047">
        <v>521.56461628728243</v>
      </c>
      <c r="D422" s="1047" t="s">
        <v>21</v>
      </c>
      <c r="E422" s="1047" t="s">
        <v>21</v>
      </c>
      <c r="F422" s="1046">
        <v>5</v>
      </c>
      <c r="G422" s="1047">
        <v>732.34730895977452</v>
      </c>
      <c r="H422" s="1046">
        <v>5</v>
      </c>
      <c r="I422" s="1048">
        <v>208.76270076656223</v>
      </c>
      <c r="J422" s="1046" t="s">
        <v>22</v>
      </c>
      <c r="K422" s="1049">
        <v>0</v>
      </c>
      <c r="L422" s="1047">
        <v>0</v>
      </c>
    </row>
    <row r="423" spans="1:12">
      <c r="A423" s="1046" t="s">
        <v>830</v>
      </c>
      <c r="B423" s="1046" t="s">
        <v>2220</v>
      </c>
      <c r="C423" s="1047">
        <v>585.28961639757074</v>
      </c>
      <c r="D423" s="1047" t="s">
        <v>21</v>
      </c>
      <c r="E423" s="1047" t="s">
        <v>21</v>
      </c>
      <c r="F423" s="1046">
        <v>5</v>
      </c>
      <c r="G423" s="1047">
        <v>781.36653981384234</v>
      </c>
      <c r="H423" s="1046">
        <v>5</v>
      </c>
      <c r="I423" s="1048">
        <v>208.76270076656223</v>
      </c>
      <c r="J423" s="1046" t="s">
        <v>22</v>
      </c>
      <c r="K423" s="1049">
        <v>0</v>
      </c>
      <c r="L423" s="1047">
        <v>0</v>
      </c>
    </row>
    <row r="424" spans="1:12">
      <c r="A424" s="1046" t="s">
        <v>831</v>
      </c>
      <c r="B424" s="1046" t="s">
        <v>2221</v>
      </c>
      <c r="C424" s="1047">
        <v>340.2834591968649</v>
      </c>
      <c r="D424" s="1047" t="s">
        <v>21</v>
      </c>
      <c r="E424" s="1047" t="s">
        <v>21</v>
      </c>
      <c r="F424" s="1046">
        <v>5</v>
      </c>
      <c r="G424" s="1047">
        <v>562.28657161407091</v>
      </c>
      <c r="H424" s="1046">
        <v>5</v>
      </c>
      <c r="I424" s="1048">
        <v>208.76270076656223</v>
      </c>
      <c r="J424" s="1046" t="s">
        <v>22</v>
      </c>
      <c r="K424" s="1049">
        <v>0</v>
      </c>
      <c r="L424" s="1047">
        <v>0</v>
      </c>
    </row>
    <row r="425" spans="1:12">
      <c r="A425" s="1046" t="s">
        <v>832</v>
      </c>
      <c r="B425" s="1046" t="s">
        <v>2222</v>
      </c>
      <c r="C425" s="1047">
        <v>386.68574908734649</v>
      </c>
      <c r="D425" s="1047" t="s">
        <v>21</v>
      </c>
      <c r="E425" s="1047" t="s">
        <v>21</v>
      </c>
      <c r="F425" s="1046">
        <v>5</v>
      </c>
      <c r="G425" s="1047">
        <v>589.58203625553062</v>
      </c>
      <c r="H425" s="1046">
        <v>5</v>
      </c>
      <c r="I425" s="1048">
        <v>208.76270076656223</v>
      </c>
      <c r="J425" s="1046" t="s">
        <v>22</v>
      </c>
      <c r="K425" s="1049">
        <v>0</v>
      </c>
      <c r="L425" s="1047">
        <v>0</v>
      </c>
    </row>
    <row r="426" spans="1:12">
      <c r="A426" s="1046" t="s">
        <v>833</v>
      </c>
      <c r="B426" s="1046" t="s">
        <v>2223</v>
      </c>
      <c r="C426" s="1047">
        <v>429.4486436923001</v>
      </c>
      <c r="D426" s="1047" t="s">
        <v>21</v>
      </c>
      <c r="E426" s="1047" t="s">
        <v>21</v>
      </c>
      <c r="F426" s="1046">
        <v>5</v>
      </c>
      <c r="G426" s="1047">
        <v>661.46009314470803</v>
      </c>
      <c r="H426" s="1046">
        <v>5</v>
      </c>
      <c r="I426" s="1048">
        <v>208.76270076656223</v>
      </c>
      <c r="J426" s="1046" t="s">
        <v>22</v>
      </c>
      <c r="K426" s="1049">
        <v>0</v>
      </c>
      <c r="L426" s="1047">
        <v>0</v>
      </c>
    </row>
    <row r="427" spans="1:12">
      <c r="A427" s="1046" t="s">
        <v>834</v>
      </c>
      <c r="B427" s="1046" t="s">
        <v>2224</v>
      </c>
      <c r="C427" s="1047">
        <v>161.95309020599456</v>
      </c>
      <c r="D427" s="1047" t="s">
        <v>21</v>
      </c>
      <c r="E427" s="1047" t="s">
        <v>21</v>
      </c>
      <c r="F427" s="1046">
        <v>5</v>
      </c>
      <c r="G427" s="1047">
        <v>545.90929282919501</v>
      </c>
      <c r="H427" s="1046">
        <v>5</v>
      </c>
      <c r="I427" s="1048">
        <v>208.76270076656223</v>
      </c>
      <c r="J427" s="1046" t="s">
        <v>22</v>
      </c>
      <c r="K427" s="1049">
        <v>0</v>
      </c>
      <c r="L427" s="1047">
        <v>0</v>
      </c>
    </row>
    <row r="428" spans="1:12">
      <c r="A428" s="1046" t="s">
        <v>2225</v>
      </c>
      <c r="B428" s="1046" t="s">
        <v>2226</v>
      </c>
      <c r="C428" s="1047">
        <v>688.75555778616774</v>
      </c>
      <c r="D428" s="1047" t="s">
        <v>21</v>
      </c>
      <c r="E428" s="1047" t="s">
        <v>21</v>
      </c>
      <c r="F428" s="1046">
        <v>5</v>
      </c>
      <c r="G428" s="1047">
        <v>760.63361467534514</v>
      </c>
      <c r="H428" s="1046">
        <v>5</v>
      </c>
      <c r="I428" s="1048">
        <v>208.76270076656223</v>
      </c>
      <c r="J428" s="1046" t="s">
        <v>22</v>
      </c>
      <c r="K428" s="1049">
        <v>0</v>
      </c>
      <c r="L428" s="1047">
        <v>0</v>
      </c>
    </row>
    <row r="429" spans="1:12">
      <c r="A429" s="1046" t="s">
        <v>2227</v>
      </c>
      <c r="B429" s="1046" t="s">
        <v>2228</v>
      </c>
      <c r="C429" s="1047">
        <v>831.60182274314047</v>
      </c>
      <c r="D429" s="1047" t="s">
        <v>21</v>
      </c>
      <c r="E429" s="1047" t="s">
        <v>21</v>
      </c>
      <c r="F429" s="1046">
        <v>5</v>
      </c>
      <c r="G429" s="1047">
        <v>1248.3125829360924</v>
      </c>
      <c r="H429" s="1046">
        <v>5</v>
      </c>
      <c r="I429" s="1048">
        <v>208.76270076656223</v>
      </c>
      <c r="J429" s="1046" t="s">
        <v>22</v>
      </c>
      <c r="K429" s="1049">
        <v>0</v>
      </c>
      <c r="L429" s="1047">
        <v>0</v>
      </c>
    </row>
    <row r="430" spans="1:12">
      <c r="A430" s="1046" t="s">
        <v>835</v>
      </c>
      <c r="B430" s="1046" t="s">
        <v>2229</v>
      </c>
      <c r="C430" s="1047">
        <v>232.0114494524079</v>
      </c>
      <c r="D430" s="1047" t="s">
        <v>21</v>
      </c>
      <c r="E430" s="1047" t="s">
        <v>21</v>
      </c>
      <c r="F430" s="1046">
        <v>5</v>
      </c>
      <c r="G430" s="1047">
        <v>488.58881708212959</v>
      </c>
      <c r="H430" s="1046">
        <v>5</v>
      </c>
      <c r="I430" s="1048">
        <v>208.76270076656223</v>
      </c>
      <c r="J430" s="1046" t="s">
        <v>22</v>
      </c>
      <c r="K430" s="1049">
        <v>0</v>
      </c>
      <c r="L430" s="1047">
        <v>0</v>
      </c>
    </row>
    <row r="431" spans="1:12">
      <c r="A431" s="1046" t="s">
        <v>836</v>
      </c>
      <c r="B431" s="1046" t="s">
        <v>2230</v>
      </c>
      <c r="C431" s="1047">
        <v>352.11149387483078</v>
      </c>
      <c r="D431" s="1047" t="s">
        <v>21</v>
      </c>
      <c r="E431" s="1047" t="s">
        <v>21</v>
      </c>
      <c r="F431" s="1046">
        <v>5</v>
      </c>
      <c r="G431" s="1047">
        <v>744.25633589046924</v>
      </c>
      <c r="H431" s="1046">
        <v>5</v>
      </c>
      <c r="I431" s="1048">
        <v>208.76270076656223</v>
      </c>
      <c r="J431" s="1046" t="s">
        <v>22</v>
      </c>
      <c r="K431" s="1049">
        <v>0</v>
      </c>
      <c r="L431" s="1047">
        <v>0</v>
      </c>
    </row>
    <row r="432" spans="1:12">
      <c r="A432" s="1046" t="s">
        <v>837</v>
      </c>
      <c r="B432" s="1046" t="s">
        <v>2231</v>
      </c>
      <c r="C432" s="1047">
        <v>372.12816794523462</v>
      </c>
      <c r="D432" s="1047" t="s">
        <v>21</v>
      </c>
      <c r="E432" s="1047" t="s">
        <v>21</v>
      </c>
      <c r="F432" s="1046">
        <v>5</v>
      </c>
      <c r="G432" s="1047">
        <v>753.35482410428915</v>
      </c>
      <c r="H432" s="1046">
        <v>5</v>
      </c>
      <c r="I432" s="1048">
        <v>208.76270076656223</v>
      </c>
      <c r="J432" s="1046" t="s">
        <v>22</v>
      </c>
      <c r="K432" s="1049">
        <v>0</v>
      </c>
      <c r="L432" s="1047">
        <v>0</v>
      </c>
    </row>
    <row r="433" spans="1:12">
      <c r="A433" s="1046" t="s">
        <v>2232</v>
      </c>
      <c r="B433" s="1046" t="s">
        <v>2233</v>
      </c>
      <c r="C433" s="1047">
        <v>819.77378806517459</v>
      </c>
      <c r="D433" s="1047" t="s">
        <v>21</v>
      </c>
      <c r="E433" s="1047" t="s">
        <v>21</v>
      </c>
      <c r="F433" s="1046">
        <v>5</v>
      </c>
      <c r="G433" s="1047">
        <v>857.07758974183628</v>
      </c>
      <c r="H433" s="1046">
        <v>5</v>
      </c>
      <c r="I433" s="1048">
        <v>208.76270076656223</v>
      </c>
      <c r="J433" s="1046" t="s">
        <v>22</v>
      </c>
      <c r="K433" s="1049">
        <v>0</v>
      </c>
      <c r="L433" s="1047">
        <v>0</v>
      </c>
    </row>
    <row r="434" spans="1:12">
      <c r="A434" s="1046" t="s">
        <v>2234</v>
      </c>
      <c r="B434" s="1046" t="s">
        <v>2235</v>
      </c>
      <c r="C434" s="1047">
        <v>904.38972845369972</v>
      </c>
      <c r="D434" s="1047" t="s">
        <v>21</v>
      </c>
      <c r="E434" s="1047" t="s">
        <v>21</v>
      </c>
      <c r="F434" s="1046">
        <v>5</v>
      </c>
      <c r="G434" s="1047">
        <v>816.13439277964665</v>
      </c>
      <c r="H434" s="1046">
        <v>5</v>
      </c>
      <c r="I434" s="1048">
        <v>208.76270076656223</v>
      </c>
      <c r="J434" s="1046" t="s">
        <v>22</v>
      </c>
      <c r="K434" s="1049">
        <v>0</v>
      </c>
      <c r="L434" s="1047">
        <v>0</v>
      </c>
    </row>
    <row r="435" spans="1:12">
      <c r="A435" s="1046" t="s">
        <v>838</v>
      </c>
      <c r="B435" s="1046" t="s">
        <v>215</v>
      </c>
      <c r="C435" s="1047">
        <v>499.50700293871347</v>
      </c>
      <c r="D435" s="1047" t="s">
        <v>21</v>
      </c>
      <c r="E435" s="1047" t="s">
        <v>21</v>
      </c>
      <c r="F435" s="1046">
        <v>5</v>
      </c>
      <c r="G435" s="1047">
        <v>673.28812782267391</v>
      </c>
      <c r="H435" s="1046">
        <v>5</v>
      </c>
      <c r="I435" s="1048">
        <v>208.76270076656223</v>
      </c>
      <c r="J435" s="1046" t="s">
        <v>22</v>
      </c>
      <c r="K435" s="1049">
        <v>0</v>
      </c>
      <c r="L435" s="1047">
        <v>0</v>
      </c>
    </row>
    <row r="436" spans="1:12">
      <c r="A436" s="1046" t="s">
        <v>2236</v>
      </c>
      <c r="B436" s="1046" t="s">
        <v>2237</v>
      </c>
      <c r="C436" s="1047">
        <v>504.05624704562342</v>
      </c>
      <c r="D436" s="1047" t="s">
        <v>21</v>
      </c>
      <c r="E436" s="1047" t="s">
        <v>21</v>
      </c>
      <c r="F436" s="1046">
        <v>5</v>
      </c>
      <c r="G436" s="1047">
        <v>633.25477968186635</v>
      </c>
      <c r="H436" s="1046">
        <v>5</v>
      </c>
      <c r="I436" s="1048">
        <v>208.76270076656223</v>
      </c>
      <c r="J436" s="1046" t="s">
        <v>22</v>
      </c>
      <c r="K436" s="1049">
        <v>0</v>
      </c>
      <c r="L436" s="1047">
        <v>0</v>
      </c>
    </row>
    <row r="437" spans="1:12">
      <c r="A437" s="1046" t="s">
        <v>2238</v>
      </c>
      <c r="B437" s="1046" t="s">
        <v>2239</v>
      </c>
      <c r="C437" s="1047">
        <v>1370.2323250012796</v>
      </c>
      <c r="D437" s="1047" t="s">
        <v>21</v>
      </c>
      <c r="E437" s="1047" t="s">
        <v>21</v>
      </c>
      <c r="F437" s="1046">
        <v>5</v>
      </c>
      <c r="G437" s="1047">
        <v>1373.8717202868074</v>
      </c>
      <c r="H437" s="1046">
        <v>5</v>
      </c>
      <c r="I437" s="1048">
        <v>208.76270076656223</v>
      </c>
      <c r="J437" s="1046" t="s">
        <v>22</v>
      </c>
      <c r="K437" s="1049">
        <v>0</v>
      </c>
      <c r="L437" s="1047">
        <v>0</v>
      </c>
    </row>
    <row r="438" spans="1:12">
      <c r="A438" s="1046" t="s">
        <v>839</v>
      </c>
      <c r="B438" s="1046" t="s">
        <v>216</v>
      </c>
      <c r="C438" s="1047">
        <v>530.44186286570118</v>
      </c>
      <c r="D438" s="1047" t="s">
        <v>21</v>
      </c>
      <c r="E438" s="1047" t="s">
        <v>21</v>
      </c>
      <c r="F438" s="1046">
        <v>5</v>
      </c>
      <c r="G438" s="1047">
        <v>593.22143154105856</v>
      </c>
      <c r="H438" s="1046">
        <v>11</v>
      </c>
      <c r="I438" s="1048">
        <v>208.76270076656223</v>
      </c>
      <c r="J438" s="1046" t="s">
        <v>22</v>
      </c>
      <c r="K438" s="1049">
        <v>0</v>
      </c>
      <c r="L438" s="1047">
        <v>0</v>
      </c>
    </row>
    <row r="439" spans="1:12">
      <c r="A439" s="1046" t="s">
        <v>840</v>
      </c>
      <c r="B439" s="1046" t="s">
        <v>2240</v>
      </c>
      <c r="C439" s="1047">
        <v>6272.497774607451</v>
      </c>
      <c r="D439" s="1047" t="s">
        <v>21</v>
      </c>
      <c r="E439" s="1047" t="s">
        <v>21</v>
      </c>
      <c r="F439" s="1046">
        <v>30</v>
      </c>
      <c r="G439" s="1047">
        <v>7321.5534656608879</v>
      </c>
      <c r="H439" s="1046">
        <v>54</v>
      </c>
      <c r="I439" s="1048">
        <v>208.76270076656223</v>
      </c>
      <c r="J439" s="1046" t="s">
        <v>22</v>
      </c>
      <c r="K439" s="1049">
        <v>0</v>
      </c>
      <c r="L439" s="1047">
        <v>0</v>
      </c>
    </row>
    <row r="440" spans="1:12">
      <c r="A440" s="1046" t="s">
        <v>841</v>
      </c>
      <c r="B440" s="1046" t="s">
        <v>2241</v>
      </c>
      <c r="C440" s="1047">
        <v>3874.1362814445206</v>
      </c>
      <c r="D440" s="1047" t="s">
        <v>21</v>
      </c>
      <c r="E440" s="1047" t="s">
        <v>21</v>
      </c>
      <c r="F440" s="1046">
        <v>12</v>
      </c>
      <c r="G440" s="1047">
        <v>4375.4629820259979</v>
      </c>
      <c r="H440" s="1046">
        <v>23</v>
      </c>
      <c r="I440" s="1048">
        <v>208.76270076656223</v>
      </c>
      <c r="J440" s="1046" t="s">
        <v>22</v>
      </c>
      <c r="K440" s="1049">
        <v>0</v>
      </c>
      <c r="L440" s="1047">
        <v>0</v>
      </c>
    </row>
    <row r="441" spans="1:12">
      <c r="A441" s="1046" t="s">
        <v>842</v>
      </c>
      <c r="B441" s="1046" t="s">
        <v>2242</v>
      </c>
      <c r="C441" s="1047">
        <v>3686.7074242398303</v>
      </c>
      <c r="D441" s="1047" t="s">
        <v>21</v>
      </c>
      <c r="E441" s="1047" t="s">
        <v>21</v>
      </c>
      <c r="F441" s="1046">
        <v>16</v>
      </c>
      <c r="G441" s="1047">
        <v>6469.934968847344</v>
      </c>
      <c r="H441" s="1046">
        <v>53</v>
      </c>
      <c r="I441" s="1048">
        <v>208.76270076656223</v>
      </c>
      <c r="J441" s="1046" t="s">
        <v>22</v>
      </c>
      <c r="K441" s="1049">
        <v>0</v>
      </c>
      <c r="L441" s="1047">
        <v>0</v>
      </c>
    </row>
    <row r="442" spans="1:12">
      <c r="A442" s="1046" t="s">
        <v>843</v>
      </c>
      <c r="B442" s="1046" t="s">
        <v>2243</v>
      </c>
      <c r="C442" s="1047">
        <v>2871.4828802815659</v>
      </c>
      <c r="D442" s="1047" t="s">
        <v>21</v>
      </c>
      <c r="E442" s="1047" t="s">
        <v>21</v>
      </c>
      <c r="F442" s="1046">
        <v>12</v>
      </c>
      <c r="G442" s="1047">
        <v>3759.49532995039</v>
      </c>
      <c r="H442" s="1046">
        <v>22</v>
      </c>
      <c r="I442" s="1048">
        <v>208.76270076656223</v>
      </c>
      <c r="J442" s="1046" t="s">
        <v>22</v>
      </c>
      <c r="K442" s="1049">
        <v>0</v>
      </c>
      <c r="L442" s="1047">
        <v>0</v>
      </c>
    </row>
    <row r="443" spans="1:12">
      <c r="A443" s="1046" t="s">
        <v>2244</v>
      </c>
      <c r="B443" s="1046" t="s">
        <v>2245</v>
      </c>
      <c r="C443" s="1047">
        <v>7107.7389926361193</v>
      </c>
      <c r="D443" s="1047" t="s">
        <v>21</v>
      </c>
      <c r="E443" s="1047" t="s">
        <v>21</v>
      </c>
      <c r="F443" s="1046">
        <v>27</v>
      </c>
      <c r="G443" s="1047">
        <v>7216.0110023805773</v>
      </c>
      <c r="H443" s="1046">
        <v>35</v>
      </c>
      <c r="I443" s="1048">
        <v>208.76270076656223</v>
      </c>
      <c r="J443" s="1046" t="s">
        <v>22</v>
      </c>
      <c r="K443" s="1049">
        <v>0</v>
      </c>
      <c r="L443" s="1047">
        <v>0</v>
      </c>
    </row>
    <row r="444" spans="1:12">
      <c r="A444" s="1046" t="s">
        <v>2246</v>
      </c>
      <c r="B444" s="1046" t="s">
        <v>2247</v>
      </c>
      <c r="C444" s="1047">
        <v>3370.0800343988976</v>
      </c>
      <c r="D444" s="1047" t="s">
        <v>21</v>
      </c>
      <c r="E444" s="1047" t="s">
        <v>21</v>
      </c>
      <c r="F444" s="1046">
        <v>12</v>
      </c>
      <c r="G444" s="1047">
        <v>3929.637059548822</v>
      </c>
      <c r="H444" s="1046">
        <v>13</v>
      </c>
      <c r="I444" s="1048">
        <v>208.76270076656223</v>
      </c>
      <c r="J444" s="1046" t="s">
        <v>22</v>
      </c>
      <c r="K444" s="1049">
        <v>0</v>
      </c>
      <c r="L444" s="1047">
        <v>0</v>
      </c>
    </row>
    <row r="445" spans="1:12">
      <c r="A445" s="1046" t="s">
        <v>2248</v>
      </c>
      <c r="B445" s="1046" t="s">
        <v>2249</v>
      </c>
      <c r="C445" s="1047">
        <v>10247.627275225374</v>
      </c>
      <c r="D445" s="1047" t="s">
        <v>21</v>
      </c>
      <c r="E445" s="1047" t="s">
        <v>21</v>
      </c>
      <c r="F445" s="1046">
        <v>28</v>
      </c>
      <c r="G445" s="1047">
        <v>12557.733432714251</v>
      </c>
      <c r="H445" s="1046">
        <v>140</v>
      </c>
      <c r="I445" s="1048">
        <v>208.76270076656223</v>
      </c>
      <c r="J445" s="1046" t="s">
        <v>22</v>
      </c>
      <c r="K445" s="1049">
        <v>0</v>
      </c>
      <c r="L445" s="1047">
        <v>0</v>
      </c>
    </row>
    <row r="446" spans="1:12">
      <c r="A446" s="1046" t="s">
        <v>2250</v>
      </c>
      <c r="B446" s="1046" t="s">
        <v>2251</v>
      </c>
      <c r="C446" s="1047">
        <v>5788.4582016322311</v>
      </c>
      <c r="D446" s="1047" t="s">
        <v>21</v>
      </c>
      <c r="E446" s="1047" t="s">
        <v>21</v>
      </c>
      <c r="F446" s="1046">
        <v>14</v>
      </c>
      <c r="G446" s="1047">
        <v>5919.4764319112392</v>
      </c>
      <c r="H446" s="1046">
        <v>32</v>
      </c>
      <c r="I446" s="1048">
        <v>208.76270076656223</v>
      </c>
      <c r="J446" s="1046" t="s">
        <v>22</v>
      </c>
      <c r="K446" s="1049">
        <v>0</v>
      </c>
      <c r="L446" s="1047">
        <v>0</v>
      </c>
    </row>
    <row r="447" spans="1:12">
      <c r="A447" s="1046" t="s">
        <v>2252</v>
      </c>
      <c r="B447" s="1046" t="s">
        <v>2253</v>
      </c>
      <c r="C447" s="1047">
        <v>9683.5210059685378</v>
      </c>
      <c r="D447" s="1047" t="s">
        <v>21</v>
      </c>
      <c r="E447" s="1047" t="s">
        <v>21</v>
      </c>
      <c r="F447" s="1046">
        <v>67</v>
      </c>
      <c r="G447" s="1047">
        <v>12571.38116503498</v>
      </c>
      <c r="H447" s="1046">
        <v>113</v>
      </c>
      <c r="I447" s="1048">
        <v>208.76270076656223</v>
      </c>
      <c r="J447" s="1046" t="s">
        <v>22</v>
      </c>
      <c r="K447" s="1049">
        <v>0</v>
      </c>
      <c r="L447" s="1047">
        <v>0</v>
      </c>
    </row>
    <row r="448" spans="1:12">
      <c r="A448" s="1046" t="s">
        <v>2254</v>
      </c>
      <c r="B448" s="1046" t="s">
        <v>2255</v>
      </c>
      <c r="C448" s="1047">
        <v>17832.127050265655</v>
      </c>
      <c r="D448" s="1047" t="s">
        <v>21</v>
      </c>
      <c r="E448" s="1047" t="s">
        <v>21</v>
      </c>
      <c r="F448" s="1046">
        <v>96</v>
      </c>
      <c r="G448" s="1047">
        <v>20257.784008070048</v>
      </c>
      <c r="H448" s="1046">
        <v>219</v>
      </c>
      <c r="I448" s="1048">
        <v>208.76270076656223</v>
      </c>
      <c r="J448" s="1046" t="s">
        <v>22</v>
      </c>
      <c r="K448" s="1049">
        <v>0</v>
      </c>
      <c r="L448" s="1047">
        <v>0</v>
      </c>
    </row>
    <row r="449" spans="1:12">
      <c r="A449" s="1046" t="s">
        <v>2256</v>
      </c>
      <c r="B449" s="1046" t="s">
        <v>2257</v>
      </c>
      <c r="C449" s="1047">
        <v>448.55546894132192</v>
      </c>
      <c r="D449" s="1047" t="s">
        <v>21</v>
      </c>
      <c r="E449" s="1047" t="s">
        <v>21</v>
      </c>
      <c r="F449" s="1046">
        <v>5</v>
      </c>
      <c r="G449" s="1047">
        <v>684.20631367925785</v>
      </c>
      <c r="H449" s="1046">
        <v>5</v>
      </c>
      <c r="I449" s="1048">
        <v>208.76270076656223</v>
      </c>
      <c r="J449" s="1046" t="s">
        <v>22</v>
      </c>
      <c r="K449" s="1049">
        <v>0</v>
      </c>
      <c r="L449" s="1047">
        <v>0</v>
      </c>
    </row>
    <row r="450" spans="1:12">
      <c r="A450" s="1046" t="s">
        <v>2258</v>
      </c>
      <c r="B450" s="1046" t="s">
        <v>2259</v>
      </c>
      <c r="C450" s="1047">
        <v>4561.0721415879252</v>
      </c>
      <c r="D450" s="1047" t="s">
        <v>21</v>
      </c>
      <c r="E450" s="1047" t="s">
        <v>21</v>
      </c>
      <c r="F450" s="1046">
        <v>32</v>
      </c>
      <c r="G450" s="1047">
        <v>5897.6400601980695</v>
      </c>
      <c r="H450" s="1046">
        <v>53</v>
      </c>
      <c r="I450" s="1048">
        <v>208.76270076656223</v>
      </c>
      <c r="J450" s="1046" t="s">
        <v>22</v>
      </c>
      <c r="K450" s="1049">
        <v>0</v>
      </c>
      <c r="L450" s="1047">
        <v>0</v>
      </c>
    </row>
    <row r="451" spans="1:12">
      <c r="A451" s="1046" t="s">
        <v>2260</v>
      </c>
      <c r="B451" s="1046" t="s">
        <v>2261</v>
      </c>
      <c r="C451" s="1047">
        <v>2469.3297012307253</v>
      </c>
      <c r="D451" s="1047" t="s">
        <v>21</v>
      </c>
      <c r="E451" s="1047" t="s">
        <v>21</v>
      </c>
      <c r="F451" s="1046">
        <v>12</v>
      </c>
      <c r="G451" s="1047">
        <v>3473.8028000364448</v>
      </c>
      <c r="H451" s="1046">
        <v>24</v>
      </c>
      <c r="I451" s="1048">
        <v>208.76270076656223</v>
      </c>
      <c r="J451" s="1046" t="s">
        <v>22</v>
      </c>
      <c r="K451" s="1049">
        <v>0</v>
      </c>
      <c r="L451" s="1047">
        <v>0</v>
      </c>
    </row>
    <row r="452" spans="1:12">
      <c r="A452" s="1046" t="s">
        <v>2262</v>
      </c>
      <c r="B452" s="1046" t="s">
        <v>2263</v>
      </c>
      <c r="C452" s="1047">
        <v>765.18285878225504</v>
      </c>
      <c r="D452" s="1047" t="s">
        <v>21</v>
      </c>
      <c r="E452" s="1047" t="s">
        <v>21</v>
      </c>
      <c r="F452" s="1046">
        <v>5</v>
      </c>
      <c r="G452" s="1047">
        <v>807.03590456582674</v>
      </c>
      <c r="H452" s="1046">
        <v>5</v>
      </c>
      <c r="I452" s="1048">
        <v>208.76270076656223</v>
      </c>
      <c r="J452" s="1046" t="s">
        <v>22</v>
      </c>
      <c r="K452" s="1049">
        <v>0</v>
      </c>
      <c r="L452" s="1047">
        <v>0</v>
      </c>
    </row>
    <row r="453" spans="1:12">
      <c r="A453" s="1046" t="s">
        <v>2264</v>
      </c>
      <c r="B453" s="1046" t="s">
        <v>2265</v>
      </c>
      <c r="C453" s="1047">
        <v>1422.0937078200529</v>
      </c>
      <c r="D453" s="1047" t="s">
        <v>21</v>
      </c>
      <c r="E453" s="1047" t="s">
        <v>21</v>
      </c>
      <c r="F453" s="1046">
        <v>5</v>
      </c>
      <c r="G453" s="1047">
        <v>1422.0937078200529</v>
      </c>
      <c r="H453" s="1046">
        <v>5</v>
      </c>
      <c r="I453" s="1048">
        <v>208.76270076656223</v>
      </c>
      <c r="J453" s="1046" t="s">
        <v>22</v>
      </c>
      <c r="K453" s="1049">
        <v>0</v>
      </c>
      <c r="L453" s="1047">
        <v>0</v>
      </c>
    </row>
    <row r="454" spans="1:12">
      <c r="A454" s="1046" t="s">
        <v>2266</v>
      </c>
      <c r="B454" s="1046" t="s">
        <v>2267</v>
      </c>
      <c r="C454" s="1047">
        <v>11026.457866328359</v>
      </c>
      <c r="D454" s="1047" t="s">
        <v>21</v>
      </c>
      <c r="E454" s="1047" t="s">
        <v>21</v>
      </c>
      <c r="F454" s="1046">
        <v>66</v>
      </c>
      <c r="G454" s="1047">
        <v>11897.183188390924</v>
      </c>
      <c r="H454" s="1046">
        <v>94</v>
      </c>
      <c r="I454" s="1048">
        <v>208.76270076656223</v>
      </c>
      <c r="J454" s="1046" t="s">
        <v>22</v>
      </c>
      <c r="K454" s="1049">
        <v>0</v>
      </c>
      <c r="L454" s="1047">
        <v>0</v>
      </c>
    </row>
    <row r="455" spans="1:12">
      <c r="A455" s="1046" t="s">
        <v>2268</v>
      </c>
      <c r="B455" s="1046" t="s">
        <v>2269</v>
      </c>
      <c r="C455" s="1047">
        <v>6706.4956624066608</v>
      </c>
      <c r="D455" s="1047" t="s">
        <v>21</v>
      </c>
      <c r="E455" s="1047" t="s">
        <v>21</v>
      </c>
      <c r="F455" s="1046">
        <v>24</v>
      </c>
      <c r="G455" s="1047">
        <v>7395.2512201928284</v>
      </c>
      <c r="H455" s="1046">
        <v>38</v>
      </c>
      <c r="I455" s="1048">
        <v>208.76270076656223</v>
      </c>
      <c r="J455" s="1046" t="s">
        <v>22</v>
      </c>
      <c r="K455" s="1049">
        <v>0</v>
      </c>
      <c r="L455" s="1047">
        <v>0</v>
      </c>
    </row>
    <row r="456" spans="1:12">
      <c r="A456" s="1046" t="s">
        <v>2270</v>
      </c>
      <c r="B456" s="1046" t="s">
        <v>2271</v>
      </c>
      <c r="C456" s="1047">
        <v>7496.2444393662308</v>
      </c>
      <c r="D456" s="1047" t="s">
        <v>21</v>
      </c>
      <c r="E456" s="1047" t="s">
        <v>21</v>
      </c>
      <c r="F456" s="1046">
        <v>37</v>
      </c>
      <c r="G456" s="1047">
        <v>8174.9916601171954</v>
      </c>
      <c r="H456" s="1046">
        <v>62</v>
      </c>
      <c r="I456" s="1048">
        <v>208.76270076656223</v>
      </c>
      <c r="J456" s="1046" t="s">
        <v>22</v>
      </c>
      <c r="K456" s="1049">
        <v>0</v>
      </c>
      <c r="L456" s="1047">
        <v>0</v>
      </c>
    </row>
    <row r="457" spans="1:12">
      <c r="A457" s="1046" t="s">
        <v>2272</v>
      </c>
      <c r="B457" s="1046" t="s">
        <v>2273</v>
      </c>
      <c r="C457" s="1047">
        <v>5221.6223859112497</v>
      </c>
      <c r="D457" s="1047" t="s">
        <v>21</v>
      </c>
      <c r="E457" s="1047" t="s">
        <v>21</v>
      </c>
      <c r="F457" s="1046">
        <v>15</v>
      </c>
      <c r="G457" s="1047">
        <v>5685.645284816067</v>
      </c>
      <c r="H457" s="1046">
        <v>33</v>
      </c>
      <c r="I457" s="1048">
        <v>208.76270076656223</v>
      </c>
      <c r="J457" s="1046" t="s">
        <v>22</v>
      </c>
      <c r="K457" s="1049">
        <v>0</v>
      </c>
      <c r="L457" s="1047">
        <v>0</v>
      </c>
    </row>
    <row r="458" spans="1:12">
      <c r="A458" s="1046" t="s">
        <v>2274</v>
      </c>
      <c r="B458" s="1046" t="s">
        <v>2275</v>
      </c>
      <c r="C458" s="1047">
        <v>5583.7422168212825</v>
      </c>
      <c r="D458" s="1047" t="s">
        <v>21</v>
      </c>
      <c r="E458" s="1047" t="s">
        <v>21</v>
      </c>
      <c r="F458" s="1046">
        <v>24</v>
      </c>
      <c r="G458" s="1047">
        <v>6862.9896596843628</v>
      </c>
      <c r="H458" s="1046">
        <v>47</v>
      </c>
      <c r="I458" s="1048">
        <v>208.76270076656223</v>
      </c>
      <c r="J458" s="1046" t="s">
        <v>22</v>
      </c>
      <c r="K458" s="1049">
        <v>0</v>
      </c>
      <c r="L458" s="1047">
        <v>0</v>
      </c>
    </row>
    <row r="459" spans="1:12">
      <c r="A459" s="1046" t="s">
        <v>2276</v>
      </c>
      <c r="B459" s="1046" t="s">
        <v>2277</v>
      </c>
      <c r="C459" s="1047">
        <v>4311.7735645292587</v>
      </c>
      <c r="D459" s="1047" t="s">
        <v>21</v>
      </c>
      <c r="E459" s="1047" t="s">
        <v>21</v>
      </c>
      <c r="F459" s="1046">
        <v>14</v>
      </c>
      <c r="G459" s="1047">
        <v>4984.1518435305507</v>
      </c>
      <c r="H459" s="1046">
        <v>22</v>
      </c>
      <c r="I459" s="1048">
        <v>208.76270076656223</v>
      </c>
      <c r="J459" s="1046" t="s">
        <v>22</v>
      </c>
      <c r="K459" s="1049">
        <v>0</v>
      </c>
      <c r="L459" s="1047">
        <v>0</v>
      </c>
    </row>
    <row r="460" spans="1:12">
      <c r="A460" s="1046" t="s">
        <v>2278</v>
      </c>
      <c r="B460" s="1046" t="s">
        <v>2279</v>
      </c>
      <c r="C460" s="1047">
        <v>5614.6770767482712</v>
      </c>
      <c r="D460" s="1047" t="s">
        <v>21</v>
      </c>
      <c r="E460" s="1047" t="s">
        <v>21</v>
      </c>
      <c r="F460" s="1046">
        <v>23</v>
      </c>
      <c r="G460" s="1047">
        <v>7384.333034336245</v>
      </c>
      <c r="H460" s="1046">
        <v>48</v>
      </c>
      <c r="I460" s="1048">
        <v>208.76270076656223</v>
      </c>
      <c r="J460" s="1046" t="s">
        <v>22</v>
      </c>
      <c r="K460" s="1049">
        <v>0</v>
      </c>
      <c r="L460" s="1047">
        <v>0</v>
      </c>
    </row>
    <row r="461" spans="1:12">
      <c r="A461" s="1046" t="s">
        <v>2280</v>
      </c>
      <c r="B461" s="1046" t="s">
        <v>2281</v>
      </c>
      <c r="C461" s="1047">
        <v>4051.5568016140087</v>
      </c>
      <c r="D461" s="1047" t="s">
        <v>21</v>
      </c>
      <c r="E461" s="1047" t="s">
        <v>21</v>
      </c>
      <c r="F461" s="1046">
        <v>13</v>
      </c>
      <c r="G461" s="1047">
        <v>5143.3753872724001</v>
      </c>
      <c r="H461" s="1046">
        <v>25</v>
      </c>
      <c r="I461" s="1048">
        <v>208.76270076656223</v>
      </c>
      <c r="J461" s="1046" t="s">
        <v>22</v>
      </c>
      <c r="K461" s="1049">
        <v>0</v>
      </c>
      <c r="L461" s="1047">
        <v>0</v>
      </c>
    </row>
    <row r="462" spans="1:12">
      <c r="A462" s="1046" t="s">
        <v>2282</v>
      </c>
      <c r="B462" s="1046" t="s">
        <v>2283</v>
      </c>
      <c r="C462" s="1047">
        <v>3936.9158501198781</v>
      </c>
      <c r="D462" s="1047" t="s">
        <v>21</v>
      </c>
      <c r="E462" s="1047" t="s">
        <v>21</v>
      </c>
      <c r="F462" s="1046">
        <v>17</v>
      </c>
      <c r="G462" s="1047">
        <v>5759.3430393480076</v>
      </c>
      <c r="H462" s="1046">
        <v>47</v>
      </c>
      <c r="I462" s="1048">
        <v>208.76270076656223</v>
      </c>
      <c r="J462" s="1046" t="s">
        <v>22</v>
      </c>
      <c r="K462" s="1049">
        <v>0</v>
      </c>
      <c r="L462" s="1047">
        <v>0</v>
      </c>
    </row>
    <row r="463" spans="1:12">
      <c r="A463" s="1046" t="s">
        <v>2284</v>
      </c>
      <c r="B463" s="1046" t="s">
        <v>2285</v>
      </c>
      <c r="C463" s="1047">
        <v>2523.9206305136449</v>
      </c>
      <c r="D463" s="1047" t="s">
        <v>21</v>
      </c>
      <c r="E463" s="1047" t="s">
        <v>21</v>
      </c>
      <c r="F463" s="1046">
        <v>9</v>
      </c>
      <c r="G463" s="1047">
        <v>3931.4567571915868</v>
      </c>
      <c r="H463" s="1046">
        <v>26</v>
      </c>
      <c r="I463" s="1048">
        <v>208.76270076656223</v>
      </c>
      <c r="J463" s="1046" t="s">
        <v>22</v>
      </c>
      <c r="K463" s="1049">
        <v>0</v>
      </c>
      <c r="L463" s="1047">
        <v>0</v>
      </c>
    </row>
    <row r="464" spans="1:12">
      <c r="A464" s="1046" t="s">
        <v>2286</v>
      </c>
      <c r="B464" s="1046" t="s">
        <v>2287</v>
      </c>
      <c r="C464" s="1047">
        <v>6477.2137594183996</v>
      </c>
      <c r="D464" s="1047" t="s">
        <v>21</v>
      </c>
      <c r="E464" s="1047" t="s">
        <v>21</v>
      </c>
      <c r="F464" s="1046">
        <v>18</v>
      </c>
      <c r="G464" s="1047">
        <v>9284.0973733818446</v>
      </c>
      <c r="H464" s="1046">
        <v>51</v>
      </c>
      <c r="I464" s="1048">
        <v>208.76270076656223</v>
      </c>
      <c r="J464" s="1046" t="s">
        <v>22</v>
      </c>
      <c r="K464" s="1049">
        <v>0</v>
      </c>
      <c r="L464" s="1047">
        <v>0</v>
      </c>
    </row>
    <row r="465" spans="1:12">
      <c r="A465" s="1046" t="s">
        <v>2288</v>
      </c>
      <c r="B465" s="1046" t="s">
        <v>2289</v>
      </c>
      <c r="C465" s="1047">
        <v>4418.2258766309515</v>
      </c>
      <c r="D465" s="1047" t="s">
        <v>21</v>
      </c>
      <c r="E465" s="1047" t="s">
        <v>21</v>
      </c>
      <c r="F465" s="1046">
        <v>13</v>
      </c>
      <c r="G465" s="1047">
        <v>5275.3034663727876</v>
      </c>
      <c r="H465" s="1046">
        <v>22</v>
      </c>
      <c r="I465" s="1048">
        <v>208.76270076656223</v>
      </c>
      <c r="J465" s="1046" t="s">
        <v>22</v>
      </c>
      <c r="K465" s="1049">
        <v>0</v>
      </c>
      <c r="L465" s="1047">
        <v>0</v>
      </c>
    </row>
    <row r="466" spans="1:12">
      <c r="A466" s="1046" t="s">
        <v>2290</v>
      </c>
      <c r="B466" s="1046" t="s">
        <v>2291</v>
      </c>
      <c r="C466" s="1047">
        <v>6299.7932392489101</v>
      </c>
      <c r="D466" s="1047" t="s">
        <v>21</v>
      </c>
      <c r="E466" s="1047" t="s">
        <v>21</v>
      </c>
      <c r="F466" s="1046">
        <v>13</v>
      </c>
      <c r="G466" s="1047">
        <v>11826.21498032313</v>
      </c>
      <c r="H466" s="1046">
        <v>83</v>
      </c>
      <c r="I466" s="1048">
        <v>208.76270076656223</v>
      </c>
      <c r="J466" s="1046" t="s">
        <v>22</v>
      </c>
      <c r="K466" s="1049">
        <v>0</v>
      </c>
      <c r="L466" s="1047">
        <v>0</v>
      </c>
    </row>
    <row r="467" spans="1:12">
      <c r="A467" s="1046" t="s">
        <v>2292</v>
      </c>
      <c r="B467" s="1046" t="s">
        <v>2293</v>
      </c>
      <c r="C467" s="1047">
        <v>4248.0841470325195</v>
      </c>
      <c r="D467" s="1047" t="s">
        <v>21</v>
      </c>
      <c r="E467" s="1047" t="s">
        <v>21</v>
      </c>
      <c r="F467" s="1046">
        <v>11</v>
      </c>
      <c r="G467" s="1047">
        <v>5349.00122090473</v>
      </c>
      <c r="H467" s="1046">
        <v>23</v>
      </c>
      <c r="I467" s="1048">
        <v>208.76270076656223</v>
      </c>
      <c r="J467" s="1046" t="s">
        <v>22</v>
      </c>
      <c r="K467" s="1049">
        <v>0</v>
      </c>
      <c r="L467" s="1047">
        <v>0</v>
      </c>
    </row>
    <row r="468" spans="1:12">
      <c r="A468" s="1046" t="s">
        <v>2294</v>
      </c>
      <c r="B468" s="1046" t="s">
        <v>2295</v>
      </c>
      <c r="C468" s="1047">
        <v>9530.6664039763655</v>
      </c>
      <c r="D468" s="1047" t="s">
        <v>21</v>
      </c>
      <c r="E468" s="1047" t="s">
        <v>21</v>
      </c>
      <c r="F468" s="1046">
        <v>67</v>
      </c>
      <c r="G468" s="1047">
        <v>10010.156732844673</v>
      </c>
      <c r="H468" s="1046">
        <v>79</v>
      </c>
      <c r="I468" s="1048">
        <v>208.76270076656223</v>
      </c>
      <c r="J468" s="1046" t="s">
        <v>22</v>
      </c>
      <c r="K468" s="1049">
        <v>0</v>
      </c>
      <c r="L468" s="1047">
        <v>0</v>
      </c>
    </row>
    <row r="469" spans="1:12">
      <c r="A469" s="1046" t="s">
        <v>2296</v>
      </c>
      <c r="B469" s="1046" t="s">
        <v>2297</v>
      </c>
      <c r="C469" s="1047">
        <v>4238.9856588186985</v>
      </c>
      <c r="D469" s="1047" t="s">
        <v>21</v>
      </c>
      <c r="E469" s="1047" t="s">
        <v>21</v>
      </c>
      <c r="F469" s="1046">
        <v>12</v>
      </c>
      <c r="G469" s="1047">
        <v>5881.2627814131938</v>
      </c>
      <c r="H469" s="1046">
        <v>42</v>
      </c>
      <c r="I469" s="1048">
        <v>208.76270076656223</v>
      </c>
      <c r="J469" s="1046" t="s">
        <v>22</v>
      </c>
      <c r="K469" s="1049">
        <v>0</v>
      </c>
      <c r="L469" s="1047">
        <v>0</v>
      </c>
    </row>
    <row r="470" spans="1:12">
      <c r="A470" s="1046" t="s">
        <v>2298</v>
      </c>
      <c r="B470" s="1046" t="s">
        <v>2299</v>
      </c>
      <c r="C470" s="1047">
        <v>11923.568804211001</v>
      </c>
      <c r="D470" s="1047" t="s">
        <v>21</v>
      </c>
      <c r="E470" s="1047" t="s">
        <v>21</v>
      </c>
      <c r="F470" s="1046">
        <v>60</v>
      </c>
      <c r="G470" s="1047">
        <v>12500.412956967186</v>
      </c>
      <c r="H470" s="1046">
        <v>101</v>
      </c>
      <c r="I470" s="1048">
        <v>208.76270076656223</v>
      </c>
      <c r="J470" s="1046" t="s">
        <v>22</v>
      </c>
      <c r="K470" s="1049">
        <v>0</v>
      </c>
      <c r="L470" s="1047">
        <v>0</v>
      </c>
    </row>
    <row r="471" spans="1:12">
      <c r="A471" s="1046" t="s">
        <v>2300</v>
      </c>
      <c r="B471" s="1046" t="s">
        <v>2301</v>
      </c>
      <c r="C471" s="1047">
        <v>7793.7650039581413</v>
      </c>
      <c r="D471" s="1047" t="s">
        <v>21</v>
      </c>
      <c r="E471" s="1047" t="s">
        <v>21</v>
      </c>
      <c r="F471" s="1046">
        <v>23</v>
      </c>
      <c r="G471" s="1047">
        <v>7781.9369692801747</v>
      </c>
      <c r="H471" s="1046">
        <v>54</v>
      </c>
      <c r="I471" s="1048">
        <v>208.76270076656223</v>
      </c>
      <c r="J471" s="1046" t="s">
        <v>22</v>
      </c>
      <c r="K471" s="1049">
        <v>0</v>
      </c>
      <c r="L471" s="1047">
        <v>0</v>
      </c>
    </row>
    <row r="472" spans="1:12">
      <c r="A472" s="1046" t="s">
        <v>2302</v>
      </c>
      <c r="B472" s="1046" t="s">
        <v>2303</v>
      </c>
      <c r="C472" s="1047">
        <v>8371.5190055357052</v>
      </c>
      <c r="D472" s="1047" t="s">
        <v>21</v>
      </c>
      <c r="E472" s="1047" t="s">
        <v>21</v>
      </c>
      <c r="F472" s="1046">
        <v>41</v>
      </c>
      <c r="G472" s="1047">
        <v>8719.9911041250089</v>
      </c>
      <c r="H472" s="1046">
        <v>68</v>
      </c>
      <c r="I472" s="1048">
        <v>208.76270076656223</v>
      </c>
      <c r="J472" s="1046" t="s">
        <v>22</v>
      </c>
      <c r="K472" s="1049">
        <v>0</v>
      </c>
      <c r="L472" s="1047">
        <v>0</v>
      </c>
    </row>
    <row r="473" spans="1:12">
      <c r="A473" s="1046" t="s">
        <v>2304</v>
      </c>
      <c r="B473" s="1046" t="s">
        <v>2305</v>
      </c>
      <c r="C473" s="1047">
        <v>4814.0101139321177</v>
      </c>
      <c r="D473" s="1047" t="s">
        <v>21</v>
      </c>
      <c r="E473" s="1047" t="s">
        <v>21</v>
      </c>
      <c r="F473" s="1046">
        <v>22</v>
      </c>
      <c r="G473" s="1047">
        <v>5618.3164720337991</v>
      </c>
      <c r="H473" s="1046">
        <v>36</v>
      </c>
      <c r="I473" s="1048">
        <v>208.76270076656223</v>
      </c>
      <c r="J473" s="1046" t="s">
        <v>22</v>
      </c>
      <c r="K473" s="1049">
        <v>0</v>
      </c>
      <c r="L473" s="1047">
        <v>0</v>
      </c>
    </row>
    <row r="474" spans="1:12">
      <c r="A474" s="1046" t="s">
        <v>2306</v>
      </c>
      <c r="B474" s="1046" t="s">
        <v>2307</v>
      </c>
      <c r="C474" s="1047">
        <v>13653.191413658169</v>
      </c>
      <c r="D474" s="1047" t="s">
        <v>21</v>
      </c>
      <c r="E474" s="1047" t="s">
        <v>21</v>
      </c>
      <c r="F474" s="1046">
        <v>45</v>
      </c>
      <c r="G474" s="1047">
        <v>18276.13327510007</v>
      </c>
      <c r="H474" s="1046">
        <v>135</v>
      </c>
      <c r="I474" s="1048">
        <v>208.76270076656223</v>
      </c>
      <c r="J474" s="1046" t="s">
        <v>22</v>
      </c>
      <c r="K474" s="1049">
        <v>0</v>
      </c>
      <c r="L474" s="1047">
        <v>0</v>
      </c>
    </row>
    <row r="475" spans="1:12">
      <c r="A475" s="1046" t="s">
        <v>2308</v>
      </c>
      <c r="B475" s="1046" t="s">
        <v>2309</v>
      </c>
      <c r="C475" s="1047">
        <v>4661.1555119399436</v>
      </c>
      <c r="D475" s="1047" t="s">
        <v>21</v>
      </c>
      <c r="E475" s="1047" t="s">
        <v>21</v>
      </c>
      <c r="F475" s="1046">
        <v>11</v>
      </c>
      <c r="G475" s="1047">
        <v>8116.7613355487474</v>
      </c>
      <c r="H475" s="1046">
        <v>41</v>
      </c>
      <c r="I475" s="1048">
        <v>208.76270076656223</v>
      </c>
      <c r="J475" s="1046" t="s">
        <v>22</v>
      </c>
      <c r="K475" s="1049">
        <v>0</v>
      </c>
      <c r="L475" s="1047">
        <v>0</v>
      </c>
    </row>
    <row r="476" spans="1:12">
      <c r="A476" s="1046" t="s">
        <v>2310</v>
      </c>
      <c r="B476" s="1046" t="s">
        <v>2311</v>
      </c>
      <c r="C476" s="1047">
        <v>4149.8204743232636</v>
      </c>
      <c r="D476" s="1047" t="s">
        <v>21</v>
      </c>
      <c r="E476" s="1047" t="s">
        <v>21</v>
      </c>
      <c r="F476" s="1046">
        <v>17</v>
      </c>
      <c r="G476" s="1047">
        <v>5147.9246313793092</v>
      </c>
      <c r="H476" s="1046">
        <v>36</v>
      </c>
      <c r="I476" s="1048">
        <v>208.76270076656223</v>
      </c>
      <c r="J476" s="1046" t="s">
        <v>22</v>
      </c>
      <c r="K476" s="1049">
        <v>0</v>
      </c>
      <c r="L476" s="1047">
        <v>0</v>
      </c>
    </row>
    <row r="477" spans="1:12">
      <c r="A477" s="1046" t="s">
        <v>2312</v>
      </c>
      <c r="B477" s="1046" t="s">
        <v>2313</v>
      </c>
      <c r="C477" s="1047">
        <v>2517.551688763971</v>
      </c>
      <c r="D477" s="1047" t="s">
        <v>21</v>
      </c>
      <c r="E477" s="1047" t="s">
        <v>21</v>
      </c>
      <c r="F477" s="1046">
        <v>6</v>
      </c>
      <c r="G477" s="1047">
        <v>2628.5532449725738</v>
      </c>
      <c r="H477" s="1046">
        <v>16</v>
      </c>
      <c r="I477" s="1048">
        <v>208.76270076656223</v>
      </c>
      <c r="J477" s="1046" t="s">
        <v>22</v>
      </c>
      <c r="K477" s="1049">
        <v>0</v>
      </c>
      <c r="L477" s="1047">
        <v>0</v>
      </c>
    </row>
    <row r="478" spans="1:12">
      <c r="A478" s="1046" t="s">
        <v>2314</v>
      </c>
      <c r="B478" s="1046" t="s">
        <v>2315</v>
      </c>
      <c r="C478" s="1047">
        <v>5488.208090576175</v>
      </c>
      <c r="D478" s="1047" t="s">
        <v>21</v>
      </c>
      <c r="E478" s="1047" t="s">
        <v>21</v>
      </c>
      <c r="F478" s="1046">
        <v>16</v>
      </c>
      <c r="G478" s="1047">
        <v>7385.2428831576271</v>
      </c>
      <c r="H478" s="1046">
        <v>76</v>
      </c>
      <c r="I478" s="1048">
        <v>208.76270076656223</v>
      </c>
      <c r="J478" s="1046" t="s">
        <v>22</v>
      </c>
      <c r="K478" s="1049">
        <v>0</v>
      </c>
      <c r="L478" s="1047">
        <v>0</v>
      </c>
    </row>
    <row r="479" spans="1:12">
      <c r="A479" s="1046" t="s">
        <v>2316</v>
      </c>
      <c r="B479" s="1046" t="s">
        <v>2317</v>
      </c>
      <c r="C479" s="1047">
        <v>3752.2165393793339</v>
      </c>
      <c r="D479" s="1047" t="s">
        <v>21</v>
      </c>
      <c r="E479" s="1047" t="s">
        <v>21</v>
      </c>
      <c r="F479" s="1046">
        <v>10</v>
      </c>
      <c r="G479" s="1047">
        <v>4446.4311900937928</v>
      </c>
      <c r="H479" s="1046">
        <v>16</v>
      </c>
      <c r="I479" s="1048">
        <v>208.76270076656223</v>
      </c>
      <c r="J479" s="1046" t="s">
        <v>22</v>
      </c>
      <c r="K479" s="1049">
        <v>0</v>
      </c>
      <c r="L479" s="1047">
        <v>0</v>
      </c>
    </row>
    <row r="480" spans="1:12">
      <c r="A480" s="1046" t="s">
        <v>2318</v>
      </c>
      <c r="B480" s="1046" t="s">
        <v>2319</v>
      </c>
      <c r="C480" s="1047">
        <v>6731.9714294053574</v>
      </c>
      <c r="D480" s="1047" t="s">
        <v>21</v>
      </c>
      <c r="E480" s="1047" t="s">
        <v>21</v>
      </c>
      <c r="F480" s="1046">
        <v>22</v>
      </c>
      <c r="G480" s="1047">
        <v>9958.2953500259009</v>
      </c>
      <c r="H480" s="1046">
        <v>67</v>
      </c>
      <c r="I480" s="1048">
        <v>208.76270076656223</v>
      </c>
      <c r="J480" s="1046" t="s">
        <v>22</v>
      </c>
      <c r="K480" s="1049">
        <v>0</v>
      </c>
      <c r="L480" s="1047">
        <v>0</v>
      </c>
    </row>
    <row r="481" spans="1:12">
      <c r="A481" s="1046" t="s">
        <v>2320</v>
      </c>
      <c r="B481" s="1046" t="s">
        <v>2321</v>
      </c>
      <c r="C481" s="1047">
        <v>4341.7985756348644</v>
      </c>
      <c r="D481" s="1047" t="s">
        <v>21</v>
      </c>
      <c r="E481" s="1047" t="s">
        <v>21</v>
      </c>
      <c r="F481" s="1046">
        <v>11</v>
      </c>
      <c r="G481" s="1047">
        <v>3396.465650218975</v>
      </c>
      <c r="H481" s="1046">
        <v>8</v>
      </c>
      <c r="I481" s="1048">
        <v>208.76270076656223</v>
      </c>
      <c r="J481" s="1046" t="s">
        <v>22</v>
      </c>
      <c r="K481" s="1049">
        <v>0</v>
      </c>
      <c r="L481" s="1047">
        <v>0</v>
      </c>
    </row>
    <row r="482" spans="1:12">
      <c r="A482" s="1046" t="s">
        <v>2322</v>
      </c>
      <c r="B482" s="1046" t="s">
        <v>2323</v>
      </c>
      <c r="C482" s="1047">
        <v>4355.4463079555944</v>
      </c>
      <c r="D482" s="1047" t="s">
        <v>21</v>
      </c>
      <c r="E482" s="1047" t="s">
        <v>21</v>
      </c>
      <c r="F482" s="1046">
        <v>5</v>
      </c>
      <c r="G482" s="1047">
        <v>2673.1358372202917</v>
      </c>
      <c r="H482" s="1046">
        <v>10</v>
      </c>
      <c r="I482" s="1048">
        <v>208.76270076656223</v>
      </c>
      <c r="J482" s="1046" t="s">
        <v>22</v>
      </c>
      <c r="K482" s="1049">
        <v>0</v>
      </c>
      <c r="L482" s="1047">
        <v>0</v>
      </c>
    </row>
    <row r="483" spans="1:12">
      <c r="A483" s="1046" t="s">
        <v>2324</v>
      </c>
      <c r="B483" s="1046" t="s">
        <v>2325</v>
      </c>
      <c r="C483" s="1047">
        <v>2613.9956638304625</v>
      </c>
      <c r="D483" s="1047" t="s">
        <v>21</v>
      </c>
      <c r="E483" s="1047" t="s">
        <v>21</v>
      </c>
      <c r="F483" s="1046">
        <v>5</v>
      </c>
      <c r="G483" s="1047">
        <v>3078.9284115566606</v>
      </c>
      <c r="H483" s="1046">
        <v>6</v>
      </c>
      <c r="I483" s="1048">
        <v>208.76270076656223</v>
      </c>
      <c r="J483" s="1046" t="s">
        <v>22</v>
      </c>
      <c r="K483" s="1049">
        <v>0</v>
      </c>
      <c r="L483" s="1047">
        <v>0</v>
      </c>
    </row>
    <row r="484" spans="1:12">
      <c r="A484" s="1046" t="s">
        <v>2326</v>
      </c>
      <c r="B484" s="1046" t="s">
        <v>2327</v>
      </c>
      <c r="C484" s="1047">
        <v>1306.5429075045402</v>
      </c>
      <c r="D484" s="1047" t="s">
        <v>21</v>
      </c>
      <c r="E484" s="1047" t="s">
        <v>21</v>
      </c>
      <c r="F484" s="1046">
        <v>5</v>
      </c>
      <c r="G484" s="1047">
        <v>2644.9305237574504</v>
      </c>
      <c r="H484" s="1046">
        <v>16</v>
      </c>
      <c r="I484" s="1048">
        <v>208.76270076656223</v>
      </c>
      <c r="J484" s="1046" t="s">
        <v>22</v>
      </c>
      <c r="K484" s="1049">
        <v>0</v>
      </c>
      <c r="L484" s="1047">
        <v>0</v>
      </c>
    </row>
    <row r="485" spans="1:12">
      <c r="A485" s="1046" t="s">
        <v>2328</v>
      </c>
      <c r="B485" s="1046" t="s">
        <v>2329</v>
      </c>
      <c r="C485" s="1047">
        <v>3320.9481980442697</v>
      </c>
      <c r="D485" s="1047" t="s">
        <v>21</v>
      </c>
      <c r="E485" s="1047" t="s">
        <v>21</v>
      </c>
      <c r="F485" s="1046">
        <v>14</v>
      </c>
      <c r="G485" s="1047">
        <v>4934.1101583545405</v>
      </c>
      <c r="H485" s="1046">
        <v>35</v>
      </c>
      <c r="I485" s="1048">
        <v>208.76270076656223</v>
      </c>
      <c r="J485" s="1046" t="s">
        <v>22</v>
      </c>
      <c r="K485" s="1049">
        <v>0</v>
      </c>
      <c r="L485" s="1047">
        <v>0</v>
      </c>
    </row>
    <row r="486" spans="1:12">
      <c r="A486" s="1046" t="s">
        <v>2330</v>
      </c>
      <c r="B486" s="1046" t="s">
        <v>2331</v>
      </c>
      <c r="C486" s="1047">
        <v>2602.1676291524959</v>
      </c>
      <c r="D486" s="1047" t="s">
        <v>21</v>
      </c>
      <c r="E486" s="1047" t="s">
        <v>21</v>
      </c>
      <c r="F486" s="1046">
        <v>10</v>
      </c>
      <c r="G486" s="1047">
        <v>3236.3322576557448</v>
      </c>
      <c r="H486" s="1046">
        <v>17</v>
      </c>
      <c r="I486" s="1048">
        <v>208.76270076656223</v>
      </c>
      <c r="J486" s="1046" t="s">
        <v>22</v>
      </c>
      <c r="K486" s="1049">
        <v>0</v>
      </c>
      <c r="L486" s="1047">
        <v>0</v>
      </c>
    </row>
    <row r="487" spans="1:12">
      <c r="A487" s="1046" t="s">
        <v>2332</v>
      </c>
      <c r="B487" s="1046" t="s">
        <v>2333</v>
      </c>
      <c r="C487" s="1047">
        <v>1695.9582030560325</v>
      </c>
      <c r="D487" s="1047" t="s">
        <v>21</v>
      </c>
      <c r="E487" s="1047" t="s">
        <v>21</v>
      </c>
      <c r="F487" s="1046">
        <v>5</v>
      </c>
      <c r="G487" s="1047">
        <v>3154.445863731366</v>
      </c>
      <c r="H487" s="1046">
        <v>17</v>
      </c>
      <c r="I487" s="1048">
        <v>208.76270076656223</v>
      </c>
      <c r="J487" s="1046" t="s">
        <v>22</v>
      </c>
      <c r="K487" s="1049">
        <v>0</v>
      </c>
      <c r="L487" s="1047">
        <v>0</v>
      </c>
    </row>
    <row r="488" spans="1:12">
      <c r="A488" s="1046" t="s">
        <v>2334</v>
      </c>
      <c r="B488" s="1046" t="s">
        <v>2335</v>
      </c>
      <c r="C488" s="1047">
        <v>887.10260084744198</v>
      </c>
      <c r="D488" s="1047" t="s">
        <v>21</v>
      </c>
      <c r="E488" s="1047" t="s">
        <v>21</v>
      </c>
      <c r="F488" s="1046">
        <v>5</v>
      </c>
      <c r="G488" s="1047">
        <v>895.29124023987981</v>
      </c>
      <c r="H488" s="1046">
        <v>5</v>
      </c>
      <c r="I488" s="1048">
        <v>208.76270076656223</v>
      </c>
      <c r="J488" s="1046" t="s">
        <v>22</v>
      </c>
      <c r="K488" s="1049">
        <v>0</v>
      </c>
      <c r="L488" s="1047">
        <v>0</v>
      </c>
    </row>
    <row r="489" spans="1:12">
      <c r="A489" s="1046" t="s">
        <v>2336</v>
      </c>
      <c r="B489" s="1046" t="s">
        <v>2337</v>
      </c>
      <c r="C489" s="1047">
        <v>1432.1020448552549</v>
      </c>
      <c r="D489" s="1047" t="s">
        <v>21</v>
      </c>
      <c r="E489" s="1047" t="s">
        <v>21</v>
      </c>
      <c r="F489" s="1046">
        <v>5</v>
      </c>
      <c r="G489" s="1047">
        <v>930.77534427377759</v>
      </c>
      <c r="H489" s="1046">
        <v>5</v>
      </c>
      <c r="I489" s="1048">
        <v>208.76270076656223</v>
      </c>
      <c r="J489" s="1046" t="s">
        <v>22</v>
      </c>
      <c r="K489" s="1049">
        <v>0</v>
      </c>
      <c r="L489" s="1047">
        <v>0</v>
      </c>
    </row>
    <row r="490" spans="1:12">
      <c r="A490" s="1046" t="s">
        <v>844</v>
      </c>
      <c r="B490" s="1046" t="s">
        <v>2338</v>
      </c>
      <c r="C490" s="1047">
        <v>11019.715069284763</v>
      </c>
      <c r="D490" s="1047" t="s">
        <v>21</v>
      </c>
      <c r="E490" s="1047" t="s">
        <v>21</v>
      </c>
      <c r="F490" s="1046">
        <v>39</v>
      </c>
      <c r="G490" s="1047">
        <v>15570.623987487807</v>
      </c>
      <c r="H490" s="1046">
        <v>67</v>
      </c>
      <c r="I490" s="1048">
        <v>204.33576764002166</v>
      </c>
      <c r="J490" s="1046" t="s">
        <v>22</v>
      </c>
      <c r="K490" s="1049">
        <v>0</v>
      </c>
      <c r="L490" s="1047">
        <v>0</v>
      </c>
    </row>
    <row r="491" spans="1:12">
      <c r="A491" s="1046" t="s">
        <v>845</v>
      </c>
      <c r="B491" s="1046" t="s">
        <v>2339</v>
      </c>
      <c r="C491" s="1047">
        <v>7669.6025024801202</v>
      </c>
      <c r="D491" s="1047" t="s">
        <v>21</v>
      </c>
      <c r="E491" s="1047" t="s">
        <v>21</v>
      </c>
      <c r="F491" s="1046">
        <v>27</v>
      </c>
      <c r="G491" s="1047">
        <v>11999.024583328455</v>
      </c>
      <c r="H491" s="1046">
        <v>34</v>
      </c>
      <c r="I491" s="1048">
        <v>204.33576764002166</v>
      </c>
      <c r="J491" s="1046" t="s">
        <v>22</v>
      </c>
      <c r="K491" s="1049">
        <v>0</v>
      </c>
      <c r="L491" s="1047">
        <v>0</v>
      </c>
    </row>
    <row r="492" spans="1:12">
      <c r="A492" s="1046" t="s">
        <v>846</v>
      </c>
      <c r="B492" s="1046" t="s">
        <v>2340</v>
      </c>
      <c r="C492" s="1047">
        <v>8285.8460167288849</v>
      </c>
      <c r="D492" s="1047" t="s">
        <v>21</v>
      </c>
      <c r="E492" s="1047" t="s">
        <v>21</v>
      </c>
      <c r="F492" s="1046">
        <v>25</v>
      </c>
      <c r="G492" s="1047">
        <v>12552.846877799244</v>
      </c>
      <c r="H492" s="1046">
        <v>69</v>
      </c>
      <c r="I492" s="1048">
        <v>204.33576764002166</v>
      </c>
      <c r="J492" s="1046" t="s">
        <v>22</v>
      </c>
      <c r="K492" s="1049">
        <v>0</v>
      </c>
      <c r="L492" s="1047">
        <v>0</v>
      </c>
    </row>
    <row r="493" spans="1:12">
      <c r="A493" s="1046" t="s">
        <v>847</v>
      </c>
      <c r="B493" s="1046" t="s">
        <v>2341</v>
      </c>
      <c r="C493" s="1047">
        <v>6832.49293319562</v>
      </c>
      <c r="D493" s="1047" t="s">
        <v>21</v>
      </c>
      <c r="E493" s="1047" t="s">
        <v>21</v>
      </c>
      <c r="F493" s="1046">
        <v>14</v>
      </c>
      <c r="G493" s="1047">
        <v>7718.3723080297696</v>
      </c>
      <c r="H493" s="1046">
        <v>37</v>
      </c>
      <c r="I493" s="1048">
        <v>204.33576764002166</v>
      </c>
      <c r="J493" s="1046" t="s">
        <v>22</v>
      </c>
      <c r="K493" s="1049">
        <v>0</v>
      </c>
      <c r="L493" s="1047">
        <v>0</v>
      </c>
    </row>
    <row r="494" spans="1:12">
      <c r="A494" s="1046" t="s">
        <v>848</v>
      </c>
      <c r="B494" s="1046" t="s">
        <v>2342</v>
      </c>
      <c r="C494" s="1047">
        <v>6601.6716336765267</v>
      </c>
      <c r="D494" s="1047" t="s">
        <v>21</v>
      </c>
      <c r="E494" s="1047" t="s">
        <v>21</v>
      </c>
      <c r="F494" s="1046">
        <v>19</v>
      </c>
      <c r="G494" s="1047">
        <v>8486.5601902237504</v>
      </c>
      <c r="H494" s="1046">
        <v>49</v>
      </c>
      <c r="I494" s="1048">
        <v>204.33576764002166</v>
      </c>
      <c r="J494" s="1046" t="s">
        <v>22</v>
      </c>
      <c r="K494" s="1049">
        <v>0</v>
      </c>
      <c r="L494" s="1047">
        <v>0</v>
      </c>
    </row>
    <row r="495" spans="1:12">
      <c r="A495" s="1046" t="s">
        <v>849</v>
      </c>
      <c r="B495" s="1046" t="s">
        <v>2343</v>
      </c>
      <c r="C495" s="1047">
        <v>5536.974177001498</v>
      </c>
      <c r="D495" s="1047" t="s">
        <v>21</v>
      </c>
      <c r="E495" s="1047" t="s">
        <v>21</v>
      </c>
      <c r="F495" s="1046">
        <v>14</v>
      </c>
      <c r="G495" s="1047">
        <v>5678.3864356001523</v>
      </c>
      <c r="H495" s="1046">
        <v>26</v>
      </c>
      <c r="I495" s="1048">
        <v>204.33576764002166</v>
      </c>
      <c r="J495" s="1046" t="s">
        <v>22</v>
      </c>
      <c r="K495" s="1049">
        <v>0</v>
      </c>
      <c r="L495" s="1047">
        <v>0</v>
      </c>
    </row>
    <row r="496" spans="1:12">
      <c r="A496" s="1046" t="s">
        <v>850</v>
      </c>
      <c r="B496" s="1046" t="s">
        <v>2344</v>
      </c>
      <c r="C496" s="1047">
        <v>4436.6955713887446</v>
      </c>
      <c r="D496" s="1047" t="s">
        <v>21</v>
      </c>
      <c r="E496" s="1047" t="s">
        <v>21</v>
      </c>
      <c r="F496" s="1046">
        <v>20</v>
      </c>
      <c r="G496" s="1047">
        <v>6931.0253456385544</v>
      </c>
      <c r="H496" s="1046">
        <v>48</v>
      </c>
      <c r="I496" s="1048">
        <v>204.33576764002166</v>
      </c>
      <c r="J496" s="1046" t="s">
        <v>22</v>
      </c>
      <c r="K496" s="1049">
        <v>0</v>
      </c>
      <c r="L496" s="1047">
        <v>0</v>
      </c>
    </row>
    <row r="497" spans="1:12">
      <c r="A497" s="1046" t="s">
        <v>851</v>
      </c>
      <c r="B497" s="1046" t="s">
        <v>2345</v>
      </c>
      <c r="C497" s="1047">
        <v>2759.8198855543801</v>
      </c>
      <c r="D497" s="1047" t="s">
        <v>21</v>
      </c>
      <c r="E497" s="1047" t="s">
        <v>21</v>
      </c>
      <c r="F497" s="1046">
        <v>15</v>
      </c>
      <c r="G497" s="1047">
        <v>3800.7965762709241</v>
      </c>
      <c r="H497" s="1046">
        <v>20</v>
      </c>
      <c r="I497" s="1048">
        <v>204.33576764002166</v>
      </c>
      <c r="J497" s="1046" t="s">
        <v>22</v>
      </c>
      <c r="K497" s="1049">
        <v>0</v>
      </c>
      <c r="L497" s="1047">
        <v>0</v>
      </c>
    </row>
    <row r="498" spans="1:12">
      <c r="A498" s="1046" t="s">
        <v>852</v>
      </c>
      <c r="B498" s="1046" t="s">
        <v>2346</v>
      </c>
      <c r="C498" s="1047">
        <v>3777.98814746469</v>
      </c>
      <c r="D498" s="1047" t="s">
        <v>21</v>
      </c>
      <c r="E498" s="1047" t="s">
        <v>21</v>
      </c>
      <c r="F498" s="1046">
        <v>16</v>
      </c>
      <c r="G498" s="1047">
        <v>5378.227512510106</v>
      </c>
      <c r="H498" s="1046">
        <v>33</v>
      </c>
      <c r="I498" s="1048">
        <v>204.33576764002166</v>
      </c>
      <c r="J498" s="1046" t="s">
        <v>22</v>
      </c>
      <c r="K498" s="1049">
        <v>0</v>
      </c>
      <c r="L498" s="1047">
        <v>0</v>
      </c>
    </row>
    <row r="499" spans="1:12">
      <c r="A499" s="1046" t="s">
        <v>853</v>
      </c>
      <c r="B499" s="1046" t="s">
        <v>2347</v>
      </c>
      <c r="C499" s="1047">
        <v>2664.9368217204442</v>
      </c>
      <c r="D499" s="1047" t="s">
        <v>21</v>
      </c>
      <c r="E499" s="1047" t="s">
        <v>21</v>
      </c>
      <c r="F499" s="1046">
        <v>9</v>
      </c>
      <c r="G499" s="1047">
        <v>3680.3680721740066</v>
      </c>
      <c r="H499" s="1046">
        <v>17</v>
      </c>
      <c r="I499" s="1048">
        <v>204.33576764002166</v>
      </c>
      <c r="J499" s="1046" t="s">
        <v>22</v>
      </c>
      <c r="K499" s="1049">
        <v>0</v>
      </c>
      <c r="L499" s="1047">
        <v>0</v>
      </c>
    </row>
    <row r="500" spans="1:12">
      <c r="A500" s="1046" t="s">
        <v>854</v>
      </c>
      <c r="B500" s="1046" t="s">
        <v>2348</v>
      </c>
      <c r="C500" s="1047">
        <v>2553.6316891460201</v>
      </c>
      <c r="D500" s="1047" t="s">
        <v>21</v>
      </c>
      <c r="E500" s="1047" t="s">
        <v>21</v>
      </c>
      <c r="F500" s="1046">
        <v>9</v>
      </c>
      <c r="G500" s="1047">
        <v>3764.3030901809498</v>
      </c>
      <c r="H500" s="1046">
        <v>15</v>
      </c>
      <c r="I500" s="1048">
        <v>204.33576764002166</v>
      </c>
      <c r="J500" s="1046" t="s">
        <v>22</v>
      </c>
      <c r="K500" s="1049">
        <v>0</v>
      </c>
      <c r="L500" s="1047">
        <v>0</v>
      </c>
    </row>
    <row r="501" spans="1:12">
      <c r="A501" s="1046" t="s">
        <v>855</v>
      </c>
      <c r="B501" s="1046" t="s">
        <v>2349</v>
      </c>
      <c r="C501" s="1047">
        <v>1908.6093225057068</v>
      </c>
      <c r="D501" s="1047" t="s">
        <v>21</v>
      </c>
      <c r="E501" s="1047" t="s">
        <v>21</v>
      </c>
      <c r="F501" s="1046">
        <v>5</v>
      </c>
      <c r="G501" s="1047">
        <v>3019.8359739454536</v>
      </c>
      <c r="H501" s="1046">
        <v>11</v>
      </c>
      <c r="I501" s="1048">
        <v>204.33576764002166</v>
      </c>
      <c r="J501" s="1046" t="s">
        <v>22</v>
      </c>
      <c r="K501" s="1049">
        <v>0</v>
      </c>
      <c r="L501" s="1047">
        <v>0</v>
      </c>
    </row>
    <row r="502" spans="1:12">
      <c r="A502" s="1046" t="s">
        <v>856</v>
      </c>
      <c r="B502" s="1046" t="s">
        <v>2350</v>
      </c>
      <c r="C502" s="1047">
        <v>1409.560900225295</v>
      </c>
      <c r="D502" s="1047" t="s">
        <v>21</v>
      </c>
      <c r="E502" s="1047" t="s">
        <v>21</v>
      </c>
      <c r="F502" s="1046">
        <v>5</v>
      </c>
      <c r="G502" s="1047">
        <v>881.31768907290279</v>
      </c>
      <c r="H502" s="1046">
        <v>5</v>
      </c>
      <c r="I502" s="1048">
        <v>204.33576764002166</v>
      </c>
      <c r="J502" s="1046" t="s">
        <v>22</v>
      </c>
      <c r="K502" s="1049">
        <v>0</v>
      </c>
      <c r="L502" s="1047">
        <v>0</v>
      </c>
    </row>
    <row r="503" spans="1:12">
      <c r="A503" s="1046" t="s">
        <v>857</v>
      </c>
      <c r="B503" s="1046" t="s">
        <v>2351</v>
      </c>
      <c r="C503" s="1047">
        <v>2170.4500852012793</v>
      </c>
      <c r="D503" s="1047" t="s">
        <v>21</v>
      </c>
      <c r="E503" s="1047" t="s">
        <v>21</v>
      </c>
      <c r="F503" s="1046">
        <v>5</v>
      </c>
      <c r="G503" s="1047">
        <v>4163.9067628661796</v>
      </c>
      <c r="H503" s="1046">
        <v>22</v>
      </c>
      <c r="I503" s="1048">
        <v>204.33576764002166</v>
      </c>
      <c r="J503" s="1046" t="s">
        <v>22</v>
      </c>
      <c r="K503" s="1049">
        <v>0</v>
      </c>
      <c r="L503" s="1047">
        <v>0</v>
      </c>
    </row>
    <row r="504" spans="1:12">
      <c r="A504" s="1046" t="s">
        <v>2352</v>
      </c>
      <c r="B504" s="1046" t="s">
        <v>2353</v>
      </c>
      <c r="C504" s="1047">
        <v>2054.583266865608</v>
      </c>
      <c r="D504" s="1047" t="s">
        <v>21</v>
      </c>
      <c r="E504" s="1047" t="s">
        <v>21</v>
      </c>
      <c r="F504" s="1046">
        <v>5</v>
      </c>
      <c r="G504" s="1047">
        <v>3621.0661572777963</v>
      </c>
      <c r="H504" s="1046">
        <v>13</v>
      </c>
      <c r="I504" s="1048">
        <v>204.33576764002166</v>
      </c>
      <c r="J504" s="1046" t="s">
        <v>22</v>
      </c>
      <c r="K504" s="1049">
        <v>0</v>
      </c>
      <c r="L504" s="1047">
        <v>0</v>
      </c>
    </row>
    <row r="505" spans="1:12">
      <c r="A505" s="1046" t="s">
        <v>858</v>
      </c>
      <c r="B505" s="1046" t="s">
        <v>217</v>
      </c>
      <c r="C505" s="1047">
        <v>6679.2202916177239</v>
      </c>
      <c r="D505" s="1047" t="s">
        <v>21</v>
      </c>
      <c r="E505" s="1047" t="s">
        <v>21</v>
      </c>
      <c r="F505" s="1046">
        <v>110</v>
      </c>
      <c r="G505" s="1047">
        <v>20095.138115444886</v>
      </c>
      <c r="H505" s="1046">
        <v>175</v>
      </c>
      <c r="I505" s="1048">
        <v>204.33576764002166</v>
      </c>
      <c r="J505" s="1046" t="s">
        <v>22</v>
      </c>
      <c r="K505" s="1049">
        <v>0</v>
      </c>
      <c r="L505" s="1047">
        <v>0</v>
      </c>
    </row>
    <row r="506" spans="1:12">
      <c r="A506" s="1046" t="s">
        <v>859</v>
      </c>
      <c r="B506" s="1046" t="s">
        <v>2354</v>
      </c>
      <c r="C506" s="1047">
        <v>2169.5377480490301</v>
      </c>
      <c r="D506" s="1047" t="s">
        <v>21</v>
      </c>
      <c r="E506" s="1047" t="s">
        <v>21</v>
      </c>
      <c r="F506" s="1046">
        <v>8</v>
      </c>
      <c r="G506" s="1047">
        <v>3714.1245468072334</v>
      </c>
      <c r="H506" s="1046">
        <v>28</v>
      </c>
      <c r="I506" s="1048">
        <v>204.33576764002166</v>
      </c>
      <c r="J506" s="1046" t="s">
        <v>22</v>
      </c>
      <c r="K506" s="1049">
        <v>0</v>
      </c>
      <c r="L506" s="1047">
        <v>0</v>
      </c>
    </row>
    <row r="507" spans="1:12">
      <c r="A507" s="1046" t="s">
        <v>860</v>
      </c>
      <c r="B507" s="1046" t="s">
        <v>2355</v>
      </c>
      <c r="C507" s="1047">
        <v>1666.8399771596207</v>
      </c>
      <c r="D507" s="1047" t="s">
        <v>21</v>
      </c>
      <c r="E507" s="1047" t="s">
        <v>21</v>
      </c>
      <c r="F507" s="1046">
        <v>5</v>
      </c>
      <c r="G507" s="1047">
        <v>2108.4111588483211</v>
      </c>
      <c r="H507" s="1046">
        <v>19</v>
      </c>
      <c r="I507" s="1048">
        <v>204.33576764002166</v>
      </c>
      <c r="J507" s="1046" t="s">
        <v>22</v>
      </c>
      <c r="K507" s="1049">
        <v>0</v>
      </c>
      <c r="L507" s="1047">
        <v>0</v>
      </c>
    </row>
    <row r="508" spans="1:12">
      <c r="A508" s="1046" t="s">
        <v>2356</v>
      </c>
      <c r="B508" s="1046" t="s">
        <v>2357</v>
      </c>
      <c r="C508" s="1047">
        <v>5258.8965413814831</v>
      </c>
      <c r="D508" s="1047" t="s">
        <v>21</v>
      </c>
      <c r="E508" s="1047" t="s">
        <v>21</v>
      </c>
      <c r="F508" s="1046">
        <v>37</v>
      </c>
      <c r="G508" s="1047">
        <v>8226.5462620610688</v>
      </c>
      <c r="H508" s="1046">
        <v>66</v>
      </c>
      <c r="I508" s="1048">
        <v>204.33576764002166</v>
      </c>
      <c r="J508" s="1046" t="s">
        <v>22</v>
      </c>
      <c r="K508" s="1049">
        <v>0</v>
      </c>
      <c r="L508" s="1047">
        <v>0</v>
      </c>
    </row>
    <row r="509" spans="1:12">
      <c r="A509" s="1046" t="s">
        <v>2358</v>
      </c>
      <c r="B509" s="1046" t="s">
        <v>2359</v>
      </c>
      <c r="C509" s="1047">
        <v>2211.456666280938</v>
      </c>
      <c r="D509" s="1047" t="s">
        <v>21</v>
      </c>
      <c r="E509" s="1047" t="s">
        <v>21</v>
      </c>
      <c r="F509" s="1046">
        <v>6</v>
      </c>
      <c r="G509" s="1047">
        <v>4734.820299843811</v>
      </c>
      <c r="H509" s="1046">
        <v>33</v>
      </c>
      <c r="I509" s="1048">
        <v>204.33576764002166</v>
      </c>
      <c r="J509" s="1046" t="s">
        <v>22</v>
      </c>
      <c r="K509" s="1049">
        <v>0</v>
      </c>
      <c r="L509" s="1047">
        <v>0</v>
      </c>
    </row>
    <row r="510" spans="1:12">
      <c r="A510" s="1046" t="s">
        <v>861</v>
      </c>
      <c r="B510" s="1046" t="s">
        <v>2360</v>
      </c>
      <c r="C510" s="1047">
        <v>3339.3993037772416</v>
      </c>
      <c r="D510" s="1047" t="s">
        <v>21</v>
      </c>
      <c r="E510" s="1047" t="s">
        <v>21</v>
      </c>
      <c r="F510" s="1046">
        <v>15</v>
      </c>
      <c r="G510" s="1047">
        <v>6664.2913067506724</v>
      </c>
      <c r="H510" s="1046">
        <v>54</v>
      </c>
      <c r="I510" s="1048">
        <v>204.33576764002166</v>
      </c>
      <c r="J510" s="1046" t="s">
        <v>22</v>
      </c>
      <c r="K510" s="1049">
        <v>0</v>
      </c>
      <c r="L510" s="1047">
        <v>0</v>
      </c>
    </row>
    <row r="511" spans="1:12">
      <c r="A511" s="1046" t="s">
        <v>862</v>
      </c>
      <c r="B511" s="1046" t="s">
        <v>2361</v>
      </c>
      <c r="C511" s="1047">
        <v>1898.642992698763</v>
      </c>
      <c r="D511" s="1047" t="s">
        <v>21</v>
      </c>
      <c r="E511" s="1047" t="s">
        <v>21</v>
      </c>
      <c r="F511" s="1046">
        <v>8</v>
      </c>
      <c r="G511" s="1047">
        <v>4292.3476253275758</v>
      </c>
      <c r="H511" s="1046">
        <v>35</v>
      </c>
      <c r="I511" s="1048">
        <v>204.33576764002166</v>
      </c>
      <c r="J511" s="1046" t="s">
        <v>22</v>
      </c>
      <c r="K511" s="1049">
        <v>0</v>
      </c>
      <c r="L511" s="1047">
        <v>0</v>
      </c>
    </row>
    <row r="512" spans="1:12">
      <c r="A512" s="1046" t="s">
        <v>863</v>
      </c>
      <c r="B512" s="1046" t="s">
        <v>2362</v>
      </c>
      <c r="C512" s="1047">
        <v>1726.3687956535075</v>
      </c>
      <c r="D512" s="1047" t="s">
        <v>21</v>
      </c>
      <c r="E512" s="1047" t="s">
        <v>21</v>
      </c>
      <c r="F512" s="1046">
        <v>5</v>
      </c>
      <c r="G512" s="1047">
        <v>3037.4661057979256</v>
      </c>
      <c r="H512" s="1046">
        <v>24</v>
      </c>
      <c r="I512" s="1048">
        <v>204.33576764002166</v>
      </c>
      <c r="J512" s="1046" t="s">
        <v>22</v>
      </c>
      <c r="K512" s="1049">
        <v>0</v>
      </c>
      <c r="L512" s="1047">
        <v>0</v>
      </c>
    </row>
    <row r="513" spans="1:12">
      <c r="A513" s="1046" t="s">
        <v>864</v>
      </c>
      <c r="B513" s="1046" t="s">
        <v>2363</v>
      </c>
      <c r="C513" s="1047">
        <v>673.68278107697267</v>
      </c>
      <c r="D513" s="1047" t="s">
        <v>21</v>
      </c>
      <c r="E513" s="1047" t="s">
        <v>21</v>
      </c>
      <c r="F513" s="1046">
        <v>5</v>
      </c>
      <c r="G513" s="1047">
        <v>3536.1545709289285</v>
      </c>
      <c r="H513" s="1046">
        <v>24</v>
      </c>
      <c r="I513" s="1048">
        <v>204.33576764002166</v>
      </c>
      <c r="J513" s="1046" t="s">
        <v>22</v>
      </c>
      <c r="K513" s="1049">
        <v>0</v>
      </c>
      <c r="L513" s="1047">
        <v>0</v>
      </c>
    </row>
    <row r="514" spans="1:12">
      <c r="A514" s="1046" t="s">
        <v>865</v>
      </c>
      <c r="B514" s="1046" t="s">
        <v>2364</v>
      </c>
      <c r="C514" s="1047">
        <v>494.53959847902405</v>
      </c>
      <c r="D514" s="1047" t="s">
        <v>21</v>
      </c>
      <c r="E514" s="1047" t="s">
        <v>21</v>
      </c>
      <c r="F514" s="1046">
        <v>5</v>
      </c>
      <c r="G514" s="1047">
        <v>1727.2755019537458</v>
      </c>
      <c r="H514" s="1046">
        <v>11</v>
      </c>
      <c r="I514" s="1048">
        <v>204.33576764002166</v>
      </c>
      <c r="J514" s="1046" t="s">
        <v>22</v>
      </c>
      <c r="K514" s="1049">
        <v>0</v>
      </c>
      <c r="L514" s="1047">
        <v>0</v>
      </c>
    </row>
    <row r="515" spans="1:12">
      <c r="A515" s="1046" t="s">
        <v>2365</v>
      </c>
      <c r="B515" s="1046" t="s">
        <v>2366</v>
      </c>
      <c r="C515" s="1047">
        <v>494.53959847902405</v>
      </c>
      <c r="D515" s="1047" t="s">
        <v>21</v>
      </c>
      <c r="E515" s="1047" t="s">
        <v>21</v>
      </c>
      <c r="F515" s="1046">
        <v>5</v>
      </c>
      <c r="G515" s="1047">
        <v>563.06461244791399</v>
      </c>
      <c r="H515" s="1046">
        <v>5</v>
      </c>
      <c r="I515" s="1048">
        <v>204.33576764002166</v>
      </c>
      <c r="J515" s="1046" t="s">
        <v>22</v>
      </c>
      <c r="K515" s="1049">
        <v>0</v>
      </c>
      <c r="L515" s="1047">
        <v>0</v>
      </c>
    </row>
    <row r="516" spans="1:12">
      <c r="A516" s="1046" t="s">
        <v>2367</v>
      </c>
      <c r="B516" s="1046" t="s">
        <v>2368</v>
      </c>
      <c r="C516" s="1047">
        <v>1781.7417325243916</v>
      </c>
      <c r="D516" s="1047" t="s">
        <v>21</v>
      </c>
      <c r="E516" s="1047" t="s">
        <v>21</v>
      </c>
      <c r="F516" s="1046">
        <v>5</v>
      </c>
      <c r="G516" s="1047">
        <v>1781.7417325243916</v>
      </c>
      <c r="H516" s="1046">
        <v>23</v>
      </c>
      <c r="I516" s="1048">
        <v>204.33576764002166</v>
      </c>
      <c r="J516" s="1046" t="s">
        <v>22</v>
      </c>
      <c r="K516" s="1049">
        <v>0</v>
      </c>
      <c r="L516" s="1047">
        <v>0</v>
      </c>
    </row>
    <row r="517" spans="1:12">
      <c r="A517" s="1046" t="s">
        <v>2369</v>
      </c>
      <c r="B517" s="1046" t="s">
        <v>2370</v>
      </c>
      <c r="C517" s="1047">
        <v>6221.8186322344372</v>
      </c>
      <c r="D517" s="1047" t="s">
        <v>21</v>
      </c>
      <c r="E517" s="1047" t="s">
        <v>21</v>
      </c>
      <c r="F517" s="1046">
        <v>44</v>
      </c>
      <c r="G517" s="1047">
        <v>7282.6650035131161</v>
      </c>
      <c r="H517" s="1046">
        <v>57</v>
      </c>
      <c r="I517" s="1048">
        <v>204.33576764002166</v>
      </c>
      <c r="J517" s="1046" t="s">
        <v>22</v>
      </c>
      <c r="K517" s="1049">
        <v>0</v>
      </c>
      <c r="L517" s="1047">
        <v>0</v>
      </c>
    </row>
    <row r="518" spans="1:12">
      <c r="A518" s="1046" t="s">
        <v>2371</v>
      </c>
      <c r="B518" s="1046" t="s">
        <v>2372</v>
      </c>
      <c r="C518" s="1047">
        <v>4110.0996589797005</v>
      </c>
      <c r="D518" s="1047" t="s">
        <v>21</v>
      </c>
      <c r="E518" s="1047" t="s">
        <v>21</v>
      </c>
      <c r="F518" s="1046">
        <v>22</v>
      </c>
      <c r="G518" s="1047">
        <v>4442.8608711671141</v>
      </c>
      <c r="H518" s="1046">
        <v>27</v>
      </c>
      <c r="I518" s="1048">
        <v>204.33576764002166</v>
      </c>
      <c r="J518" s="1046" t="s">
        <v>22</v>
      </c>
      <c r="K518" s="1049">
        <v>0</v>
      </c>
      <c r="L518" s="1047">
        <v>0</v>
      </c>
    </row>
    <row r="519" spans="1:12">
      <c r="A519" s="1046" t="s">
        <v>2373</v>
      </c>
      <c r="B519" s="1046" t="s">
        <v>2374</v>
      </c>
      <c r="C519" s="1047">
        <v>947.50808374890516</v>
      </c>
      <c r="D519" s="1047" t="s">
        <v>21</v>
      </c>
      <c r="E519" s="1047" t="s">
        <v>21</v>
      </c>
      <c r="F519" s="1046">
        <v>5</v>
      </c>
      <c r="G519" s="1047">
        <v>1083.5140287846332</v>
      </c>
      <c r="H519" s="1046">
        <v>5</v>
      </c>
      <c r="I519" s="1048">
        <v>204.33576764002166</v>
      </c>
      <c r="J519" s="1046" t="s">
        <v>22</v>
      </c>
      <c r="K519" s="1049">
        <v>0</v>
      </c>
      <c r="L519" s="1047">
        <v>0</v>
      </c>
    </row>
    <row r="520" spans="1:12">
      <c r="A520" s="1046" t="s">
        <v>866</v>
      </c>
      <c r="B520" s="1046" t="s">
        <v>2375</v>
      </c>
      <c r="C520" s="1047">
        <v>4559.8259838978411</v>
      </c>
      <c r="D520" s="1047" t="s">
        <v>21</v>
      </c>
      <c r="E520" s="1047" t="s">
        <v>21</v>
      </c>
      <c r="F520" s="1046">
        <v>30</v>
      </c>
      <c r="G520" s="1047">
        <v>5521.8413684505576</v>
      </c>
      <c r="H520" s="1046">
        <v>44</v>
      </c>
      <c r="I520" s="1048">
        <v>204.33576764002166</v>
      </c>
      <c r="J520" s="1046" t="s">
        <v>22</v>
      </c>
      <c r="K520" s="1049">
        <v>0</v>
      </c>
      <c r="L520" s="1047">
        <v>0</v>
      </c>
    </row>
    <row r="521" spans="1:12">
      <c r="A521" s="1046" t="s">
        <v>867</v>
      </c>
      <c r="B521" s="1046" t="s">
        <v>2376</v>
      </c>
      <c r="C521" s="1047">
        <v>3013.8917419917325</v>
      </c>
      <c r="D521" s="1047" t="s">
        <v>21</v>
      </c>
      <c r="E521" s="1047" t="s">
        <v>21</v>
      </c>
      <c r="F521" s="1046">
        <v>16</v>
      </c>
      <c r="G521" s="1047">
        <v>3531.6210394277368</v>
      </c>
      <c r="H521" s="1046">
        <v>21</v>
      </c>
      <c r="I521" s="1048">
        <v>204.33576764002166</v>
      </c>
      <c r="J521" s="1046" t="s">
        <v>22</v>
      </c>
      <c r="K521" s="1049">
        <v>0</v>
      </c>
      <c r="L521" s="1047">
        <v>0</v>
      </c>
    </row>
    <row r="522" spans="1:12">
      <c r="A522" s="1046" t="s">
        <v>868</v>
      </c>
      <c r="B522" s="1046" t="s">
        <v>2377</v>
      </c>
      <c r="C522" s="1047">
        <v>2546.9379973690666</v>
      </c>
      <c r="D522" s="1047" t="s">
        <v>21</v>
      </c>
      <c r="E522" s="1047" t="s">
        <v>21</v>
      </c>
      <c r="F522" s="1046">
        <v>11</v>
      </c>
      <c r="G522" s="1047">
        <v>2875.1656780552903</v>
      </c>
      <c r="H522" s="1046">
        <v>18</v>
      </c>
      <c r="I522" s="1048">
        <v>204.33576764002166</v>
      </c>
      <c r="J522" s="1046" t="s">
        <v>22</v>
      </c>
      <c r="K522" s="1049">
        <v>0</v>
      </c>
      <c r="L522" s="1047">
        <v>0</v>
      </c>
    </row>
    <row r="523" spans="1:12">
      <c r="A523" s="1046" t="s">
        <v>869</v>
      </c>
      <c r="B523" s="1046" t="s">
        <v>2378</v>
      </c>
      <c r="C523" s="1047">
        <v>847.77039072270463</v>
      </c>
      <c r="D523" s="1047" t="s">
        <v>21</v>
      </c>
      <c r="E523" s="1047" t="s">
        <v>21</v>
      </c>
      <c r="F523" s="1046">
        <v>5</v>
      </c>
      <c r="G523" s="1047">
        <v>1049.9658956758203</v>
      </c>
      <c r="H523" s="1046">
        <v>5</v>
      </c>
      <c r="I523" s="1048">
        <v>204.33576764002166</v>
      </c>
      <c r="J523" s="1046" t="s">
        <v>22</v>
      </c>
      <c r="K523" s="1049">
        <v>0</v>
      </c>
      <c r="L523" s="1047">
        <v>0</v>
      </c>
    </row>
    <row r="524" spans="1:12">
      <c r="A524" s="1046" t="s">
        <v>2379</v>
      </c>
      <c r="B524" s="1046" t="s">
        <v>2380</v>
      </c>
      <c r="C524" s="1047">
        <v>731.7119842922167</v>
      </c>
      <c r="D524" s="1047" t="s">
        <v>21</v>
      </c>
      <c r="E524" s="1047" t="s">
        <v>21</v>
      </c>
      <c r="F524" s="1046">
        <v>5</v>
      </c>
      <c r="G524" s="1047">
        <v>940.25443334699969</v>
      </c>
      <c r="H524" s="1046">
        <v>5</v>
      </c>
      <c r="I524" s="1048">
        <v>204.33576764002166</v>
      </c>
      <c r="J524" s="1046" t="s">
        <v>22</v>
      </c>
      <c r="K524" s="1049">
        <v>0</v>
      </c>
      <c r="L524" s="1047">
        <v>0</v>
      </c>
    </row>
    <row r="525" spans="1:12">
      <c r="A525" s="1046" t="s">
        <v>2381</v>
      </c>
      <c r="B525" s="1046" t="s">
        <v>2382</v>
      </c>
      <c r="C525" s="1047">
        <v>10498.752250457965</v>
      </c>
      <c r="D525" s="1047" t="s">
        <v>21</v>
      </c>
      <c r="E525" s="1047" t="s">
        <v>21</v>
      </c>
      <c r="F525" s="1046">
        <v>57</v>
      </c>
      <c r="G525" s="1047">
        <v>12179.785731099562</v>
      </c>
      <c r="H525" s="1046">
        <v>92</v>
      </c>
      <c r="I525" s="1048">
        <v>204.33576764002166</v>
      </c>
      <c r="J525" s="1046" t="s">
        <v>22</v>
      </c>
      <c r="K525" s="1049">
        <v>0</v>
      </c>
      <c r="L525" s="1047">
        <v>0</v>
      </c>
    </row>
    <row r="526" spans="1:12">
      <c r="A526" s="1046" t="s">
        <v>2383</v>
      </c>
      <c r="B526" s="1046" t="s">
        <v>2384</v>
      </c>
      <c r="C526" s="1047">
        <v>5201.7740444664778</v>
      </c>
      <c r="D526" s="1047" t="s">
        <v>21</v>
      </c>
      <c r="E526" s="1047" t="s">
        <v>21</v>
      </c>
      <c r="F526" s="1046">
        <v>41</v>
      </c>
      <c r="G526" s="1047">
        <v>8178.4908281484441</v>
      </c>
      <c r="H526" s="1046">
        <v>57</v>
      </c>
      <c r="I526" s="1048">
        <v>204.33576764002166</v>
      </c>
      <c r="J526" s="1046" t="s">
        <v>22</v>
      </c>
      <c r="K526" s="1049">
        <v>0</v>
      </c>
      <c r="L526" s="1047">
        <v>0</v>
      </c>
    </row>
    <row r="527" spans="1:12">
      <c r="A527" s="1046" t="s">
        <v>2385</v>
      </c>
      <c r="B527" s="1046" t="s">
        <v>2386</v>
      </c>
      <c r="C527" s="1047">
        <v>7053.2683095528546</v>
      </c>
      <c r="D527" s="1047" t="s">
        <v>21</v>
      </c>
      <c r="E527" s="1047" t="s">
        <v>21</v>
      </c>
      <c r="F527" s="1046">
        <v>46</v>
      </c>
      <c r="G527" s="1047">
        <v>6771.2826501787786</v>
      </c>
      <c r="H527" s="1046">
        <v>55</v>
      </c>
      <c r="I527" s="1048">
        <v>204.33576764002166</v>
      </c>
      <c r="J527" s="1046" t="s">
        <v>22</v>
      </c>
      <c r="K527" s="1049">
        <v>0</v>
      </c>
      <c r="L527" s="1047">
        <v>0</v>
      </c>
    </row>
    <row r="528" spans="1:12">
      <c r="A528" s="1046" t="s">
        <v>2387</v>
      </c>
      <c r="B528" s="1046" t="s">
        <v>2388</v>
      </c>
      <c r="C528" s="1047">
        <v>4419.2865073609228</v>
      </c>
      <c r="D528" s="1047" t="s">
        <v>21</v>
      </c>
      <c r="E528" s="1047" t="s">
        <v>21</v>
      </c>
      <c r="F528" s="1046">
        <v>24</v>
      </c>
      <c r="G528" s="1047">
        <v>4452.8346404697349</v>
      </c>
      <c r="H528" s="1046">
        <v>27</v>
      </c>
      <c r="I528" s="1048">
        <v>204.33576764002166</v>
      </c>
      <c r="J528" s="1046" t="s">
        <v>22</v>
      </c>
      <c r="K528" s="1049">
        <v>0</v>
      </c>
      <c r="L528" s="1047">
        <v>0</v>
      </c>
    </row>
    <row r="529" spans="1:12">
      <c r="A529" s="1046" t="s">
        <v>2389</v>
      </c>
      <c r="B529" s="1046" t="s">
        <v>2390</v>
      </c>
      <c r="C529" s="1047">
        <v>908.51971283866317</v>
      </c>
      <c r="D529" s="1047" t="s">
        <v>21</v>
      </c>
      <c r="E529" s="1047" t="s">
        <v>21</v>
      </c>
      <c r="F529" s="1046">
        <v>5</v>
      </c>
      <c r="G529" s="1047">
        <v>1079.8872035836805</v>
      </c>
      <c r="H529" s="1046">
        <v>5</v>
      </c>
      <c r="I529" s="1048">
        <v>204.33576764002166</v>
      </c>
      <c r="J529" s="1046" t="s">
        <v>22</v>
      </c>
      <c r="K529" s="1049">
        <v>0</v>
      </c>
      <c r="L529" s="1047">
        <v>0</v>
      </c>
    </row>
    <row r="530" spans="1:12">
      <c r="A530" s="1046" t="s">
        <v>870</v>
      </c>
      <c r="B530" s="1046" t="s">
        <v>218</v>
      </c>
      <c r="C530" s="1047">
        <v>3809.2465156103658</v>
      </c>
      <c r="D530" s="1047" t="s">
        <v>21</v>
      </c>
      <c r="E530" s="1047" t="s">
        <v>21</v>
      </c>
      <c r="F530" s="1046">
        <v>31</v>
      </c>
      <c r="G530" s="1047">
        <v>4321.8723888635868</v>
      </c>
      <c r="H530" s="1046">
        <v>44</v>
      </c>
      <c r="I530" s="1048">
        <v>204.33576764002166</v>
      </c>
      <c r="J530" s="1046" t="s">
        <v>27</v>
      </c>
      <c r="K530" s="1049">
        <v>0.25</v>
      </c>
      <c r="L530" s="1047">
        <v>1080.4680972158967</v>
      </c>
    </row>
    <row r="531" spans="1:12">
      <c r="A531" s="1046" t="s">
        <v>871</v>
      </c>
      <c r="B531" s="1046" t="s">
        <v>219</v>
      </c>
      <c r="C531" s="1047">
        <v>1335.1904393776254</v>
      </c>
      <c r="D531" s="1047" t="s">
        <v>21</v>
      </c>
      <c r="E531" s="1047" t="s">
        <v>21</v>
      </c>
      <c r="F531" s="1046">
        <v>16</v>
      </c>
      <c r="G531" s="1047">
        <v>2436.7907201983753</v>
      </c>
      <c r="H531" s="1046">
        <v>20</v>
      </c>
      <c r="I531" s="1048">
        <v>204.33576764002166</v>
      </c>
      <c r="J531" s="1046" t="s">
        <v>27</v>
      </c>
      <c r="K531" s="1049">
        <v>0.25</v>
      </c>
      <c r="L531" s="1047">
        <v>609.19768004959383</v>
      </c>
    </row>
    <row r="532" spans="1:12">
      <c r="A532" s="1046" t="s">
        <v>872</v>
      </c>
      <c r="B532" s="1046" t="s">
        <v>2391</v>
      </c>
      <c r="C532" s="1047">
        <v>2284.0936515697567</v>
      </c>
      <c r="D532" s="1047" t="s">
        <v>21</v>
      </c>
      <c r="E532" s="1047" t="s">
        <v>21</v>
      </c>
      <c r="F532" s="1046">
        <v>15</v>
      </c>
      <c r="G532" s="1047">
        <v>2973.9571937669098</v>
      </c>
      <c r="H532" s="1046">
        <v>29</v>
      </c>
      <c r="I532" s="1048">
        <v>204.33576764002166</v>
      </c>
      <c r="J532" s="1046" t="s">
        <v>22</v>
      </c>
      <c r="K532" s="1049">
        <v>0</v>
      </c>
      <c r="L532" s="1047">
        <v>0</v>
      </c>
    </row>
    <row r="533" spans="1:12">
      <c r="A533" s="1046" t="s">
        <v>873</v>
      </c>
      <c r="B533" s="1046" t="s">
        <v>2392</v>
      </c>
      <c r="C533" s="1047">
        <v>393.55851616780927</v>
      </c>
      <c r="D533" s="1047" t="s">
        <v>21</v>
      </c>
      <c r="E533" s="1047" t="s">
        <v>21</v>
      </c>
      <c r="F533" s="1046">
        <v>5</v>
      </c>
      <c r="G533" s="1047">
        <v>578.06747409405693</v>
      </c>
      <c r="H533" s="1046">
        <v>5</v>
      </c>
      <c r="I533" s="1048">
        <v>204.33576764002166</v>
      </c>
      <c r="J533" s="1046" t="s">
        <v>27</v>
      </c>
      <c r="K533" s="1049">
        <v>1</v>
      </c>
      <c r="L533" s="1047">
        <v>578.06747409405693</v>
      </c>
    </row>
    <row r="534" spans="1:12">
      <c r="A534" s="1046" t="s">
        <v>874</v>
      </c>
      <c r="B534" s="1046" t="s">
        <v>220</v>
      </c>
      <c r="C534" s="1047">
        <v>5943.3698319198729</v>
      </c>
      <c r="D534" s="1047" t="s">
        <v>21</v>
      </c>
      <c r="E534" s="1047" t="s">
        <v>21</v>
      </c>
      <c r="F534" s="1046">
        <v>54</v>
      </c>
      <c r="G534" s="1047">
        <v>5659.7895616095802</v>
      </c>
      <c r="H534" s="1046">
        <v>62</v>
      </c>
      <c r="I534" s="1048">
        <v>204.33576764002166</v>
      </c>
      <c r="J534" s="1046" t="s">
        <v>27</v>
      </c>
      <c r="K534" s="1049">
        <v>0.25</v>
      </c>
      <c r="L534" s="1047">
        <v>1414.9473904023951</v>
      </c>
    </row>
    <row r="535" spans="1:12">
      <c r="A535" s="1046" t="s">
        <v>875</v>
      </c>
      <c r="B535" s="1046" t="s">
        <v>221</v>
      </c>
      <c r="C535" s="1047">
        <v>3073.9374172737434</v>
      </c>
      <c r="D535" s="1047" t="s">
        <v>21</v>
      </c>
      <c r="E535" s="1047" t="s">
        <v>21</v>
      </c>
      <c r="F535" s="1046">
        <v>29</v>
      </c>
      <c r="G535" s="1047">
        <v>4075.5574745876597</v>
      </c>
      <c r="H535" s="1046">
        <v>41</v>
      </c>
      <c r="I535" s="1048">
        <v>204.33576764002166</v>
      </c>
      <c r="J535" s="1046" t="s">
        <v>27</v>
      </c>
      <c r="K535" s="1049">
        <v>0.25</v>
      </c>
      <c r="L535" s="1047">
        <v>1018.8893686469149</v>
      </c>
    </row>
    <row r="536" spans="1:12">
      <c r="A536" s="1046" t="s">
        <v>876</v>
      </c>
      <c r="B536" s="1046" t="s">
        <v>222</v>
      </c>
      <c r="C536" s="1047">
        <v>1845.9984903852669</v>
      </c>
      <c r="D536" s="1047" t="s">
        <v>21</v>
      </c>
      <c r="E536" s="1047" t="s">
        <v>21</v>
      </c>
      <c r="F536" s="1046">
        <v>15</v>
      </c>
      <c r="G536" s="1047">
        <v>3119.3829734132132</v>
      </c>
      <c r="H536" s="1046">
        <v>29</v>
      </c>
      <c r="I536" s="1048">
        <v>204.33576764002166</v>
      </c>
      <c r="J536" s="1046" t="s">
        <v>27</v>
      </c>
      <c r="K536" s="1049">
        <v>0.25</v>
      </c>
      <c r="L536" s="1047">
        <v>779.84574335330331</v>
      </c>
    </row>
    <row r="537" spans="1:12">
      <c r="A537" s="1046" t="s">
        <v>877</v>
      </c>
      <c r="B537" s="1046" t="s">
        <v>223</v>
      </c>
      <c r="C537" s="1047">
        <v>762.57643202030476</v>
      </c>
      <c r="D537" s="1047" t="s">
        <v>21</v>
      </c>
      <c r="E537" s="1047" t="s">
        <v>21</v>
      </c>
      <c r="F537" s="1046">
        <v>5</v>
      </c>
      <c r="G537" s="1047">
        <v>2153.2104498880835</v>
      </c>
      <c r="H537" s="1046">
        <v>17</v>
      </c>
      <c r="I537" s="1048">
        <v>204.33576764002166</v>
      </c>
      <c r="J537" s="1046" t="s">
        <v>27</v>
      </c>
      <c r="K537" s="1049">
        <v>0.25</v>
      </c>
      <c r="L537" s="1047">
        <v>538.30261247202088</v>
      </c>
    </row>
    <row r="538" spans="1:12">
      <c r="A538" s="1046" t="s">
        <v>878</v>
      </c>
      <c r="B538" s="1046" t="s">
        <v>2393</v>
      </c>
      <c r="C538" s="1047">
        <v>4644.5358374538237</v>
      </c>
      <c r="D538" s="1047" t="s">
        <v>21</v>
      </c>
      <c r="E538" s="1047" t="s">
        <v>21</v>
      </c>
      <c r="F538" s="1046">
        <v>78</v>
      </c>
      <c r="G538" s="1047">
        <v>5168.9775553033051</v>
      </c>
      <c r="H538" s="1046">
        <v>56</v>
      </c>
      <c r="I538" s="1048">
        <v>204.33576764002166</v>
      </c>
      <c r="J538" s="1046" t="s">
        <v>27</v>
      </c>
      <c r="K538" s="1049">
        <v>0.25</v>
      </c>
      <c r="L538" s="1047">
        <v>1292.2443888258263</v>
      </c>
    </row>
    <row r="539" spans="1:12">
      <c r="A539" s="1046" t="s">
        <v>879</v>
      </c>
      <c r="B539" s="1046" t="s">
        <v>2394</v>
      </c>
      <c r="C539" s="1047">
        <v>2717.6442571402995</v>
      </c>
      <c r="D539" s="1047" t="s">
        <v>21</v>
      </c>
      <c r="E539" s="1047" t="s">
        <v>21</v>
      </c>
      <c r="F539" s="1046">
        <v>31</v>
      </c>
      <c r="G539" s="1047">
        <v>3306.6186647078289</v>
      </c>
      <c r="H539" s="1046">
        <v>33</v>
      </c>
      <c r="I539" s="1048">
        <v>204.33576764002166</v>
      </c>
      <c r="J539" s="1046" t="s">
        <v>27</v>
      </c>
      <c r="K539" s="1049">
        <v>0.25</v>
      </c>
      <c r="L539" s="1047">
        <v>826.65466617695722</v>
      </c>
    </row>
    <row r="540" spans="1:12">
      <c r="A540" s="1046" t="s">
        <v>880</v>
      </c>
      <c r="B540" s="1046" t="s">
        <v>2395</v>
      </c>
      <c r="C540" s="1047">
        <v>1315.1943946762585</v>
      </c>
      <c r="D540" s="1047" t="s">
        <v>21</v>
      </c>
      <c r="E540" s="1047" t="s">
        <v>21</v>
      </c>
      <c r="F540" s="1046">
        <v>15</v>
      </c>
      <c r="G540" s="1047">
        <v>2061.410426486354</v>
      </c>
      <c r="H540" s="1046">
        <v>16</v>
      </c>
      <c r="I540" s="1048">
        <v>204.33576764002166</v>
      </c>
      <c r="J540" s="1046" t="s">
        <v>27</v>
      </c>
      <c r="K540" s="1049">
        <v>0.25</v>
      </c>
      <c r="L540" s="1047">
        <v>515.35260662158851</v>
      </c>
    </row>
    <row r="541" spans="1:12">
      <c r="A541" s="1046" t="s">
        <v>881</v>
      </c>
      <c r="B541" s="1046" t="s">
        <v>2396</v>
      </c>
      <c r="C541" s="1047">
        <v>780.7546544760927</v>
      </c>
      <c r="D541" s="1047" t="s">
        <v>21</v>
      </c>
      <c r="E541" s="1047" t="s">
        <v>21</v>
      </c>
      <c r="F541" s="1046">
        <v>5</v>
      </c>
      <c r="G541" s="1047">
        <v>1443.3508629895639</v>
      </c>
      <c r="H541" s="1046">
        <v>11</v>
      </c>
      <c r="I541" s="1048">
        <v>204.33576764002166</v>
      </c>
      <c r="J541" s="1046" t="s">
        <v>27</v>
      </c>
      <c r="K541" s="1049">
        <v>0.45</v>
      </c>
      <c r="L541" s="1047">
        <v>649.50788834530374</v>
      </c>
    </row>
    <row r="542" spans="1:12">
      <c r="A542" s="1046" t="s">
        <v>882</v>
      </c>
      <c r="B542" s="1046" t="s">
        <v>2397</v>
      </c>
      <c r="C542" s="1047">
        <v>11019.916601087773</v>
      </c>
      <c r="D542" s="1047" t="s">
        <v>21</v>
      </c>
      <c r="E542" s="1047" t="s">
        <v>21</v>
      </c>
      <c r="F542" s="1046">
        <v>59</v>
      </c>
      <c r="G542" s="1047">
        <v>11019.916601087773</v>
      </c>
      <c r="H542" s="1046">
        <v>108</v>
      </c>
      <c r="I542" s="1048">
        <v>233.18519163012937</v>
      </c>
      <c r="J542" s="1046" t="s">
        <v>22</v>
      </c>
      <c r="K542" s="1049">
        <v>0</v>
      </c>
      <c r="L542" s="1047">
        <v>0</v>
      </c>
    </row>
    <row r="543" spans="1:12">
      <c r="A543" s="1046" t="s">
        <v>883</v>
      </c>
      <c r="B543" s="1046" t="s">
        <v>2398</v>
      </c>
      <c r="C543" s="1047">
        <v>9303.845509630366</v>
      </c>
      <c r="D543" s="1047" t="s">
        <v>21</v>
      </c>
      <c r="E543" s="1047" t="s">
        <v>21</v>
      </c>
      <c r="F543" s="1046">
        <v>31</v>
      </c>
      <c r="G543" s="1047">
        <v>8974.627965376043</v>
      </c>
      <c r="H543" s="1046">
        <v>54</v>
      </c>
      <c r="I543" s="1048">
        <v>233.18519163012937</v>
      </c>
      <c r="J543" s="1046" t="s">
        <v>22</v>
      </c>
      <c r="K543" s="1049">
        <v>0</v>
      </c>
      <c r="L543" s="1047">
        <v>0</v>
      </c>
    </row>
    <row r="544" spans="1:12">
      <c r="A544" s="1046" t="s">
        <v>884</v>
      </c>
      <c r="B544" s="1046" t="s">
        <v>2399</v>
      </c>
      <c r="C544" s="1047">
        <v>7531.1124567959123</v>
      </c>
      <c r="D544" s="1047" t="s">
        <v>21</v>
      </c>
      <c r="E544" s="1047" t="s">
        <v>21</v>
      </c>
      <c r="F544" s="1046">
        <v>16</v>
      </c>
      <c r="G544" s="1047">
        <v>7531.1124567959123</v>
      </c>
      <c r="H544" s="1046">
        <v>32</v>
      </c>
      <c r="I544" s="1048">
        <v>233.18519163012937</v>
      </c>
      <c r="J544" s="1046" t="s">
        <v>22</v>
      </c>
      <c r="K544" s="1049">
        <v>0</v>
      </c>
      <c r="L544" s="1047">
        <v>0</v>
      </c>
    </row>
    <row r="545" spans="1:12">
      <c r="A545" s="1046" t="s">
        <v>113</v>
      </c>
      <c r="B545" s="1046" t="s">
        <v>2400</v>
      </c>
      <c r="C545" s="1047">
        <v>8079.6293720139956</v>
      </c>
      <c r="D545" s="1047" t="s">
        <v>21</v>
      </c>
      <c r="E545" s="1047" t="s">
        <v>21</v>
      </c>
      <c r="F545" s="1046">
        <v>36</v>
      </c>
      <c r="G545" s="1047">
        <v>8694.6944846328461</v>
      </c>
      <c r="H545" s="1046">
        <v>54</v>
      </c>
      <c r="I545" s="1048">
        <v>233.18519163012937</v>
      </c>
      <c r="J545" s="1046" t="s">
        <v>22</v>
      </c>
      <c r="K545" s="1049">
        <v>0</v>
      </c>
      <c r="L545" s="1047">
        <v>0</v>
      </c>
    </row>
    <row r="546" spans="1:12">
      <c r="A546" s="1046" t="s">
        <v>111</v>
      </c>
      <c r="B546" s="1046" t="s">
        <v>2401</v>
      </c>
      <c r="C546" s="1047">
        <v>6425.9495633283677</v>
      </c>
      <c r="D546" s="1047" t="s">
        <v>21</v>
      </c>
      <c r="E546" s="1047" t="s">
        <v>21</v>
      </c>
      <c r="F546" s="1046">
        <v>17</v>
      </c>
      <c r="G546" s="1047">
        <v>6425.9495633283677</v>
      </c>
      <c r="H546" s="1046">
        <v>30</v>
      </c>
      <c r="I546" s="1048">
        <v>233.18519163012937</v>
      </c>
      <c r="J546" s="1046" t="s">
        <v>22</v>
      </c>
      <c r="K546" s="1049">
        <v>0</v>
      </c>
      <c r="L546" s="1047">
        <v>0</v>
      </c>
    </row>
    <row r="547" spans="1:12">
      <c r="A547" s="1046" t="s">
        <v>109</v>
      </c>
      <c r="B547" s="1046" t="s">
        <v>2402</v>
      </c>
      <c r="C547" s="1047">
        <v>6738.1458644428585</v>
      </c>
      <c r="D547" s="1047" t="s">
        <v>21</v>
      </c>
      <c r="E547" s="1047" t="s">
        <v>21</v>
      </c>
      <c r="F547" s="1046">
        <v>40</v>
      </c>
      <c r="G547" s="1047">
        <v>7251.0899927108021</v>
      </c>
      <c r="H547" s="1046">
        <v>67</v>
      </c>
      <c r="I547" s="1048">
        <v>233.18519163012937</v>
      </c>
      <c r="J547" s="1046" t="s">
        <v>22</v>
      </c>
      <c r="K547" s="1049">
        <v>0</v>
      </c>
      <c r="L547" s="1047">
        <v>0</v>
      </c>
    </row>
    <row r="548" spans="1:12">
      <c r="A548" s="1046" t="s">
        <v>107</v>
      </c>
      <c r="B548" s="1046" t="s">
        <v>2403</v>
      </c>
      <c r="C548" s="1047">
        <v>6491.9779218519279</v>
      </c>
      <c r="D548" s="1047" t="s">
        <v>21</v>
      </c>
      <c r="E548" s="1047" t="s">
        <v>21</v>
      </c>
      <c r="F548" s="1046">
        <v>27</v>
      </c>
      <c r="G548" s="1047">
        <v>6491.9779218519279</v>
      </c>
      <c r="H548" s="1046">
        <v>38</v>
      </c>
      <c r="I548" s="1048">
        <v>233.18519163012937</v>
      </c>
      <c r="J548" s="1046" t="s">
        <v>22</v>
      </c>
      <c r="K548" s="1049">
        <v>0</v>
      </c>
      <c r="L548" s="1047">
        <v>0</v>
      </c>
    </row>
    <row r="549" spans="1:12">
      <c r="A549" s="1046" t="s">
        <v>105</v>
      </c>
      <c r="B549" s="1046" t="s">
        <v>2404</v>
      </c>
      <c r="C549" s="1047">
        <v>5657.6530352233913</v>
      </c>
      <c r="D549" s="1047" t="s">
        <v>21</v>
      </c>
      <c r="E549" s="1047" t="s">
        <v>21</v>
      </c>
      <c r="F549" s="1046">
        <v>11</v>
      </c>
      <c r="G549" s="1047">
        <v>5657.6530352233913</v>
      </c>
      <c r="H549" s="1046">
        <v>31</v>
      </c>
      <c r="I549" s="1048">
        <v>233.18519163012937</v>
      </c>
      <c r="J549" s="1046" t="s">
        <v>22</v>
      </c>
      <c r="K549" s="1049">
        <v>0</v>
      </c>
      <c r="L549" s="1047">
        <v>0</v>
      </c>
    </row>
    <row r="550" spans="1:12">
      <c r="A550" s="1046" t="s">
        <v>885</v>
      </c>
      <c r="B550" s="1046" t="s">
        <v>2405</v>
      </c>
      <c r="C550" s="1047">
        <v>6031.3836924915986</v>
      </c>
      <c r="D550" s="1047" t="s">
        <v>21</v>
      </c>
      <c r="E550" s="1047" t="s">
        <v>21</v>
      </c>
      <c r="F550" s="1046">
        <v>34</v>
      </c>
      <c r="G550" s="1047">
        <v>6031.3836924915986</v>
      </c>
      <c r="H550" s="1046">
        <v>71</v>
      </c>
      <c r="I550" s="1048">
        <v>233.18519163012937</v>
      </c>
      <c r="J550" s="1046" t="s">
        <v>22</v>
      </c>
      <c r="K550" s="1049">
        <v>0</v>
      </c>
      <c r="L550" s="1047">
        <v>0</v>
      </c>
    </row>
    <row r="551" spans="1:12">
      <c r="A551" s="1046" t="s">
        <v>886</v>
      </c>
      <c r="B551" s="1046" t="s">
        <v>2406</v>
      </c>
      <c r="C551" s="1047">
        <v>2910.7167909671007</v>
      </c>
      <c r="D551" s="1047" t="s">
        <v>21</v>
      </c>
      <c r="E551" s="1047" t="s">
        <v>21</v>
      </c>
      <c r="F551" s="1046">
        <v>14</v>
      </c>
      <c r="G551" s="1047">
        <v>2910.7167909671007</v>
      </c>
      <c r="H551" s="1046">
        <v>27</v>
      </c>
      <c r="I551" s="1048">
        <v>233.18519163012937</v>
      </c>
      <c r="J551" s="1046" t="s">
        <v>22</v>
      </c>
      <c r="K551" s="1049">
        <v>0</v>
      </c>
      <c r="L551" s="1047">
        <v>0</v>
      </c>
    </row>
    <row r="552" spans="1:12">
      <c r="A552" s="1046" t="s">
        <v>887</v>
      </c>
      <c r="B552" s="1046" t="s">
        <v>2407</v>
      </c>
      <c r="C552" s="1047">
        <v>2796.377763621289</v>
      </c>
      <c r="D552" s="1047" t="s">
        <v>21</v>
      </c>
      <c r="E552" s="1047" t="s">
        <v>21</v>
      </c>
      <c r="F552" s="1046">
        <v>8</v>
      </c>
      <c r="G552" s="1047">
        <v>2796.377763621289</v>
      </c>
      <c r="H552" s="1046">
        <v>17</v>
      </c>
      <c r="I552" s="1048">
        <v>233.18519163012937</v>
      </c>
      <c r="J552" s="1046" t="s">
        <v>22</v>
      </c>
      <c r="K552" s="1049">
        <v>0</v>
      </c>
      <c r="L552" s="1047">
        <v>0</v>
      </c>
    </row>
    <row r="553" spans="1:12">
      <c r="A553" s="1046" t="s">
        <v>2408</v>
      </c>
      <c r="B553" s="1046" t="s">
        <v>2409</v>
      </c>
      <c r="C553" s="1047">
        <v>667.30621994064597</v>
      </c>
      <c r="D553" s="1047" t="s">
        <v>21</v>
      </c>
      <c r="E553" s="1047" t="s">
        <v>21</v>
      </c>
      <c r="F553" s="1046">
        <v>5</v>
      </c>
      <c r="G553" s="1047">
        <v>961.0392384669567</v>
      </c>
      <c r="H553" s="1046">
        <v>5</v>
      </c>
      <c r="I553" s="1048">
        <v>233.18519163012937</v>
      </c>
      <c r="J553" s="1046" t="s">
        <v>22</v>
      </c>
      <c r="K553" s="1049">
        <v>0</v>
      </c>
      <c r="L553" s="1047">
        <v>0</v>
      </c>
    </row>
    <row r="554" spans="1:12">
      <c r="A554" s="1046" t="s">
        <v>888</v>
      </c>
      <c r="B554" s="1046" t="s">
        <v>2410</v>
      </c>
      <c r="C554" s="1047">
        <v>6801.200764535387</v>
      </c>
      <c r="D554" s="1047" t="s">
        <v>21</v>
      </c>
      <c r="E554" s="1047" t="s">
        <v>21</v>
      </c>
      <c r="F554" s="1046">
        <v>39</v>
      </c>
      <c r="G554" s="1047">
        <v>6801.200764535387</v>
      </c>
      <c r="H554" s="1046">
        <v>74</v>
      </c>
      <c r="I554" s="1048">
        <v>233.18519163012937</v>
      </c>
      <c r="J554" s="1046" t="s">
        <v>22</v>
      </c>
      <c r="K554" s="1049">
        <v>0</v>
      </c>
      <c r="L554" s="1047">
        <v>0</v>
      </c>
    </row>
    <row r="555" spans="1:12">
      <c r="A555" s="1046" t="s">
        <v>889</v>
      </c>
      <c r="B555" s="1046" t="s">
        <v>2411</v>
      </c>
      <c r="C555" s="1047">
        <v>5123.5712426166583</v>
      </c>
      <c r="D555" s="1047" t="s">
        <v>21</v>
      </c>
      <c r="E555" s="1047" t="s">
        <v>21</v>
      </c>
      <c r="F555" s="1046">
        <v>6</v>
      </c>
      <c r="G555" s="1047">
        <v>5123.5712426166583</v>
      </c>
      <c r="H555" s="1046">
        <v>21</v>
      </c>
      <c r="I555" s="1048">
        <v>233.18519163012937</v>
      </c>
      <c r="J555" s="1046" t="s">
        <v>22</v>
      </c>
      <c r="K555" s="1049">
        <v>0</v>
      </c>
      <c r="L555" s="1047">
        <v>0</v>
      </c>
    </row>
    <row r="556" spans="1:12">
      <c r="A556" s="1046" t="s">
        <v>890</v>
      </c>
      <c r="B556" s="1046" t="s">
        <v>2412</v>
      </c>
      <c r="C556" s="1047">
        <v>8841.7943793856793</v>
      </c>
      <c r="D556" s="1047" t="s">
        <v>21</v>
      </c>
      <c r="E556" s="1047" t="s">
        <v>21</v>
      </c>
      <c r="F556" s="1046">
        <v>17</v>
      </c>
      <c r="G556" s="1047">
        <v>8841.7943793856793</v>
      </c>
      <c r="H556" s="1046">
        <v>64</v>
      </c>
      <c r="I556" s="1048">
        <v>233.18519163012937</v>
      </c>
      <c r="J556" s="1046" t="s">
        <v>22</v>
      </c>
      <c r="K556" s="1049">
        <v>0</v>
      </c>
      <c r="L556" s="1047">
        <v>0</v>
      </c>
    </row>
    <row r="557" spans="1:12">
      <c r="A557" s="1046" t="s">
        <v>891</v>
      </c>
      <c r="B557" s="1046" t="s">
        <v>2413</v>
      </c>
      <c r="C557" s="1047">
        <v>3921.1476651369953</v>
      </c>
      <c r="D557" s="1047" t="s">
        <v>21</v>
      </c>
      <c r="E557" s="1047" t="s">
        <v>21</v>
      </c>
      <c r="F557" s="1046">
        <v>5</v>
      </c>
      <c r="G557" s="1047">
        <v>3921.1476651369953</v>
      </c>
      <c r="H557" s="1046">
        <v>17</v>
      </c>
      <c r="I557" s="1048">
        <v>233.18519163012937</v>
      </c>
      <c r="J557" s="1046" t="s">
        <v>22</v>
      </c>
      <c r="K557" s="1049">
        <v>0</v>
      </c>
      <c r="L557" s="1047">
        <v>0</v>
      </c>
    </row>
    <row r="558" spans="1:12">
      <c r="A558" s="1046" t="s">
        <v>892</v>
      </c>
      <c r="B558" s="1046" t="s">
        <v>2414</v>
      </c>
      <c r="C558" s="1047">
        <v>6343.7263733997106</v>
      </c>
      <c r="D558" s="1047" t="s">
        <v>21</v>
      </c>
      <c r="E558" s="1047" t="s">
        <v>21</v>
      </c>
      <c r="F558" s="1046">
        <v>10</v>
      </c>
      <c r="G558" s="1047">
        <v>6343.7263733997106</v>
      </c>
      <c r="H558" s="1046">
        <v>51</v>
      </c>
      <c r="I558" s="1048">
        <v>233.18519163012937</v>
      </c>
      <c r="J558" s="1046" t="s">
        <v>22</v>
      </c>
      <c r="K558" s="1049">
        <v>0</v>
      </c>
      <c r="L558" s="1047">
        <v>0</v>
      </c>
    </row>
    <row r="559" spans="1:12">
      <c r="A559" s="1046" t="s">
        <v>893</v>
      </c>
      <c r="B559" s="1046" t="s">
        <v>2415</v>
      </c>
      <c r="C559" s="1047">
        <v>2745.1178855314606</v>
      </c>
      <c r="D559" s="1047" t="s">
        <v>21</v>
      </c>
      <c r="E559" s="1047" t="s">
        <v>21</v>
      </c>
      <c r="F559" s="1046">
        <v>5</v>
      </c>
      <c r="G559" s="1047">
        <v>2745.1178855314606</v>
      </c>
      <c r="H559" s="1046">
        <v>11</v>
      </c>
      <c r="I559" s="1048">
        <v>233.18519163012937</v>
      </c>
      <c r="J559" s="1046" t="s">
        <v>22</v>
      </c>
      <c r="K559" s="1049">
        <v>0</v>
      </c>
      <c r="L559" s="1047">
        <v>0</v>
      </c>
    </row>
    <row r="560" spans="1:12">
      <c r="A560" s="1046" t="s">
        <v>894</v>
      </c>
      <c r="B560" s="1046" t="s">
        <v>2416</v>
      </c>
      <c r="C560" s="1047">
        <v>2741.4516179047077</v>
      </c>
      <c r="D560" s="1047" t="s">
        <v>21</v>
      </c>
      <c r="E560" s="1047" t="s">
        <v>21</v>
      </c>
      <c r="F560" s="1046">
        <v>10</v>
      </c>
      <c r="G560" s="1047">
        <v>2741.4516179047077</v>
      </c>
      <c r="H560" s="1046">
        <v>36</v>
      </c>
      <c r="I560" s="1048">
        <v>233.18519163012937</v>
      </c>
      <c r="J560" s="1046" t="s">
        <v>22</v>
      </c>
      <c r="K560" s="1049">
        <v>0</v>
      </c>
      <c r="L560" s="1047">
        <v>0</v>
      </c>
    </row>
    <row r="561" spans="1:12">
      <c r="A561" s="1046" t="s">
        <v>895</v>
      </c>
      <c r="B561" s="1046" t="s">
        <v>2417</v>
      </c>
      <c r="C561" s="1047">
        <v>2480.230049498542</v>
      </c>
      <c r="D561" s="1047" t="s">
        <v>21</v>
      </c>
      <c r="E561" s="1047" t="s">
        <v>21</v>
      </c>
      <c r="F561" s="1046">
        <v>10</v>
      </c>
      <c r="G561" s="1047">
        <v>2480.230049498542</v>
      </c>
      <c r="H561" s="1046">
        <v>56</v>
      </c>
      <c r="I561" s="1048">
        <v>233.18519163012937</v>
      </c>
      <c r="J561" s="1046" t="s">
        <v>22</v>
      </c>
      <c r="K561" s="1049">
        <v>0</v>
      </c>
      <c r="L561" s="1047">
        <v>0</v>
      </c>
    </row>
    <row r="562" spans="1:12">
      <c r="A562" s="1046" t="s">
        <v>896</v>
      </c>
      <c r="B562" s="1046" t="s">
        <v>2418</v>
      </c>
      <c r="C562" s="1047">
        <v>2689.6709839091263</v>
      </c>
      <c r="D562" s="1047" t="s">
        <v>21</v>
      </c>
      <c r="E562" s="1047" t="s">
        <v>21</v>
      </c>
      <c r="F562" s="1046">
        <v>5</v>
      </c>
      <c r="G562" s="1047">
        <v>2689.6709839091263</v>
      </c>
      <c r="H562" s="1046">
        <v>16</v>
      </c>
      <c r="I562" s="1048">
        <v>233.18519163012937</v>
      </c>
      <c r="J562" s="1046" t="s">
        <v>22</v>
      </c>
      <c r="K562" s="1049">
        <v>0</v>
      </c>
      <c r="L562" s="1047">
        <v>0</v>
      </c>
    </row>
    <row r="563" spans="1:12">
      <c r="A563" s="1046" t="s">
        <v>897</v>
      </c>
      <c r="B563" s="1046" t="s">
        <v>2419</v>
      </c>
      <c r="C563" s="1047">
        <v>1342.7705182983609</v>
      </c>
      <c r="D563" s="1047" t="s">
        <v>21</v>
      </c>
      <c r="E563" s="1047" t="s">
        <v>21</v>
      </c>
      <c r="F563" s="1046">
        <v>8</v>
      </c>
      <c r="G563" s="1047">
        <v>1342.7705182983609</v>
      </c>
      <c r="H563" s="1046">
        <v>25</v>
      </c>
      <c r="I563" s="1048">
        <v>233.18519163012937</v>
      </c>
      <c r="J563" s="1046" t="s">
        <v>22</v>
      </c>
      <c r="K563" s="1049">
        <v>0</v>
      </c>
      <c r="L563" s="1047">
        <v>0</v>
      </c>
    </row>
    <row r="564" spans="1:12">
      <c r="A564" s="1046" t="s">
        <v>898</v>
      </c>
      <c r="B564" s="1046" t="s">
        <v>2420</v>
      </c>
      <c r="C564" s="1047">
        <v>1488.4178499145146</v>
      </c>
      <c r="D564" s="1047" t="s">
        <v>21</v>
      </c>
      <c r="E564" s="1047" t="s">
        <v>21</v>
      </c>
      <c r="F564" s="1046">
        <v>5</v>
      </c>
      <c r="G564" s="1047">
        <v>1488.4178499145146</v>
      </c>
      <c r="H564" s="1046">
        <v>6</v>
      </c>
      <c r="I564" s="1048">
        <v>233.18519163012937</v>
      </c>
      <c r="J564" s="1046" t="s">
        <v>22</v>
      </c>
      <c r="K564" s="1049">
        <v>0</v>
      </c>
      <c r="L564" s="1047">
        <v>0</v>
      </c>
    </row>
    <row r="565" spans="1:12">
      <c r="A565" s="1046" t="s">
        <v>2421</v>
      </c>
      <c r="B565" s="1046" t="s">
        <v>2422</v>
      </c>
      <c r="C565" s="1047">
        <v>786.57365363757083</v>
      </c>
      <c r="D565" s="1047" t="s">
        <v>21</v>
      </c>
      <c r="E565" s="1047" t="s">
        <v>21</v>
      </c>
      <c r="F565" s="1046">
        <v>5</v>
      </c>
      <c r="G565" s="1047">
        <v>675.19167010242609</v>
      </c>
      <c r="H565" s="1046">
        <v>5</v>
      </c>
      <c r="I565" s="1048">
        <v>233.18519163012937</v>
      </c>
      <c r="J565" s="1046" t="s">
        <v>22</v>
      </c>
      <c r="K565" s="1049">
        <v>0</v>
      </c>
      <c r="L565" s="1047">
        <v>0</v>
      </c>
    </row>
    <row r="566" spans="1:12">
      <c r="A566" s="1046" t="s">
        <v>899</v>
      </c>
      <c r="B566" s="1046" t="s">
        <v>2423</v>
      </c>
      <c r="C566" s="1047">
        <v>5794.9345670347393</v>
      </c>
      <c r="D566" s="1047" t="s">
        <v>21</v>
      </c>
      <c r="E566" s="1047" t="s">
        <v>21</v>
      </c>
      <c r="F566" s="1046">
        <v>9</v>
      </c>
      <c r="G566" s="1047">
        <v>5794.9345670347393</v>
      </c>
      <c r="H566" s="1046">
        <v>42</v>
      </c>
      <c r="I566" s="1048">
        <v>233.18519163012937</v>
      </c>
      <c r="J566" s="1046" t="s">
        <v>22</v>
      </c>
      <c r="K566" s="1049">
        <v>0</v>
      </c>
      <c r="L566" s="1047">
        <v>0</v>
      </c>
    </row>
    <row r="567" spans="1:12">
      <c r="A567" s="1046" t="s">
        <v>900</v>
      </c>
      <c r="B567" s="1046" t="s">
        <v>2424</v>
      </c>
      <c r="C567" s="1047">
        <v>3435.4073278353462</v>
      </c>
      <c r="D567" s="1047" t="s">
        <v>21</v>
      </c>
      <c r="E567" s="1047" t="s">
        <v>21</v>
      </c>
      <c r="F567" s="1046">
        <v>5</v>
      </c>
      <c r="G567" s="1047">
        <v>3435.4073278353462</v>
      </c>
      <c r="H567" s="1046">
        <v>12</v>
      </c>
      <c r="I567" s="1048">
        <v>233.18519163012937</v>
      </c>
      <c r="J567" s="1046" t="s">
        <v>22</v>
      </c>
      <c r="K567" s="1049">
        <v>0</v>
      </c>
      <c r="L567" s="1047">
        <v>0</v>
      </c>
    </row>
    <row r="568" spans="1:12">
      <c r="A568" s="1046" t="s">
        <v>901</v>
      </c>
      <c r="B568" s="1046" t="s">
        <v>2425</v>
      </c>
      <c r="C568" s="1047">
        <v>4703.659316231955</v>
      </c>
      <c r="D568" s="1047" t="s">
        <v>21</v>
      </c>
      <c r="E568" s="1047" t="s">
        <v>21</v>
      </c>
      <c r="F568" s="1046">
        <v>6</v>
      </c>
      <c r="G568" s="1047">
        <v>4703.659316231955</v>
      </c>
      <c r="H568" s="1046">
        <v>26</v>
      </c>
      <c r="I568" s="1048">
        <v>233.18519163012937</v>
      </c>
      <c r="J568" s="1046" t="s">
        <v>22</v>
      </c>
      <c r="K568" s="1049">
        <v>0</v>
      </c>
      <c r="L568" s="1047">
        <v>0</v>
      </c>
    </row>
    <row r="569" spans="1:12">
      <c r="A569" s="1046" t="s">
        <v>902</v>
      </c>
      <c r="B569" s="1046" t="s">
        <v>2426</v>
      </c>
      <c r="C569" s="1047">
        <v>2529.2581393909859</v>
      </c>
      <c r="D569" s="1047" t="s">
        <v>21</v>
      </c>
      <c r="E569" s="1047" t="s">
        <v>21</v>
      </c>
      <c r="F569" s="1046">
        <v>5</v>
      </c>
      <c r="G569" s="1047">
        <v>2529.2581393909859</v>
      </c>
      <c r="H569" s="1046">
        <v>15</v>
      </c>
      <c r="I569" s="1048">
        <v>233.18519163012937</v>
      </c>
      <c r="J569" s="1046" t="s">
        <v>22</v>
      </c>
      <c r="K569" s="1049">
        <v>0</v>
      </c>
      <c r="L569" s="1047">
        <v>0</v>
      </c>
    </row>
    <row r="570" spans="1:12">
      <c r="A570" s="1046" t="s">
        <v>903</v>
      </c>
      <c r="B570" s="1046" t="s">
        <v>2427</v>
      </c>
      <c r="C570" s="1047">
        <v>2160.6133443277631</v>
      </c>
      <c r="D570" s="1047" t="s">
        <v>21</v>
      </c>
      <c r="E570" s="1047" t="s">
        <v>21</v>
      </c>
      <c r="F570" s="1046">
        <v>5</v>
      </c>
      <c r="G570" s="1047">
        <v>2160.6133443277631</v>
      </c>
      <c r="H570" s="1046">
        <v>12</v>
      </c>
      <c r="I570" s="1048">
        <v>233.18519163012937</v>
      </c>
      <c r="J570" s="1046" t="s">
        <v>22</v>
      </c>
      <c r="K570" s="1049">
        <v>0</v>
      </c>
      <c r="L570" s="1047">
        <v>0</v>
      </c>
    </row>
    <row r="571" spans="1:12">
      <c r="A571" s="1046" t="s">
        <v>904</v>
      </c>
      <c r="B571" s="1046" t="s">
        <v>2428</v>
      </c>
      <c r="C571" s="1047">
        <v>1889.5509950165708</v>
      </c>
      <c r="D571" s="1047" t="s">
        <v>21</v>
      </c>
      <c r="E571" s="1047" t="s">
        <v>21</v>
      </c>
      <c r="F571" s="1046">
        <v>5</v>
      </c>
      <c r="G571" s="1047">
        <v>2022.617966496611</v>
      </c>
      <c r="H571" s="1046">
        <v>9</v>
      </c>
      <c r="I571" s="1048">
        <v>233.18519163012937</v>
      </c>
      <c r="J571" s="1046" t="s">
        <v>22</v>
      </c>
      <c r="K571" s="1049">
        <v>0</v>
      </c>
      <c r="L571" s="1047">
        <v>0</v>
      </c>
    </row>
    <row r="572" spans="1:12">
      <c r="A572" s="1046" t="s">
        <v>2429</v>
      </c>
      <c r="B572" s="1046" t="s">
        <v>2430</v>
      </c>
      <c r="C572" s="1047">
        <v>734.33254631577734</v>
      </c>
      <c r="D572" s="1047" t="s">
        <v>21</v>
      </c>
      <c r="E572" s="1047" t="s">
        <v>21</v>
      </c>
      <c r="F572" s="1046">
        <v>5</v>
      </c>
      <c r="G572" s="1047">
        <v>596.3371684846245</v>
      </c>
      <c r="H572" s="1046">
        <v>5</v>
      </c>
      <c r="I572" s="1048">
        <v>233.18519163012937</v>
      </c>
      <c r="J572" s="1046" t="s">
        <v>22</v>
      </c>
      <c r="K572" s="1049">
        <v>0</v>
      </c>
      <c r="L572" s="1047">
        <v>0</v>
      </c>
    </row>
    <row r="573" spans="1:12">
      <c r="A573" s="1046" t="s">
        <v>905</v>
      </c>
      <c r="B573" s="1046" t="s">
        <v>2431</v>
      </c>
      <c r="C573" s="1047">
        <v>1719.0281352680747</v>
      </c>
      <c r="D573" s="1047" t="s">
        <v>21</v>
      </c>
      <c r="E573" s="1047" t="s">
        <v>21</v>
      </c>
      <c r="F573" s="1046">
        <v>5</v>
      </c>
      <c r="G573" s="1047">
        <v>1862.9376007205626</v>
      </c>
      <c r="H573" s="1046">
        <v>5</v>
      </c>
      <c r="I573" s="1048">
        <v>233.18519163012937</v>
      </c>
      <c r="J573" s="1046" t="s">
        <v>22</v>
      </c>
      <c r="K573" s="1049">
        <v>0</v>
      </c>
      <c r="L573" s="1047">
        <v>0</v>
      </c>
    </row>
    <row r="574" spans="1:12">
      <c r="A574" s="1046" t="s">
        <v>906</v>
      </c>
      <c r="B574" s="1046" t="s">
        <v>2432</v>
      </c>
      <c r="C574" s="1047">
        <v>1627.3597771373807</v>
      </c>
      <c r="D574" s="1047" t="s">
        <v>21</v>
      </c>
      <c r="E574" s="1047" t="s">
        <v>21</v>
      </c>
      <c r="F574" s="1046">
        <v>5</v>
      </c>
      <c r="G574" s="1047">
        <v>2247.3532961073447</v>
      </c>
      <c r="H574" s="1046">
        <v>5</v>
      </c>
      <c r="I574" s="1048">
        <v>233.18519163012937</v>
      </c>
      <c r="J574" s="1046" t="s">
        <v>22</v>
      </c>
      <c r="K574" s="1049">
        <v>0</v>
      </c>
      <c r="L574" s="1047">
        <v>0</v>
      </c>
    </row>
    <row r="575" spans="1:12">
      <c r="A575" s="1046" t="s">
        <v>907</v>
      </c>
      <c r="B575" s="1046" t="s">
        <v>2433</v>
      </c>
      <c r="C575" s="1047">
        <v>1552.4480006004687</v>
      </c>
      <c r="D575" s="1047" t="s">
        <v>21</v>
      </c>
      <c r="E575" s="1047" t="s">
        <v>21</v>
      </c>
      <c r="F575" s="1046">
        <v>5</v>
      </c>
      <c r="G575" s="1047">
        <v>1755.4983422663079</v>
      </c>
      <c r="H575" s="1046">
        <v>5</v>
      </c>
      <c r="I575" s="1048">
        <v>233.18519163012937</v>
      </c>
      <c r="J575" s="1046" t="s">
        <v>22</v>
      </c>
      <c r="K575" s="1049">
        <v>0</v>
      </c>
      <c r="L575" s="1047">
        <v>0</v>
      </c>
    </row>
    <row r="576" spans="1:12">
      <c r="A576" s="1046" t="s">
        <v>908</v>
      </c>
      <c r="B576" s="1046" t="s">
        <v>2434</v>
      </c>
      <c r="C576" s="1047">
        <v>1353.3403840155197</v>
      </c>
      <c r="D576" s="1047" t="s">
        <v>21</v>
      </c>
      <c r="E576" s="1047" t="s">
        <v>21</v>
      </c>
      <c r="F576" s="1046">
        <v>5</v>
      </c>
      <c r="G576" s="1047">
        <v>1522.8775624937932</v>
      </c>
      <c r="H576" s="1046">
        <v>5</v>
      </c>
      <c r="I576" s="1048">
        <v>233.18519163012937</v>
      </c>
      <c r="J576" s="1046" t="s">
        <v>22</v>
      </c>
      <c r="K576" s="1049">
        <v>0</v>
      </c>
      <c r="L576" s="1047">
        <v>0</v>
      </c>
    </row>
    <row r="577" spans="1:12">
      <c r="A577" s="1046" t="s">
        <v>909</v>
      </c>
      <c r="B577" s="1046" t="s">
        <v>2435</v>
      </c>
      <c r="C577" s="1047">
        <v>1484.4359929551147</v>
      </c>
      <c r="D577" s="1047" t="s">
        <v>21</v>
      </c>
      <c r="E577" s="1047" t="s">
        <v>21</v>
      </c>
      <c r="F577" s="1046">
        <v>5</v>
      </c>
      <c r="G577" s="1047">
        <v>1514.992112332013</v>
      </c>
      <c r="H577" s="1046">
        <v>5</v>
      </c>
      <c r="I577" s="1048">
        <v>233.18519163012937</v>
      </c>
      <c r="J577" s="1046" t="s">
        <v>22</v>
      </c>
      <c r="K577" s="1049">
        <v>0</v>
      </c>
      <c r="L577" s="1047">
        <v>0</v>
      </c>
    </row>
    <row r="578" spans="1:12">
      <c r="A578" s="1046" t="s">
        <v>910</v>
      </c>
      <c r="B578" s="1046" t="s">
        <v>2436</v>
      </c>
      <c r="C578" s="1047">
        <v>1191.6886556990264</v>
      </c>
      <c r="D578" s="1047" t="s">
        <v>21</v>
      </c>
      <c r="E578" s="1047" t="s">
        <v>21</v>
      </c>
      <c r="F578" s="1046">
        <v>5</v>
      </c>
      <c r="G578" s="1047">
        <v>1360.2401529070773</v>
      </c>
      <c r="H578" s="1046">
        <v>5</v>
      </c>
      <c r="I578" s="1048">
        <v>233.18519163012937</v>
      </c>
      <c r="J578" s="1046" t="s">
        <v>22</v>
      </c>
      <c r="K578" s="1049">
        <v>0</v>
      </c>
      <c r="L578" s="1047">
        <v>0</v>
      </c>
    </row>
    <row r="579" spans="1:12">
      <c r="A579" s="1046" t="s">
        <v>911</v>
      </c>
      <c r="B579" s="1046" t="s">
        <v>2437</v>
      </c>
      <c r="C579" s="1047">
        <v>1069.4641781914343</v>
      </c>
      <c r="D579" s="1047" t="s">
        <v>21</v>
      </c>
      <c r="E579" s="1047" t="s">
        <v>21</v>
      </c>
      <c r="F579" s="1046">
        <v>5</v>
      </c>
      <c r="G579" s="1047">
        <v>1139.4475483772328</v>
      </c>
      <c r="H579" s="1046">
        <v>5</v>
      </c>
      <c r="I579" s="1048">
        <v>233.18519163012937</v>
      </c>
      <c r="J579" s="1046" t="s">
        <v>22</v>
      </c>
      <c r="K579" s="1049">
        <v>0</v>
      </c>
      <c r="L579" s="1047">
        <v>0</v>
      </c>
    </row>
    <row r="580" spans="1:12">
      <c r="A580" s="1046" t="s">
        <v>2438</v>
      </c>
      <c r="B580" s="1046" t="s">
        <v>2439</v>
      </c>
      <c r="C580" s="1047">
        <v>553.92707069044297</v>
      </c>
      <c r="D580" s="1047" t="s">
        <v>21</v>
      </c>
      <c r="E580" s="1047" t="s">
        <v>21</v>
      </c>
      <c r="F580" s="1046">
        <v>5</v>
      </c>
      <c r="G580" s="1047">
        <v>553.92707069044297</v>
      </c>
      <c r="H580" s="1046">
        <v>5</v>
      </c>
      <c r="I580" s="1048">
        <v>233.18519163012937</v>
      </c>
      <c r="J580" s="1046" t="s">
        <v>22</v>
      </c>
      <c r="K580" s="1049">
        <v>0</v>
      </c>
      <c r="L580" s="1047">
        <v>0</v>
      </c>
    </row>
    <row r="581" spans="1:12">
      <c r="A581" s="1046" t="s">
        <v>912</v>
      </c>
      <c r="B581" s="1046" t="s">
        <v>2440</v>
      </c>
      <c r="C581" s="1047">
        <v>4118.1763469896878</v>
      </c>
      <c r="D581" s="1047" t="s">
        <v>21</v>
      </c>
      <c r="E581" s="1047" t="s">
        <v>21</v>
      </c>
      <c r="F581" s="1046">
        <v>11</v>
      </c>
      <c r="G581" s="1047">
        <v>4118.1763469896878</v>
      </c>
      <c r="H581" s="1046">
        <v>44</v>
      </c>
      <c r="I581" s="1048">
        <v>233.18519163012937</v>
      </c>
      <c r="J581" s="1046" t="s">
        <v>22</v>
      </c>
      <c r="K581" s="1049">
        <v>0</v>
      </c>
      <c r="L581" s="1047">
        <v>0</v>
      </c>
    </row>
    <row r="582" spans="1:12">
      <c r="A582" s="1046" t="s">
        <v>913</v>
      </c>
      <c r="B582" s="1046" t="s">
        <v>2441</v>
      </c>
      <c r="C582" s="1047">
        <v>2979.7144798826776</v>
      </c>
      <c r="D582" s="1047" t="s">
        <v>21</v>
      </c>
      <c r="E582" s="1047" t="s">
        <v>21</v>
      </c>
      <c r="F582" s="1046">
        <v>5</v>
      </c>
      <c r="G582" s="1047">
        <v>3284.2899923814362</v>
      </c>
      <c r="H582" s="1046">
        <v>9</v>
      </c>
      <c r="I582" s="1048">
        <v>233.18519163012937</v>
      </c>
      <c r="J582" s="1046" t="s">
        <v>22</v>
      </c>
      <c r="K582" s="1049">
        <v>0</v>
      </c>
      <c r="L582" s="1047">
        <v>0</v>
      </c>
    </row>
    <row r="583" spans="1:12">
      <c r="A583" s="1046" t="s">
        <v>914</v>
      </c>
      <c r="B583" s="1046" t="s">
        <v>224</v>
      </c>
      <c r="C583" s="1047">
        <v>2637.683079115463</v>
      </c>
      <c r="D583" s="1047" t="s">
        <v>21</v>
      </c>
      <c r="E583" s="1047" t="s">
        <v>21</v>
      </c>
      <c r="F583" s="1046">
        <v>5</v>
      </c>
      <c r="G583" s="1047">
        <v>2547.9860835252143</v>
      </c>
      <c r="H583" s="1046">
        <v>9</v>
      </c>
      <c r="I583" s="1048">
        <v>233.18519163012937</v>
      </c>
      <c r="J583" s="1046" t="s">
        <v>22</v>
      </c>
      <c r="K583" s="1049">
        <v>0</v>
      </c>
      <c r="L583" s="1047">
        <v>0</v>
      </c>
    </row>
    <row r="584" spans="1:12">
      <c r="A584" s="1046" t="s">
        <v>915</v>
      </c>
      <c r="B584" s="1046" t="s">
        <v>225</v>
      </c>
      <c r="C584" s="1047">
        <v>1597.6516897883951</v>
      </c>
      <c r="D584" s="1047" t="s">
        <v>21</v>
      </c>
      <c r="E584" s="1047" t="s">
        <v>21</v>
      </c>
      <c r="F584" s="1046">
        <v>5</v>
      </c>
      <c r="G584" s="1047">
        <v>1597.6516897883951</v>
      </c>
      <c r="H584" s="1046">
        <v>5</v>
      </c>
      <c r="I584" s="1048">
        <v>233.18519163012937</v>
      </c>
      <c r="J584" s="1046" t="s">
        <v>22</v>
      </c>
      <c r="K584" s="1049">
        <v>0</v>
      </c>
      <c r="L584" s="1047">
        <v>0</v>
      </c>
    </row>
    <row r="585" spans="1:12">
      <c r="A585" s="1046" t="s">
        <v>2442</v>
      </c>
      <c r="B585" s="1046" t="s">
        <v>2443</v>
      </c>
      <c r="C585" s="1047">
        <v>585.49467451217674</v>
      </c>
      <c r="D585" s="1047" t="s">
        <v>21</v>
      </c>
      <c r="E585" s="1047" t="s">
        <v>21</v>
      </c>
      <c r="F585" s="1046">
        <v>5</v>
      </c>
      <c r="G585" s="1047">
        <v>543.11037989260842</v>
      </c>
      <c r="H585" s="1046">
        <v>5</v>
      </c>
      <c r="I585" s="1048">
        <v>233.18519163012937</v>
      </c>
      <c r="J585" s="1046" t="s">
        <v>22</v>
      </c>
      <c r="K585" s="1049">
        <v>0</v>
      </c>
      <c r="L585" s="1047">
        <v>0</v>
      </c>
    </row>
    <row r="586" spans="1:12">
      <c r="A586" s="1046" t="s">
        <v>916</v>
      </c>
      <c r="B586" s="1046" t="s">
        <v>2444</v>
      </c>
      <c r="C586" s="1047">
        <v>3670.1385525757541</v>
      </c>
      <c r="D586" s="1047" t="s">
        <v>21</v>
      </c>
      <c r="E586" s="1047" t="s">
        <v>21</v>
      </c>
      <c r="F586" s="1046">
        <v>5</v>
      </c>
      <c r="G586" s="1047">
        <v>3670.1385525757541</v>
      </c>
      <c r="H586" s="1046">
        <v>20</v>
      </c>
      <c r="I586" s="1048">
        <v>233.18519163012937</v>
      </c>
      <c r="J586" s="1046" t="s">
        <v>22</v>
      </c>
      <c r="K586" s="1049">
        <v>0</v>
      </c>
      <c r="L586" s="1047">
        <v>0</v>
      </c>
    </row>
    <row r="587" spans="1:12">
      <c r="A587" s="1046" t="s">
        <v>917</v>
      </c>
      <c r="B587" s="1046" t="s">
        <v>2445</v>
      </c>
      <c r="C587" s="1047">
        <v>2268.0526027820183</v>
      </c>
      <c r="D587" s="1047" t="s">
        <v>21</v>
      </c>
      <c r="E587" s="1047" t="s">
        <v>21</v>
      </c>
      <c r="F587" s="1046">
        <v>5</v>
      </c>
      <c r="G587" s="1047">
        <v>2525.315414310096</v>
      </c>
      <c r="H587" s="1046">
        <v>5</v>
      </c>
      <c r="I587" s="1048">
        <v>233.18519163012937</v>
      </c>
      <c r="J587" s="1046" t="s">
        <v>22</v>
      </c>
      <c r="K587" s="1049">
        <v>0</v>
      </c>
      <c r="L587" s="1047">
        <v>0</v>
      </c>
    </row>
    <row r="588" spans="1:12">
      <c r="A588" s="1046" t="s">
        <v>918</v>
      </c>
      <c r="B588" s="1046" t="s">
        <v>226</v>
      </c>
      <c r="C588" s="1047">
        <v>2063.5657936849825</v>
      </c>
      <c r="D588" s="1047" t="s">
        <v>21</v>
      </c>
      <c r="E588" s="1047" t="s">
        <v>21</v>
      </c>
      <c r="F588" s="1046">
        <v>5</v>
      </c>
      <c r="G588" s="1047">
        <v>2063.5657936849825</v>
      </c>
      <c r="H588" s="1046">
        <v>5</v>
      </c>
      <c r="I588" s="1048">
        <v>233.18519163012937</v>
      </c>
      <c r="J588" s="1046" t="s">
        <v>22</v>
      </c>
      <c r="K588" s="1049">
        <v>0</v>
      </c>
      <c r="L588" s="1047">
        <v>0</v>
      </c>
    </row>
    <row r="589" spans="1:12">
      <c r="A589" s="1046" t="s">
        <v>919</v>
      </c>
      <c r="B589" s="1046" t="s">
        <v>2446</v>
      </c>
      <c r="C589" s="1047">
        <v>1109.8771102705573</v>
      </c>
      <c r="D589" s="1047" t="s">
        <v>21</v>
      </c>
      <c r="E589" s="1047" t="s">
        <v>21</v>
      </c>
      <c r="F589" s="1046">
        <v>5</v>
      </c>
      <c r="G589" s="1047">
        <v>1302.0849579639489</v>
      </c>
      <c r="H589" s="1046">
        <v>5</v>
      </c>
      <c r="I589" s="1048">
        <v>233.18519163012937</v>
      </c>
      <c r="J589" s="1046" t="s">
        <v>22</v>
      </c>
      <c r="K589" s="1049">
        <v>0</v>
      </c>
      <c r="L589" s="1047">
        <v>0</v>
      </c>
    </row>
    <row r="590" spans="1:12">
      <c r="A590" s="1046" t="s">
        <v>920</v>
      </c>
      <c r="B590" s="1046" t="s">
        <v>2447</v>
      </c>
      <c r="C590" s="1047">
        <v>1445.0087421462142</v>
      </c>
      <c r="D590" s="1047" t="s">
        <v>21</v>
      </c>
      <c r="E590" s="1047" t="s">
        <v>21</v>
      </c>
      <c r="F590" s="1046">
        <v>5</v>
      </c>
      <c r="G590" s="1047">
        <v>1233.0872690483723</v>
      </c>
      <c r="H590" s="1046">
        <v>5</v>
      </c>
      <c r="I590" s="1048">
        <v>233.18519163012937</v>
      </c>
      <c r="J590" s="1046" t="s">
        <v>22</v>
      </c>
      <c r="K590" s="1049">
        <v>0</v>
      </c>
      <c r="L590" s="1047">
        <v>0</v>
      </c>
    </row>
    <row r="591" spans="1:12">
      <c r="A591" s="1046" t="s">
        <v>2449</v>
      </c>
      <c r="B591" s="1046" t="s">
        <v>2450</v>
      </c>
      <c r="C591" s="1047">
        <v>584.32137206203436</v>
      </c>
      <c r="D591" s="1047" t="s">
        <v>21</v>
      </c>
      <c r="E591" s="1047" t="s">
        <v>21</v>
      </c>
      <c r="F591" s="1046">
        <v>5</v>
      </c>
      <c r="G591" s="1047">
        <v>584.32137206203436</v>
      </c>
      <c r="H591" s="1046">
        <v>5</v>
      </c>
      <c r="I591" s="1048">
        <v>233.18519163012937</v>
      </c>
      <c r="J591" s="1046" t="s">
        <v>22</v>
      </c>
      <c r="K591" s="1049">
        <v>0</v>
      </c>
      <c r="L591" s="1047">
        <v>0</v>
      </c>
    </row>
    <row r="592" spans="1:12">
      <c r="A592" s="1046" t="s">
        <v>921</v>
      </c>
      <c r="B592" s="1046" t="s">
        <v>2451</v>
      </c>
      <c r="C592" s="1047">
        <v>1616.3459600170258</v>
      </c>
      <c r="D592" s="1047" t="s">
        <v>21</v>
      </c>
      <c r="E592" s="1047" t="s">
        <v>21</v>
      </c>
      <c r="F592" s="1046">
        <v>54</v>
      </c>
      <c r="G592" s="1047">
        <v>1616.3459600170258</v>
      </c>
      <c r="H592" s="1046">
        <v>31</v>
      </c>
      <c r="I592" s="1048">
        <v>233.18519163012937</v>
      </c>
      <c r="J592" s="1046" t="s">
        <v>27</v>
      </c>
      <c r="K592" s="1049">
        <v>0.25</v>
      </c>
      <c r="L592" s="1047">
        <v>404.08649000425646</v>
      </c>
    </row>
    <row r="593" spans="1:12">
      <c r="A593" s="1046" t="s">
        <v>922</v>
      </c>
      <c r="B593" s="1046" t="s">
        <v>2452</v>
      </c>
      <c r="C593" s="1047">
        <v>1020.6253221771973</v>
      </c>
      <c r="D593" s="1047" t="s">
        <v>21</v>
      </c>
      <c r="E593" s="1047" t="s">
        <v>21</v>
      </c>
      <c r="F593" s="1046">
        <v>18</v>
      </c>
      <c r="G593" s="1047">
        <v>1020.6253221771973</v>
      </c>
      <c r="H593" s="1046">
        <v>10</v>
      </c>
      <c r="I593" s="1048">
        <v>233.18519163012937</v>
      </c>
      <c r="J593" s="1046" t="s">
        <v>27</v>
      </c>
      <c r="K593" s="1049">
        <v>0.45</v>
      </c>
      <c r="L593" s="1047">
        <v>459.28139497973876</v>
      </c>
    </row>
    <row r="594" spans="1:12">
      <c r="A594" s="1046" t="s">
        <v>923</v>
      </c>
      <c r="B594" s="1046" t="s">
        <v>2453</v>
      </c>
      <c r="C594" s="1047">
        <v>674.72301633471625</v>
      </c>
      <c r="D594" s="1047" t="s">
        <v>21</v>
      </c>
      <c r="E594" s="1047" t="s">
        <v>21</v>
      </c>
      <c r="F594" s="1046">
        <v>5</v>
      </c>
      <c r="G594" s="1047">
        <v>674.72301633471625</v>
      </c>
      <c r="H594" s="1046">
        <v>5</v>
      </c>
      <c r="I594" s="1048">
        <v>233.18519163012937</v>
      </c>
      <c r="J594" s="1046" t="s">
        <v>27</v>
      </c>
      <c r="K594" s="1049">
        <v>0.7</v>
      </c>
      <c r="L594" s="1047">
        <v>472.30611143430133</v>
      </c>
    </row>
    <row r="595" spans="1:12">
      <c r="A595" s="1046" t="s">
        <v>924</v>
      </c>
      <c r="B595" s="1046" t="s">
        <v>227</v>
      </c>
      <c r="C595" s="1047">
        <v>2175.736956499281</v>
      </c>
      <c r="D595" s="1047" t="s">
        <v>21</v>
      </c>
      <c r="E595" s="1047" t="s">
        <v>21</v>
      </c>
      <c r="F595" s="1046">
        <v>73</v>
      </c>
      <c r="G595" s="1047">
        <v>2175.736956499281</v>
      </c>
      <c r="H595" s="1046">
        <v>16</v>
      </c>
      <c r="I595" s="1048">
        <v>233.18519163012937</v>
      </c>
      <c r="J595" s="1046" t="s">
        <v>27</v>
      </c>
      <c r="K595" s="1049">
        <v>0.25</v>
      </c>
      <c r="L595" s="1047">
        <v>543.93423912482024</v>
      </c>
    </row>
    <row r="596" spans="1:12">
      <c r="A596" s="1046" t="s">
        <v>925</v>
      </c>
      <c r="B596" s="1046" t="s">
        <v>2454</v>
      </c>
      <c r="C596" s="1047">
        <v>560.25212433377465</v>
      </c>
      <c r="D596" s="1047" t="s">
        <v>21</v>
      </c>
      <c r="E596" s="1047" t="s">
        <v>21</v>
      </c>
      <c r="F596" s="1046">
        <v>35</v>
      </c>
      <c r="G596" s="1047">
        <v>560.25212433377465</v>
      </c>
      <c r="H596" s="1046">
        <v>5</v>
      </c>
      <c r="I596" s="1048">
        <v>233.18519163012937</v>
      </c>
      <c r="J596" s="1046" t="s">
        <v>22</v>
      </c>
      <c r="K596" s="1049">
        <v>0</v>
      </c>
      <c r="L596" s="1047">
        <v>0</v>
      </c>
    </row>
    <row r="597" spans="1:12">
      <c r="A597" s="1046" t="s">
        <v>926</v>
      </c>
      <c r="B597" s="1046" t="s">
        <v>228</v>
      </c>
      <c r="C597" s="1047">
        <v>461.26590524575766</v>
      </c>
      <c r="D597" s="1047" t="s">
        <v>21</v>
      </c>
      <c r="E597" s="1047" t="s">
        <v>21</v>
      </c>
      <c r="F597" s="1046">
        <v>13</v>
      </c>
      <c r="G597" s="1047">
        <v>461.26590524575766</v>
      </c>
      <c r="H597" s="1046">
        <v>5</v>
      </c>
      <c r="I597" s="1048">
        <v>233.18519163012937</v>
      </c>
      <c r="J597" s="1046" t="s">
        <v>22</v>
      </c>
      <c r="K597" s="1049">
        <v>0</v>
      </c>
      <c r="L597" s="1047">
        <v>0</v>
      </c>
    </row>
    <row r="598" spans="1:12">
      <c r="A598" s="1046" t="s">
        <v>927</v>
      </c>
      <c r="B598" s="1046" t="s">
        <v>229</v>
      </c>
      <c r="C598" s="1047">
        <v>1441.2596076770046</v>
      </c>
      <c r="D598" s="1047" t="s">
        <v>21</v>
      </c>
      <c r="E598" s="1047" t="s">
        <v>21</v>
      </c>
      <c r="F598" s="1046">
        <v>78</v>
      </c>
      <c r="G598" s="1047">
        <v>1273.6464533027158</v>
      </c>
      <c r="H598" s="1046">
        <v>54</v>
      </c>
      <c r="I598" s="1048">
        <v>233.18519163012937</v>
      </c>
      <c r="J598" s="1046" t="s">
        <v>22</v>
      </c>
      <c r="K598" s="1049">
        <v>0</v>
      </c>
      <c r="L598" s="1047">
        <v>0</v>
      </c>
    </row>
    <row r="599" spans="1:12">
      <c r="A599" s="1046" t="s">
        <v>928</v>
      </c>
      <c r="B599" s="1046" t="s">
        <v>230</v>
      </c>
      <c r="C599" s="1047">
        <v>1190.3736759702667</v>
      </c>
      <c r="D599" s="1047" t="s">
        <v>21</v>
      </c>
      <c r="E599" s="1047" t="s">
        <v>21</v>
      </c>
      <c r="F599" s="1046">
        <v>91</v>
      </c>
      <c r="G599" s="1047">
        <v>1103.8980995096465</v>
      </c>
      <c r="H599" s="1046">
        <v>41</v>
      </c>
      <c r="I599" s="1048">
        <v>233.18519163012937</v>
      </c>
      <c r="J599" s="1046" t="s">
        <v>22</v>
      </c>
      <c r="K599" s="1049">
        <v>0</v>
      </c>
      <c r="L599" s="1047">
        <v>0</v>
      </c>
    </row>
    <row r="600" spans="1:12">
      <c r="A600" s="1046" t="s">
        <v>929</v>
      </c>
      <c r="B600" s="1046" t="s">
        <v>231</v>
      </c>
      <c r="C600" s="1047">
        <v>987.52973118609566</v>
      </c>
      <c r="D600" s="1047" t="s">
        <v>21</v>
      </c>
      <c r="E600" s="1047" t="s">
        <v>21</v>
      </c>
      <c r="F600" s="1046">
        <v>46</v>
      </c>
      <c r="G600" s="1047">
        <v>680.06101488166803</v>
      </c>
      <c r="H600" s="1046">
        <v>16</v>
      </c>
      <c r="I600" s="1048">
        <v>233.18519163012937</v>
      </c>
      <c r="J600" s="1046" t="s">
        <v>22</v>
      </c>
      <c r="K600" s="1049">
        <v>0</v>
      </c>
      <c r="L600" s="1047">
        <v>0</v>
      </c>
    </row>
    <row r="601" spans="1:12">
      <c r="A601" s="1046" t="s">
        <v>930</v>
      </c>
      <c r="B601" s="1046" t="s">
        <v>232</v>
      </c>
      <c r="C601" s="1047">
        <v>957.63693932316528</v>
      </c>
      <c r="D601" s="1047" t="s">
        <v>21</v>
      </c>
      <c r="E601" s="1047" t="s">
        <v>21</v>
      </c>
      <c r="F601" s="1046">
        <v>25</v>
      </c>
      <c r="G601" s="1047">
        <v>497.50146457591416</v>
      </c>
      <c r="H601" s="1046">
        <v>20</v>
      </c>
      <c r="I601" s="1048">
        <v>233.18519163012937</v>
      </c>
      <c r="J601" s="1046" t="s">
        <v>22</v>
      </c>
      <c r="K601" s="1049">
        <v>0</v>
      </c>
      <c r="L601" s="1047">
        <v>0</v>
      </c>
    </row>
    <row r="602" spans="1:12">
      <c r="A602" s="1046" t="s">
        <v>931</v>
      </c>
      <c r="B602" s="1046" t="s">
        <v>233</v>
      </c>
      <c r="C602" s="1047">
        <v>385.40349508992495</v>
      </c>
      <c r="D602" s="1047" t="s">
        <v>21</v>
      </c>
      <c r="E602" s="1047" t="s">
        <v>21</v>
      </c>
      <c r="F602" s="1046">
        <v>5</v>
      </c>
      <c r="G602" s="1047">
        <v>619.20783144641678</v>
      </c>
      <c r="H602" s="1046">
        <v>5</v>
      </c>
      <c r="I602" s="1048">
        <v>233.18519163012937</v>
      </c>
      <c r="J602" s="1046" t="s">
        <v>22</v>
      </c>
      <c r="K602" s="1049">
        <v>0</v>
      </c>
      <c r="L602" s="1047">
        <v>0</v>
      </c>
    </row>
    <row r="603" spans="1:12">
      <c r="A603" s="1046" t="s">
        <v>932</v>
      </c>
      <c r="B603" s="1046" t="s">
        <v>234</v>
      </c>
      <c r="C603" s="1047">
        <v>2193.6783199260594</v>
      </c>
      <c r="D603" s="1047" t="s">
        <v>21</v>
      </c>
      <c r="E603" s="1047" t="s">
        <v>21</v>
      </c>
      <c r="F603" s="1046">
        <v>42</v>
      </c>
      <c r="G603" s="1047">
        <v>1539.1289382379509</v>
      </c>
      <c r="H603" s="1046">
        <v>35</v>
      </c>
      <c r="I603" s="1048">
        <v>233.18519163012937</v>
      </c>
      <c r="J603" s="1046" t="s">
        <v>27</v>
      </c>
      <c r="K603" s="1049">
        <v>0.25</v>
      </c>
      <c r="L603" s="1047">
        <v>384.78223455948773</v>
      </c>
    </row>
    <row r="604" spans="1:12">
      <c r="A604" s="1046" t="s">
        <v>933</v>
      </c>
      <c r="B604" s="1046" t="s">
        <v>235</v>
      </c>
      <c r="C604" s="1047">
        <v>717.42700471033118</v>
      </c>
      <c r="D604" s="1047" t="s">
        <v>21</v>
      </c>
      <c r="E604" s="1047" t="s">
        <v>21</v>
      </c>
      <c r="F604" s="1046">
        <v>42</v>
      </c>
      <c r="G604" s="1047">
        <v>717.42700471033118</v>
      </c>
      <c r="H604" s="1046">
        <v>16</v>
      </c>
      <c r="I604" s="1048">
        <v>233.18519163012937</v>
      </c>
      <c r="J604" s="1046" t="s">
        <v>27</v>
      </c>
      <c r="K604" s="1049">
        <v>0.25</v>
      </c>
      <c r="L604" s="1047">
        <v>179.35675117758279</v>
      </c>
    </row>
    <row r="605" spans="1:12">
      <c r="A605" s="1046" t="s">
        <v>934</v>
      </c>
      <c r="B605" s="1046" t="s">
        <v>236</v>
      </c>
      <c r="C605" s="1047">
        <v>461.20307445664145</v>
      </c>
      <c r="D605" s="1047" t="s">
        <v>21</v>
      </c>
      <c r="E605" s="1047" t="s">
        <v>21</v>
      </c>
      <c r="F605" s="1046">
        <v>5</v>
      </c>
      <c r="G605" s="1047">
        <v>461.20307445664145</v>
      </c>
      <c r="H605" s="1046">
        <v>45</v>
      </c>
      <c r="I605" s="1048">
        <v>233.18519163012937</v>
      </c>
      <c r="J605" s="1046" t="s">
        <v>22</v>
      </c>
      <c r="K605" s="1049">
        <v>0</v>
      </c>
      <c r="L605" s="1047">
        <v>0</v>
      </c>
    </row>
    <row r="606" spans="1:12">
      <c r="A606" s="1046" t="s">
        <v>935</v>
      </c>
      <c r="B606" s="1046" t="s">
        <v>2455</v>
      </c>
      <c r="C606" s="1047">
        <v>9156.8027074412348</v>
      </c>
      <c r="D606" s="1047" t="s">
        <v>21</v>
      </c>
      <c r="E606" s="1047" t="s">
        <v>21</v>
      </c>
      <c r="F606" s="1046">
        <v>42</v>
      </c>
      <c r="G606" s="1047">
        <v>9156.8027074412348</v>
      </c>
      <c r="H606" s="1046">
        <v>111</v>
      </c>
      <c r="I606" s="1048">
        <v>233.18519163012937</v>
      </c>
      <c r="J606" s="1046" t="s">
        <v>22</v>
      </c>
      <c r="K606" s="1049">
        <v>0</v>
      </c>
      <c r="L606" s="1047">
        <v>0</v>
      </c>
    </row>
    <row r="607" spans="1:12">
      <c r="A607" s="1046" t="s">
        <v>936</v>
      </c>
      <c r="B607" s="1046" t="s">
        <v>2456</v>
      </c>
      <c r="C607" s="1047">
        <v>6097.5573101067721</v>
      </c>
      <c r="D607" s="1047" t="s">
        <v>21</v>
      </c>
      <c r="E607" s="1047" t="s">
        <v>21</v>
      </c>
      <c r="F607" s="1046">
        <v>12</v>
      </c>
      <c r="G607" s="1047">
        <v>6097.5573101067721</v>
      </c>
      <c r="H607" s="1046">
        <v>37</v>
      </c>
      <c r="I607" s="1048">
        <v>233.18519163012937</v>
      </c>
      <c r="J607" s="1046" t="s">
        <v>22</v>
      </c>
      <c r="K607" s="1049">
        <v>0</v>
      </c>
      <c r="L607" s="1047">
        <v>0</v>
      </c>
    </row>
    <row r="608" spans="1:12">
      <c r="A608" s="1046" t="s">
        <v>937</v>
      </c>
      <c r="B608" s="1046" t="s">
        <v>2457</v>
      </c>
      <c r="C608" s="1047">
        <v>5628.2892576304639</v>
      </c>
      <c r="D608" s="1047" t="s">
        <v>21</v>
      </c>
      <c r="E608" s="1047" t="s">
        <v>21</v>
      </c>
      <c r="F608" s="1046">
        <v>11</v>
      </c>
      <c r="G608" s="1047">
        <v>5628.2892576304639</v>
      </c>
      <c r="H608" s="1046">
        <v>50</v>
      </c>
      <c r="I608" s="1048">
        <v>233.18519163012937</v>
      </c>
      <c r="J608" s="1046" t="s">
        <v>22</v>
      </c>
      <c r="K608" s="1049">
        <v>0</v>
      </c>
      <c r="L608" s="1047">
        <v>0</v>
      </c>
    </row>
    <row r="609" spans="1:12">
      <c r="A609" s="1046" t="s">
        <v>103</v>
      </c>
      <c r="B609" s="1046" t="s">
        <v>2458</v>
      </c>
      <c r="C609" s="1047">
        <v>8345.9876125645987</v>
      </c>
      <c r="D609" s="1047" t="s">
        <v>21</v>
      </c>
      <c r="E609" s="1047" t="s">
        <v>21</v>
      </c>
      <c r="F609" s="1046">
        <v>26</v>
      </c>
      <c r="G609" s="1047">
        <v>8345.9876125645987</v>
      </c>
      <c r="H609" s="1046">
        <v>74</v>
      </c>
      <c r="I609" s="1048">
        <v>233.18519163012937</v>
      </c>
      <c r="J609" s="1046" t="s">
        <v>22</v>
      </c>
      <c r="K609" s="1049">
        <v>0</v>
      </c>
      <c r="L609" s="1047">
        <v>0</v>
      </c>
    </row>
    <row r="610" spans="1:12">
      <c r="A610" s="1046" t="s">
        <v>101</v>
      </c>
      <c r="B610" s="1046" t="s">
        <v>2459</v>
      </c>
      <c r="C610" s="1047">
        <v>5921.7808208740516</v>
      </c>
      <c r="D610" s="1047" t="s">
        <v>21</v>
      </c>
      <c r="E610" s="1047" t="s">
        <v>21</v>
      </c>
      <c r="F610" s="1046">
        <v>12</v>
      </c>
      <c r="G610" s="1047">
        <v>5921.7808208740516</v>
      </c>
      <c r="H610" s="1046">
        <v>41</v>
      </c>
      <c r="I610" s="1048">
        <v>233.18519163012937</v>
      </c>
      <c r="J610" s="1046" t="s">
        <v>22</v>
      </c>
      <c r="K610" s="1049">
        <v>0</v>
      </c>
      <c r="L610" s="1047">
        <v>0</v>
      </c>
    </row>
    <row r="611" spans="1:12">
      <c r="A611" s="1046" t="s">
        <v>99</v>
      </c>
      <c r="B611" s="1046" t="s">
        <v>2460</v>
      </c>
      <c r="C611" s="1047">
        <v>5326.3250049892131</v>
      </c>
      <c r="D611" s="1047" t="s">
        <v>21</v>
      </c>
      <c r="E611" s="1047" t="s">
        <v>21</v>
      </c>
      <c r="F611" s="1046">
        <v>8</v>
      </c>
      <c r="G611" s="1047">
        <v>5965.0109049213024</v>
      </c>
      <c r="H611" s="1046">
        <v>33</v>
      </c>
      <c r="I611" s="1048">
        <v>233.18519163012937</v>
      </c>
      <c r="J611" s="1046" t="s">
        <v>22</v>
      </c>
      <c r="K611" s="1049">
        <v>0</v>
      </c>
      <c r="L611" s="1047">
        <v>0</v>
      </c>
    </row>
    <row r="612" spans="1:12">
      <c r="A612" s="1046" t="s">
        <v>938</v>
      </c>
      <c r="B612" s="1046" t="s">
        <v>2461</v>
      </c>
      <c r="C612" s="1047">
        <v>4036.5951508044245</v>
      </c>
      <c r="D612" s="1047" t="s">
        <v>21</v>
      </c>
      <c r="E612" s="1047" t="s">
        <v>21</v>
      </c>
      <c r="F612" s="1046">
        <v>5</v>
      </c>
      <c r="G612" s="1047">
        <v>4036.5951508044245</v>
      </c>
      <c r="H612" s="1046">
        <v>53</v>
      </c>
      <c r="I612" s="1048">
        <v>233.18519163012937</v>
      </c>
      <c r="J612" s="1046" t="s">
        <v>22</v>
      </c>
      <c r="K612" s="1049">
        <v>0</v>
      </c>
      <c r="L612" s="1047">
        <v>0</v>
      </c>
    </row>
    <row r="613" spans="1:12">
      <c r="A613" s="1046" t="s">
        <v>939</v>
      </c>
      <c r="B613" s="1046" t="s">
        <v>2462</v>
      </c>
      <c r="C613" s="1047">
        <v>4438.4128185474829</v>
      </c>
      <c r="D613" s="1047" t="s">
        <v>21</v>
      </c>
      <c r="E613" s="1047" t="s">
        <v>21</v>
      </c>
      <c r="F613" s="1046">
        <v>13</v>
      </c>
      <c r="G613" s="1047">
        <v>4438.4128185474829</v>
      </c>
      <c r="H613" s="1046">
        <v>40</v>
      </c>
      <c r="I613" s="1048">
        <v>233.18519163012937</v>
      </c>
      <c r="J613" s="1046" t="s">
        <v>22</v>
      </c>
      <c r="K613" s="1049">
        <v>0</v>
      </c>
      <c r="L613" s="1047">
        <v>0</v>
      </c>
    </row>
    <row r="614" spans="1:12">
      <c r="A614" s="1046" t="s">
        <v>940</v>
      </c>
      <c r="B614" s="1046" t="s">
        <v>2463</v>
      </c>
      <c r="C614" s="1047">
        <v>2075.8236273928837</v>
      </c>
      <c r="D614" s="1047" t="s">
        <v>21</v>
      </c>
      <c r="E614" s="1047" t="s">
        <v>21</v>
      </c>
      <c r="F614" s="1046">
        <v>5</v>
      </c>
      <c r="G614" s="1047">
        <v>2075.8236273928837</v>
      </c>
      <c r="H614" s="1046">
        <v>11</v>
      </c>
      <c r="I614" s="1048">
        <v>233.18519163012937</v>
      </c>
      <c r="J614" s="1046" t="s">
        <v>22</v>
      </c>
      <c r="K614" s="1049">
        <v>0</v>
      </c>
      <c r="L614" s="1047">
        <v>0</v>
      </c>
    </row>
    <row r="615" spans="1:12">
      <c r="A615" s="1046" t="s">
        <v>941</v>
      </c>
      <c r="B615" s="1046" t="s">
        <v>2464</v>
      </c>
      <c r="C615" s="1047">
        <v>2184.1480775455402</v>
      </c>
      <c r="D615" s="1047" t="s">
        <v>21</v>
      </c>
      <c r="E615" s="1047" t="s">
        <v>21</v>
      </c>
      <c r="F615" s="1046">
        <v>5</v>
      </c>
      <c r="G615" s="1047">
        <v>2184.1480775455402</v>
      </c>
      <c r="H615" s="1046">
        <v>64</v>
      </c>
      <c r="I615" s="1048">
        <v>233.18519163012937</v>
      </c>
      <c r="J615" s="1046" t="s">
        <v>22</v>
      </c>
      <c r="K615" s="1049">
        <v>0</v>
      </c>
      <c r="L615" s="1047">
        <v>0</v>
      </c>
    </row>
    <row r="616" spans="1:12">
      <c r="A616" s="1046" t="s">
        <v>942</v>
      </c>
      <c r="B616" s="1046" t="s">
        <v>2465</v>
      </c>
      <c r="C616" s="1047">
        <v>1440.9557504361935</v>
      </c>
      <c r="D616" s="1047" t="s">
        <v>21</v>
      </c>
      <c r="E616" s="1047" t="s">
        <v>21</v>
      </c>
      <c r="F616" s="1046">
        <v>5</v>
      </c>
      <c r="G616" s="1047">
        <v>1440.9557504361935</v>
      </c>
      <c r="H616" s="1046">
        <v>16</v>
      </c>
      <c r="I616" s="1048">
        <v>233.18519163012937</v>
      </c>
      <c r="J616" s="1046" t="s">
        <v>22</v>
      </c>
      <c r="K616" s="1049">
        <v>0</v>
      </c>
      <c r="L616" s="1047">
        <v>0</v>
      </c>
    </row>
    <row r="617" spans="1:12">
      <c r="A617" s="1046" t="s">
        <v>943</v>
      </c>
      <c r="B617" s="1046" t="s">
        <v>2466</v>
      </c>
      <c r="C617" s="1047">
        <v>1908.1726886859951</v>
      </c>
      <c r="D617" s="1047" t="s">
        <v>21</v>
      </c>
      <c r="E617" s="1047" t="s">
        <v>21</v>
      </c>
      <c r="F617" s="1046">
        <v>5</v>
      </c>
      <c r="G617" s="1047">
        <v>1908.1726886859951</v>
      </c>
      <c r="H617" s="1046">
        <v>64</v>
      </c>
      <c r="I617" s="1048">
        <v>233.18519163012937</v>
      </c>
      <c r="J617" s="1046" t="s">
        <v>22</v>
      </c>
      <c r="K617" s="1049">
        <v>0</v>
      </c>
      <c r="L617" s="1047">
        <v>0</v>
      </c>
    </row>
    <row r="618" spans="1:12">
      <c r="A618" s="1046" t="s">
        <v>944</v>
      </c>
      <c r="B618" s="1046" t="s">
        <v>2468</v>
      </c>
      <c r="C618" s="1047">
        <v>1551.3759359461553</v>
      </c>
      <c r="D618" s="1047" t="s">
        <v>21</v>
      </c>
      <c r="E618" s="1047" t="s">
        <v>21</v>
      </c>
      <c r="F618" s="1046">
        <v>5</v>
      </c>
      <c r="G618" s="1047">
        <v>1551.3759359461553</v>
      </c>
      <c r="H618" s="1046">
        <v>14</v>
      </c>
      <c r="I618" s="1048">
        <v>233.18519163012937</v>
      </c>
      <c r="J618" s="1046" t="s">
        <v>22</v>
      </c>
      <c r="K618" s="1049">
        <v>0</v>
      </c>
      <c r="L618" s="1047">
        <v>0</v>
      </c>
    </row>
    <row r="619" spans="1:12">
      <c r="A619" s="1046" t="s">
        <v>945</v>
      </c>
      <c r="B619" s="1046" t="s">
        <v>2469</v>
      </c>
      <c r="C619" s="1047">
        <v>1894.373919243018</v>
      </c>
      <c r="D619" s="1047" t="s">
        <v>21</v>
      </c>
      <c r="E619" s="1047" t="s">
        <v>21</v>
      </c>
      <c r="F619" s="1046">
        <v>5</v>
      </c>
      <c r="G619" s="1047">
        <v>1894.373919243018</v>
      </c>
      <c r="H619" s="1046">
        <v>65</v>
      </c>
      <c r="I619" s="1048">
        <v>233.18519163012937</v>
      </c>
      <c r="J619" s="1046" t="s">
        <v>22</v>
      </c>
      <c r="K619" s="1049">
        <v>0</v>
      </c>
      <c r="L619" s="1047">
        <v>0</v>
      </c>
    </row>
    <row r="620" spans="1:12">
      <c r="A620" s="1046" t="s">
        <v>946</v>
      </c>
      <c r="B620" s="1046" t="s">
        <v>2470</v>
      </c>
      <c r="C620" s="1047">
        <v>1137.4128526568379</v>
      </c>
      <c r="D620" s="1047" t="s">
        <v>21</v>
      </c>
      <c r="E620" s="1047" t="s">
        <v>21</v>
      </c>
      <c r="F620" s="1046">
        <v>5</v>
      </c>
      <c r="G620" s="1047">
        <v>1137.4128526568379</v>
      </c>
      <c r="H620" s="1046">
        <v>31</v>
      </c>
      <c r="I620" s="1048">
        <v>233.18519163012937</v>
      </c>
      <c r="J620" s="1046" t="s">
        <v>22</v>
      </c>
      <c r="K620" s="1049">
        <v>0</v>
      </c>
      <c r="L620" s="1047">
        <v>0</v>
      </c>
    </row>
    <row r="621" spans="1:12">
      <c r="A621" s="1046" t="s">
        <v>2472</v>
      </c>
      <c r="B621" s="1046" t="s">
        <v>2473</v>
      </c>
      <c r="C621" s="1047">
        <v>707.06421611365954</v>
      </c>
      <c r="D621" s="1047" t="s">
        <v>21</v>
      </c>
      <c r="E621" s="1047" t="s">
        <v>21</v>
      </c>
      <c r="F621" s="1046">
        <v>5</v>
      </c>
      <c r="G621" s="1047">
        <v>707.06421611365954</v>
      </c>
      <c r="H621" s="1046">
        <v>5</v>
      </c>
      <c r="I621" s="1048">
        <v>233.18519163012937</v>
      </c>
      <c r="J621" s="1046" t="s">
        <v>22</v>
      </c>
      <c r="K621" s="1049">
        <v>0</v>
      </c>
      <c r="L621" s="1047">
        <v>0</v>
      </c>
    </row>
    <row r="622" spans="1:12">
      <c r="A622" s="1046" t="s">
        <v>947</v>
      </c>
      <c r="B622" s="1046" t="s">
        <v>2475</v>
      </c>
      <c r="C622" s="1047">
        <v>7591.7398320572711</v>
      </c>
      <c r="D622" s="1047" t="s">
        <v>21</v>
      </c>
      <c r="E622" s="1047" t="s">
        <v>21</v>
      </c>
      <c r="F622" s="1046">
        <v>26</v>
      </c>
      <c r="G622" s="1047">
        <v>7591.7398320572711</v>
      </c>
      <c r="H622" s="1046">
        <v>88</v>
      </c>
      <c r="I622" s="1048">
        <v>233.18519163012937</v>
      </c>
      <c r="J622" s="1046" t="s">
        <v>22</v>
      </c>
      <c r="K622" s="1049">
        <v>0</v>
      </c>
      <c r="L622" s="1047">
        <v>0</v>
      </c>
    </row>
    <row r="623" spans="1:12">
      <c r="A623" s="1046" t="s">
        <v>948</v>
      </c>
      <c r="B623" s="1046" t="s">
        <v>2477</v>
      </c>
      <c r="C623" s="1047">
        <v>5549.076568854417</v>
      </c>
      <c r="D623" s="1047" t="s">
        <v>21</v>
      </c>
      <c r="E623" s="1047" t="s">
        <v>21</v>
      </c>
      <c r="F623" s="1046">
        <v>12</v>
      </c>
      <c r="G623" s="1047">
        <v>5810.2675618822013</v>
      </c>
      <c r="H623" s="1046">
        <v>43</v>
      </c>
      <c r="I623" s="1048">
        <v>233.18519163012937</v>
      </c>
      <c r="J623" s="1046" t="s">
        <v>22</v>
      </c>
      <c r="K623" s="1049">
        <v>0</v>
      </c>
      <c r="L623" s="1047">
        <v>0</v>
      </c>
    </row>
    <row r="624" spans="1:12">
      <c r="A624" s="1046" t="s">
        <v>949</v>
      </c>
      <c r="B624" s="1046" t="s">
        <v>2479</v>
      </c>
      <c r="C624" s="1047">
        <v>5148.1167328149559</v>
      </c>
      <c r="D624" s="1047" t="s">
        <v>21</v>
      </c>
      <c r="E624" s="1047" t="s">
        <v>21</v>
      </c>
      <c r="F624" s="1046">
        <v>8</v>
      </c>
      <c r="G624" s="1047">
        <v>5148.1167328149559</v>
      </c>
      <c r="H624" s="1046">
        <v>42</v>
      </c>
      <c r="I624" s="1048">
        <v>233.18519163012937</v>
      </c>
      <c r="J624" s="1046" t="s">
        <v>22</v>
      </c>
      <c r="K624" s="1049">
        <v>0</v>
      </c>
      <c r="L624" s="1047">
        <v>0</v>
      </c>
    </row>
    <row r="625" spans="1:12">
      <c r="A625" s="1046" t="s">
        <v>950</v>
      </c>
      <c r="B625" s="1046" t="s">
        <v>2480</v>
      </c>
      <c r="C625" s="1047">
        <v>4165.4637574454082</v>
      </c>
      <c r="D625" s="1047" t="s">
        <v>21</v>
      </c>
      <c r="E625" s="1047" t="s">
        <v>21</v>
      </c>
      <c r="F625" s="1046">
        <v>5</v>
      </c>
      <c r="G625" s="1047">
        <v>4165.4637574454082</v>
      </c>
      <c r="H625" s="1046">
        <v>82</v>
      </c>
      <c r="I625" s="1048">
        <v>233.18519163012937</v>
      </c>
      <c r="J625" s="1046" t="s">
        <v>22</v>
      </c>
      <c r="K625" s="1049">
        <v>0</v>
      </c>
      <c r="L625" s="1047">
        <v>0</v>
      </c>
    </row>
    <row r="626" spans="1:12">
      <c r="A626" s="1046" t="s">
        <v>951</v>
      </c>
      <c r="B626" s="1046" t="s">
        <v>2481</v>
      </c>
      <c r="C626" s="1047">
        <v>1870.3939442125818</v>
      </c>
      <c r="D626" s="1047" t="s">
        <v>21</v>
      </c>
      <c r="E626" s="1047" t="s">
        <v>21</v>
      </c>
      <c r="F626" s="1046">
        <v>5</v>
      </c>
      <c r="G626" s="1047">
        <v>1870.3939442125818</v>
      </c>
      <c r="H626" s="1046">
        <v>24</v>
      </c>
      <c r="I626" s="1048">
        <v>233.18519163012937</v>
      </c>
      <c r="J626" s="1046" t="s">
        <v>22</v>
      </c>
      <c r="K626" s="1049">
        <v>0</v>
      </c>
      <c r="L626" s="1047">
        <v>0</v>
      </c>
    </row>
    <row r="627" spans="1:12">
      <c r="A627" s="1046" t="s">
        <v>952</v>
      </c>
      <c r="B627" s="1046" t="s">
        <v>2482</v>
      </c>
      <c r="C627" s="1047">
        <v>2777.4230374091967</v>
      </c>
      <c r="D627" s="1047" t="s">
        <v>21</v>
      </c>
      <c r="E627" s="1047" t="s">
        <v>21</v>
      </c>
      <c r="F627" s="1046">
        <v>5</v>
      </c>
      <c r="G627" s="1047">
        <v>2777.4230374091967</v>
      </c>
      <c r="H627" s="1046">
        <v>54</v>
      </c>
      <c r="I627" s="1048">
        <v>233.18519163012937</v>
      </c>
      <c r="J627" s="1046" t="s">
        <v>22</v>
      </c>
      <c r="K627" s="1049">
        <v>0</v>
      </c>
      <c r="L627" s="1047">
        <v>0</v>
      </c>
    </row>
    <row r="628" spans="1:12">
      <c r="A628" s="1046" t="s">
        <v>953</v>
      </c>
      <c r="B628" s="1046" t="s">
        <v>2483</v>
      </c>
      <c r="C628" s="1047">
        <v>1408.4005715681581</v>
      </c>
      <c r="D628" s="1047" t="s">
        <v>21</v>
      </c>
      <c r="E628" s="1047" t="s">
        <v>21</v>
      </c>
      <c r="F628" s="1046">
        <v>5</v>
      </c>
      <c r="G628" s="1047">
        <v>1408.4005715681581</v>
      </c>
      <c r="H628" s="1046">
        <v>16</v>
      </c>
      <c r="I628" s="1048">
        <v>233.18519163012937</v>
      </c>
      <c r="J628" s="1046" t="s">
        <v>22</v>
      </c>
      <c r="K628" s="1049">
        <v>0</v>
      </c>
      <c r="L628" s="1047">
        <v>0</v>
      </c>
    </row>
    <row r="629" spans="1:12">
      <c r="A629" s="1046" t="s">
        <v>954</v>
      </c>
      <c r="B629" s="1046" t="s">
        <v>2484</v>
      </c>
      <c r="C629" s="1047">
        <v>1600.6572553853598</v>
      </c>
      <c r="D629" s="1047" t="s">
        <v>21</v>
      </c>
      <c r="E629" s="1047" t="s">
        <v>21</v>
      </c>
      <c r="F629" s="1046">
        <v>5</v>
      </c>
      <c r="G629" s="1047">
        <v>1600.6572553853598</v>
      </c>
      <c r="H629" s="1046">
        <v>47</v>
      </c>
      <c r="I629" s="1048">
        <v>233.18519163012937</v>
      </c>
      <c r="J629" s="1046" t="s">
        <v>22</v>
      </c>
      <c r="K629" s="1049">
        <v>0</v>
      </c>
      <c r="L629" s="1047">
        <v>0</v>
      </c>
    </row>
    <row r="630" spans="1:12">
      <c r="A630" s="1046" t="s">
        <v>955</v>
      </c>
      <c r="B630" s="1046" t="s">
        <v>2485</v>
      </c>
      <c r="C630" s="1047">
        <v>1347.4208871854628</v>
      </c>
      <c r="D630" s="1047" t="s">
        <v>21</v>
      </c>
      <c r="E630" s="1047" t="s">
        <v>21</v>
      </c>
      <c r="F630" s="1046">
        <v>5</v>
      </c>
      <c r="G630" s="1047">
        <v>1347.4208871854628</v>
      </c>
      <c r="H630" s="1046">
        <v>11</v>
      </c>
      <c r="I630" s="1048">
        <v>233.18519163012937</v>
      </c>
      <c r="J630" s="1046" t="s">
        <v>22</v>
      </c>
      <c r="K630" s="1049">
        <v>0</v>
      </c>
      <c r="L630" s="1047">
        <v>0</v>
      </c>
    </row>
    <row r="631" spans="1:12">
      <c r="A631" s="1046" t="s">
        <v>956</v>
      </c>
      <c r="B631" s="1046" t="s">
        <v>2486</v>
      </c>
      <c r="C631" s="1047">
        <v>1259.813851480181</v>
      </c>
      <c r="D631" s="1047" t="s">
        <v>21</v>
      </c>
      <c r="E631" s="1047" t="s">
        <v>21</v>
      </c>
      <c r="F631" s="1046">
        <v>20</v>
      </c>
      <c r="G631" s="1047">
        <v>1259.813851480181</v>
      </c>
      <c r="H631" s="1046">
        <v>54</v>
      </c>
      <c r="I631" s="1048">
        <v>233.18519163012937</v>
      </c>
      <c r="J631" s="1046" t="s">
        <v>22</v>
      </c>
      <c r="K631" s="1049">
        <v>0</v>
      </c>
      <c r="L631" s="1047">
        <v>0</v>
      </c>
    </row>
    <row r="632" spans="1:12">
      <c r="A632" s="1046" t="s">
        <v>957</v>
      </c>
      <c r="B632" s="1046" t="s">
        <v>2487</v>
      </c>
      <c r="C632" s="1047">
        <v>1153.698287104769</v>
      </c>
      <c r="D632" s="1047" t="s">
        <v>21</v>
      </c>
      <c r="E632" s="1047" t="s">
        <v>21</v>
      </c>
      <c r="F632" s="1046">
        <v>5</v>
      </c>
      <c r="G632" s="1047">
        <v>1153.698287104769</v>
      </c>
      <c r="H632" s="1046">
        <v>22</v>
      </c>
      <c r="I632" s="1048">
        <v>233.18519163012937</v>
      </c>
      <c r="J632" s="1046" t="s">
        <v>22</v>
      </c>
      <c r="K632" s="1049">
        <v>0</v>
      </c>
      <c r="L632" s="1047">
        <v>0</v>
      </c>
    </row>
    <row r="633" spans="1:12">
      <c r="A633" s="1046" t="s">
        <v>958</v>
      </c>
      <c r="B633" s="1046" t="s">
        <v>2488</v>
      </c>
      <c r="C633" s="1047">
        <v>1073.4946628675391</v>
      </c>
      <c r="D633" s="1047" t="s">
        <v>21</v>
      </c>
      <c r="E633" s="1047" t="s">
        <v>21</v>
      </c>
      <c r="F633" s="1046">
        <v>5</v>
      </c>
      <c r="G633" s="1047">
        <v>1073.4946628675391</v>
      </c>
      <c r="H633" s="1046">
        <v>14</v>
      </c>
      <c r="I633" s="1048">
        <v>233.18519163012937</v>
      </c>
      <c r="J633" s="1046" t="s">
        <v>22</v>
      </c>
      <c r="K633" s="1049">
        <v>0</v>
      </c>
      <c r="L633" s="1047">
        <v>0</v>
      </c>
    </row>
    <row r="634" spans="1:12">
      <c r="A634" s="1046" t="s">
        <v>959</v>
      </c>
      <c r="B634" s="1046" t="s">
        <v>2489</v>
      </c>
      <c r="C634" s="1047">
        <v>1493.0213127238187</v>
      </c>
      <c r="D634" s="1047" t="s">
        <v>21</v>
      </c>
      <c r="E634" s="1047" t="s">
        <v>21</v>
      </c>
      <c r="F634" s="1046">
        <v>5</v>
      </c>
      <c r="G634" s="1047">
        <v>1493.0213127238187</v>
      </c>
      <c r="H634" s="1046">
        <v>22</v>
      </c>
      <c r="I634" s="1048">
        <v>233.18519163012937</v>
      </c>
      <c r="J634" s="1046" t="s">
        <v>22</v>
      </c>
      <c r="K634" s="1049">
        <v>0</v>
      </c>
      <c r="L634" s="1047">
        <v>0</v>
      </c>
    </row>
    <row r="635" spans="1:12">
      <c r="A635" s="1046" t="s">
        <v>960</v>
      </c>
      <c r="B635" s="1046" t="s">
        <v>2490</v>
      </c>
      <c r="C635" s="1047">
        <v>1262.2816553028649</v>
      </c>
      <c r="D635" s="1047" t="s">
        <v>21</v>
      </c>
      <c r="E635" s="1047" t="s">
        <v>21</v>
      </c>
      <c r="F635" s="1046">
        <v>5</v>
      </c>
      <c r="G635" s="1047">
        <v>1262.2816553028649</v>
      </c>
      <c r="H635" s="1046">
        <v>5</v>
      </c>
      <c r="I635" s="1048">
        <v>233.18519163012937</v>
      </c>
      <c r="J635" s="1046" t="s">
        <v>22</v>
      </c>
      <c r="K635" s="1049">
        <v>0</v>
      </c>
      <c r="L635" s="1047">
        <v>0</v>
      </c>
    </row>
    <row r="636" spans="1:12">
      <c r="A636" s="1046" t="s">
        <v>961</v>
      </c>
      <c r="B636" s="1046" t="s">
        <v>2491</v>
      </c>
      <c r="C636" s="1047">
        <v>1184.545834888319</v>
      </c>
      <c r="D636" s="1047" t="s">
        <v>21</v>
      </c>
      <c r="E636" s="1047" t="s">
        <v>21</v>
      </c>
      <c r="F636" s="1046">
        <v>5</v>
      </c>
      <c r="G636" s="1047">
        <v>1184.545834888319</v>
      </c>
      <c r="H636" s="1046">
        <v>15</v>
      </c>
      <c r="I636" s="1048">
        <v>233.18519163012937</v>
      </c>
      <c r="J636" s="1046" t="s">
        <v>22</v>
      </c>
      <c r="K636" s="1049">
        <v>0</v>
      </c>
      <c r="L636" s="1047">
        <v>0</v>
      </c>
    </row>
    <row r="637" spans="1:12">
      <c r="A637" s="1046" t="s">
        <v>2492</v>
      </c>
      <c r="B637" s="1046" t="s">
        <v>2493</v>
      </c>
      <c r="C637" s="1047">
        <v>395.68336974750162</v>
      </c>
      <c r="D637" s="1047" t="s">
        <v>21</v>
      </c>
      <c r="E637" s="1047" t="s">
        <v>21</v>
      </c>
      <c r="F637" s="1046">
        <v>5</v>
      </c>
      <c r="G637" s="1047">
        <v>395.68336974750162</v>
      </c>
      <c r="H637" s="1046">
        <v>5</v>
      </c>
      <c r="I637" s="1048">
        <v>233.18519163012937</v>
      </c>
      <c r="J637" s="1046" t="s">
        <v>22</v>
      </c>
      <c r="K637" s="1049">
        <v>0</v>
      </c>
      <c r="L637" s="1047">
        <v>0</v>
      </c>
    </row>
    <row r="638" spans="1:12">
      <c r="A638" s="1046" t="s">
        <v>962</v>
      </c>
      <c r="B638" s="1046" t="s">
        <v>2448</v>
      </c>
      <c r="C638" s="1047">
        <v>3064.3548748735443</v>
      </c>
      <c r="D638" s="1047" t="s">
        <v>21</v>
      </c>
      <c r="E638" s="1047" t="s">
        <v>21</v>
      </c>
      <c r="F638" s="1046">
        <v>5</v>
      </c>
      <c r="G638" s="1047">
        <v>3064.3548748735443</v>
      </c>
      <c r="H638" s="1046">
        <v>73</v>
      </c>
      <c r="I638" s="1048">
        <v>233.18519163012937</v>
      </c>
      <c r="J638" s="1046" t="s">
        <v>22</v>
      </c>
      <c r="K638" s="1049">
        <v>0</v>
      </c>
      <c r="L638" s="1047">
        <v>0</v>
      </c>
    </row>
    <row r="639" spans="1:12">
      <c r="A639" s="1046" t="s">
        <v>963</v>
      </c>
      <c r="B639" s="1046" t="s">
        <v>2494</v>
      </c>
      <c r="C639" s="1047">
        <v>2235.5798960236689</v>
      </c>
      <c r="D639" s="1047" t="s">
        <v>21</v>
      </c>
      <c r="E639" s="1047" t="s">
        <v>21</v>
      </c>
      <c r="F639" s="1046">
        <v>5</v>
      </c>
      <c r="G639" s="1047">
        <v>2235.5798960236689</v>
      </c>
      <c r="H639" s="1046">
        <v>53</v>
      </c>
      <c r="I639" s="1048">
        <v>233.18519163012937</v>
      </c>
      <c r="J639" s="1046" t="s">
        <v>22</v>
      </c>
      <c r="K639" s="1049">
        <v>0</v>
      </c>
      <c r="L639" s="1047">
        <v>0</v>
      </c>
    </row>
    <row r="640" spans="1:12">
      <c r="A640" s="1046" t="s">
        <v>964</v>
      </c>
      <c r="B640" s="1046" t="s">
        <v>2495</v>
      </c>
      <c r="C640" s="1047">
        <v>2667.7527330537673</v>
      </c>
      <c r="D640" s="1047" t="s">
        <v>21</v>
      </c>
      <c r="E640" s="1047" t="s">
        <v>21</v>
      </c>
      <c r="F640" s="1046">
        <v>5</v>
      </c>
      <c r="G640" s="1047">
        <v>2667.7527330537673</v>
      </c>
      <c r="H640" s="1046">
        <v>26</v>
      </c>
      <c r="I640" s="1048">
        <v>233.18519163012937</v>
      </c>
      <c r="J640" s="1046" t="s">
        <v>22</v>
      </c>
      <c r="K640" s="1049">
        <v>0</v>
      </c>
      <c r="L640" s="1047">
        <v>0</v>
      </c>
    </row>
    <row r="641" spans="1:12">
      <c r="A641" s="1046" t="s">
        <v>965</v>
      </c>
      <c r="B641" s="1046" t="s">
        <v>2496</v>
      </c>
      <c r="C641" s="1047">
        <v>3289.585435388879</v>
      </c>
      <c r="D641" s="1047" t="s">
        <v>21</v>
      </c>
      <c r="E641" s="1047" t="s">
        <v>21</v>
      </c>
      <c r="F641" s="1046">
        <v>5</v>
      </c>
      <c r="G641" s="1047">
        <v>3289.585435388879</v>
      </c>
      <c r="H641" s="1046">
        <v>69</v>
      </c>
      <c r="I641" s="1048">
        <v>233.18519163012937</v>
      </c>
      <c r="J641" s="1046" t="s">
        <v>22</v>
      </c>
      <c r="K641" s="1049">
        <v>0</v>
      </c>
      <c r="L641" s="1047">
        <v>0</v>
      </c>
    </row>
    <row r="642" spans="1:12">
      <c r="A642" s="1046" t="s">
        <v>966</v>
      </c>
      <c r="B642" s="1046" t="s">
        <v>2497</v>
      </c>
      <c r="C642" s="1047">
        <v>1654.8405659842131</v>
      </c>
      <c r="D642" s="1047" t="s">
        <v>21</v>
      </c>
      <c r="E642" s="1047" t="s">
        <v>21</v>
      </c>
      <c r="F642" s="1046">
        <v>5</v>
      </c>
      <c r="G642" s="1047">
        <v>1654.8405659842131</v>
      </c>
      <c r="H642" s="1046">
        <v>23</v>
      </c>
      <c r="I642" s="1048">
        <v>233.18519163012937</v>
      </c>
      <c r="J642" s="1046" t="s">
        <v>22</v>
      </c>
      <c r="K642" s="1049">
        <v>0</v>
      </c>
      <c r="L642" s="1047">
        <v>0</v>
      </c>
    </row>
    <row r="643" spans="1:12">
      <c r="A643" s="1046" t="s">
        <v>967</v>
      </c>
      <c r="B643" s="1046" t="s">
        <v>2498</v>
      </c>
      <c r="C643" s="1047">
        <v>2538.3312389619568</v>
      </c>
      <c r="D643" s="1047" t="s">
        <v>21</v>
      </c>
      <c r="E643" s="1047" t="s">
        <v>21</v>
      </c>
      <c r="F643" s="1046">
        <v>5</v>
      </c>
      <c r="G643" s="1047">
        <v>2538.3312389619568</v>
      </c>
      <c r="H643" s="1046">
        <v>37</v>
      </c>
      <c r="I643" s="1048">
        <v>233.18519163012937</v>
      </c>
      <c r="J643" s="1046" t="s">
        <v>22</v>
      </c>
      <c r="K643" s="1049">
        <v>0</v>
      </c>
      <c r="L643" s="1047">
        <v>0</v>
      </c>
    </row>
    <row r="644" spans="1:12">
      <c r="A644" s="1046" t="s">
        <v>968</v>
      </c>
      <c r="B644" s="1046" t="s">
        <v>2499</v>
      </c>
      <c r="C644" s="1047">
        <v>1888.2430374159724</v>
      </c>
      <c r="D644" s="1047" t="s">
        <v>21</v>
      </c>
      <c r="E644" s="1047" t="s">
        <v>21</v>
      </c>
      <c r="F644" s="1046">
        <v>5</v>
      </c>
      <c r="G644" s="1047">
        <v>1888.2430374159724</v>
      </c>
      <c r="H644" s="1046">
        <v>19</v>
      </c>
      <c r="I644" s="1048">
        <v>233.18519163012937</v>
      </c>
      <c r="J644" s="1046" t="s">
        <v>22</v>
      </c>
      <c r="K644" s="1049">
        <v>0</v>
      </c>
      <c r="L644" s="1047">
        <v>0</v>
      </c>
    </row>
    <row r="645" spans="1:12">
      <c r="A645" s="1046" t="s">
        <v>969</v>
      </c>
      <c r="B645" s="1046" t="s">
        <v>2500</v>
      </c>
      <c r="C645" s="1047">
        <v>2948.0409462361845</v>
      </c>
      <c r="D645" s="1047" t="s">
        <v>21</v>
      </c>
      <c r="E645" s="1047" t="s">
        <v>21</v>
      </c>
      <c r="F645" s="1046">
        <v>5</v>
      </c>
      <c r="G645" s="1047">
        <v>2948.0409462361845</v>
      </c>
      <c r="H645" s="1046">
        <v>50</v>
      </c>
      <c r="I645" s="1048">
        <v>233.18519163012937</v>
      </c>
      <c r="J645" s="1046" t="s">
        <v>22</v>
      </c>
      <c r="K645" s="1049">
        <v>0</v>
      </c>
      <c r="L645" s="1047">
        <v>0</v>
      </c>
    </row>
    <row r="646" spans="1:12">
      <c r="A646" s="1046" t="s">
        <v>970</v>
      </c>
      <c r="B646" s="1046" t="s">
        <v>2501</v>
      </c>
      <c r="C646" s="1047">
        <v>1344.4832090867715</v>
      </c>
      <c r="D646" s="1047" t="s">
        <v>21</v>
      </c>
      <c r="E646" s="1047" t="s">
        <v>21</v>
      </c>
      <c r="F646" s="1046">
        <v>5</v>
      </c>
      <c r="G646" s="1047">
        <v>1344.4832090867715</v>
      </c>
      <c r="H646" s="1046">
        <v>8</v>
      </c>
      <c r="I646" s="1048">
        <v>233.18519163012937</v>
      </c>
      <c r="J646" s="1046" t="s">
        <v>22</v>
      </c>
      <c r="K646" s="1049">
        <v>0</v>
      </c>
      <c r="L646" s="1047">
        <v>0</v>
      </c>
    </row>
    <row r="647" spans="1:12">
      <c r="A647" s="1046" t="s">
        <v>971</v>
      </c>
      <c r="B647" s="1046" t="s">
        <v>2502</v>
      </c>
      <c r="C647" s="1047">
        <v>1831.7174053378344</v>
      </c>
      <c r="D647" s="1047" t="s">
        <v>21</v>
      </c>
      <c r="E647" s="1047" t="s">
        <v>21</v>
      </c>
      <c r="F647" s="1046">
        <v>5</v>
      </c>
      <c r="G647" s="1047">
        <v>1831.7174053378344</v>
      </c>
      <c r="H647" s="1046">
        <v>28</v>
      </c>
      <c r="I647" s="1048">
        <v>233.18519163012937</v>
      </c>
      <c r="J647" s="1046" t="s">
        <v>22</v>
      </c>
      <c r="K647" s="1049">
        <v>0</v>
      </c>
      <c r="L647" s="1047">
        <v>0</v>
      </c>
    </row>
    <row r="648" spans="1:12">
      <c r="A648" s="1046" t="s">
        <v>972</v>
      </c>
      <c r="B648" s="1046" t="s">
        <v>2503</v>
      </c>
      <c r="C648" s="1047">
        <v>1368.7705470372337</v>
      </c>
      <c r="D648" s="1047" t="s">
        <v>21</v>
      </c>
      <c r="E648" s="1047" t="s">
        <v>21</v>
      </c>
      <c r="F648" s="1046">
        <v>5</v>
      </c>
      <c r="G648" s="1047">
        <v>1368.7705470372337</v>
      </c>
      <c r="H648" s="1046">
        <v>8</v>
      </c>
      <c r="I648" s="1048">
        <v>233.18519163012937</v>
      </c>
      <c r="J648" s="1046" t="s">
        <v>22</v>
      </c>
      <c r="K648" s="1049">
        <v>0</v>
      </c>
      <c r="L648" s="1047">
        <v>0</v>
      </c>
    </row>
    <row r="649" spans="1:12">
      <c r="A649" s="1046" t="s">
        <v>973</v>
      </c>
      <c r="B649" s="1046" t="s">
        <v>2504</v>
      </c>
      <c r="C649" s="1047">
        <v>3625.2083854630978</v>
      </c>
      <c r="D649" s="1047" t="s">
        <v>21</v>
      </c>
      <c r="E649" s="1047" t="s">
        <v>21</v>
      </c>
      <c r="F649" s="1046">
        <v>5</v>
      </c>
      <c r="G649" s="1047">
        <v>3625.2083854630978</v>
      </c>
      <c r="H649" s="1046">
        <v>43</v>
      </c>
      <c r="I649" s="1048">
        <v>233.18519163012937</v>
      </c>
      <c r="J649" s="1046" t="s">
        <v>22</v>
      </c>
      <c r="K649" s="1049">
        <v>0</v>
      </c>
      <c r="L649" s="1047">
        <v>0</v>
      </c>
    </row>
    <row r="650" spans="1:12">
      <c r="A650" s="1046" t="s">
        <v>974</v>
      </c>
      <c r="B650" s="1046" t="s">
        <v>2505</v>
      </c>
      <c r="C650" s="1047">
        <v>878.63456082827759</v>
      </c>
      <c r="D650" s="1047" t="s">
        <v>21</v>
      </c>
      <c r="E650" s="1047" t="s">
        <v>21</v>
      </c>
      <c r="F650" s="1046">
        <v>5</v>
      </c>
      <c r="G650" s="1047">
        <v>878.63456082827759</v>
      </c>
      <c r="H650" s="1046">
        <v>9</v>
      </c>
      <c r="I650" s="1048">
        <v>233.18519163012937</v>
      </c>
      <c r="J650" s="1046" t="s">
        <v>22</v>
      </c>
      <c r="K650" s="1049">
        <v>0</v>
      </c>
      <c r="L650" s="1047">
        <v>0</v>
      </c>
    </row>
    <row r="651" spans="1:12">
      <c r="A651" s="1046" t="s">
        <v>2506</v>
      </c>
      <c r="B651" s="1046" t="s">
        <v>2507</v>
      </c>
      <c r="C651" s="1047">
        <v>732.47361304100014</v>
      </c>
      <c r="D651" s="1047" t="s">
        <v>21</v>
      </c>
      <c r="E651" s="1047" t="s">
        <v>21</v>
      </c>
      <c r="F651" s="1046">
        <v>5</v>
      </c>
      <c r="G651" s="1047">
        <v>732.47361304100014</v>
      </c>
      <c r="H651" s="1046">
        <v>5</v>
      </c>
      <c r="I651" s="1048">
        <v>233.18519163012937</v>
      </c>
      <c r="J651" s="1046" t="s">
        <v>22</v>
      </c>
      <c r="K651" s="1049">
        <v>0</v>
      </c>
      <c r="L651" s="1047">
        <v>0</v>
      </c>
    </row>
    <row r="652" spans="1:12">
      <c r="A652" s="1046" t="s">
        <v>975</v>
      </c>
      <c r="B652" s="1046" t="s">
        <v>2508</v>
      </c>
      <c r="C652" s="1047">
        <v>5131.9518030395266</v>
      </c>
      <c r="D652" s="1047" t="s">
        <v>21</v>
      </c>
      <c r="E652" s="1047" t="s">
        <v>21</v>
      </c>
      <c r="F652" s="1046">
        <v>5</v>
      </c>
      <c r="G652" s="1047">
        <v>5131.9518030395266</v>
      </c>
      <c r="H652" s="1046">
        <v>6</v>
      </c>
      <c r="I652" s="1048">
        <v>233.18519163012937</v>
      </c>
      <c r="J652" s="1046" t="s">
        <v>22</v>
      </c>
      <c r="K652" s="1049">
        <v>0</v>
      </c>
      <c r="L652" s="1047">
        <v>0</v>
      </c>
    </row>
    <row r="653" spans="1:12">
      <c r="A653" s="1046" t="s">
        <v>976</v>
      </c>
      <c r="B653" s="1046" t="s">
        <v>2509</v>
      </c>
      <c r="C653" s="1047">
        <v>4490.3243776959116</v>
      </c>
      <c r="D653" s="1047" t="s">
        <v>21</v>
      </c>
      <c r="E653" s="1047" t="s">
        <v>21</v>
      </c>
      <c r="F653" s="1046">
        <v>5</v>
      </c>
      <c r="G653" s="1047">
        <v>4490.3243776959116</v>
      </c>
      <c r="H653" s="1046">
        <v>67</v>
      </c>
      <c r="I653" s="1048">
        <v>233.18519163012937</v>
      </c>
      <c r="J653" s="1046" t="s">
        <v>22</v>
      </c>
      <c r="K653" s="1049">
        <v>0</v>
      </c>
      <c r="L653" s="1047">
        <v>0</v>
      </c>
    </row>
    <row r="654" spans="1:12">
      <c r="A654" s="1046" t="s">
        <v>977</v>
      </c>
      <c r="B654" s="1046" t="s">
        <v>2510</v>
      </c>
      <c r="C654" s="1047">
        <v>3698.1653933282546</v>
      </c>
      <c r="D654" s="1047" t="s">
        <v>21</v>
      </c>
      <c r="E654" s="1047" t="s">
        <v>21</v>
      </c>
      <c r="F654" s="1046">
        <v>5</v>
      </c>
      <c r="G654" s="1047">
        <v>3698.1653933282546</v>
      </c>
      <c r="H654" s="1046">
        <v>5</v>
      </c>
      <c r="I654" s="1048">
        <v>233.18519163012937</v>
      </c>
      <c r="J654" s="1046" t="s">
        <v>22</v>
      </c>
      <c r="K654" s="1049">
        <v>0</v>
      </c>
      <c r="L654" s="1047">
        <v>0</v>
      </c>
    </row>
    <row r="655" spans="1:12">
      <c r="A655" s="1046" t="s">
        <v>978</v>
      </c>
      <c r="B655" s="1046" t="s">
        <v>2511</v>
      </c>
      <c r="C655" s="1047">
        <v>2616.6868877158058</v>
      </c>
      <c r="D655" s="1047" t="s">
        <v>21</v>
      </c>
      <c r="E655" s="1047" t="s">
        <v>21</v>
      </c>
      <c r="F655" s="1046">
        <v>5</v>
      </c>
      <c r="G655" s="1047">
        <v>2616.6868877158058</v>
      </c>
      <c r="H655" s="1046">
        <v>13</v>
      </c>
      <c r="I655" s="1048">
        <v>233.18519163012937</v>
      </c>
      <c r="J655" s="1046" t="s">
        <v>22</v>
      </c>
      <c r="K655" s="1049">
        <v>0</v>
      </c>
      <c r="L655" s="1047">
        <v>0</v>
      </c>
    </row>
    <row r="656" spans="1:12">
      <c r="A656" s="1046" t="s">
        <v>979</v>
      </c>
      <c r="B656" s="1046" t="s">
        <v>2512</v>
      </c>
      <c r="C656" s="1047">
        <v>1532.0055829751864</v>
      </c>
      <c r="D656" s="1047" t="s">
        <v>21</v>
      </c>
      <c r="E656" s="1047" t="s">
        <v>21</v>
      </c>
      <c r="F656" s="1046">
        <v>5</v>
      </c>
      <c r="G656" s="1047">
        <v>1532.0055829751864</v>
      </c>
      <c r="H656" s="1046">
        <v>28</v>
      </c>
      <c r="I656" s="1048">
        <v>233.18519163012937</v>
      </c>
      <c r="J656" s="1046" t="s">
        <v>22</v>
      </c>
      <c r="K656" s="1049">
        <v>0</v>
      </c>
      <c r="L656" s="1047">
        <v>0</v>
      </c>
    </row>
    <row r="657" spans="1:12">
      <c r="A657" s="1046" t="s">
        <v>980</v>
      </c>
      <c r="B657" s="1046" t="s">
        <v>2513</v>
      </c>
      <c r="C657" s="1047">
        <v>1194.6440748078282</v>
      </c>
      <c r="D657" s="1047" t="s">
        <v>21</v>
      </c>
      <c r="E657" s="1047" t="s">
        <v>21</v>
      </c>
      <c r="F657" s="1046">
        <v>5</v>
      </c>
      <c r="G657" s="1047">
        <v>1194.6440748078282</v>
      </c>
      <c r="H657" s="1046">
        <v>8</v>
      </c>
      <c r="I657" s="1048">
        <v>233.18519163012937</v>
      </c>
      <c r="J657" s="1046" t="s">
        <v>22</v>
      </c>
      <c r="K657" s="1049">
        <v>0</v>
      </c>
      <c r="L657" s="1047">
        <v>0</v>
      </c>
    </row>
    <row r="658" spans="1:12">
      <c r="A658" s="1046" t="s">
        <v>981</v>
      </c>
      <c r="B658" s="1046" t="s">
        <v>2514</v>
      </c>
      <c r="C658" s="1047">
        <v>961.90733816072679</v>
      </c>
      <c r="D658" s="1047" t="s">
        <v>21</v>
      </c>
      <c r="E658" s="1047" t="s">
        <v>21</v>
      </c>
      <c r="F658" s="1046">
        <v>5</v>
      </c>
      <c r="G658" s="1047">
        <v>961.90733816072679</v>
      </c>
      <c r="H658" s="1046">
        <v>27</v>
      </c>
      <c r="I658" s="1048">
        <v>233.18519163012937</v>
      </c>
      <c r="J658" s="1046" t="s">
        <v>22</v>
      </c>
      <c r="K658" s="1049">
        <v>0</v>
      </c>
      <c r="L658" s="1047">
        <v>0</v>
      </c>
    </row>
    <row r="659" spans="1:12">
      <c r="A659" s="1046" t="s">
        <v>982</v>
      </c>
      <c r="B659" s="1046" t="s">
        <v>2515</v>
      </c>
      <c r="C659" s="1047">
        <v>882.9049596658391</v>
      </c>
      <c r="D659" s="1047" t="s">
        <v>21</v>
      </c>
      <c r="E659" s="1047" t="s">
        <v>21</v>
      </c>
      <c r="F659" s="1046">
        <v>5</v>
      </c>
      <c r="G659" s="1047">
        <v>882.9049596658391</v>
      </c>
      <c r="H659" s="1046">
        <v>8</v>
      </c>
      <c r="I659" s="1048">
        <v>233.18519163012937</v>
      </c>
      <c r="J659" s="1046" t="s">
        <v>22</v>
      </c>
      <c r="K659" s="1049">
        <v>0</v>
      </c>
      <c r="L659" s="1047">
        <v>0</v>
      </c>
    </row>
    <row r="660" spans="1:12">
      <c r="A660" s="1046" t="s">
        <v>983</v>
      </c>
      <c r="B660" s="1046" t="s">
        <v>2516</v>
      </c>
      <c r="C660" s="1047">
        <v>785.75338611131508</v>
      </c>
      <c r="D660" s="1047" t="s">
        <v>21</v>
      </c>
      <c r="E660" s="1047" t="s">
        <v>21</v>
      </c>
      <c r="F660" s="1046">
        <v>5</v>
      </c>
      <c r="G660" s="1047">
        <v>785.75338611131508</v>
      </c>
      <c r="H660" s="1046">
        <v>26</v>
      </c>
      <c r="I660" s="1048">
        <v>233.18519163012937</v>
      </c>
      <c r="J660" s="1046" t="s">
        <v>22</v>
      </c>
      <c r="K660" s="1049">
        <v>0</v>
      </c>
      <c r="L660" s="1047">
        <v>0</v>
      </c>
    </row>
    <row r="661" spans="1:12">
      <c r="A661" s="1046" t="s">
        <v>984</v>
      </c>
      <c r="B661" s="1046" t="s">
        <v>2517</v>
      </c>
      <c r="C661" s="1047">
        <v>768.67179076106913</v>
      </c>
      <c r="D661" s="1047" t="s">
        <v>21</v>
      </c>
      <c r="E661" s="1047" t="s">
        <v>21</v>
      </c>
      <c r="F661" s="1046">
        <v>5</v>
      </c>
      <c r="G661" s="1047">
        <v>768.67179076106913</v>
      </c>
      <c r="H661" s="1046">
        <v>8</v>
      </c>
      <c r="I661" s="1048">
        <v>233.18519163012937</v>
      </c>
      <c r="J661" s="1046" t="s">
        <v>22</v>
      </c>
      <c r="K661" s="1049">
        <v>0</v>
      </c>
      <c r="L661" s="1047">
        <v>0</v>
      </c>
    </row>
    <row r="662" spans="1:12">
      <c r="A662" s="1046" t="s">
        <v>2518</v>
      </c>
      <c r="B662" s="1046" t="s">
        <v>2519</v>
      </c>
      <c r="C662" s="1047">
        <v>607.29191772501383</v>
      </c>
      <c r="D662" s="1047" t="s">
        <v>21</v>
      </c>
      <c r="E662" s="1047" t="s">
        <v>21</v>
      </c>
      <c r="F662" s="1046">
        <v>5</v>
      </c>
      <c r="G662" s="1047">
        <v>607.29191772501383</v>
      </c>
      <c r="H662" s="1046">
        <v>5</v>
      </c>
      <c r="I662" s="1048">
        <v>233.18519163012937</v>
      </c>
      <c r="J662" s="1046" t="s">
        <v>22</v>
      </c>
      <c r="K662" s="1049">
        <v>0</v>
      </c>
      <c r="L662" s="1047">
        <v>0</v>
      </c>
    </row>
    <row r="663" spans="1:12">
      <c r="A663" s="1046" t="s">
        <v>985</v>
      </c>
      <c r="B663" s="1046" t="s">
        <v>2520</v>
      </c>
      <c r="C663" s="1047">
        <v>2938.4932103535866</v>
      </c>
      <c r="D663" s="1047" t="s">
        <v>21</v>
      </c>
      <c r="E663" s="1047" t="s">
        <v>21</v>
      </c>
      <c r="F663" s="1046">
        <v>5</v>
      </c>
      <c r="G663" s="1047">
        <v>2938.4932103535866</v>
      </c>
      <c r="H663" s="1046">
        <v>49</v>
      </c>
      <c r="I663" s="1048">
        <v>233.18519163012937</v>
      </c>
      <c r="J663" s="1046" t="s">
        <v>22</v>
      </c>
      <c r="K663" s="1049">
        <v>0</v>
      </c>
      <c r="L663" s="1047">
        <v>0</v>
      </c>
    </row>
    <row r="664" spans="1:12">
      <c r="A664" s="1046" t="s">
        <v>986</v>
      </c>
      <c r="B664" s="1046" t="s">
        <v>2521</v>
      </c>
      <c r="C664" s="1047">
        <v>2331.7505855199061</v>
      </c>
      <c r="D664" s="1047" t="s">
        <v>21</v>
      </c>
      <c r="E664" s="1047" t="s">
        <v>21</v>
      </c>
      <c r="F664" s="1046">
        <v>5</v>
      </c>
      <c r="G664" s="1047">
        <v>2331.7505855199061</v>
      </c>
      <c r="H664" s="1046">
        <v>14</v>
      </c>
      <c r="I664" s="1048">
        <v>233.18519163012937</v>
      </c>
      <c r="J664" s="1046" t="s">
        <v>22</v>
      </c>
      <c r="K664" s="1049">
        <v>0</v>
      </c>
      <c r="L664" s="1047">
        <v>0</v>
      </c>
    </row>
    <row r="665" spans="1:12">
      <c r="A665" s="1046" t="s">
        <v>987</v>
      </c>
      <c r="B665" s="1046" t="s">
        <v>2522</v>
      </c>
      <c r="C665" s="1047">
        <v>2320.4660985806777</v>
      </c>
      <c r="D665" s="1047" t="s">
        <v>21</v>
      </c>
      <c r="E665" s="1047" t="s">
        <v>21</v>
      </c>
      <c r="F665" s="1046">
        <v>5</v>
      </c>
      <c r="G665" s="1047">
        <v>2320.4660985806777</v>
      </c>
      <c r="H665" s="1046">
        <v>67</v>
      </c>
      <c r="I665" s="1048">
        <v>233.18519163012937</v>
      </c>
      <c r="J665" s="1046" t="s">
        <v>22</v>
      </c>
      <c r="K665" s="1049">
        <v>0</v>
      </c>
      <c r="L665" s="1047">
        <v>0</v>
      </c>
    </row>
    <row r="666" spans="1:12">
      <c r="A666" s="1046" t="s">
        <v>988</v>
      </c>
      <c r="B666" s="1046" t="s">
        <v>2523</v>
      </c>
      <c r="C666" s="1047">
        <v>1522.5025649854342</v>
      </c>
      <c r="D666" s="1047" t="s">
        <v>21</v>
      </c>
      <c r="E666" s="1047" t="s">
        <v>21</v>
      </c>
      <c r="F666" s="1046">
        <v>5</v>
      </c>
      <c r="G666" s="1047">
        <v>1522.5025649854342</v>
      </c>
      <c r="H666" s="1046">
        <v>8</v>
      </c>
      <c r="I666" s="1048">
        <v>233.18519163012937</v>
      </c>
      <c r="J666" s="1046" t="s">
        <v>22</v>
      </c>
      <c r="K666" s="1049">
        <v>0</v>
      </c>
      <c r="L666" s="1047">
        <v>0</v>
      </c>
    </row>
    <row r="667" spans="1:12">
      <c r="A667" s="1046" t="s">
        <v>989</v>
      </c>
      <c r="B667" s="1046" t="s">
        <v>2467</v>
      </c>
      <c r="C667" s="1047">
        <v>1304.9693387501329</v>
      </c>
      <c r="D667" s="1047" t="s">
        <v>21</v>
      </c>
      <c r="E667" s="1047" t="s">
        <v>21</v>
      </c>
      <c r="F667" s="1046">
        <v>5</v>
      </c>
      <c r="G667" s="1047">
        <v>1304.9693387501329</v>
      </c>
      <c r="H667" s="1046">
        <v>34</v>
      </c>
      <c r="I667" s="1048">
        <v>233.18519163012937</v>
      </c>
      <c r="J667" s="1046" t="s">
        <v>22</v>
      </c>
      <c r="K667" s="1049">
        <v>0</v>
      </c>
      <c r="L667" s="1047">
        <v>0</v>
      </c>
    </row>
    <row r="668" spans="1:12">
      <c r="A668" s="1046" t="s">
        <v>2524</v>
      </c>
      <c r="B668" s="1046" t="s">
        <v>2525</v>
      </c>
      <c r="C668" s="1047">
        <v>318.38142006009582</v>
      </c>
      <c r="D668" s="1047" t="s">
        <v>21</v>
      </c>
      <c r="E668" s="1047" t="s">
        <v>21</v>
      </c>
      <c r="F668" s="1046">
        <v>5</v>
      </c>
      <c r="G668" s="1047">
        <v>318.38142006009582</v>
      </c>
      <c r="H668" s="1046">
        <v>5</v>
      </c>
      <c r="I668" s="1048">
        <v>233.18519163012937</v>
      </c>
      <c r="J668" s="1046" t="s">
        <v>22</v>
      </c>
      <c r="K668" s="1049">
        <v>0</v>
      </c>
      <c r="L668" s="1047">
        <v>0</v>
      </c>
    </row>
    <row r="669" spans="1:12">
      <c r="A669" s="1046" t="s">
        <v>990</v>
      </c>
      <c r="B669" s="1046" t="s">
        <v>2526</v>
      </c>
      <c r="C669" s="1047">
        <v>4475.6711678396514</v>
      </c>
      <c r="D669" s="1047" t="s">
        <v>21</v>
      </c>
      <c r="E669" s="1047" t="s">
        <v>21</v>
      </c>
      <c r="F669" s="1046">
        <v>11</v>
      </c>
      <c r="G669" s="1047">
        <v>4475.6711678396514</v>
      </c>
      <c r="H669" s="1046">
        <v>64</v>
      </c>
      <c r="I669" s="1048">
        <v>233.18519163012937</v>
      </c>
      <c r="J669" s="1046" t="s">
        <v>22</v>
      </c>
      <c r="K669" s="1049">
        <v>0</v>
      </c>
      <c r="L669" s="1047">
        <v>0</v>
      </c>
    </row>
    <row r="670" spans="1:12">
      <c r="A670" s="1046" t="s">
        <v>991</v>
      </c>
      <c r="B670" s="1046" t="s">
        <v>2527</v>
      </c>
      <c r="C670" s="1047">
        <v>2789.9134470543072</v>
      </c>
      <c r="D670" s="1047" t="s">
        <v>21</v>
      </c>
      <c r="E670" s="1047" t="s">
        <v>21</v>
      </c>
      <c r="F670" s="1046">
        <v>5</v>
      </c>
      <c r="G670" s="1047">
        <v>2789.9134470543072</v>
      </c>
      <c r="H670" s="1046">
        <v>5</v>
      </c>
      <c r="I670" s="1048">
        <v>233.18519163012937</v>
      </c>
      <c r="J670" s="1046" t="s">
        <v>22</v>
      </c>
      <c r="K670" s="1049">
        <v>0</v>
      </c>
      <c r="L670" s="1047">
        <v>0</v>
      </c>
    </row>
    <row r="671" spans="1:12">
      <c r="A671" s="1046" t="s">
        <v>992</v>
      </c>
      <c r="B671" s="1046" t="s">
        <v>2471</v>
      </c>
      <c r="C671" s="1047">
        <v>1666.8666971634375</v>
      </c>
      <c r="D671" s="1047" t="s">
        <v>21</v>
      </c>
      <c r="E671" s="1047" t="s">
        <v>21</v>
      </c>
      <c r="F671" s="1046">
        <v>5</v>
      </c>
      <c r="G671" s="1047">
        <v>1666.8666971634375</v>
      </c>
      <c r="H671" s="1046">
        <v>18</v>
      </c>
      <c r="I671" s="1048">
        <v>233.18519163012937</v>
      </c>
      <c r="J671" s="1046" t="s">
        <v>22</v>
      </c>
      <c r="K671" s="1049">
        <v>0</v>
      </c>
      <c r="L671" s="1047">
        <v>0</v>
      </c>
    </row>
    <row r="672" spans="1:12">
      <c r="A672" s="1046" t="s">
        <v>993</v>
      </c>
      <c r="B672" s="1046" t="s">
        <v>2474</v>
      </c>
      <c r="C672" s="1047">
        <v>1461.0125356374585</v>
      </c>
      <c r="D672" s="1047" t="s">
        <v>21</v>
      </c>
      <c r="E672" s="1047" t="s">
        <v>21</v>
      </c>
      <c r="F672" s="1046">
        <v>5</v>
      </c>
      <c r="G672" s="1047">
        <v>1461.0125356374585</v>
      </c>
      <c r="H672" s="1046">
        <v>16</v>
      </c>
      <c r="I672" s="1048">
        <v>233.18519163012937</v>
      </c>
      <c r="J672" s="1046" t="s">
        <v>22</v>
      </c>
      <c r="K672" s="1049">
        <v>0</v>
      </c>
      <c r="L672" s="1047">
        <v>0</v>
      </c>
    </row>
    <row r="673" spans="1:12">
      <c r="A673" s="1046" t="s">
        <v>2528</v>
      </c>
      <c r="B673" s="1046" t="s">
        <v>2529</v>
      </c>
      <c r="C673" s="1047">
        <v>309.59822683015085</v>
      </c>
      <c r="D673" s="1047" t="s">
        <v>21</v>
      </c>
      <c r="E673" s="1047" t="s">
        <v>21</v>
      </c>
      <c r="F673" s="1046">
        <v>5</v>
      </c>
      <c r="G673" s="1047">
        <v>309.59822683015085</v>
      </c>
      <c r="H673" s="1046">
        <v>5</v>
      </c>
      <c r="I673" s="1048">
        <v>233.18519163012937</v>
      </c>
      <c r="J673" s="1046" t="s">
        <v>22</v>
      </c>
      <c r="K673" s="1049">
        <v>0</v>
      </c>
      <c r="L673" s="1047">
        <v>0</v>
      </c>
    </row>
    <row r="674" spans="1:12">
      <c r="A674" s="1046" t="s">
        <v>994</v>
      </c>
      <c r="B674" s="1046" t="s">
        <v>2476</v>
      </c>
      <c r="C674" s="1047">
        <v>829.52497419632039</v>
      </c>
      <c r="D674" s="1047" t="s">
        <v>21</v>
      </c>
      <c r="E674" s="1047" t="s">
        <v>21</v>
      </c>
      <c r="F674" s="1046">
        <v>18</v>
      </c>
      <c r="G674" s="1047">
        <v>829.52497419632039</v>
      </c>
      <c r="H674" s="1046">
        <v>24</v>
      </c>
      <c r="I674" s="1048">
        <v>233.18519163012937</v>
      </c>
      <c r="J674" s="1046" t="s">
        <v>27</v>
      </c>
      <c r="K674" s="1049">
        <v>0.25</v>
      </c>
      <c r="L674" s="1047">
        <v>207.3812435490801</v>
      </c>
    </row>
    <row r="675" spans="1:12">
      <c r="A675" s="1046" t="s">
        <v>995</v>
      </c>
      <c r="B675" s="1046" t="s">
        <v>2478</v>
      </c>
      <c r="C675" s="1047">
        <v>308.53631601381801</v>
      </c>
      <c r="D675" s="1047" t="s">
        <v>21</v>
      </c>
      <c r="E675" s="1047" t="s">
        <v>21</v>
      </c>
      <c r="F675" s="1046">
        <v>5</v>
      </c>
      <c r="G675" s="1047">
        <v>308.53631601381801</v>
      </c>
      <c r="H675" s="1046">
        <v>43</v>
      </c>
      <c r="I675" s="1048">
        <v>233.18519163012937</v>
      </c>
      <c r="J675" s="1046" t="s">
        <v>22</v>
      </c>
      <c r="K675" s="1049">
        <v>0</v>
      </c>
      <c r="L675" s="1047">
        <v>0</v>
      </c>
    </row>
    <row r="676" spans="1:12">
      <c r="A676" s="1046" t="s">
        <v>996</v>
      </c>
      <c r="B676" s="1046" t="s">
        <v>237</v>
      </c>
      <c r="C676" s="1047">
        <v>7042.7172168888501</v>
      </c>
      <c r="D676" s="1047" t="s">
        <v>21</v>
      </c>
      <c r="E676" s="1047" t="s">
        <v>21</v>
      </c>
      <c r="F676" s="1046">
        <v>12</v>
      </c>
      <c r="G676" s="1047">
        <v>7042.7172168888501</v>
      </c>
      <c r="H676" s="1046">
        <v>48</v>
      </c>
      <c r="I676" s="1048">
        <v>233.18519163012937</v>
      </c>
      <c r="J676" s="1046" t="s">
        <v>22</v>
      </c>
      <c r="K676" s="1049">
        <v>0</v>
      </c>
      <c r="L676" s="1047">
        <v>0</v>
      </c>
    </row>
    <row r="677" spans="1:12">
      <c r="A677" s="1046" t="s">
        <v>997</v>
      </c>
      <c r="B677" s="1046" t="s">
        <v>238</v>
      </c>
      <c r="C677" s="1047">
        <v>9418.7580650958043</v>
      </c>
      <c r="D677" s="1047" t="s">
        <v>21</v>
      </c>
      <c r="E677" s="1047" t="s">
        <v>21</v>
      </c>
      <c r="F677" s="1046">
        <v>22</v>
      </c>
      <c r="G677" s="1047">
        <v>9418.7580650958043</v>
      </c>
      <c r="H677" s="1046">
        <v>61</v>
      </c>
      <c r="I677" s="1048">
        <v>233.18519163012937</v>
      </c>
      <c r="J677" s="1046" t="s">
        <v>22</v>
      </c>
      <c r="K677" s="1049">
        <v>0</v>
      </c>
      <c r="L677" s="1047">
        <v>0</v>
      </c>
    </row>
    <row r="678" spans="1:12">
      <c r="A678" s="1046" t="s">
        <v>998</v>
      </c>
      <c r="B678" s="1046" t="s">
        <v>239</v>
      </c>
      <c r="C678" s="1047">
        <v>5382.6420241165033</v>
      </c>
      <c r="D678" s="1047" t="s">
        <v>21</v>
      </c>
      <c r="E678" s="1047" t="s">
        <v>21</v>
      </c>
      <c r="F678" s="1046">
        <v>9</v>
      </c>
      <c r="G678" s="1047">
        <v>5382.6420241165033</v>
      </c>
      <c r="H678" s="1046">
        <v>27</v>
      </c>
      <c r="I678" s="1048">
        <v>233.18519163012937</v>
      </c>
      <c r="J678" s="1046" t="s">
        <v>22</v>
      </c>
      <c r="K678" s="1049">
        <v>0</v>
      </c>
      <c r="L678" s="1047">
        <v>0</v>
      </c>
    </row>
    <row r="679" spans="1:12">
      <c r="A679" s="1046" t="s">
        <v>999</v>
      </c>
      <c r="B679" s="1046" t="s">
        <v>240</v>
      </c>
      <c r="C679" s="1047">
        <v>7311.835734334355</v>
      </c>
      <c r="D679" s="1047" t="s">
        <v>21</v>
      </c>
      <c r="E679" s="1047" t="s">
        <v>21</v>
      </c>
      <c r="F679" s="1046">
        <v>15</v>
      </c>
      <c r="G679" s="1047">
        <v>7311.835734334355</v>
      </c>
      <c r="H679" s="1046">
        <v>63</v>
      </c>
      <c r="I679" s="1048">
        <v>233.18519163012937</v>
      </c>
      <c r="J679" s="1046" t="s">
        <v>22</v>
      </c>
      <c r="K679" s="1049">
        <v>0</v>
      </c>
      <c r="L679" s="1047">
        <v>0</v>
      </c>
    </row>
    <row r="680" spans="1:12">
      <c r="A680" s="1046" t="s">
        <v>1000</v>
      </c>
      <c r="B680" s="1046" t="s">
        <v>241</v>
      </c>
      <c r="C680" s="1047">
        <v>4381.5305587604862</v>
      </c>
      <c r="D680" s="1047" t="s">
        <v>21</v>
      </c>
      <c r="E680" s="1047" t="s">
        <v>21</v>
      </c>
      <c r="F680" s="1046">
        <v>6</v>
      </c>
      <c r="G680" s="1047">
        <v>4381.5305587604862</v>
      </c>
      <c r="H680" s="1046">
        <v>26</v>
      </c>
      <c r="I680" s="1048">
        <v>233.18519163012937</v>
      </c>
      <c r="J680" s="1046" t="s">
        <v>22</v>
      </c>
      <c r="K680" s="1049">
        <v>0</v>
      </c>
      <c r="L680" s="1047">
        <v>0</v>
      </c>
    </row>
    <row r="681" spans="1:12">
      <c r="A681" s="1046" t="s">
        <v>1001</v>
      </c>
      <c r="B681" s="1046" t="s">
        <v>242</v>
      </c>
      <c r="C681" s="1047">
        <v>5388.5675774678011</v>
      </c>
      <c r="D681" s="1047" t="s">
        <v>21</v>
      </c>
      <c r="E681" s="1047" t="s">
        <v>21</v>
      </c>
      <c r="F681" s="1046">
        <v>11</v>
      </c>
      <c r="G681" s="1047">
        <v>5388.5675774678011</v>
      </c>
      <c r="H681" s="1046">
        <v>47</v>
      </c>
      <c r="I681" s="1048">
        <v>233.18519163012937</v>
      </c>
      <c r="J681" s="1046" t="s">
        <v>22</v>
      </c>
      <c r="K681" s="1049">
        <v>0</v>
      </c>
      <c r="L681" s="1047">
        <v>0</v>
      </c>
    </row>
    <row r="682" spans="1:12">
      <c r="A682" s="1046" t="s">
        <v>1002</v>
      </c>
      <c r="B682" s="1046" t="s">
        <v>243</v>
      </c>
      <c r="C682" s="1047">
        <v>3585.1470782749875</v>
      </c>
      <c r="D682" s="1047" t="s">
        <v>21</v>
      </c>
      <c r="E682" s="1047" t="s">
        <v>21</v>
      </c>
      <c r="F682" s="1046">
        <v>6</v>
      </c>
      <c r="G682" s="1047">
        <v>3585.1470782749875</v>
      </c>
      <c r="H682" s="1046">
        <v>17</v>
      </c>
      <c r="I682" s="1048">
        <v>233.18519163012937</v>
      </c>
      <c r="J682" s="1046" t="s">
        <v>22</v>
      </c>
      <c r="K682" s="1049">
        <v>0</v>
      </c>
      <c r="L682" s="1047">
        <v>0</v>
      </c>
    </row>
    <row r="683" spans="1:12">
      <c r="A683" s="1046" t="s">
        <v>1003</v>
      </c>
      <c r="B683" s="1046" t="s">
        <v>244</v>
      </c>
      <c r="C683" s="1047">
        <v>5217.1118152650624</v>
      </c>
      <c r="D683" s="1047" t="s">
        <v>21</v>
      </c>
      <c r="E683" s="1047" t="s">
        <v>21</v>
      </c>
      <c r="F683" s="1046">
        <v>5</v>
      </c>
      <c r="G683" s="1047">
        <v>5217.1118152650624</v>
      </c>
      <c r="H683" s="1046">
        <v>78</v>
      </c>
      <c r="I683" s="1048">
        <v>233.18519163012937</v>
      </c>
      <c r="J683" s="1046" t="s">
        <v>22</v>
      </c>
      <c r="K683" s="1049">
        <v>0</v>
      </c>
      <c r="L683" s="1047">
        <v>0</v>
      </c>
    </row>
    <row r="684" spans="1:12">
      <c r="A684" s="1046" t="s">
        <v>1004</v>
      </c>
      <c r="B684" s="1046" t="s">
        <v>245</v>
      </c>
      <c r="C684" s="1047">
        <v>1878.7557244059783</v>
      </c>
      <c r="D684" s="1047" t="s">
        <v>21</v>
      </c>
      <c r="E684" s="1047" t="s">
        <v>21</v>
      </c>
      <c r="F684" s="1046">
        <v>5</v>
      </c>
      <c r="G684" s="1047">
        <v>1878.7557244059783</v>
      </c>
      <c r="H684" s="1046">
        <v>47</v>
      </c>
      <c r="I684" s="1048">
        <v>233.18519163012937</v>
      </c>
      <c r="J684" s="1046" t="s">
        <v>22</v>
      </c>
      <c r="K684" s="1049">
        <v>0</v>
      </c>
      <c r="L684" s="1047">
        <v>0</v>
      </c>
    </row>
    <row r="685" spans="1:12">
      <c r="A685" s="1046" t="s">
        <v>2530</v>
      </c>
      <c r="B685" s="1046" t="s">
        <v>2531</v>
      </c>
      <c r="C685" s="1047">
        <v>770.16455918919382</v>
      </c>
      <c r="D685" s="1047" t="s">
        <v>21</v>
      </c>
      <c r="E685" s="1047" t="s">
        <v>21</v>
      </c>
      <c r="F685" s="1046">
        <v>5</v>
      </c>
      <c r="G685" s="1047">
        <v>770.16455918919382</v>
      </c>
      <c r="H685" s="1046">
        <v>21</v>
      </c>
      <c r="I685" s="1048">
        <v>233.18519163012937</v>
      </c>
      <c r="J685" s="1046" t="s">
        <v>22</v>
      </c>
      <c r="K685" s="1049">
        <v>0</v>
      </c>
      <c r="L685" s="1047">
        <v>0</v>
      </c>
    </row>
    <row r="686" spans="1:12">
      <c r="A686" s="1046" t="s">
        <v>1005</v>
      </c>
      <c r="B686" s="1046" t="s">
        <v>2532</v>
      </c>
      <c r="C686" s="1047">
        <v>6848.2112507788652</v>
      </c>
      <c r="D686" s="1047" t="s">
        <v>21</v>
      </c>
      <c r="E686" s="1047" t="s">
        <v>21</v>
      </c>
      <c r="F686" s="1046">
        <v>16</v>
      </c>
      <c r="G686" s="1047">
        <v>6848.2112507788652</v>
      </c>
      <c r="H686" s="1046">
        <v>42</v>
      </c>
      <c r="I686" s="1048">
        <v>233.18519163012937</v>
      </c>
      <c r="J686" s="1046" t="s">
        <v>22</v>
      </c>
      <c r="K686" s="1049">
        <v>0</v>
      </c>
      <c r="L686" s="1047">
        <v>0</v>
      </c>
    </row>
    <row r="687" spans="1:12">
      <c r="A687" s="1046" t="s">
        <v>1006</v>
      </c>
      <c r="B687" s="1046" t="s">
        <v>246</v>
      </c>
      <c r="C687" s="1047">
        <v>9125.9807107250435</v>
      </c>
      <c r="D687" s="1047" t="s">
        <v>21</v>
      </c>
      <c r="E687" s="1047" t="s">
        <v>21</v>
      </c>
      <c r="F687" s="1046">
        <v>18</v>
      </c>
      <c r="G687" s="1047">
        <v>9125.9807107250435</v>
      </c>
      <c r="H687" s="1046">
        <v>78</v>
      </c>
      <c r="I687" s="1048">
        <v>233.18519163012937</v>
      </c>
      <c r="J687" s="1046" t="s">
        <v>22</v>
      </c>
      <c r="K687" s="1049">
        <v>0</v>
      </c>
      <c r="L687" s="1047">
        <v>0</v>
      </c>
    </row>
    <row r="688" spans="1:12">
      <c r="A688" s="1046" t="s">
        <v>1007</v>
      </c>
      <c r="B688" s="1046" t="s">
        <v>247</v>
      </c>
      <c r="C688" s="1047">
        <v>4905.3683625212689</v>
      </c>
      <c r="D688" s="1047" t="s">
        <v>21</v>
      </c>
      <c r="E688" s="1047" t="s">
        <v>21</v>
      </c>
      <c r="F688" s="1046">
        <v>5</v>
      </c>
      <c r="G688" s="1047">
        <v>4905.3683625212689</v>
      </c>
      <c r="H688" s="1046">
        <v>61</v>
      </c>
      <c r="I688" s="1048">
        <v>233.18519163012937</v>
      </c>
      <c r="J688" s="1046" t="s">
        <v>22</v>
      </c>
      <c r="K688" s="1049">
        <v>0</v>
      </c>
      <c r="L688" s="1047">
        <v>0</v>
      </c>
    </row>
    <row r="689" spans="1:12">
      <c r="A689" s="1046" t="s">
        <v>1008</v>
      </c>
      <c r="B689" s="1046" t="s">
        <v>248</v>
      </c>
      <c r="C689" s="1047">
        <v>3554.4525627512685</v>
      </c>
      <c r="D689" s="1047" t="s">
        <v>21</v>
      </c>
      <c r="E689" s="1047" t="s">
        <v>21</v>
      </c>
      <c r="F689" s="1046">
        <v>8</v>
      </c>
      <c r="G689" s="1047">
        <v>3554.4525627512685</v>
      </c>
      <c r="H689" s="1046">
        <v>39</v>
      </c>
      <c r="I689" s="1048">
        <v>233.18519163012937</v>
      </c>
      <c r="J689" s="1046" t="s">
        <v>22</v>
      </c>
      <c r="K689" s="1049">
        <v>0</v>
      </c>
      <c r="L689" s="1047">
        <v>0</v>
      </c>
    </row>
    <row r="690" spans="1:12">
      <c r="A690" s="1046" t="s">
        <v>1009</v>
      </c>
      <c r="B690" s="1046" t="s">
        <v>249</v>
      </c>
      <c r="C690" s="1047">
        <v>643.40215223895063</v>
      </c>
      <c r="D690" s="1047" t="s">
        <v>21</v>
      </c>
      <c r="E690" s="1047" t="s">
        <v>21</v>
      </c>
      <c r="F690" s="1046">
        <v>5</v>
      </c>
      <c r="G690" s="1047">
        <v>755.55482097785045</v>
      </c>
      <c r="H690" s="1046">
        <v>5</v>
      </c>
      <c r="I690" s="1048">
        <v>233.18519163012937</v>
      </c>
      <c r="J690" s="1046" t="s">
        <v>22</v>
      </c>
      <c r="K690" s="1049">
        <v>0</v>
      </c>
      <c r="L690" s="1047">
        <v>0</v>
      </c>
    </row>
    <row r="691" spans="1:12">
      <c r="A691" s="1046" t="s">
        <v>1010</v>
      </c>
      <c r="B691" s="1046" t="s">
        <v>2533</v>
      </c>
      <c r="C691" s="1047">
        <v>1755.0687337287263</v>
      </c>
      <c r="D691" s="1047" t="s">
        <v>21</v>
      </c>
      <c r="E691" s="1047" t="s">
        <v>21</v>
      </c>
      <c r="F691" s="1046">
        <v>66</v>
      </c>
      <c r="G691" s="1047">
        <v>3977.9537159988463</v>
      </c>
      <c r="H691" s="1046">
        <v>48</v>
      </c>
      <c r="I691" s="1048">
        <v>233.18519163012937</v>
      </c>
      <c r="J691" s="1046" t="s">
        <v>27</v>
      </c>
      <c r="K691" s="1049">
        <v>0.25</v>
      </c>
      <c r="L691" s="1047">
        <v>994.48842899971157</v>
      </c>
    </row>
    <row r="692" spans="1:12">
      <c r="A692" s="1046" t="s">
        <v>1011</v>
      </c>
      <c r="B692" s="1046" t="s">
        <v>2534</v>
      </c>
      <c r="C692" s="1047">
        <v>339.49516092852741</v>
      </c>
      <c r="D692" s="1047" t="s">
        <v>21</v>
      </c>
      <c r="E692" s="1047" t="s">
        <v>21</v>
      </c>
      <c r="F692" s="1046">
        <v>56</v>
      </c>
      <c r="G692" s="1047">
        <v>2171.3544667720398</v>
      </c>
      <c r="H692" s="1046">
        <v>21</v>
      </c>
      <c r="I692" s="1048">
        <v>233.18519163012937</v>
      </c>
      <c r="J692" s="1046" t="s">
        <v>27</v>
      </c>
      <c r="K692" s="1049">
        <v>0.25</v>
      </c>
      <c r="L692" s="1047">
        <v>542.83861669300995</v>
      </c>
    </row>
    <row r="693" spans="1:12">
      <c r="A693" s="1046" t="s">
        <v>1012</v>
      </c>
      <c r="B693" s="1046" t="s">
        <v>2535</v>
      </c>
      <c r="C693" s="1047">
        <v>12896.573109633648</v>
      </c>
      <c r="D693" s="1047" t="s">
        <v>21</v>
      </c>
      <c r="E693" s="1047" t="s">
        <v>21</v>
      </c>
      <c r="F693" s="1046">
        <v>230</v>
      </c>
      <c r="G693" s="1047">
        <v>17435.804807539644</v>
      </c>
      <c r="H693" s="1046">
        <v>188</v>
      </c>
      <c r="I693" s="1048">
        <v>233.18519163012937</v>
      </c>
      <c r="J693" s="1046" t="s">
        <v>27</v>
      </c>
      <c r="K693" s="1049">
        <v>0.25</v>
      </c>
      <c r="L693" s="1047">
        <v>4358.9512018849109</v>
      </c>
    </row>
    <row r="694" spans="1:12">
      <c r="A694" s="1046" t="s">
        <v>1013</v>
      </c>
      <c r="B694" s="1046" t="s">
        <v>2536</v>
      </c>
      <c r="C694" s="1047">
        <v>3637.0913712957204</v>
      </c>
      <c r="D694" s="1047" t="s">
        <v>21</v>
      </c>
      <c r="E694" s="1047" t="s">
        <v>21</v>
      </c>
      <c r="F694" s="1046">
        <v>26</v>
      </c>
      <c r="G694" s="1047">
        <v>5543.6867398570148</v>
      </c>
      <c r="H694" s="1046">
        <v>32</v>
      </c>
      <c r="I694" s="1048">
        <v>233.18519163012937</v>
      </c>
      <c r="J694" s="1046" t="s">
        <v>27</v>
      </c>
      <c r="K694" s="1049">
        <v>0.25</v>
      </c>
      <c r="L694" s="1047">
        <v>1385.9216849642537</v>
      </c>
    </row>
    <row r="695" spans="1:12">
      <c r="A695" s="1046" t="s">
        <v>1014</v>
      </c>
      <c r="B695" s="1046" t="s">
        <v>2537</v>
      </c>
      <c r="C695" s="1047">
        <v>780.1497044732231</v>
      </c>
      <c r="D695" s="1047" t="s">
        <v>21</v>
      </c>
      <c r="E695" s="1047" t="s">
        <v>21</v>
      </c>
      <c r="F695" s="1046">
        <v>5</v>
      </c>
      <c r="G695" s="1047">
        <v>3946.0031079976015</v>
      </c>
      <c r="H695" s="1046">
        <v>39</v>
      </c>
      <c r="I695" s="1048">
        <v>233.18519163012937</v>
      </c>
      <c r="J695" s="1046" t="s">
        <v>27</v>
      </c>
      <c r="K695" s="1049">
        <v>0.25</v>
      </c>
      <c r="L695" s="1047">
        <v>986.50077699940039</v>
      </c>
    </row>
    <row r="696" spans="1:12">
      <c r="A696" s="1046" t="s">
        <v>1015</v>
      </c>
      <c r="B696" s="1046" t="s">
        <v>2538</v>
      </c>
      <c r="C696" s="1047">
        <v>659.14287767598921</v>
      </c>
      <c r="D696" s="1047" t="s">
        <v>21</v>
      </c>
      <c r="E696" s="1047" t="s">
        <v>21</v>
      </c>
      <c r="F696" s="1046">
        <v>5</v>
      </c>
      <c r="G696" s="1047">
        <v>2334.5463413807797</v>
      </c>
      <c r="H696" s="1046">
        <v>18</v>
      </c>
      <c r="I696" s="1048">
        <v>233.18519163012937</v>
      </c>
      <c r="J696" s="1046" t="s">
        <v>27</v>
      </c>
      <c r="K696" s="1049">
        <v>0.25</v>
      </c>
      <c r="L696" s="1047">
        <v>583.63658534519493</v>
      </c>
    </row>
    <row r="697" spans="1:12">
      <c r="A697" s="1046" t="s">
        <v>1016</v>
      </c>
      <c r="B697" s="1046" t="s">
        <v>250</v>
      </c>
      <c r="C697" s="1047">
        <v>603.06654330653942</v>
      </c>
      <c r="D697" s="1047" t="s">
        <v>21</v>
      </c>
      <c r="E697" s="1047" t="s">
        <v>21</v>
      </c>
      <c r="F697" s="1046">
        <v>5</v>
      </c>
      <c r="G697" s="1047">
        <v>2918.9207732308369</v>
      </c>
      <c r="H697" s="1046">
        <v>26</v>
      </c>
      <c r="I697" s="1048">
        <v>233.18519163012937</v>
      </c>
      <c r="J697" s="1046" t="s">
        <v>27</v>
      </c>
      <c r="K697" s="1049">
        <v>0.25</v>
      </c>
      <c r="L697" s="1047">
        <v>729.73019330770921</v>
      </c>
    </row>
    <row r="698" spans="1:12">
      <c r="A698" s="1046" t="s">
        <v>1017</v>
      </c>
      <c r="B698" s="1046" t="s">
        <v>251</v>
      </c>
      <c r="C698" s="1047">
        <v>547.97400427690457</v>
      </c>
      <c r="D698" s="1047" t="s">
        <v>21</v>
      </c>
      <c r="E698" s="1047" t="s">
        <v>21</v>
      </c>
      <c r="F698" s="1046">
        <v>5</v>
      </c>
      <c r="G698" s="1047">
        <v>1472.7416237029197</v>
      </c>
      <c r="H698" s="1046">
        <v>8</v>
      </c>
      <c r="I698" s="1048">
        <v>233.18519163012937</v>
      </c>
      <c r="J698" s="1046" t="s">
        <v>27</v>
      </c>
      <c r="K698" s="1049">
        <v>0.45</v>
      </c>
      <c r="L698" s="1047">
        <v>662.73373066631393</v>
      </c>
    </row>
    <row r="699" spans="1:12">
      <c r="A699" s="1046" t="s">
        <v>1018</v>
      </c>
      <c r="B699" s="1046" t="s">
        <v>252</v>
      </c>
      <c r="C699" s="1047">
        <v>3149.128882747525</v>
      </c>
      <c r="D699" s="1047" t="s">
        <v>21</v>
      </c>
      <c r="E699" s="1047" t="s">
        <v>21</v>
      </c>
      <c r="F699" s="1046">
        <v>33</v>
      </c>
      <c r="G699" s="1047">
        <v>6834.4262256941756</v>
      </c>
      <c r="H699" s="1046">
        <v>54</v>
      </c>
      <c r="I699" s="1048">
        <v>233.18519163012937</v>
      </c>
      <c r="J699" s="1046" t="s">
        <v>27</v>
      </c>
      <c r="K699" s="1049">
        <v>0.25</v>
      </c>
      <c r="L699" s="1047">
        <v>1708.6065564235439</v>
      </c>
    </row>
    <row r="700" spans="1:12">
      <c r="A700" s="1046" t="s">
        <v>1019</v>
      </c>
      <c r="B700" s="1046" t="s">
        <v>253</v>
      </c>
      <c r="C700" s="1047">
        <v>874.59405709545445</v>
      </c>
      <c r="D700" s="1047" t="s">
        <v>21</v>
      </c>
      <c r="E700" s="1047" t="s">
        <v>21</v>
      </c>
      <c r="F700" s="1046">
        <v>5</v>
      </c>
      <c r="G700" s="1047">
        <v>3581.0150369262701</v>
      </c>
      <c r="H700" s="1046">
        <v>29</v>
      </c>
      <c r="I700" s="1048">
        <v>233.18519163012937</v>
      </c>
      <c r="J700" s="1046" t="s">
        <v>27</v>
      </c>
      <c r="K700" s="1049">
        <v>0.25</v>
      </c>
      <c r="L700" s="1047">
        <v>895.25375923156753</v>
      </c>
    </row>
    <row r="701" spans="1:12">
      <c r="A701" s="1046" t="s">
        <v>2539</v>
      </c>
      <c r="B701" s="1046" t="s">
        <v>2540</v>
      </c>
      <c r="C701" s="1047">
        <v>396.46952194540847</v>
      </c>
      <c r="D701" s="1047" t="s">
        <v>21</v>
      </c>
      <c r="E701" s="1047" t="s">
        <v>21</v>
      </c>
      <c r="F701" s="1046">
        <v>5</v>
      </c>
      <c r="G701" s="1047">
        <v>1115.6239153501072</v>
      </c>
      <c r="H701" s="1046">
        <v>5</v>
      </c>
      <c r="I701" s="1048">
        <v>233.18519163012937</v>
      </c>
      <c r="J701" s="1046" t="s">
        <v>27</v>
      </c>
      <c r="K701" s="1049">
        <v>0.7</v>
      </c>
      <c r="L701" s="1047">
        <v>780.93674074507499</v>
      </c>
    </row>
    <row r="702" spans="1:12">
      <c r="A702" s="1046" t="s">
        <v>1020</v>
      </c>
      <c r="B702" s="1046" t="s">
        <v>254</v>
      </c>
      <c r="C702" s="1047">
        <v>3100.9229110965948</v>
      </c>
      <c r="D702" s="1047" t="s">
        <v>21</v>
      </c>
      <c r="E702" s="1047" t="s">
        <v>21</v>
      </c>
      <c r="F702" s="1046">
        <v>18</v>
      </c>
      <c r="G702" s="1047">
        <v>4849.1272299476877</v>
      </c>
      <c r="H702" s="1046">
        <v>44</v>
      </c>
      <c r="I702" s="1048">
        <v>233.18519163012937</v>
      </c>
      <c r="J702" s="1046" t="s">
        <v>27</v>
      </c>
      <c r="K702" s="1049">
        <v>0.25</v>
      </c>
      <c r="L702" s="1047">
        <v>1212.2818074869219</v>
      </c>
    </row>
    <row r="703" spans="1:12">
      <c r="A703" s="1046" t="s">
        <v>1021</v>
      </c>
      <c r="B703" s="1046" t="s">
        <v>255</v>
      </c>
      <c r="C703" s="1047">
        <v>1751.1557048705388</v>
      </c>
      <c r="D703" s="1047" t="s">
        <v>21</v>
      </c>
      <c r="E703" s="1047" t="s">
        <v>21</v>
      </c>
      <c r="F703" s="1046">
        <v>10</v>
      </c>
      <c r="G703" s="1047">
        <v>4181.130194213365</v>
      </c>
      <c r="H703" s="1046">
        <v>38</v>
      </c>
      <c r="I703" s="1048">
        <v>233.18519163012937</v>
      </c>
      <c r="J703" s="1046" t="s">
        <v>27</v>
      </c>
      <c r="K703" s="1049">
        <v>0.25</v>
      </c>
      <c r="L703" s="1047">
        <v>1045.2825485533413</v>
      </c>
    </row>
    <row r="704" spans="1:12">
      <c r="A704" s="1046" t="s">
        <v>1022</v>
      </c>
      <c r="B704" s="1046" t="s">
        <v>256</v>
      </c>
      <c r="C704" s="1047">
        <v>8655.4313996915716</v>
      </c>
      <c r="D704" s="1047" t="s">
        <v>21</v>
      </c>
      <c r="E704" s="1047" t="s">
        <v>21</v>
      </c>
      <c r="F704" s="1046">
        <v>61</v>
      </c>
      <c r="G704" s="1047">
        <v>8939.7482528980818</v>
      </c>
      <c r="H704" s="1046">
        <v>97</v>
      </c>
      <c r="I704" s="1048">
        <v>233.18519163012937</v>
      </c>
      <c r="J704" s="1046" t="s">
        <v>27</v>
      </c>
      <c r="K704" s="1049">
        <v>0.25</v>
      </c>
      <c r="L704" s="1047">
        <v>2234.9370632245204</v>
      </c>
    </row>
    <row r="705" spans="1:12">
      <c r="A705" s="1046" t="s">
        <v>1023</v>
      </c>
      <c r="B705" s="1046" t="s">
        <v>257</v>
      </c>
      <c r="C705" s="1047">
        <v>548.9577996167194</v>
      </c>
      <c r="D705" s="1047" t="s">
        <v>21</v>
      </c>
      <c r="E705" s="1047" t="s">
        <v>21</v>
      </c>
      <c r="F705" s="1046">
        <v>5</v>
      </c>
      <c r="G705" s="1047">
        <v>5231.8236171356884</v>
      </c>
      <c r="H705" s="1046">
        <v>51</v>
      </c>
      <c r="I705" s="1048">
        <v>233.18519163012937</v>
      </c>
      <c r="J705" s="1046" t="s">
        <v>27</v>
      </c>
      <c r="K705" s="1049">
        <v>0.25</v>
      </c>
      <c r="L705" s="1047">
        <v>1307.9559042839221</v>
      </c>
    </row>
    <row r="706" spans="1:12">
      <c r="A706" s="1046" t="s">
        <v>2541</v>
      </c>
      <c r="B706" s="1046" t="s">
        <v>2542</v>
      </c>
      <c r="C706" s="1047">
        <v>603.06654330653942</v>
      </c>
      <c r="D706" s="1047" t="s">
        <v>21</v>
      </c>
      <c r="E706" s="1047" t="s">
        <v>21</v>
      </c>
      <c r="F706" s="1046">
        <v>5</v>
      </c>
      <c r="G706" s="1047">
        <v>1363.5095331962048</v>
      </c>
      <c r="H706" s="1046">
        <v>19</v>
      </c>
      <c r="I706" s="1048">
        <v>233.18519163012937</v>
      </c>
      <c r="J706" s="1046" t="s">
        <v>27</v>
      </c>
      <c r="K706" s="1049">
        <v>0.25</v>
      </c>
      <c r="L706" s="1047">
        <v>340.87738329905119</v>
      </c>
    </row>
    <row r="707" spans="1:12">
      <c r="A707" s="1046" t="s">
        <v>2543</v>
      </c>
      <c r="B707" s="1046" t="s">
        <v>2544</v>
      </c>
      <c r="C707" s="1047">
        <v>547.97400427690457</v>
      </c>
      <c r="D707" s="1047" t="s">
        <v>21</v>
      </c>
      <c r="E707" s="1047" t="s">
        <v>21</v>
      </c>
      <c r="F707" s="1046">
        <v>5</v>
      </c>
      <c r="G707" s="1047">
        <v>869.44170849048646</v>
      </c>
      <c r="H707" s="1046">
        <v>5</v>
      </c>
      <c r="I707" s="1048">
        <v>233.18519163012937</v>
      </c>
      <c r="J707" s="1046" t="s">
        <v>27</v>
      </c>
      <c r="K707" s="1049">
        <v>0.45</v>
      </c>
      <c r="L707" s="1047">
        <v>391.24876882071891</v>
      </c>
    </row>
    <row r="708" spans="1:12">
      <c r="A708" s="1046" t="s">
        <v>1024</v>
      </c>
      <c r="B708" s="1046" t="s">
        <v>258</v>
      </c>
      <c r="C708" s="1047">
        <v>804.23742018224186</v>
      </c>
      <c r="D708" s="1047" t="s">
        <v>21</v>
      </c>
      <c r="E708" s="1047" t="s">
        <v>21</v>
      </c>
      <c r="F708" s="1046">
        <v>10</v>
      </c>
      <c r="G708" s="1047">
        <v>2176.1145691371794</v>
      </c>
      <c r="H708" s="1046">
        <v>15</v>
      </c>
      <c r="I708" s="1048">
        <v>233.18519163012937</v>
      </c>
      <c r="J708" s="1046" t="s">
        <v>27</v>
      </c>
      <c r="K708" s="1049">
        <v>0.25</v>
      </c>
      <c r="L708" s="1047">
        <v>544.02864228429485</v>
      </c>
    </row>
    <row r="709" spans="1:12">
      <c r="A709" s="1046" t="s">
        <v>1025</v>
      </c>
      <c r="B709" s="1046" t="s">
        <v>2545</v>
      </c>
      <c r="C709" s="1047">
        <v>431.32830162316355</v>
      </c>
      <c r="D709" s="1047" t="s">
        <v>21</v>
      </c>
      <c r="E709" s="1047" t="s">
        <v>21</v>
      </c>
      <c r="F709" s="1046">
        <v>5</v>
      </c>
      <c r="G709" s="1047">
        <v>486.82652553404461</v>
      </c>
      <c r="H709" s="1046">
        <v>5</v>
      </c>
      <c r="I709" s="1048">
        <v>233.18519163012937</v>
      </c>
      <c r="J709" s="1046" t="s">
        <v>27</v>
      </c>
      <c r="K709" s="1049">
        <v>1</v>
      </c>
      <c r="L709" s="1047">
        <v>486.82652553404461</v>
      </c>
    </row>
    <row r="710" spans="1:12">
      <c r="A710" s="1046" t="s">
        <v>1026</v>
      </c>
      <c r="B710" s="1046" t="s">
        <v>259</v>
      </c>
      <c r="C710" s="1047">
        <v>462.4851992573424</v>
      </c>
      <c r="D710" s="1047" t="s">
        <v>21</v>
      </c>
      <c r="E710" s="1047" t="s">
        <v>21</v>
      </c>
      <c r="F710" s="1046">
        <v>5</v>
      </c>
      <c r="G710" s="1047">
        <v>378.75103686548675</v>
      </c>
      <c r="H710" s="1046">
        <v>5</v>
      </c>
      <c r="I710" s="1048">
        <v>233.18519163012937</v>
      </c>
      <c r="J710" s="1046" t="s">
        <v>27</v>
      </c>
      <c r="K710" s="1049">
        <v>1</v>
      </c>
      <c r="L710" s="1047">
        <v>378.75103686548675</v>
      </c>
    </row>
    <row r="711" spans="1:12">
      <c r="A711" s="1046" t="s">
        <v>1027</v>
      </c>
      <c r="B711" s="1046" t="s">
        <v>2546</v>
      </c>
      <c r="C711" s="1047">
        <v>764.31764508844992</v>
      </c>
      <c r="D711" s="1047" t="s">
        <v>21</v>
      </c>
      <c r="E711" s="1047" t="s">
        <v>21</v>
      </c>
      <c r="F711" s="1046">
        <v>5</v>
      </c>
      <c r="G711" s="1047">
        <v>3315.2886388868442</v>
      </c>
      <c r="H711" s="1046">
        <v>32</v>
      </c>
      <c r="I711" s="1048">
        <v>233.18519163012937</v>
      </c>
      <c r="J711" s="1046" t="s">
        <v>27</v>
      </c>
      <c r="K711" s="1049">
        <v>0.25</v>
      </c>
      <c r="L711" s="1047">
        <v>828.82215972171105</v>
      </c>
    </row>
    <row r="712" spans="1:12">
      <c r="A712" s="1046" t="s">
        <v>1028</v>
      </c>
      <c r="B712" s="1046" t="s">
        <v>2547</v>
      </c>
      <c r="C712" s="1047">
        <v>445.93309738918492</v>
      </c>
      <c r="D712" s="1047" t="s">
        <v>21</v>
      </c>
      <c r="E712" s="1047" t="s">
        <v>21</v>
      </c>
      <c r="F712" s="1046">
        <v>5</v>
      </c>
      <c r="G712" s="1047">
        <v>1586.0808201899174</v>
      </c>
      <c r="H712" s="1046">
        <v>10</v>
      </c>
      <c r="I712" s="1048">
        <v>233.18519163012937</v>
      </c>
      <c r="J712" s="1046" t="s">
        <v>27</v>
      </c>
      <c r="K712" s="1049">
        <v>0.45</v>
      </c>
      <c r="L712" s="1047">
        <v>713.7363690854628</v>
      </c>
    </row>
    <row r="713" spans="1:12">
      <c r="A713" s="1046" t="s">
        <v>1029</v>
      </c>
      <c r="B713" s="1046" t="s">
        <v>2548</v>
      </c>
      <c r="C713" s="1047">
        <v>415.7498528060741</v>
      </c>
      <c r="D713" s="1047" t="s">
        <v>21</v>
      </c>
      <c r="E713" s="1047" t="s">
        <v>21</v>
      </c>
      <c r="F713" s="1046">
        <v>5</v>
      </c>
      <c r="G713" s="1047">
        <v>627.03256488784939</v>
      </c>
      <c r="H713" s="1046">
        <v>5</v>
      </c>
      <c r="I713" s="1048">
        <v>233.18519163012937</v>
      </c>
      <c r="J713" s="1046" t="s">
        <v>27</v>
      </c>
      <c r="K713" s="1049">
        <v>1</v>
      </c>
      <c r="L713" s="1047">
        <v>627.03256488784939</v>
      </c>
    </row>
    <row r="714" spans="1:12">
      <c r="A714" s="1046" t="s">
        <v>1030</v>
      </c>
      <c r="B714" s="1046" t="s">
        <v>2549</v>
      </c>
      <c r="C714" s="1047">
        <v>750.68650237349675</v>
      </c>
      <c r="D714" s="1047" t="s">
        <v>21</v>
      </c>
      <c r="E714" s="1047" t="s">
        <v>21</v>
      </c>
      <c r="F714" s="1046">
        <v>5</v>
      </c>
      <c r="G714" s="1047">
        <v>3809.9043888294336</v>
      </c>
      <c r="H714" s="1046">
        <v>47</v>
      </c>
      <c r="I714" s="1048">
        <v>233.18519163012937</v>
      </c>
      <c r="J714" s="1046" t="s">
        <v>27</v>
      </c>
      <c r="K714" s="1049">
        <v>0.25</v>
      </c>
      <c r="L714" s="1047">
        <v>952.47609720735841</v>
      </c>
    </row>
    <row r="715" spans="1:12">
      <c r="A715" s="1046" t="s">
        <v>1031</v>
      </c>
      <c r="B715" s="1046" t="s">
        <v>2550</v>
      </c>
      <c r="C715" s="1047">
        <v>386.54026127403142</v>
      </c>
      <c r="D715" s="1047" t="s">
        <v>21</v>
      </c>
      <c r="E715" s="1047" t="s">
        <v>21</v>
      </c>
      <c r="F715" s="1046">
        <v>5</v>
      </c>
      <c r="G715" s="1047">
        <v>1916.1492045019997</v>
      </c>
      <c r="H715" s="1046">
        <v>15</v>
      </c>
      <c r="I715" s="1048">
        <v>233.18519163012937</v>
      </c>
      <c r="J715" s="1046" t="s">
        <v>27</v>
      </c>
      <c r="K715" s="1049">
        <v>0.25</v>
      </c>
      <c r="L715" s="1047">
        <v>479.03730112549994</v>
      </c>
    </row>
    <row r="716" spans="1:12">
      <c r="A716" s="1046" t="s">
        <v>1032</v>
      </c>
      <c r="B716" s="1046" t="s">
        <v>2551</v>
      </c>
      <c r="C716" s="1047">
        <v>346.62048618023982</v>
      </c>
      <c r="D716" s="1047" t="s">
        <v>21</v>
      </c>
      <c r="E716" s="1047" t="s">
        <v>21</v>
      </c>
      <c r="F716" s="1046">
        <v>5</v>
      </c>
      <c r="G716" s="1047">
        <v>630.92717709212195</v>
      </c>
      <c r="H716" s="1046">
        <v>5</v>
      </c>
      <c r="I716" s="1048">
        <v>233.18519163012937</v>
      </c>
      <c r="J716" s="1046" t="s">
        <v>27</v>
      </c>
      <c r="K716" s="1049">
        <v>0.7</v>
      </c>
      <c r="L716" s="1047">
        <v>441.64902396448537</v>
      </c>
    </row>
    <row r="717" spans="1:12">
      <c r="A717" s="1046" t="s">
        <v>1033</v>
      </c>
      <c r="B717" s="1046" t="s">
        <v>2552</v>
      </c>
      <c r="C717" s="1047">
        <v>943.46980648497856</v>
      </c>
      <c r="D717" s="1047" t="s">
        <v>21</v>
      </c>
      <c r="E717" s="1047" t="s">
        <v>21</v>
      </c>
      <c r="F717" s="1046">
        <v>8</v>
      </c>
      <c r="G717" s="1047">
        <v>5147.7036809969886</v>
      </c>
      <c r="H717" s="1046">
        <v>53</v>
      </c>
      <c r="I717" s="1048">
        <v>233.18519163012937</v>
      </c>
      <c r="J717" s="1046" t="s">
        <v>27</v>
      </c>
      <c r="K717" s="1049">
        <v>0.25</v>
      </c>
      <c r="L717" s="1047">
        <v>1286.9259202492472</v>
      </c>
    </row>
    <row r="718" spans="1:12">
      <c r="A718" s="1046" t="s">
        <v>1034</v>
      </c>
      <c r="B718" s="1046" t="s">
        <v>2553</v>
      </c>
      <c r="C718" s="1047">
        <v>532.58821893424476</v>
      </c>
      <c r="D718" s="1047" t="s">
        <v>21</v>
      </c>
      <c r="E718" s="1047" t="s">
        <v>21</v>
      </c>
      <c r="F718" s="1046">
        <v>5</v>
      </c>
      <c r="G718" s="1047">
        <v>2766.1483180844416</v>
      </c>
      <c r="H718" s="1046">
        <v>21</v>
      </c>
      <c r="I718" s="1048">
        <v>233.18519163012937</v>
      </c>
      <c r="J718" s="1046" t="s">
        <v>27</v>
      </c>
      <c r="K718" s="1049">
        <v>0.25</v>
      </c>
      <c r="L718" s="1047">
        <v>691.5370795211104</v>
      </c>
    </row>
    <row r="719" spans="1:12">
      <c r="A719" s="1046" t="s">
        <v>1035</v>
      </c>
      <c r="B719" s="1046" t="s">
        <v>2554</v>
      </c>
      <c r="C719" s="1047">
        <v>356.35701669092066</v>
      </c>
      <c r="D719" s="1047" t="s">
        <v>21</v>
      </c>
      <c r="E719" s="1047" t="s">
        <v>21</v>
      </c>
      <c r="F719" s="1046">
        <v>5</v>
      </c>
      <c r="G719" s="1047">
        <v>2154.6942020136812</v>
      </c>
      <c r="H719" s="1046">
        <v>15</v>
      </c>
      <c r="I719" s="1048">
        <v>233.18519163012937</v>
      </c>
      <c r="J719" s="1046" t="s">
        <v>27</v>
      </c>
      <c r="K719" s="1049">
        <v>0.25</v>
      </c>
      <c r="L719" s="1047">
        <v>538.6735505034203</v>
      </c>
    </row>
    <row r="720" spans="1:12">
      <c r="A720" s="1046" t="s">
        <v>1036</v>
      </c>
      <c r="B720" s="1046" t="s">
        <v>2555</v>
      </c>
      <c r="C720" s="1047">
        <v>4015.3451826047999</v>
      </c>
      <c r="D720" s="1047" t="s">
        <v>21</v>
      </c>
      <c r="E720" s="1047" t="s">
        <v>21</v>
      </c>
      <c r="F720" s="1046">
        <v>56</v>
      </c>
      <c r="G720" s="1047">
        <v>3024.1663766174852</v>
      </c>
      <c r="H720" s="1046">
        <v>34</v>
      </c>
      <c r="I720" s="1048">
        <v>233.18519163012937</v>
      </c>
      <c r="J720" s="1046" t="s">
        <v>27</v>
      </c>
      <c r="K720" s="1049">
        <v>0.25</v>
      </c>
      <c r="L720" s="1047">
        <v>756.0415941543713</v>
      </c>
    </row>
    <row r="721" spans="1:12">
      <c r="A721" s="1046" t="s">
        <v>1037</v>
      </c>
      <c r="B721" s="1046" t="s">
        <v>2556</v>
      </c>
      <c r="C721" s="1047">
        <v>912.31290885079966</v>
      </c>
      <c r="D721" s="1047" t="s">
        <v>21</v>
      </c>
      <c r="E721" s="1047" t="s">
        <v>21</v>
      </c>
      <c r="F721" s="1046">
        <v>8</v>
      </c>
      <c r="G721" s="1047">
        <v>1249.1968645203585</v>
      </c>
      <c r="H721" s="1046">
        <v>8</v>
      </c>
      <c r="I721" s="1048">
        <v>233.18519163012937</v>
      </c>
      <c r="J721" s="1046" t="s">
        <v>27</v>
      </c>
      <c r="K721" s="1049">
        <v>0.45</v>
      </c>
      <c r="L721" s="1047">
        <v>562.13858903416133</v>
      </c>
    </row>
    <row r="722" spans="1:12">
      <c r="A722" s="1046" t="s">
        <v>1038</v>
      </c>
      <c r="B722" s="1046" t="s">
        <v>2557</v>
      </c>
      <c r="C722" s="1047">
        <v>468.32711756375085</v>
      </c>
      <c r="D722" s="1047" t="s">
        <v>21</v>
      </c>
      <c r="E722" s="1047" t="s">
        <v>21</v>
      </c>
      <c r="F722" s="1046">
        <v>5</v>
      </c>
      <c r="G722" s="1047">
        <v>468.32711756375085</v>
      </c>
      <c r="H722" s="1046">
        <v>5</v>
      </c>
      <c r="I722" s="1048">
        <v>233.18519163012937</v>
      </c>
      <c r="J722" s="1046" t="s">
        <v>27</v>
      </c>
      <c r="K722" s="1049">
        <v>1</v>
      </c>
      <c r="L722" s="1047">
        <v>468.32711756375085</v>
      </c>
    </row>
    <row r="723" spans="1:12">
      <c r="A723" s="1046" t="s">
        <v>1039</v>
      </c>
      <c r="B723" s="1046" t="s">
        <v>260</v>
      </c>
      <c r="C723" s="1047">
        <v>1772.0485529439222</v>
      </c>
      <c r="D723" s="1047" t="s">
        <v>21</v>
      </c>
      <c r="E723" s="1047" t="s">
        <v>21</v>
      </c>
      <c r="F723" s="1046">
        <v>35</v>
      </c>
      <c r="G723" s="1047">
        <v>4921.8161731491919</v>
      </c>
      <c r="H723" s="1046">
        <v>55</v>
      </c>
      <c r="I723" s="1048">
        <v>233.18519163012937</v>
      </c>
      <c r="J723" s="1046" t="s">
        <v>27</v>
      </c>
      <c r="K723" s="1049">
        <v>0.25</v>
      </c>
      <c r="L723" s="1047">
        <v>1230.454043287298</v>
      </c>
    </row>
    <row r="724" spans="1:12">
      <c r="A724" s="1046" t="s">
        <v>1040</v>
      </c>
      <c r="B724" s="1046" t="s">
        <v>2558</v>
      </c>
      <c r="C724" s="1047">
        <v>378.75103686548675</v>
      </c>
      <c r="D724" s="1047" t="s">
        <v>21</v>
      </c>
      <c r="E724" s="1047" t="s">
        <v>21</v>
      </c>
      <c r="F724" s="1046">
        <v>5</v>
      </c>
      <c r="G724" s="1047">
        <v>3069.9280700176851</v>
      </c>
      <c r="H724" s="1046">
        <v>32</v>
      </c>
      <c r="I724" s="1048">
        <v>233.18519163012937</v>
      </c>
      <c r="J724" s="1046" t="s">
        <v>27</v>
      </c>
      <c r="K724" s="1049">
        <v>0.25</v>
      </c>
      <c r="L724" s="1047">
        <v>767.48201750442126</v>
      </c>
    </row>
    <row r="725" spans="1:12">
      <c r="A725" s="1046" t="s">
        <v>1041</v>
      </c>
      <c r="B725" s="1046" t="s">
        <v>261</v>
      </c>
      <c r="C725" s="1047">
        <v>312.54262939285667</v>
      </c>
      <c r="D725" s="1047" t="s">
        <v>21</v>
      </c>
      <c r="E725" s="1047" t="s">
        <v>21</v>
      </c>
      <c r="F725" s="1046">
        <v>5</v>
      </c>
      <c r="G725" s="1047">
        <v>2495.4727698875122</v>
      </c>
      <c r="H725" s="1046">
        <v>19</v>
      </c>
      <c r="I725" s="1048">
        <v>233.18519163012937</v>
      </c>
      <c r="J725" s="1046" t="s">
        <v>27</v>
      </c>
      <c r="K725" s="1049">
        <v>0.25</v>
      </c>
      <c r="L725" s="1047">
        <v>623.86819247187805</v>
      </c>
    </row>
    <row r="726" spans="1:12">
      <c r="A726" s="1046" t="s">
        <v>1042</v>
      </c>
      <c r="B726" s="1046" t="s">
        <v>2559</v>
      </c>
      <c r="C726" s="1047">
        <v>1521.8197188194233</v>
      </c>
      <c r="D726" s="1047" t="s">
        <v>21</v>
      </c>
      <c r="E726" s="1047" t="s">
        <v>21</v>
      </c>
      <c r="F726" s="1046">
        <v>13</v>
      </c>
      <c r="G726" s="1047">
        <v>4171.1296707756937</v>
      </c>
      <c r="H726" s="1046">
        <v>37</v>
      </c>
      <c r="I726" s="1048">
        <v>233.18519163012937</v>
      </c>
      <c r="J726" s="1046" t="s">
        <v>27</v>
      </c>
      <c r="K726" s="1049">
        <v>0.25</v>
      </c>
      <c r="L726" s="1047">
        <v>1042.7824176939234</v>
      </c>
    </row>
    <row r="727" spans="1:12">
      <c r="A727" s="1046" t="s">
        <v>1043</v>
      </c>
      <c r="B727" s="1046" t="s">
        <v>2560</v>
      </c>
      <c r="C727" s="1047">
        <v>386.44856897396204</v>
      </c>
      <c r="D727" s="1047" t="s">
        <v>21</v>
      </c>
      <c r="E727" s="1047" t="s">
        <v>21</v>
      </c>
      <c r="F727" s="1046">
        <v>5</v>
      </c>
      <c r="G727" s="1047">
        <v>2414.6595666488611</v>
      </c>
      <c r="H727" s="1046">
        <v>16</v>
      </c>
      <c r="I727" s="1048">
        <v>233.18519163012937</v>
      </c>
      <c r="J727" s="1046" t="s">
        <v>27</v>
      </c>
      <c r="K727" s="1049">
        <v>0.25</v>
      </c>
      <c r="L727" s="1047">
        <v>603.66489166221527</v>
      </c>
    </row>
    <row r="728" spans="1:12">
      <c r="A728" s="1046" t="s">
        <v>1044</v>
      </c>
      <c r="B728" s="1046" t="s">
        <v>2561</v>
      </c>
      <c r="C728" s="1047">
        <v>386.44856897396204</v>
      </c>
      <c r="D728" s="1047" t="s">
        <v>21</v>
      </c>
      <c r="E728" s="1047" t="s">
        <v>21</v>
      </c>
      <c r="F728" s="1046">
        <v>5</v>
      </c>
      <c r="G728" s="1047">
        <v>2082.6438762346429</v>
      </c>
      <c r="H728" s="1046">
        <v>11</v>
      </c>
      <c r="I728" s="1048">
        <v>233.18519163012937</v>
      </c>
      <c r="J728" s="1046" t="s">
        <v>27</v>
      </c>
      <c r="K728" s="1049">
        <v>0.25</v>
      </c>
      <c r="L728" s="1047">
        <v>520.66096905866073</v>
      </c>
    </row>
    <row r="729" spans="1:12">
      <c r="A729" s="1046" t="s">
        <v>1778</v>
      </c>
      <c r="B729" s="1046" t="s">
        <v>2562</v>
      </c>
      <c r="C729" s="1047">
        <v>18405.1643082347</v>
      </c>
      <c r="D729" s="1047" t="s">
        <v>21</v>
      </c>
      <c r="E729" s="1047" t="s">
        <v>21</v>
      </c>
      <c r="F729" s="1046">
        <v>34</v>
      </c>
      <c r="G729" s="1047">
        <v>18239.546249127536</v>
      </c>
      <c r="H729" s="1046">
        <v>84</v>
      </c>
      <c r="I729" s="1048">
        <v>233.18519163012937</v>
      </c>
      <c r="J729" s="1046" t="s">
        <v>22</v>
      </c>
      <c r="K729" s="1049">
        <v>0</v>
      </c>
      <c r="L729" s="1047">
        <v>0</v>
      </c>
    </row>
    <row r="730" spans="1:12">
      <c r="A730" s="1046" t="s">
        <v>1779</v>
      </c>
      <c r="B730" s="1046" t="s">
        <v>2563</v>
      </c>
      <c r="C730" s="1047">
        <v>14283.238625146039</v>
      </c>
      <c r="D730" s="1047" t="s">
        <v>21</v>
      </c>
      <c r="E730" s="1047" t="s">
        <v>21</v>
      </c>
      <c r="F730" s="1046">
        <v>15</v>
      </c>
      <c r="G730" s="1047">
        <v>14283.238625146039</v>
      </c>
      <c r="H730" s="1046">
        <v>42</v>
      </c>
      <c r="I730" s="1048">
        <v>233.18519163012937</v>
      </c>
      <c r="J730" s="1046" t="s">
        <v>22</v>
      </c>
      <c r="K730" s="1049">
        <v>0</v>
      </c>
      <c r="L730" s="1047">
        <v>0</v>
      </c>
    </row>
    <row r="731" spans="1:12">
      <c r="A731" s="1046" t="s">
        <v>1045</v>
      </c>
      <c r="B731" s="1046" t="s">
        <v>262</v>
      </c>
      <c r="C731" s="1047">
        <v>12586.831549976021</v>
      </c>
      <c r="D731" s="1047" t="s">
        <v>21</v>
      </c>
      <c r="E731" s="1047" t="s">
        <v>21</v>
      </c>
      <c r="F731" s="1046">
        <v>13</v>
      </c>
      <c r="G731" s="1047">
        <v>12586.831549976021</v>
      </c>
      <c r="H731" s="1046">
        <v>58</v>
      </c>
      <c r="I731" s="1048">
        <v>233.18519163012937</v>
      </c>
      <c r="J731" s="1046" t="s">
        <v>22</v>
      </c>
      <c r="K731" s="1049">
        <v>0</v>
      </c>
      <c r="L731" s="1047">
        <v>0</v>
      </c>
    </row>
    <row r="732" spans="1:12">
      <c r="A732" s="1046" t="s">
        <v>1046</v>
      </c>
      <c r="B732" s="1046" t="s">
        <v>263</v>
      </c>
      <c r="C732" s="1047">
        <v>12586.831549976021</v>
      </c>
      <c r="D732" s="1047" t="s">
        <v>21</v>
      </c>
      <c r="E732" s="1047" t="s">
        <v>21</v>
      </c>
      <c r="F732" s="1046">
        <v>18</v>
      </c>
      <c r="G732" s="1047">
        <v>12586.831549976021</v>
      </c>
      <c r="H732" s="1046">
        <v>101</v>
      </c>
      <c r="I732" s="1048">
        <v>233.18519163012937</v>
      </c>
      <c r="J732" s="1046" t="s">
        <v>22</v>
      </c>
      <c r="K732" s="1049">
        <v>0</v>
      </c>
      <c r="L732" s="1047">
        <v>0</v>
      </c>
    </row>
    <row r="733" spans="1:12">
      <c r="A733" s="1046" t="s">
        <v>1047</v>
      </c>
      <c r="B733" s="1046" t="s">
        <v>2564</v>
      </c>
      <c r="C733" s="1047">
        <v>11321.462234247747</v>
      </c>
      <c r="D733" s="1047" t="s">
        <v>21</v>
      </c>
      <c r="E733" s="1047" t="s">
        <v>21</v>
      </c>
      <c r="F733" s="1046">
        <v>29</v>
      </c>
      <c r="G733" s="1047">
        <v>11321.462234247747</v>
      </c>
      <c r="H733" s="1046">
        <v>101</v>
      </c>
      <c r="I733" s="1048">
        <v>233.18519163012937</v>
      </c>
      <c r="J733" s="1046" t="s">
        <v>22</v>
      </c>
      <c r="K733" s="1049">
        <v>0</v>
      </c>
      <c r="L733" s="1047">
        <v>0</v>
      </c>
    </row>
    <row r="734" spans="1:12">
      <c r="A734" s="1046" t="s">
        <v>1048</v>
      </c>
      <c r="B734" s="1046" t="s">
        <v>2565</v>
      </c>
      <c r="C734" s="1047">
        <v>7772.1414839510753</v>
      </c>
      <c r="D734" s="1047" t="s">
        <v>21</v>
      </c>
      <c r="E734" s="1047" t="s">
        <v>21</v>
      </c>
      <c r="F734" s="1046">
        <v>14</v>
      </c>
      <c r="G734" s="1047">
        <v>7772.1414839510753</v>
      </c>
      <c r="H734" s="1046">
        <v>45</v>
      </c>
      <c r="I734" s="1048">
        <v>233.18519163012937</v>
      </c>
      <c r="J734" s="1046" t="s">
        <v>22</v>
      </c>
      <c r="K734" s="1049">
        <v>0</v>
      </c>
      <c r="L734" s="1047">
        <v>0</v>
      </c>
    </row>
    <row r="735" spans="1:12">
      <c r="A735" s="1046" t="s">
        <v>1049</v>
      </c>
      <c r="B735" s="1046" t="s">
        <v>264</v>
      </c>
      <c r="C735" s="1047">
        <v>6738.9376487314639</v>
      </c>
      <c r="D735" s="1047" t="s">
        <v>21</v>
      </c>
      <c r="E735" s="1047" t="s">
        <v>21</v>
      </c>
      <c r="F735" s="1046">
        <v>13</v>
      </c>
      <c r="G735" s="1047">
        <v>6738.9376487314639</v>
      </c>
      <c r="H735" s="1046">
        <v>61</v>
      </c>
      <c r="I735" s="1048">
        <v>233.18519163012937</v>
      </c>
      <c r="J735" s="1046" t="s">
        <v>22</v>
      </c>
      <c r="K735" s="1049">
        <v>0</v>
      </c>
      <c r="L735" s="1047">
        <v>0</v>
      </c>
    </row>
    <row r="736" spans="1:12">
      <c r="A736" s="1046" t="s">
        <v>1050</v>
      </c>
      <c r="B736" s="1046" t="s">
        <v>2566</v>
      </c>
      <c r="C736" s="1047">
        <v>3189.8626177149217</v>
      </c>
      <c r="D736" s="1047" t="s">
        <v>21</v>
      </c>
      <c r="E736" s="1047" t="s">
        <v>21</v>
      </c>
      <c r="F736" s="1046">
        <v>5</v>
      </c>
      <c r="G736" s="1047">
        <v>5444.8161917124744</v>
      </c>
      <c r="H736" s="1046">
        <v>25</v>
      </c>
      <c r="I736" s="1048">
        <v>233.18519163012937</v>
      </c>
      <c r="J736" s="1046" t="s">
        <v>22</v>
      </c>
      <c r="K736" s="1049">
        <v>0</v>
      </c>
      <c r="L736" s="1047">
        <v>0</v>
      </c>
    </row>
    <row r="737" spans="1:12">
      <c r="A737" s="1046" t="s">
        <v>1051</v>
      </c>
      <c r="B737" s="1046" t="s">
        <v>2567</v>
      </c>
      <c r="C737" s="1047">
        <v>3805.2954054030847</v>
      </c>
      <c r="D737" s="1047" t="s">
        <v>21</v>
      </c>
      <c r="E737" s="1047" t="s">
        <v>21</v>
      </c>
      <c r="F737" s="1046">
        <v>5</v>
      </c>
      <c r="G737" s="1047">
        <v>3239.842032001699</v>
      </c>
      <c r="H737" s="1046">
        <v>6</v>
      </c>
      <c r="I737" s="1048">
        <v>233.18519163012937</v>
      </c>
      <c r="J737" s="1046" t="s">
        <v>22</v>
      </c>
      <c r="K737" s="1049">
        <v>0</v>
      </c>
      <c r="L737" s="1047">
        <v>0</v>
      </c>
    </row>
    <row r="738" spans="1:12">
      <c r="A738" s="1046" t="s">
        <v>1052</v>
      </c>
      <c r="B738" s="1046" t="s">
        <v>265</v>
      </c>
      <c r="C738" s="1047">
        <v>514.94450658506241</v>
      </c>
      <c r="D738" s="1047" t="s">
        <v>21</v>
      </c>
      <c r="E738" s="1047" t="s">
        <v>21</v>
      </c>
      <c r="F738" s="1046">
        <v>5</v>
      </c>
      <c r="G738" s="1047">
        <v>3050.3373525065417</v>
      </c>
      <c r="H738" s="1046">
        <v>27</v>
      </c>
      <c r="I738" s="1048">
        <v>215.70113721168534</v>
      </c>
      <c r="J738" s="1046" t="s">
        <v>27</v>
      </c>
      <c r="K738" s="1049">
        <v>0.25</v>
      </c>
      <c r="L738" s="1047">
        <v>762.58433812663543</v>
      </c>
    </row>
    <row r="739" spans="1:12">
      <c r="A739" s="1046" t="s">
        <v>1053</v>
      </c>
      <c r="B739" s="1046" t="s">
        <v>266</v>
      </c>
      <c r="C739" s="1047">
        <v>347.56467584782183</v>
      </c>
      <c r="D739" s="1047" t="s">
        <v>21</v>
      </c>
      <c r="E739" s="1047" t="s">
        <v>21</v>
      </c>
      <c r="F739" s="1046">
        <v>5</v>
      </c>
      <c r="G739" s="1047">
        <v>1699.4083361190869</v>
      </c>
      <c r="H739" s="1046">
        <v>8</v>
      </c>
      <c r="I739" s="1048">
        <v>215.70113721168534</v>
      </c>
      <c r="J739" s="1046" t="s">
        <v>27</v>
      </c>
      <c r="K739" s="1049">
        <v>0.25</v>
      </c>
      <c r="L739" s="1047">
        <v>424.85208402977173</v>
      </c>
    </row>
    <row r="740" spans="1:12">
      <c r="A740" s="1046" t="s">
        <v>1054</v>
      </c>
      <c r="B740" s="1046" t="s">
        <v>267</v>
      </c>
      <c r="C740" s="1047">
        <v>385.97971896784424</v>
      </c>
      <c r="D740" s="1047" t="s">
        <v>21</v>
      </c>
      <c r="E740" s="1047" t="s">
        <v>21</v>
      </c>
      <c r="F740" s="1046">
        <v>5</v>
      </c>
      <c r="G740" s="1047">
        <v>685.0682689737331</v>
      </c>
      <c r="H740" s="1046">
        <v>5</v>
      </c>
      <c r="I740" s="1048">
        <v>215.70113721168534</v>
      </c>
      <c r="J740" s="1046" t="s">
        <v>27</v>
      </c>
      <c r="K740" s="1049">
        <v>0.45</v>
      </c>
      <c r="L740" s="1047">
        <v>308.28072103817988</v>
      </c>
    </row>
    <row r="741" spans="1:12">
      <c r="A741" s="1046" t="s">
        <v>1055</v>
      </c>
      <c r="B741" s="1046" t="s">
        <v>268</v>
      </c>
      <c r="C741" s="1047">
        <v>1037.2061642406049</v>
      </c>
      <c r="D741" s="1047" t="s">
        <v>21</v>
      </c>
      <c r="E741" s="1047" t="s">
        <v>21</v>
      </c>
      <c r="F741" s="1046">
        <v>5</v>
      </c>
      <c r="G741" s="1047">
        <v>911.89995215862723</v>
      </c>
      <c r="H741" s="1046">
        <v>5</v>
      </c>
      <c r="I741" s="1048">
        <v>215.70113721168534</v>
      </c>
      <c r="J741" s="1046" t="s">
        <v>27</v>
      </c>
      <c r="K741" s="1049">
        <v>0.7</v>
      </c>
      <c r="L741" s="1047">
        <v>638.32996651103906</v>
      </c>
    </row>
    <row r="742" spans="1:12">
      <c r="A742" s="1046" t="s">
        <v>1056</v>
      </c>
      <c r="B742" s="1046" t="s">
        <v>269</v>
      </c>
      <c r="C742" s="1047">
        <v>7419.5911854671867</v>
      </c>
      <c r="D742" s="1047" t="s">
        <v>21</v>
      </c>
      <c r="E742" s="1047" t="s">
        <v>21</v>
      </c>
      <c r="F742" s="1046">
        <v>10</v>
      </c>
      <c r="G742" s="1047">
        <v>6692.4492978381904</v>
      </c>
      <c r="H742" s="1046">
        <v>15</v>
      </c>
      <c r="I742" s="1048">
        <v>215.70113721168534</v>
      </c>
      <c r="J742" s="1046" t="s">
        <v>22</v>
      </c>
      <c r="K742" s="1049">
        <v>0</v>
      </c>
      <c r="L742" s="1047">
        <v>0</v>
      </c>
    </row>
    <row r="743" spans="1:12">
      <c r="A743" s="1046" t="s">
        <v>2568</v>
      </c>
      <c r="B743" s="1046" t="s">
        <v>270</v>
      </c>
      <c r="C743" s="1047">
        <v>1165.2563079740132</v>
      </c>
      <c r="D743" s="1047" t="s">
        <v>21</v>
      </c>
      <c r="E743" s="1047" t="s">
        <v>21</v>
      </c>
      <c r="F743" s="1046">
        <v>5</v>
      </c>
      <c r="G743" s="1047">
        <v>3153.6921113770782</v>
      </c>
      <c r="H743" s="1046">
        <v>37</v>
      </c>
      <c r="I743" s="1048">
        <v>215.70113721168534</v>
      </c>
      <c r="J743" s="1046" t="s">
        <v>22</v>
      </c>
      <c r="K743" s="1049">
        <v>0</v>
      </c>
      <c r="L743" s="1047">
        <v>0</v>
      </c>
    </row>
    <row r="744" spans="1:12">
      <c r="A744" s="1046" t="s">
        <v>2569</v>
      </c>
      <c r="B744" s="1046" t="s">
        <v>271</v>
      </c>
      <c r="C744" s="1047">
        <v>843.30166087287296</v>
      </c>
      <c r="D744" s="1047" t="s">
        <v>21</v>
      </c>
      <c r="E744" s="1047" t="s">
        <v>21</v>
      </c>
      <c r="F744" s="1046">
        <v>5</v>
      </c>
      <c r="G744" s="1047">
        <v>1467.0887896313322</v>
      </c>
      <c r="H744" s="1046">
        <v>9</v>
      </c>
      <c r="I744" s="1048">
        <v>215.70113721168534</v>
      </c>
      <c r="J744" s="1046" t="s">
        <v>22</v>
      </c>
      <c r="K744" s="1049">
        <v>0</v>
      </c>
      <c r="L744" s="1047">
        <v>0</v>
      </c>
    </row>
    <row r="745" spans="1:12">
      <c r="A745" s="1046" t="s">
        <v>2570</v>
      </c>
      <c r="B745" s="1046" t="s">
        <v>272</v>
      </c>
      <c r="C745" s="1047">
        <v>614.64068992035868</v>
      </c>
      <c r="D745" s="1047" t="s">
        <v>21</v>
      </c>
      <c r="E745" s="1047" t="s">
        <v>21</v>
      </c>
      <c r="F745" s="1046">
        <v>5</v>
      </c>
      <c r="G745" s="1047">
        <v>921.96103488053791</v>
      </c>
      <c r="H745" s="1046">
        <v>5</v>
      </c>
      <c r="I745" s="1048">
        <v>215.70113721168534</v>
      </c>
      <c r="J745" s="1046" t="s">
        <v>22</v>
      </c>
      <c r="K745" s="1049">
        <v>0</v>
      </c>
      <c r="L745" s="1047">
        <v>0</v>
      </c>
    </row>
    <row r="746" spans="1:12">
      <c r="A746" s="1046" t="s">
        <v>2571</v>
      </c>
      <c r="B746" s="1046" t="s">
        <v>273</v>
      </c>
      <c r="C746" s="1047">
        <v>641.16536255085032</v>
      </c>
      <c r="D746" s="1047" t="s">
        <v>21</v>
      </c>
      <c r="E746" s="1047" t="s">
        <v>21</v>
      </c>
      <c r="F746" s="1046">
        <v>5</v>
      </c>
      <c r="G746" s="1047">
        <v>1747.8844619610197</v>
      </c>
      <c r="H746" s="1046">
        <v>50</v>
      </c>
      <c r="I746" s="1048">
        <v>215.70113721168534</v>
      </c>
      <c r="J746" s="1046" t="s">
        <v>22</v>
      </c>
      <c r="K746" s="1049">
        <v>0</v>
      </c>
      <c r="L746" s="1047">
        <v>0</v>
      </c>
    </row>
    <row r="747" spans="1:12">
      <c r="A747" s="1046" t="s">
        <v>2572</v>
      </c>
      <c r="B747" s="1046" t="s">
        <v>2573</v>
      </c>
      <c r="C747" s="1047">
        <v>2273.8046951518031</v>
      </c>
      <c r="D747" s="1047" t="s">
        <v>21</v>
      </c>
      <c r="E747" s="1047" t="s">
        <v>21</v>
      </c>
      <c r="F747" s="1046">
        <v>5</v>
      </c>
      <c r="G747" s="1047">
        <v>3625.6483554230676</v>
      </c>
      <c r="H747" s="1046">
        <v>52</v>
      </c>
      <c r="I747" s="1048">
        <v>215.70113721168534</v>
      </c>
      <c r="J747" s="1046" t="s">
        <v>22</v>
      </c>
      <c r="K747" s="1049">
        <v>0</v>
      </c>
      <c r="L747" s="1047">
        <v>0</v>
      </c>
    </row>
    <row r="748" spans="1:12">
      <c r="A748" s="1046" t="s">
        <v>2574</v>
      </c>
      <c r="B748" s="1046" t="s">
        <v>2575</v>
      </c>
      <c r="C748" s="1047">
        <v>2076.2416162488303</v>
      </c>
      <c r="D748" s="1047" t="s">
        <v>21</v>
      </c>
      <c r="E748" s="1047" t="s">
        <v>21</v>
      </c>
      <c r="F748" s="1046">
        <v>5</v>
      </c>
      <c r="G748" s="1047">
        <v>3165.5824818666088</v>
      </c>
      <c r="H748" s="1046">
        <v>14</v>
      </c>
      <c r="I748" s="1048">
        <v>215.70113721168534</v>
      </c>
      <c r="J748" s="1046" t="s">
        <v>22</v>
      </c>
      <c r="K748" s="1049">
        <v>0</v>
      </c>
      <c r="L748" s="1047">
        <v>0</v>
      </c>
    </row>
    <row r="749" spans="1:12">
      <c r="A749" s="1046" t="s">
        <v>2576</v>
      </c>
      <c r="B749" s="1046" t="s">
        <v>2577</v>
      </c>
      <c r="C749" s="1047">
        <v>1885.9956884163385</v>
      </c>
      <c r="D749" s="1047" t="s">
        <v>21</v>
      </c>
      <c r="E749" s="1047" t="s">
        <v>21</v>
      </c>
      <c r="F749" s="1046">
        <v>5</v>
      </c>
      <c r="G749" s="1047">
        <v>1756.1162569153105</v>
      </c>
      <c r="H749" s="1046">
        <v>10</v>
      </c>
      <c r="I749" s="1048">
        <v>215.70113721168534</v>
      </c>
      <c r="J749" s="1046" t="s">
        <v>22</v>
      </c>
      <c r="K749" s="1049">
        <v>0</v>
      </c>
      <c r="L749" s="1047">
        <v>0</v>
      </c>
    </row>
    <row r="750" spans="1:12">
      <c r="A750" s="1046" t="s">
        <v>2578</v>
      </c>
      <c r="B750" s="1046" t="s">
        <v>2579</v>
      </c>
      <c r="C750" s="1047">
        <v>2867.4085757445305</v>
      </c>
      <c r="D750" s="1047" t="s">
        <v>21</v>
      </c>
      <c r="E750" s="1047" t="s">
        <v>21</v>
      </c>
      <c r="F750" s="1046">
        <v>6</v>
      </c>
      <c r="G750" s="1047">
        <v>2808.8713671806868</v>
      </c>
      <c r="H750" s="1046">
        <v>49</v>
      </c>
      <c r="I750" s="1048">
        <v>215.70113721168534</v>
      </c>
      <c r="J750" s="1046" t="s">
        <v>22</v>
      </c>
      <c r="K750" s="1049">
        <v>0</v>
      </c>
      <c r="L750" s="1047">
        <v>0</v>
      </c>
    </row>
    <row r="751" spans="1:12">
      <c r="A751" s="1046" t="s">
        <v>2580</v>
      </c>
      <c r="B751" s="1046" t="s">
        <v>2581</v>
      </c>
      <c r="C751" s="1047">
        <v>2500.6363783366969</v>
      </c>
      <c r="D751" s="1047" t="s">
        <v>21</v>
      </c>
      <c r="E751" s="1047" t="s">
        <v>21</v>
      </c>
      <c r="F751" s="1046">
        <v>5</v>
      </c>
      <c r="G751" s="1047">
        <v>2042.3997925478582</v>
      </c>
      <c r="H751" s="1046">
        <v>17</v>
      </c>
      <c r="I751" s="1048">
        <v>215.70113721168534</v>
      </c>
      <c r="J751" s="1046" t="s">
        <v>22</v>
      </c>
      <c r="K751" s="1049">
        <v>0</v>
      </c>
      <c r="L751" s="1047">
        <v>0</v>
      </c>
    </row>
    <row r="752" spans="1:12">
      <c r="A752" s="1046" t="s">
        <v>2582</v>
      </c>
      <c r="B752" s="1046" t="s">
        <v>274</v>
      </c>
      <c r="C752" s="1047">
        <v>1431.41767816274</v>
      </c>
      <c r="D752" s="1047" t="s">
        <v>21</v>
      </c>
      <c r="E752" s="1047" t="s">
        <v>21</v>
      </c>
      <c r="F752" s="1046">
        <v>5</v>
      </c>
      <c r="G752" s="1047">
        <v>5210.7262060658977</v>
      </c>
      <c r="H752" s="1046">
        <v>46</v>
      </c>
      <c r="I752" s="1048">
        <v>215.70113721168534</v>
      </c>
      <c r="J752" s="1046" t="s">
        <v>22</v>
      </c>
      <c r="K752" s="1049">
        <v>0</v>
      </c>
      <c r="L752" s="1047">
        <v>0</v>
      </c>
    </row>
    <row r="753" spans="1:12">
      <c r="A753" s="1046" t="s">
        <v>2583</v>
      </c>
      <c r="B753" s="1046" t="s">
        <v>275</v>
      </c>
      <c r="C753" s="1047">
        <v>1355.5022358065053</v>
      </c>
      <c r="D753" s="1047" t="s">
        <v>21</v>
      </c>
      <c r="E753" s="1047" t="s">
        <v>21</v>
      </c>
      <c r="F753" s="1046">
        <v>5</v>
      </c>
      <c r="G753" s="1047">
        <v>2720.150910451111</v>
      </c>
      <c r="H753" s="1046">
        <v>20</v>
      </c>
      <c r="I753" s="1048">
        <v>215.70113721168534</v>
      </c>
      <c r="J753" s="1046" t="s">
        <v>22</v>
      </c>
      <c r="K753" s="1049">
        <v>0</v>
      </c>
      <c r="L753" s="1047">
        <v>0</v>
      </c>
    </row>
    <row r="754" spans="1:12">
      <c r="A754" s="1046" t="s">
        <v>2584</v>
      </c>
      <c r="B754" s="1046" t="s">
        <v>276</v>
      </c>
      <c r="C754" s="1047">
        <v>1179.8906101149742</v>
      </c>
      <c r="D754" s="1047" t="s">
        <v>21</v>
      </c>
      <c r="E754" s="1047" t="s">
        <v>21</v>
      </c>
      <c r="F754" s="1046">
        <v>5</v>
      </c>
      <c r="G754" s="1047">
        <v>2062.5219579916793</v>
      </c>
      <c r="H754" s="1046">
        <v>11</v>
      </c>
      <c r="I754" s="1048">
        <v>215.70113721168534</v>
      </c>
      <c r="J754" s="1046" t="s">
        <v>22</v>
      </c>
      <c r="K754" s="1049">
        <v>0</v>
      </c>
      <c r="L754" s="1047">
        <v>0</v>
      </c>
    </row>
    <row r="755" spans="1:12">
      <c r="A755" s="1046" t="s">
        <v>2585</v>
      </c>
      <c r="B755" s="1046" t="s">
        <v>277</v>
      </c>
      <c r="C755" s="1047">
        <v>1440.5641170008405</v>
      </c>
      <c r="D755" s="1047" t="s">
        <v>21</v>
      </c>
      <c r="E755" s="1047" t="s">
        <v>21</v>
      </c>
      <c r="F755" s="1046">
        <v>5</v>
      </c>
      <c r="G755" s="1047">
        <v>2155.8156341403051</v>
      </c>
      <c r="H755" s="1046">
        <v>28</v>
      </c>
      <c r="I755" s="1048">
        <v>215.70113721168534</v>
      </c>
      <c r="J755" s="1046" t="s">
        <v>22</v>
      </c>
      <c r="K755" s="1049">
        <v>0</v>
      </c>
      <c r="L755" s="1047">
        <v>0</v>
      </c>
    </row>
    <row r="756" spans="1:12">
      <c r="A756" s="1046" t="s">
        <v>2586</v>
      </c>
      <c r="B756" s="1046" t="s">
        <v>2587</v>
      </c>
      <c r="C756" s="1047">
        <v>2794.2370650397256</v>
      </c>
      <c r="D756" s="1047" t="s">
        <v>21</v>
      </c>
      <c r="E756" s="1047" t="s">
        <v>21</v>
      </c>
      <c r="F756" s="1046">
        <v>6</v>
      </c>
      <c r="G756" s="1047">
        <v>2912.2261260512232</v>
      </c>
      <c r="H756" s="1046">
        <v>37</v>
      </c>
      <c r="I756" s="1048">
        <v>215.70113721168534</v>
      </c>
      <c r="J756" s="1046" t="s">
        <v>22</v>
      </c>
      <c r="K756" s="1049">
        <v>0</v>
      </c>
      <c r="L756" s="1047">
        <v>0</v>
      </c>
    </row>
    <row r="757" spans="1:12">
      <c r="A757" s="1046" t="s">
        <v>2588</v>
      </c>
      <c r="B757" s="1046" t="s">
        <v>2589</v>
      </c>
      <c r="C757" s="1047">
        <v>5337.8617059154958</v>
      </c>
      <c r="D757" s="1047" t="s">
        <v>21</v>
      </c>
      <c r="E757" s="1047" t="s">
        <v>21</v>
      </c>
      <c r="F757" s="1046">
        <v>11</v>
      </c>
      <c r="G757" s="1047">
        <v>4985.7238106486238</v>
      </c>
      <c r="H757" s="1046">
        <v>26</v>
      </c>
      <c r="I757" s="1048">
        <v>215.70113721168534</v>
      </c>
      <c r="J757" s="1046" t="s">
        <v>22</v>
      </c>
      <c r="K757" s="1049">
        <v>0</v>
      </c>
      <c r="L757" s="1047">
        <v>0</v>
      </c>
    </row>
    <row r="758" spans="1:12">
      <c r="A758" s="1046" t="s">
        <v>2590</v>
      </c>
      <c r="B758" s="1046" t="s">
        <v>2591</v>
      </c>
      <c r="C758" s="1047">
        <v>8251.9171197343385</v>
      </c>
      <c r="D758" s="1047" t="s">
        <v>21</v>
      </c>
      <c r="E758" s="1047" t="s">
        <v>21</v>
      </c>
      <c r="F758" s="1046">
        <v>11</v>
      </c>
      <c r="G758" s="1047">
        <v>2217.0967743555793</v>
      </c>
      <c r="H758" s="1046">
        <v>5</v>
      </c>
      <c r="I758" s="1048">
        <v>215.70113721168534</v>
      </c>
      <c r="J758" s="1046" t="s">
        <v>22</v>
      </c>
      <c r="K758" s="1049">
        <v>0</v>
      </c>
      <c r="L758" s="1047">
        <v>0</v>
      </c>
    </row>
    <row r="759" spans="1:12">
      <c r="A759" s="1046" t="s">
        <v>2592</v>
      </c>
      <c r="B759" s="1046" t="s">
        <v>278</v>
      </c>
      <c r="C759" s="1047">
        <v>4157.056451916711</v>
      </c>
      <c r="D759" s="1047" t="s">
        <v>21</v>
      </c>
      <c r="E759" s="1047" t="s">
        <v>21</v>
      </c>
      <c r="F759" s="1046">
        <v>11</v>
      </c>
      <c r="G759" s="1047">
        <v>3742.7227725507551</v>
      </c>
      <c r="H759" s="1046">
        <v>13</v>
      </c>
      <c r="I759" s="1048">
        <v>215.70113721168534</v>
      </c>
      <c r="J759" s="1046" t="s">
        <v>22</v>
      </c>
      <c r="K759" s="1049">
        <v>0</v>
      </c>
      <c r="L759" s="1047">
        <v>0</v>
      </c>
    </row>
    <row r="760" spans="1:12">
      <c r="A760" s="1046" t="s">
        <v>2593</v>
      </c>
      <c r="B760" s="1046" t="s">
        <v>279</v>
      </c>
      <c r="C760" s="1047">
        <v>3557.0500641373137</v>
      </c>
      <c r="D760" s="1047" t="s">
        <v>21</v>
      </c>
      <c r="E760" s="1047" t="s">
        <v>21</v>
      </c>
      <c r="F760" s="1046">
        <v>15</v>
      </c>
      <c r="G760" s="1047">
        <v>3557.0500641373137</v>
      </c>
      <c r="H760" s="1046">
        <v>15</v>
      </c>
      <c r="I760" s="1048">
        <v>215.70113721168534</v>
      </c>
      <c r="J760" s="1046" t="s">
        <v>22</v>
      </c>
      <c r="K760" s="1049">
        <v>0</v>
      </c>
      <c r="L760" s="1047">
        <v>0</v>
      </c>
    </row>
    <row r="761" spans="1:12">
      <c r="A761" s="1046" t="s">
        <v>1057</v>
      </c>
      <c r="B761" s="1046" t="s">
        <v>280</v>
      </c>
      <c r="C761" s="1047">
        <v>6759.0891686906725</v>
      </c>
      <c r="D761" s="1047" t="s">
        <v>21</v>
      </c>
      <c r="E761" s="1047" t="s">
        <v>21</v>
      </c>
      <c r="F761" s="1046">
        <v>46</v>
      </c>
      <c r="G761" s="1047">
        <v>9230.968982206703</v>
      </c>
      <c r="H761" s="1046">
        <v>65</v>
      </c>
      <c r="I761" s="1048">
        <v>215.70113721168534</v>
      </c>
      <c r="J761" s="1046" t="s">
        <v>22</v>
      </c>
      <c r="K761" s="1049">
        <v>0</v>
      </c>
      <c r="L761" s="1047">
        <v>0</v>
      </c>
    </row>
    <row r="762" spans="1:12">
      <c r="A762" s="1046" t="s">
        <v>1058</v>
      </c>
      <c r="B762" s="1046" t="s">
        <v>281</v>
      </c>
      <c r="C762" s="1047">
        <v>3198.7421450855745</v>
      </c>
      <c r="D762" s="1047" t="s">
        <v>21</v>
      </c>
      <c r="E762" s="1047" t="s">
        <v>21</v>
      </c>
      <c r="F762" s="1046">
        <v>18</v>
      </c>
      <c r="G762" s="1047">
        <v>5024.116266703064</v>
      </c>
      <c r="H762" s="1046">
        <v>29</v>
      </c>
      <c r="I762" s="1048">
        <v>215.70113721168534</v>
      </c>
      <c r="J762" s="1046" t="s">
        <v>22</v>
      </c>
      <c r="K762" s="1049">
        <v>0</v>
      </c>
      <c r="L762" s="1047">
        <v>0</v>
      </c>
    </row>
    <row r="763" spans="1:12">
      <c r="A763" s="1046" t="s">
        <v>1059</v>
      </c>
      <c r="B763" s="1046" t="s">
        <v>282</v>
      </c>
      <c r="C763" s="1047">
        <v>1436.3749341192149</v>
      </c>
      <c r="D763" s="1047" t="s">
        <v>21</v>
      </c>
      <c r="E763" s="1047" t="s">
        <v>21</v>
      </c>
      <c r="F763" s="1046">
        <v>5</v>
      </c>
      <c r="G763" s="1047">
        <v>3489.1218202603427</v>
      </c>
      <c r="H763" s="1046">
        <v>16</v>
      </c>
      <c r="I763" s="1048">
        <v>215.70113721168534</v>
      </c>
      <c r="J763" s="1046" t="s">
        <v>22</v>
      </c>
      <c r="K763" s="1049">
        <v>0</v>
      </c>
      <c r="L763" s="1047">
        <v>0</v>
      </c>
    </row>
    <row r="764" spans="1:12">
      <c r="A764" s="1046" t="s">
        <v>1060</v>
      </c>
      <c r="B764" s="1046" t="s">
        <v>2594</v>
      </c>
      <c r="C764" s="1047">
        <v>4499.0586779436571</v>
      </c>
      <c r="D764" s="1047" t="s">
        <v>21</v>
      </c>
      <c r="E764" s="1047" t="s">
        <v>21</v>
      </c>
      <c r="F764" s="1046">
        <v>25</v>
      </c>
      <c r="G764" s="1047">
        <v>6471.4489244137794</v>
      </c>
      <c r="H764" s="1046">
        <v>44</v>
      </c>
      <c r="I764" s="1048">
        <v>215.70113721168534</v>
      </c>
      <c r="J764" s="1046" t="s">
        <v>22</v>
      </c>
      <c r="K764" s="1049">
        <v>0</v>
      </c>
      <c r="L764" s="1047">
        <v>0</v>
      </c>
    </row>
    <row r="765" spans="1:12">
      <c r="A765" s="1046" t="s">
        <v>1061</v>
      </c>
      <c r="B765" s="1046" t="s">
        <v>2595</v>
      </c>
      <c r="C765" s="1047">
        <v>3363.1079989580849</v>
      </c>
      <c r="D765" s="1047" t="s">
        <v>21</v>
      </c>
      <c r="E765" s="1047" t="s">
        <v>21</v>
      </c>
      <c r="F765" s="1046">
        <v>14</v>
      </c>
      <c r="G765" s="1047">
        <v>4257.0756152980157</v>
      </c>
      <c r="H765" s="1046">
        <v>33</v>
      </c>
      <c r="I765" s="1048">
        <v>215.70113721168534</v>
      </c>
      <c r="J765" s="1046" t="s">
        <v>22</v>
      </c>
      <c r="K765" s="1049">
        <v>0</v>
      </c>
      <c r="L765" s="1047">
        <v>0</v>
      </c>
    </row>
    <row r="766" spans="1:12">
      <c r="A766" s="1046" t="s">
        <v>1062</v>
      </c>
      <c r="B766" s="1046" t="s">
        <v>2596</v>
      </c>
      <c r="C766" s="1047">
        <v>2590.5884857572869</v>
      </c>
      <c r="D766" s="1047" t="s">
        <v>21</v>
      </c>
      <c r="E766" s="1047" t="s">
        <v>21</v>
      </c>
      <c r="F766" s="1046">
        <v>11</v>
      </c>
      <c r="G766" s="1047">
        <v>3216.0918741054511</v>
      </c>
      <c r="H766" s="1046">
        <v>16</v>
      </c>
      <c r="I766" s="1048">
        <v>215.70113721168534</v>
      </c>
      <c r="J766" s="1046" t="s">
        <v>22</v>
      </c>
      <c r="K766" s="1049">
        <v>0</v>
      </c>
      <c r="L766" s="1047">
        <v>0</v>
      </c>
    </row>
    <row r="767" spans="1:12">
      <c r="A767" s="1046" t="s">
        <v>1063</v>
      </c>
      <c r="B767" s="1046" t="s">
        <v>2597</v>
      </c>
      <c r="C767" s="1047">
        <v>3481.8166711993426</v>
      </c>
      <c r="D767" s="1047" t="s">
        <v>21</v>
      </c>
      <c r="E767" s="1047" t="s">
        <v>21</v>
      </c>
      <c r="F767" s="1046">
        <v>20</v>
      </c>
      <c r="G767" s="1047">
        <v>5405.8103051403377</v>
      </c>
      <c r="H767" s="1046">
        <v>47</v>
      </c>
      <c r="I767" s="1048">
        <v>215.70113721168534</v>
      </c>
      <c r="J767" s="1046" t="s">
        <v>22</v>
      </c>
      <c r="K767" s="1049">
        <v>0</v>
      </c>
      <c r="L767" s="1047">
        <v>0</v>
      </c>
    </row>
    <row r="768" spans="1:12">
      <c r="A768" s="1046" t="s">
        <v>1064</v>
      </c>
      <c r="B768" s="1046" t="s">
        <v>2598</v>
      </c>
      <c r="C768" s="1047">
        <v>1924.9067775736203</v>
      </c>
      <c r="D768" s="1047" t="s">
        <v>21</v>
      </c>
      <c r="E768" s="1047" t="s">
        <v>21</v>
      </c>
      <c r="F768" s="1046">
        <v>5</v>
      </c>
      <c r="G768" s="1047">
        <v>2610.6776456750381</v>
      </c>
      <c r="H768" s="1046">
        <v>16</v>
      </c>
      <c r="I768" s="1048">
        <v>215.70113721168534</v>
      </c>
      <c r="J768" s="1046" t="s">
        <v>22</v>
      </c>
      <c r="K768" s="1049">
        <v>0</v>
      </c>
      <c r="L768" s="1047">
        <v>0</v>
      </c>
    </row>
    <row r="769" spans="1:12">
      <c r="A769" s="1046" t="s">
        <v>1065</v>
      </c>
      <c r="B769" s="1046" t="s">
        <v>2599</v>
      </c>
      <c r="C769" s="1047">
        <v>1224.5256113502014</v>
      </c>
      <c r="D769" s="1047" t="s">
        <v>21</v>
      </c>
      <c r="E769" s="1047" t="s">
        <v>21</v>
      </c>
      <c r="F769" s="1046">
        <v>5</v>
      </c>
      <c r="G769" s="1047">
        <v>1604.3933625222253</v>
      </c>
      <c r="H769" s="1046">
        <v>6</v>
      </c>
      <c r="I769" s="1048">
        <v>215.70113721168534</v>
      </c>
      <c r="J769" s="1046" t="s">
        <v>22</v>
      </c>
      <c r="K769" s="1049">
        <v>0</v>
      </c>
      <c r="L769" s="1047">
        <v>0</v>
      </c>
    </row>
    <row r="770" spans="1:12">
      <c r="A770" s="1046" t="s">
        <v>1066</v>
      </c>
      <c r="B770" s="1046" t="s">
        <v>2600</v>
      </c>
      <c r="C770" s="1047">
        <v>1716.7100293351073</v>
      </c>
      <c r="D770" s="1047" t="s">
        <v>21</v>
      </c>
      <c r="E770" s="1047" t="s">
        <v>21</v>
      </c>
      <c r="F770" s="1046">
        <v>5</v>
      </c>
      <c r="G770" s="1047">
        <v>2925.7121989306829</v>
      </c>
      <c r="H770" s="1046">
        <v>29</v>
      </c>
      <c r="I770" s="1048">
        <v>215.70113721168534</v>
      </c>
      <c r="J770" s="1046" t="s">
        <v>22</v>
      </c>
      <c r="K770" s="1049">
        <v>0</v>
      </c>
      <c r="L770" s="1047">
        <v>0</v>
      </c>
    </row>
    <row r="771" spans="1:12">
      <c r="A771" s="1046" t="s">
        <v>1067</v>
      </c>
      <c r="B771" s="1046" t="s">
        <v>2601</v>
      </c>
      <c r="C771" s="1047">
        <v>1206.2627386977003</v>
      </c>
      <c r="D771" s="1047" t="s">
        <v>21</v>
      </c>
      <c r="E771" s="1047" t="s">
        <v>21</v>
      </c>
      <c r="F771" s="1046">
        <v>5</v>
      </c>
      <c r="G771" s="1047">
        <v>1487.5109775462179</v>
      </c>
      <c r="H771" s="1046">
        <v>9</v>
      </c>
      <c r="I771" s="1048">
        <v>215.70113721168534</v>
      </c>
      <c r="J771" s="1046" t="s">
        <v>22</v>
      </c>
      <c r="K771" s="1049">
        <v>0</v>
      </c>
      <c r="L771" s="1047">
        <v>0</v>
      </c>
    </row>
    <row r="772" spans="1:12">
      <c r="A772" s="1046" t="s">
        <v>1068</v>
      </c>
      <c r="B772" s="1046" t="s">
        <v>2602</v>
      </c>
      <c r="C772" s="1047">
        <v>862.00758919805389</v>
      </c>
      <c r="D772" s="1047" t="s">
        <v>21</v>
      </c>
      <c r="E772" s="1047" t="s">
        <v>21</v>
      </c>
      <c r="F772" s="1046">
        <v>5</v>
      </c>
      <c r="G772" s="1047">
        <v>1251.0067766963282</v>
      </c>
      <c r="H772" s="1046">
        <v>5</v>
      </c>
      <c r="I772" s="1048">
        <v>215.70113721168534</v>
      </c>
      <c r="J772" s="1046" t="s">
        <v>22</v>
      </c>
      <c r="K772" s="1049">
        <v>0</v>
      </c>
      <c r="L772" s="1047">
        <v>0</v>
      </c>
    </row>
    <row r="773" spans="1:12">
      <c r="A773" s="1046" t="s">
        <v>1069</v>
      </c>
      <c r="B773" s="1046" t="s">
        <v>2603</v>
      </c>
      <c r="C773" s="1047">
        <v>958.80081425630988</v>
      </c>
      <c r="D773" s="1047" t="s">
        <v>21</v>
      </c>
      <c r="E773" s="1047" t="s">
        <v>21</v>
      </c>
      <c r="F773" s="1046">
        <v>5</v>
      </c>
      <c r="G773" s="1047">
        <v>878.44417458530484</v>
      </c>
      <c r="H773" s="1046">
        <v>5</v>
      </c>
      <c r="I773" s="1048">
        <v>215.70113721168534</v>
      </c>
      <c r="J773" s="1046" t="s">
        <v>22</v>
      </c>
      <c r="K773" s="1049">
        <v>0</v>
      </c>
      <c r="L773" s="1047">
        <v>0</v>
      </c>
    </row>
    <row r="774" spans="1:12">
      <c r="A774" s="1046" t="s">
        <v>1070</v>
      </c>
      <c r="B774" s="1046" t="s">
        <v>2604</v>
      </c>
      <c r="C774" s="1047">
        <v>1085.7277791911929</v>
      </c>
      <c r="D774" s="1047" t="s">
        <v>21</v>
      </c>
      <c r="E774" s="1047" t="s">
        <v>21</v>
      </c>
      <c r="F774" s="1046">
        <v>5</v>
      </c>
      <c r="G774" s="1047">
        <v>797.17439128167484</v>
      </c>
      <c r="H774" s="1046">
        <v>5</v>
      </c>
      <c r="I774" s="1048">
        <v>215.70113721168534</v>
      </c>
      <c r="J774" s="1046" t="s">
        <v>22</v>
      </c>
      <c r="K774" s="1049">
        <v>0</v>
      </c>
      <c r="L774" s="1047">
        <v>0</v>
      </c>
    </row>
    <row r="775" spans="1:12">
      <c r="A775" s="1046" t="s">
        <v>1071</v>
      </c>
      <c r="B775" s="1046" t="s">
        <v>2605</v>
      </c>
      <c r="C775" s="1047">
        <v>957.88767062368493</v>
      </c>
      <c r="D775" s="1047" t="s">
        <v>21</v>
      </c>
      <c r="E775" s="1047" t="s">
        <v>21</v>
      </c>
      <c r="F775" s="1046">
        <v>5</v>
      </c>
      <c r="G775" s="1047">
        <v>821.82926936255137</v>
      </c>
      <c r="H775" s="1046">
        <v>5</v>
      </c>
      <c r="I775" s="1048">
        <v>215.70113721168534</v>
      </c>
      <c r="J775" s="1046" t="s">
        <v>22</v>
      </c>
      <c r="K775" s="1049">
        <v>0</v>
      </c>
      <c r="L775" s="1047">
        <v>0</v>
      </c>
    </row>
    <row r="776" spans="1:12">
      <c r="A776" s="1046" t="s">
        <v>1072</v>
      </c>
      <c r="B776" s="1046" t="s">
        <v>2606</v>
      </c>
      <c r="C776" s="1047">
        <v>1233.6570476764521</v>
      </c>
      <c r="D776" s="1047" t="s">
        <v>21</v>
      </c>
      <c r="E776" s="1047" t="s">
        <v>21</v>
      </c>
      <c r="F776" s="1046">
        <v>5</v>
      </c>
      <c r="G776" s="1047">
        <v>927.75393074705801</v>
      </c>
      <c r="H776" s="1046">
        <v>5</v>
      </c>
      <c r="I776" s="1048">
        <v>215.70113721168534</v>
      </c>
      <c r="J776" s="1046" t="s">
        <v>22</v>
      </c>
      <c r="K776" s="1049">
        <v>0</v>
      </c>
      <c r="L776" s="1047">
        <v>0</v>
      </c>
    </row>
    <row r="777" spans="1:12">
      <c r="A777" s="1046" t="s">
        <v>1073</v>
      </c>
      <c r="B777" s="1046" t="s">
        <v>2607</v>
      </c>
      <c r="C777" s="1047">
        <v>1206.2627386977003</v>
      </c>
      <c r="D777" s="1047" t="s">
        <v>21</v>
      </c>
      <c r="E777" s="1047" t="s">
        <v>21</v>
      </c>
      <c r="F777" s="1046">
        <v>5</v>
      </c>
      <c r="G777" s="1047">
        <v>965.19281968468533</v>
      </c>
      <c r="H777" s="1046">
        <v>5</v>
      </c>
      <c r="I777" s="1048">
        <v>215.70113721168534</v>
      </c>
      <c r="J777" s="1046" t="s">
        <v>22</v>
      </c>
      <c r="K777" s="1049">
        <v>0</v>
      </c>
      <c r="L777" s="1047">
        <v>0</v>
      </c>
    </row>
    <row r="778" spans="1:12">
      <c r="A778" s="1046" t="s">
        <v>1074</v>
      </c>
      <c r="B778" s="1046" t="s">
        <v>2608</v>
      </c>
      <c r="C778" s="1047">
        <v>1168.8238497600732</v>
      </c>
      <c r="D778" s="1047" t="s">
        <v>21</v>
      </c>
      <c r="E778" s="1047" t="s">
        <v>21</v>
      </c>
      <c r="F778" s="1046">
        <v>5</v>
      </c>
      <c r="G778" s="1047">
        <v>1099.4249336805685</v>
      </c>
      <c r="H778" s="1046">
        <v>5</v>
      </c>
      <c r="I778" s="1048">
        <v>215.70113721168534</v>
      </c>
      <c r="J778" s="1046" t="s">
        <v>22</v>
      </c>
      <c r="K778" s="1049">
        <v>0</v>
      </c>
      <c r="L778" s="1047">
        <v>0</v>
      </c>
    </row>
    <row r="779" spans="1:12">
      <c r="A779" s="1046" t="s">
        <v>1075</v>
      </c>
      <c r="B779" s="1046" t="s">
        <v>2609</v>
      </c>
      <c r="C779" s="1047">
        <v>1438.201221384465</v>
      </c>
      <c r="D779" s="1047" t="s">
        <v>21</v>
      </c>
      <c r="E779" s="1047" t="s">
        <v>21</v>
      </c>
      <c r="F779" s="1046">
        <v>5</v>
      </c>
      <c r="G779" s="1047">
        <v>743.29891695679646</v>
      </c>
      <c r="H779" s="1046">
        <v>5</v>
      </c>
      <c r="I779" s="1048">
        <v>215.70113721168534</v>
      </c>
      <c r="J779" s="1046" t="s">
        <v>22</v>
      </c>
      <c r="K779" s="1049">
        <v>0</v>
      </c>
      <c r="L779" s="1047">
        <v>0</v>
      </c>
    </row>
    <row r="780" spans="1:12">
      <c r="A780" s="1046" t="s">
        <v>1076</v>
      </c>
      <c r="B780" s="1046" t="s">
        <v>283</v>
      </c>
      <c r="C780" s="1047">
        <v>93.140650527755824</v>
      </c>
      <c r="D780" s="1047" t="s">
        <v>21</v>
      </c>
      <c r="E780" s="1047" t="s">
        <v>21</v>
      </c>
      <c r="F780" s="1046">
        <v>5</v>
      </c>
      <c r="G780" s="1047">
        <v>50.222899794378137</v>
      </c>
      <c r="H780" s="1046">
        <v>5</v>
      </c>
      <c r="I780" s="1048">
        <v>215.70113721168534</v>
      </c>
      <c r="J780" s="1046" t="s">
        <v>22</v>
      </c>
      <c r="K780" s="1049">
        <v>0</v>
      </c>
      <c r="L780" s="1047">
        <v>0</v>
      </c>
    </row>
    <row r="781" spans="1:12">
      <c r="A781" s="1046" t="s">
        <v>1077</v>
      </c>
      <c r="B781" s="1046" t="s">
        <v>284</v>
      </c>
      <c r="C781" s="1047">
        <v>140.62411942425879</v>
      </c>
      <c r="D781" s="1047" t="s">
        <v>21</v>
      </c>
      <c r="E781" s="1047" t="s">
        <v>21</v>
      </c>
      <c r="F781" s="1046">
        <v>5</v>
      </c>
      <c r="G781" s="1047">
        <v>304.07682966414399</v>
      </c>
      <c r="H781" s="1046">
        <v>5</v>
      </c>
      <c r="I781" s="1048">
        <v>215.70113721168534</v>
      </c>
      <c r="J781" s="1046" t="s">
        <v>22</v>
      </c>
      <c r="K781" s="1049">
        <v>0</v>
      </c>
      <c r="L781" s="1047">
        <v>0</v>
      </c>
    </row>
    <row r="782" spans="1:12">
      <c r="A782" s="1046" t="s">
        <v>1078</v>
      </c>
      <c r="B782" s="1046" t="s">
        <v>285</v>
      </c>
      <c r="C782" s="1047">
        <v>164.36585387251029</v>
      </c>
      <c r="D782" s="1047" t="s">
        <v>21</v>
      </c>
      <c r="E782" s="1047" t="s">
        <v>21</v>
      </c>
      <c r="F782" s="1046">
        <v>5</v>
      </c>
      <c r="G782" s="1047">
        <v>295.85853697051846</v>
      </c>
      <c r="H782" s="1046">
        <v>5</v>
      </c>
      <c r="I782" s="1048">
        <v>215.70113721168534</v>
      </c>
      <c r="J782" s="1046" t="s">
        <v>22</v>
      </c>
      <c r="K782" s="1049">
        <v>0</v>
      </c>
      <c r="L782" s="1047">
        <v>0</v>
      </c>
    </row>
    <row r="783" spans="1:12">
      <c r="A783" s="1046" t="s">
        <v>1079</v>
      </c>
      <c r="B783" s="1046" t="s">
        <v>2610</v>
      </c>
      <c r="C783" s="1047">
        <v>424.61178917065149</v>
      </c>
      <c r="D783" s="1047" t="s">
        <v>21</v>
      </c>
      <c r="E783" s="1047" t="s">
        <v>21</v>
      </c>
      <c r="F783" s="1046">
        <v>5</v>
      </c>
      <c r="G783" s="1047">
        <v>384.43346933514903</v>
      </c>
      <c r="H783" s="1046">
        <v>5</v>
      </c>
      <c r="I783" s="1048">
        <v>215.70113721168534</v>
      </c>
      <c r="J783" s="1046" t="s">
        <v>22</v>
      </c>
      <c r="K783" s="1049">
        <v>0</v>
      </c>
      <c r="L783" s="1047">
        <v>0</v>
      </c>
    </row>
    <row r="784" spans="1:12">
      <c r="A784" s="1046" t="s">
        <v>1080</v>
      </c>
      <c r="B784" s="1046" t="s">
        <v>286</v>
      </c>
      <c r="C784" s="1047">
        <v>513.186721535282</v>
      </c>
      <c r="D784" s="1047" t="s">
        <v>21</v>
      </c>
      <c r="E784" s="1047" t="s">
        <v>21</v>
      </c>
      <c r="F784" s="1046">
        <v>5</v>
      </c>
      <c r="G784" s="1047">
        <v>513.186721535282</v>
      </c>
      <c r="H784" s="1046">
        <v>5</v>
      </c>
      <c r="I784" s="1048">
        <v>0</v>
      </c>
      <c r="J784" s="1046" t="s">
        <v>22</v>
      </c>
      <c r="K784" s="1049">
        <v>0</v>
      </c>
      <c r="L784" s="1047">
        <v>0</v>
      </c>
    </row>
    <row r="785" spans="1:12">
      <c r="A785" s="1046" t="s">
        <v>1081</v>
      </c>
      <c r="B785" s="1046" t="s">
        <v>2611</v>
      </c>
      <c r="C785" s="1047">
        <v>732.34119336529579</v>
      </c>
      <c r="D785" s="1047" t="s">
        <v>21</v>
      </c>
      <c r="E785" s="1047" t="s">
        <v>21</v>
      </c>
      <c r="F785" s="1046">
        <v>5</v>
      </c>
      <c r="G785" s="1047">
        <v>651.98455369429075</v>
      </c>
      <c r="H785" s="1046">
        <v>5</v>
      </c>
      <c r="I785" s="1048">
        <v>215.70113721168534</v>
      </c>
      <c r="J785" s="1046" t="s">
        <v>22</v>
      </c>
      <c r="K785" s="1049">
        <v>0</v>
      </c>
      <c r="L785" s="1047">
        <v>0</v>
      </c>
    </row>
    <row r="786" spans="1:12">
      <c r="A786" s="1046" t="s">
        <v>1082</v>
      </c>
      <c r="B786" s="1046" t="s">
        <v>2612</v>
      </c>
      <c r="C786" s="1047">
        <v>562.49647769703517</v>
      </c>
      <c r="D786" s="1047" t="s">
        <v>21</v>
      </c>
      <c r="E786" s="1047" t="s">
        <v>21</v>
      </c>
      <c r="F786" s="1046">
        <v>5</v>
      </c>
      <c r="G786" s="1047">
        <v>682.11829357091756</v>
      </c>
      <c r="H786" s="1046">
        <v>5</v>
      </c>
      <c r="I786" s="1048">
        <v>215.70113721168534</v>
      </c>
      <c r="J786" s="1046" t="s">
        <v>22</v>
      </c>
      <c r="K786" s="1049">
        <v>0</v>
      </c>
      <c r="L786" s="1047">
        <v>0</v>
      </c>
    </row>
    <row r="787" spans="1:12">
      <c r="A787" s="1046" t="s">
        <v>1083</v>
      </c>
      <c r="B787" s="1046" t="s">
        <v>2613</v>
      </c>
      <c r="C787" s="1047">
        <v>776.17208773129857</v>
      </c>
      <c r="D787" s="1047" t="s">
        <v>21</v>
      </c>
      <c r="E787" s="1047" t="s">
        <v>21</v>
      </c>
      <c r="F787" s="1046">
        <v>5</v>
      </c>
      <c r="G787" s="1047">
        <v>777.9983749965487</v>
      </c>
      <c r="H787" s="1046">
        <v>5</v>
      </c>
      <c r="I787" s="1048">
        <v>215.70113721168534</v>
      </c>
      <c r="J787" s="1046" t="s">
        <v>22</v>
      </c>
      <c r="K787" s="1049">
        <v>0</v>
      </c>
      <c r="L787" s="1047">
        <v>0</v>
      </c>
    </row>
    <row r="788" spans="1:12">
      <c r="A788" s="1046" t="s">
        <v>1084</v>
      </c>
      <c r="B788" s="1046" t="s">
        <v>2614</v>
      </c>
      <c r="C788" s="1047">
        <v>944.19051613430895</v>
      </c>
      <c r="D788" s="1047" t="s">
        <v>21</v>
      </c>
      <c r="E788" s="1047" t="s">
        <v>21</v>
      </c>
      <c r="F788" s="1046">
        <v>5</v>
      </c>
      <c r="G788" s="1047">
        <v>948.75623429743428</v>
      </c>
      <c r="H788" s="1046">
        <v>5</v>
      </c>
      <c r="I788" s="1048">
        <v>215.70113721168534</v>
      </c>
      <c r="J788" s="1046" t="s">
        <v>22</v>
      </c>
      <c r="K788" s="1049">
        <v>0</v>
      </c>
      <c r="L788" s="1047">
        <v>0</v>
      </c>
    </row>
    <row r="789" spans="1:12">
      <c r="A789" s="1046" t="s">
        <v>1085</v>
      </c>
      <c r="B789" s="1046" t="s">
        <v>2615</v>
      </c>
      <c r="C789" s="1047">
        <v>415.48035284440095</v>
      </c>
      <c r="D789" s="1047" t="s">
        <v>21</v>
      </c>
      <c r="E789" s="1047" t="s">
        <v>21</v>
      </c>
      <c r="F789" s="1046">
        <v>5</v>
      </c>
      <c r="G789" s="1047">
        <v>580.75935034953625</v>
      </c>
      <c r="H789" s="1046">
        <v>5</v>
      </c>
      <c r="I789" s="1048">
        <v>215.70113721168534</v>
      </c>
      <c r="J789" s="1046" t="s">
        <v>22</v>
      </c>
      <c r="K789" s="1049">
        <v>0</v>
      </c>
      <c r="L789" s="1047">
        <v>0</v>
      </c>
    </row>
    <row r="790" spans="1:12">
      <c r="A790" s="1046" t="s">
        <v>1086</v>
      </c>
      <c r="B790" s="1046" t="s">
        <v>2616</v>
      </c>
      <c r="C790" s="1047">
        <v>138.79783215900869</v>
      </c>
      <c r="D790" s="1047" t="s">
        <v>21</v>
      </c>
      <c r="E790" s="1047" t="s">
        <v>21</v>
      </c>
      <c r="F790" s="1046">
        <v>5</v>
      </c>
      <c r="G790" s="1047">
        <v>379.8677511720237</v>
      </c>
      <c r="H790" s="1046">
        <v>5</v>
      </c>
      <c r="I790" s="1048">
        <v>215.70113721168534</v>
      </c>
      <c r="J790" s="1046" t="s">
        <v>22</v>
      </c>
      <c r="K790" s="1049">
        <v>0</v>
      </c>
      <c r="L790" s="1047">
        <v>0</v>
      </c>
    </row>
    <row r="791" spans="1:12">
      <c r="A791" s="1046" t="s">
        <v>1087</v>
      </c>
      <c r="B791" s="1046" t="s">
        <v>2617</v>
      </c>
      <c r="C791" s="1047">
        <v>503.14214157640646</v>
      </c>
      <c r="D791" s="1047" t="s">
        <v>21</v>
      </c>
      <c r="E791" s="1047" t="s">
        <v>21</v>
      </c>
      <c r="F791" s="1046">
        <v>5</v>
      </c>
      <c r="G791" s="1047">
        <v>423.9980683676377</v>
      </c>
      <c r="H791" s="1046">
        <v>5</v>
      </c>
      <c r="I791" s="1048">
        <v>369.10546130218461</v>
      </c>
      <c r="J791" s="1046" t="s">
        <v>22</v>
      </c>
      <c r="K791" s="1049">
        <v>0</v>
      </c>
      <c r="L791" s="1047">
        <v>0</v>
      </c>
    </row>
    <row r="792" spans="1:12">
      <c r="A792" s="1046" t="s">
        <v>1088</v>
      </c>
      <c r="B792" s="1046" t="s">
        <v>2618</v>
      </c>
      <c r="C792" s="1047">
        <v>78.530352405754911</v>
      </c>
      <c r="D792" s="1047" t="s">
        <v>21</v>
      </c>
      <c r="E792" s="1047" t="s">
        <v>21</v>
      </c>
      <c r="F792" s="1046">
        <v>5</v>
      </c>
      <c r="G792" s="1047">
        <v>616.37195202191356</v>
      </c>
      <c r="H792" s="1046">
        <v>5</v>
      </c>
      <c r="I792" s="1048">
        <v>215.70113721168534</v>
      </c>
      <c r="J792" s="1046" t="s">
        <v>22</v>
      </c>
      <c r="K792" s="1049">
        <v>0</v>
      </c>
      <c r="L792" s="1047">
        <v>0</v>
      </c>
    </row>
    <row r="793" spans="1:12">
      <c r="A793" s="1046" t="s">
        <v>1089</v>
      </c>
      <c r="B793" s="1046" t="s">
        <v>2619</v>
      </c>
      <c r="C793" s="1047">
        <v>345.16829313227157</v>
      </c>
      <c r="D793" s="1047" t="s">
        <v>21</v>
      </c>
      <c r="E793" s="1047" t="s">
        <v>21</v>
      </c>
      <c r="F793" s="1046">
        <v>5</v>
      </c>
      <c r="G793" s="1047">
        <v>399.04376745714995</v>
      </c>
      <c r="H793" s="1046">
        <v>5</v>
      </c>
      <c r="I793" s="1048">
        <v>215.70113721168534</v>
      </c>
      <c r="J793" s="1046" t="s">
        <v>22</v>
      </c>
      <c r="K793" s="1049">
        <v>0</v>
      </c>
      <c r="L793" s="1047">
        <v>0</v>
      </c>
    </row>
    <row r="794" spans="1:12">
      <c r="A794" s="1046" t="s">
        <v>2620</v>
      </c>
      <c r="B794" s="1046" t="s">
        <v>287</v>
      </c>
      <c r="C794" s="1047">
        <v>152.49498664838453</v>
      </c>
      <c r="D794" s="1047" t="s">
        <v>21</v>
      </c>
      <c r="E794" s="1047" t="s">
        <v>21</v>
      </c>
      <c r="F794" s="1046">
        <v>5</v>
      </c>
      <c r="G794" s="1047">
        <v>336.03685680602104</v>
      </c>
      <c r="H794" s="1046">
        <v>5</v>
      </c>
      <c r="I794" s="1048">
        <v>215.70113721168534</v>
      </c>
      <c r="J794" s="1046" t="s">
        <v>22</v>
      </c>
      <c r="K794" s="1049">
        <v>0</v>
      </c>
      <c r="L794" s="1047">
        <v>0</v>
      </c>
    </row>
    <row r="795" spans="1:12">
      <c r="A795" s="1046" t="s">
        <v>2621</v>
      </c>
      <c r="B795" s="1046" t="s">
        <v>288</v>
      </c>
      <c r="C795" s="1047">
        <v>223.720189993139</v>
      </c>
      <c r="D795" s="1047" t="s">
        <v>21</v>
      </c>
      <c r="E795" s="1047" t="s">
        <v>21</v>
      </c>
      <c r="F795" s="1046">
        <v>5</v>
      </c>
      <c r="G795" s="1047">
        <v>938.71165433855867</v>
      </c>
      <c r="H795" s="1046">
        <v>5</v>
      </c>
      <c r="I795" s="1048">
        <v>215.70113721168534</v>
      </c>
      <c r="J795" s="1046" t="s">
        <v>22</v>
      </c>
      <c r="K795" s="1049">
        <v>0</v>
      </c>
      <c r="L795" s="1047">
        <v>0</v>
      </c>
    </row>
    <row r="796" spans="1:12">
      <c r="A796" s="1046" t="s">
        <v>1090</v>
      </c>
      <c r="B796" s="1046" t="s">
        <v>2622</v>
      </c>
      <c r="C796" s="1047">
        <v>3497.5705974948251</v>
      </c>
      <c r="D796" s="1047" t="s">
        <v>21</v>
      </c>
      <c r="E796" s="1047" t="s">
        <v>21</v>
      </c>
      <c r="F796" s="1046">
        <v>45</v>
      </c>
      <c r="G796" s="1047">
        <v>4176.8696513170435</v>
      </c>
      <c r="H796" s="1046">
        <v>49</v>
      </c>
      <c r="I796" s="1048">
        <v>215.70113721168534</v>
      </c>
      <c r="J796" s="1046" t="s">
        <v>27</v>
      </c>
      <c r="K796" s="1049">
        <v>0.25</v>
      </c>
      <c r="L796" s="1047">
        <v>1044.2174128292609</v>
      </c>
    </row>
    <row r="797" spans="1:12">
      <c r="A797" s="1046" t="s">
        <v>1091</v>
      </c>
      <c r="B797" s="1046" t="s">
        <v>2623</v>
      </c>
      <c r="C797" s="1047">
        <v>1954.1230154188738</v>
      </c>
      <c r="D797" s="1047" t="s">
        <v>21</v>
      </c>
      <c r="E797" s="1047" t="s">
        <v>21</v>
      </c>
      <c r="F797" s="1046">
        <v>25</v>
      </c>
      <c r="G797" s="1047">
        <v>2471.3373084095174</v>
      </c>
      <c r="H797" s="1046">
        <v>21</v>
      </c>
      <c r="I797" s="1048">
        <v>215.70113721168534</v>
      </c>
      <c r="J797" s="1046" t="s">
        <v>27</v>
      </c>
      <c r="K797" s="1049">
        <v>0.25</v>
      </c>
      <c r="L797" s="1047">
        <v>617.83432710237935</v>
      </c>
    </row>
    <row r="798" spans="1:12">
      <c r="A798" s="1046" t="s">
        <v>1092</v>
      </c>
      <c r="B798" s="1046" t="s">
        <v>2624</v>
      </c>
      <c r="C798" s="1047">
        <v>560.01195455853099</v>
      </c>
      <c r="D798" s="1047" t="s">
        <v>21</v>
      </c>
      <c r="E798" s="1047" t="s">
        <v>21</v>
      </c>
      <c r="F798" s="1046">
        <v>5</v>
      </c>
      <c r="G798" s="1047">
        <v>1551.6428789719298</v>
      </c>
      <c r="H798" s="1046">
        <v>15</v>
      </c>
      <c r="I798" s="1048">
        <v>215.70113721168534</v>
      </c>
      <c r="J798" s="1046" t="s">
        <v>27</v>
      </c>
      <c r="K798" s="1049">
        <v>0.25</v>
      </c>
      <c r="L798" s="1047">
        <v>387.91071974298245</v>
      </c>
    </row>
    <row r="799" spans="1:12">
      <c r="A799" s="1046" t="s">
        <v>1093</v>
      </c>
      <c r="B799" s="1046" t="s">
        <v>2625</v>
      </c>
      <c r="C799" s="1047">
        <v>2395.7584592577159</v>
      </c>
      <c r="D799" s="1047" t="s">
        <v>21</v>
      </c>
      <c r="E799" s="1047" t="s">
        <v>21</v>
      </c>
      <c r="F799" s="1046">
        <v>33</v>
      </c>
      <c r="G799" s="1047">
        <v>4221.4884899729268</v>
      </c>
      <c r="H799" s="1046">
        <v>44</v>
      </c>
      <c r="I799" s="1048">
        <v>215.70113721168534</v>
      </c>
      <c r="J799" s="1046" t="s">
        <v>27</v>
      </c>
      <c r="K799" s="1049">
        <v>0.25</v>
      </c>
      <c r="L799" s="1047">
        <v>1055.3721224932317</v>
      </c>
    </row>
    <row r="800" spans="1:12">
      <c r="A800" s="1046" t="s">
        <v>1094</v>
      </c>
      <c r="B800" s="1046" t="s">
        <v>2626</v>
      </c>
      <c r="C800" s="1047">
        <v>2212.7301619141954</v>
      </c>
      <c r="D800" s="1047" t="s">
        <v>21</v>
      </c>
      <c r="E800" s="1047" t="s">
        <v>21</v>
      </c>
      <c r="F800" s="1046">
        <v>30</v>
      </c>
      <c r="G800" s="1047">
        <v>3025.8857317040624</v>
      </c>
      <c r="H800" s="1046">
        <v>26</v>
      </c>
      <c r="I800" s="1048">
        <v>215.70113721168534</v>
      </c>
      <c r="J800" s="1046" t="s">
        <v>27</v>
      </c>
      <c r="K800" s="1049">
        <v>0.25</v>
      </c>
      <c r="L800" s="1047">
        <v>756.47143292601561</v>
      </c>
    </row>
    <row r="801" spans="1:12">
      <c r="A801" s="1046" t="s">
        <v>1095</v>
      </c>
      <c r="B801" s="1046" t="s">
        <v>2627</v>
      </c>
      <c r="C801" s="1047">
        <v>293.20951116723086</v>
      </c>
      <c r="D801" s="1047" t="s">
        <v>21</v>
      </c>
      <c r="E801" s="1047" t="s">
        <v>21</v>
      </c>
      <c r="F801" s="1046">
        <v>5</v>
      </c>
      <c r="G801" s="1047">
        <v>2801.8809498806504</v>
      </c>
      <c r="H801" s="1046">
        <v>19</v>
      </c>
      <c r="I801" s="1048">
        <v>215.70113721168534</v>
      </c>
      <c r="J801" s="1046" t="s">
        <v>27</v>
      </c>
      <c r="K801" s="1049">
        <v>0.25</v>
      </c>
      <c r="L801" s="1047">
        <v>700.4702374701626</v>
      </c>
    </row>
    <row r="802" spans="1:12">
      <c r="A802" s="1046" t="s">
        <v>1096</v>
      </c>
      <c r="B802" s="1046" t="s">
        <v>2628</v>
      </c>
      <c r="C802" s="1047">
        <v>1757.4358899153899</v>
      </c>
      <c r="D802" s="1047" t="s">
        <v>21</v>
      </c>
      <c r="E802" s="1047" t="s">
        <v>21</v>
      </c>
      <c r="F802" s="1046">
        <v>20</v>
      </c>
      <c r="G802" s="1047">
        <v>2895.6715699124043</v>
      </c>
      <c r="H802" s="1046">
        <v>30</v>
      </c>
      <c r="I802" s="1048">
        <v>215.70113721168534</v>
      </c>
      <c r="J802" s="1046" t="s">
        <v>27</v>
      </c>
      <c r="K802" s="1049">
        <v>0.25</v>
      </c>
      <c r="L802" s="1047">
        <v>723.91789247810107</v>
      </c>
    </row>
    <row r="803" spans="1:12">
      <c r="A803" s="1046" t="s">
        <v>1097</v>
      </c>
      <c r="B803" s="1046" t="s">
        <v>2629</v>
      </c>
      <c r="C803" s="1047">
        <v>1139.1462685410118</v>
      </c>
      <c r="D803" s="1047" t="s">
        <v>21</v>
      </c>
      <c r="E803" s="1047" t="s">
        <v>21</v>
      </c>
      <c r="F803" s="1046">
        <v>8</v>
      </c>
      <c r="G803" s="1047">
        <v>1223.8310031327899</v>
      </c>
      <c r="H803" s="1046">
        <v>14</v>
      </c>
      <c r="I803" s="1048">
        <v>215.70113721168534</v>
      </c>
      <c r="J803" s="1046" t="s">
        <v>22</v>
      </c>
      <c r="K803" s="1049">
        <v>0</v>
      </c>
      <c r="L803" s="1047">
        <v>0</v>
      </c>
    </row>
    <row r="804" spans="1:12">
      <c r="A804" s="1046" t="s">
        <v>1098</v>
      </c>
      <c r="B804" s="1046" t="s">
        <v>2630</v>
      </c>
      <c r="C804" s="1047">
        <v>877.80735641369733</v>
      </c>
      <c r="D804" s="1047" t="s">
        <v>21</v>
      </c>
      <c r="E804" s="1047" t="s">
        <v>21</v>
      </c>
      <c r="F804" s="1046">
        <v>5</v>
      </c>
      <c r="G804" s="1047">
        <v>810.4238041578742</v>
      </c>
      <c r="H804" s="1046">
        <v>8</v>
      </c>
      <c r="I804" s="1048">
        <v>215.70113721168534</v>
      </c>
      <c r="J804" s="1046" t="s">
        <v>22</v>
      </c>
      <c r="K804" s="1049">
        <v>0</v>
      </c>
      <c r="L804" s="1047">
        <v>0</v>
      </c>
    </row>
    <row r="805" spans="1:12">
      <c r="A805" s="1046" t="s">
        <v>1099</v>
      </c>
      <c r="B805" s="1046" t="s">
        <v>2631</v>
      </c>
      <c r="C805" s="1047">
        <v>1642.7017333716908</v>
      </c>
      <c r="D805" s="1047" t="s">
        <v>21</v>
      </c>
      <c r="E805" s="1047" t="s">
        <v>21</v>
      </c>
      <c r="F805" s="1046">
        <v>13</v>
      </c>
      <c r="G805" s="1047">
        <v>2262.812531834064</v>
      </c>
      <c r="H805" s="1046">
        <v>17</v>
      </c>
      <c r="I805" s="1048">
        <v>215.70113721168534</v>
      </c>
      <c r="J805" s="1046" t="s">
        <v>27</v>
      </c>
      <c r="K805" s="1049">
        <v>0.25</v>
      </c>
      <c r="L805" s="1047">
        <v>565.70313295851599</v>
      </c>
    </row>
    <row r="806" spans="1:12">
      <c r="A806" s="1046" t="s">
        <v>1100</v>
      </c>
      <c r="B806" s="1046" t="s">
        <v>2632</v>
      </c>
      <c r="C806" s="1047">
        <v>987.07798169341083</v>
      </c>
      <c r="D806" s="1047" t="s">
        <v>21</v>
      </c>
      <c r="E806" s="1047" t="s">
        <v>21</v>
      </c>
      <c r="F806" s="1046">
        <v>5</v>
      </c>
      <c r="G806" s="1047">
        <v>1161.0003935969546</v>
      </c>
      <c r="H806" s="1046">
        <v>9</v>
      </c>
      <c r="I806" s="1048">
        <v>215.70113721168534</v>
      </c>
      <c r="J806" s="1046" t="s">
        <v>22</v>
      </c>
      <c r="K806" s="1049">
        <v>0</v>
      </c>
      <c r="L806" s="1047">
        <v>0</v>
      </c>
    </row>
    <row r="807" spans="1:12">
      <c r="A807" s="1046" t="s">
        <v>1101</v>
      </c>
      <c r="B807" s="1046" t="s">
        <v>2633</v>
      </c>
      <c r="C807" s="1047">
        <v>655.6237516782802</v>
      </c>
      <c r="D807" s="1047" t="s">
        <v>21</v>
      </c>
      <c r="E807" s="1047" t="s">
        <v>21</v>
      </c>
      <c r="F807" s="1046">
        <v>5</v>
      </c>
      <c r="G807" s="1047">
        <v>833.18851775781445</v>
      </c>
      <c r="H807" s="1046">
        <v>5</v>
      </c>
      <c r="I807" s="1048">
        <v>215.70113721168534</v>
      </c>
      <c r="J807" s="1046" t="s">
        <v>22</v>
      </c>
      <c r="K807" s="1049">
        <v>0</v>
      </c>
      <c r="L807" s="1047">
        <v>0</v>
      </c>
    </row>
    <row r="808" spans="1:12">
      <c r="A808" s="1046" t="s">
        <v>1102</v>
      </c>
      <c r="B808" s="1046" t="s">
        <v>2634</v>
      </c>
      <c r="C808" s="1047">
        <v>1691.8735147475618</v>
      </c>
      <c r="D808" s="1047" t="s">
        <v>21</v>
      </c>
      <c r="E808" s="1047" t="s">
        <v>21</v>
      </c>
      <c r="F808" s="1046">
        <v>10</v>
      </c>
      <c r="G808" s="1047">
        <v>1801.1441400272752</v>
      </c>
      <c r="H808" s="1046">
        <v>10</v>
      </c>
      <c r="I808" s="1048">
        <v>215.70113721168534</v>
      </c>
      <c r="J808" s="1046" t="s">
        <v>27</v>
      </c>
      <c r="K808" s="1049">
        <v>0.25</v>
      </c>
      <c r="L808" s="1047">
        <v>450.28603500681879</v>
      </c>
    </row>
    <row r="809" spans="1:12">
      <c r="A809" s="1046" t="s">
        <v>1103</v>
      </c>
      <c r="B809" s="1046" t="s">
        <v>2635</v>
      </c>
      <c r="C809" s="1047">
        <v>1059.0144766692219</v>
      </c>
      <c r="D809" s="1047" t="s">
        <v>21</v>
      </c>
      <c r="E809" s="1047" t="s">
        <v>21</v>
      </c>
      <c r="F809" s="1046">
        <v>5</v>
      </c>
      <c r="G809" s="1047">
        <v>805.87086143788599</v>
      </c>
      <c r="H809" s="1046">
        <v>5</v>
      </c>
      <c r="I809" s="1048">
        <v>215.70113721168534</v>
      </c>
      <c r="J809" s="1046" t="s">
        <v>27</v>
      </c>
      <c r="K809" s="1049">
        <v>0.7</v>
      </c>
      <c r="L809" s="1047">
        <v>564.10960300652016</v>
      </c>
    </row>
    <row r="810" spans="1:12">
      <c r="A810" s="1046" t="s">
        <v>1104</v>
      </c>
      <c r="B810" s="1046" t="s">
        <v>2636</v>
      </c>
      <c r="C810" s="1047">
        <v>723.00730393410345</v>
      </c>
      <c r="D810" s="1047" t="s">
        <v>21</v>
      </c>
      <c r="E810" s="1047" t="s">
        <v>21</v>
      </c>
      <c r="F810" s="1046">
        <v>5</v>
      </c>
      <c r="G810" s="1047">
        <v>470.77427724676505</v>
      </c>
      <c r="H810" s="1046">
        <v>5</v>
      </c>
      <c r="I810" s="1048">
        <v>215.70113721168534</v>
      </c>
      <c r="J810" s="1046" t="s">
        <v>27</v>
      </c>
      <c r="K810" s="1049">
        <v>1</v>
      </c>
      <c r="L810" s="1047">
        <v>470.77427724676505</v>
      </c>
    </row>
    <row r="811" spans="1:12">
      <c r="A811" s="1046" t="s">
        <v>1105</v>
      </c>
      <c r="B811" s="1046" t="s">
        <v>2637</v>
      </c>
      <c r="C811" s="1047">
        <v>1178.3015759329091</v>
      </c>
      <c r="D811" s="1047" t="s">
        <v>21</v>
      </c>
      <c r="E811" s="1047" t="s">
        <v>21</v>
      </c>
      <c r="F811" s="1046">
        <v>8</v>
      </c>
      <c r="G811" s="1047">
        <v>1388.6475295963573</v>
      </c>
      <c r="H811" s="1046">
        <v>8</v>
      </c>
      <c r="I811" s="1048">
        <v>215.70113721168534</v>
      </c>
      <c r="J811" s="1046" t="s">
        <v>27</v>
      </c>
      <c r="K811" s="1049">
        <v>0.45</v>
      </c>
      <c r="L811" s="1047">
        <v>624.89138831836078</v>
      </c>
    </row>
    <row r="812" spans="1:12">
      <c r="A812" s="1046" t="s">
        <v>1106</v>
      </c>
      <c r="B812" s="1046" t="s">
        <v>2638</v>
      </c>
      <c r="C812" s="1047">
        <v>575.4919598064904</v>
      </c>
      <c r="D812" s="1047" t="s">
        <v>21</v>
      </c>
      <c r="E812" s="1047" t="s">
        <v>21</v>
      </c>
      <c r="F812" s="1046">
        <v>5</v>
      </c>
      <c r="G812" s="1047">
        <v>503.55546483067911</v>
      </c>
      <c r="H812" s="1046">
        <v>5</v>
      </c>
      <c r="I812" s="1048">
        <v>215.70113721168534</v>
      </c>
      <c r="J812" s="1046" t="s">
        <v>27</v>
      </c>
      <c r="K812" s="1049">
        <v>1</v>
      </c>
      <c r="L812" s="1047">
        <v>503.55546483067911</v>
      </c>
    </row>
    <row r="813" spans="1:12">
      <c r="A813" s="1046" t="s">
        <v>1107</v>
      </c>
      <c r="B813" s="1046" t="s">
        <v>289</v>
      </c>
      <c r="C813" s="1047">
        <v>2253.3864094760047</v>
      </c>
      <c r="D813" s="1047" t="s">
        <v>21</v>
      </c>
      <c r="E813" s="1047" t="s">
        <v>21</v>
      </c>
      <c r="F813" s="1046">
        <v>5</v>
      </c>
      <c r="G813" s="1047">
        <v>6186.1060792287071</v>
      </c>
      <c r="H813" s="1046">
        <v>51</v>
      </c>
      <c r="I813" s="1048">
        <v>193.04345473146631</v>
      </c>
      <c r="J813" s="1046" t="s">
        <v>22</v>
      </c>
      <c r="K813" s="1049">
        <v>0</v>
      </c>
      <c r="L813" s="1047">
        <v>0</v>
      </c>
    </row>
    <row r="814" spans="1:12">
      <c r="A814" s="1046" t="s">
        <v>1108</v>
      </c>
      <c r="B814" s="1046" t="s">
        <v>290</v>
      </c>
      <c r="C814" s="1047">
        <v>1857.9275733609275</v>
      </c>
      <c r="D814" s="1047" t="s">
        <v>21</v>
      </c>
      <c r="E814" s="1047" t="s">
        <v>21</v>
      </c>
      <c r="F814" s="1046">
        <v>5</v>
      </c>
      <c r="G814" s="1047">
        <v>2756.3663116315861</v>
      </c>
      <c r="H814" s="1046">
        <v>51</v>
      </c>
      <c r="I814" s="1048">
        <v>193.04345473146631</v>
      </c>
      <c r="J814" s="1046" t="s">
        <v>22</v>
      </c>
      <c r="K814" s="1049">
        <v>0</v>
      </c>
      <c r="L814" s="1047">
        <v>0</v>
      </c>
    </row>
    <row r="815" spans="1:12">
      <c r="A815" s="1046" t="s">
        <v>1109</v>
      </c>
      <c r="B815" s="1046" t="s">
        <v>291</v>
      </c>
      <c r="C815" s="1047">
        <v>3712.2103648221764</v>
      </c>
      <c r="D815" s="1047" t="s">
        <v>21</v>
      </c>
      <c r="E815" s="1047" t="s">
        <v>21</v>
      </c>
      <c r="F815" s="1046">
        <v>14</v>
      </c>
      <c r="G815" s="1047">
        <v>5806.1375661872626</v>
      </c>
      <c r="H815" s="1046">
        <v>51</v>
      </c>
      <c r="I815" s="1048">
        <v>193.04345473146631</v>
      </c>
      <c r="J815" s="1046" t="s">
        <v>22</v>
      </c>
      <c r="K815" s="1049">
        <v>0</v>
      </c>
      <c r="L815" s="1047">
        <v>0</v>
      </c>
    </row>
    <row r="816" spans="1:12">
      <c r="A816" s="1046" t="s">
        <v>1110</v>
      </c>
      <c r="B816" s="1046" t="s">
        <v>292</v>
      </c>
      <c r="C816" s="1047">
        <v>458.33132388452498</v>
      </c>
      <c r="D816" s="1047" t="s">
        <v>21</v>
      </c>
      <c r="E816" s="1047" t="s">
        <v>21</v>
      </c>
      <c r="F816" s="1046">
        <v>5</v>
      </c>
      <c r="G816" s="1047">
        <v>3030.6361495823662</v>
      </c>
      <c r="H816" s="1046">
        <v>20</v>
      </c>
      <c r="I816" s="1048">
        <v>193.04345473146631</v>
      </c>
      <c r="J816" s="1046" t="s">
        <v>27</v>
      </c>
      <c r="K816" s="1049">
        <v>0.25</v>
      </c>
      <c r="L816" s="1047">
        <v>757.65903739559155</v>
      </c>
    </row>
    <row r="817" spans="1:12">
      <c r="A817" s="1046" t="s">
        <v>1111</v>
      </c>
      <c r="B817" s="1046" t="s">
        <v>293</v>
      </c>
      <c r="C817" s="1047">
        <v>502.06870668066256</v>
      </c>
      <c r="D817" s="1047" t="s">
        <v>21</v>
      </c>
      <c r="E817" s="1047" t="s">
        <v>21</v>
      </c>
      <c r="F817" s="1046">
        <v>5</v>
      </c>
      <c r="G817" s="1047">
        <v>849.23418262500456</v>
      </c>
      <c r="H817" s="1046">
        <v>8</v>
      </c>
      <c r="I817" s="1048">
        <v>193.04345473146631</v>
      </c>
      <c r="J817" s="1046" t="s">
        <v>27</v>
      </c>
      <c r="K817" s="1049">
        <v>0.7</v>
      </c>
      <c r="L817" s="1047">
        <v>594.46392783750321</v>
      </c>
    </row>
    <row r="818" spans="1:12">
      <c r="A818" s="1046" t="s">
        <v>1112</v>
      </c>
      <c r="B818" s="1046" t="s">
        <v>2639</v>
      </c>
      <c r="C818" s="1047">
        <v>1107.1025020272323</v>
      </c>
      <c r="D818" s="1047" t="s">
        <v>21</v>
      </c>
      <c r="E818" s="1047" t="s">
        <v>21</v>
      </c>
      <c r="F818" s="1046">
        <v>8</v>
      </c>
      <c r="G818" s="1047">
        <v>3308.5507694328235</v>
      </c>
      <c r="H818" s="1046">
        <v>32</v>
      </c>
      <c r="I818" s="1048">
        <v>193.04345473146631</v>
      </c>
      <c r="J818" s="1046" t="s">
        <v>27</v>
      </c>
      <c r="K818" s="1049">
        <v>0.25</v>
      </c>
      <c r="L818" s="1047">
        <v>827.13769235820587</v>
      </c>
    </row>
    <row r="819" spans="1:12">
      <c r="A819" s="1046" t="s">
        <v>1113</v>
      </c>
      <c r="B819" s="1046" t="s">
        <v>2640</v>
      </c>
      <c r="C819" s="1047">
        <v>1043.318818782865</v>
      </c>
      <c r="D819" s="1047" t="s">
        <v>21</v>
      </c>
      <c r="E819" s="1047" t="s">
        <v>21</v>
      </c>
      <c r="F819" s="1046">
        <v>8</v>
      </c>
      <c r="G819" s="1047">
        <v>1520.7852476407002</v>
      </c>
      <c r="H819" s="1046">
        <v>6</v>
      </c>
      <c r="I819" s="1048">
        <v>193.04345473146631</v>
      </c>
      <c r="J819" s="1046" t="s">
        <v>27</v>
      </c>
      <c r="K819" s="1049">
        <v>0.45</v>
      </c>
      <c r="L819" s="1047">
        <v>684.35336143831512</v>
      </c>
    </row>
    <row r="820" spans="1:12">
      <c r="A820" s="1046" t="s">
        <v>1114</v>
      </c>
      <c r="B820" s="1046" t="s">
        <v>294</v>
      </c>
      <c r="C820" s="1047">
        <v>378.14612209160612</v>
      </c>
      <c r="D820" s="1047" t="s">
        <v>21</v>
      </c>
      <c r="E820" s="1047" t="s">
        <v>21</v>
      </c>
      <c r="F820" s="1046">
        <v>5</v>
      </c>
      <c r="G820" s="1047">
        <v>1980.9389624750645</v>
      </c>
      <c r="H820" s="1046">
        <v>13</v>
      </c>
      <c r="I820" s="1048">
        <v>193.04345473146631</v>
      </c>
      <c r="J820" s="1046" t="s">
        <v>27</v>
      </c>
      <c r="K820" s="1049">
        <v>0.25</v>
      </c>
      <c r="L820" s="1047">
        <v>495.23474061876612</v>
      </c>
    </row>
    <row r="821" spans="1:12">
      <c r="A821" s="1046" t="s">
        <v>1115</v>
      </c>
      <c r="B821" s="1046" t="s">
        <v>295</v>
      </c>
      <c r="C821" s="1047">
        <v>517.55902975429467</v>
      </c>
      <c r="D821" s="1047" t="s">
        <v>21</v>
      </c>
      <c r="E821" s="1047" t="s">
        <v>21</v>
      </c>
      <c r="F821" s="1046">
        <v>5</v>
      </c>
      <c r="G821" s="1047">
        <v>1958.159075602076</v>
      </c>
      <c r="H821" s="1046">
        <v>14</v>
      </c>
      <c r="I821" s="1048">
        <v>193.04345473146631</v>
      </c>
      <c r="J821" s="1046" t="s">
        <v>27</v>
      </c>
      <c r="K821" s="1049">
        <v>0.25</v>
      </c>
      <c r="L821" s="1047">
        <v>489.53976890051899</v>
      </c>
    </row>
    <row r="822" spans="1:12">
      <c r="A822" s="1046" t="s">
        <v>1116</v>
      </c>
      <c r="B822" s="1046" t="s">
        <v>296</v>
      </c>
      <c r="C822" s="1047">
        <v>2965.9412708630794</v>
      </c>
      <c r="D822" s="1047" t="s">
        <v>21</v>
      </c>
      <c r="E822" s="1047" t="s">
        <v>21</v>
      </c>
      <c r="F822" s="1046">
        <v>6</v>
      </c>
      <c r="G822" s="1047">
        <v>5799.7591978628261</v>
      </c>
      <c r="H822" s="1046">
        <v>47</v>
      </c>
      <c r="I822" s="1048">
        <v>193.04345473146631</v>
      </c>
      <c r="J822" s="1046" t="s">
        <v>22</v>
      </c>
      <c r="K822" s="1049">
        <v>0</v>
      </c>
      <c r="L822" s="1047">
        <v>0</v>
      </c>
    </row>
    <row r="823" spans="1:12">
      <c r="A823" s="1046" t="s">
        <v>1117</v>
      </c>
      <c r="B823" s="1046" t="s">
        <v>297</v>
      </c>
      <c r="C823" s="1047">
        <v>2391.8881216637733</v>
      </c>
      <c r="D823" s="1047" t="s">
        <v>21</v>
      </c>
      <c r="E823" s="1047" t="s">
        <v>21</v>
      </c>
      <c r="F823" s="1046">
        <v>5</v>
      </c>
      <c r="G823" s="1047">
        <v>2254.2976049509243</v>
      </c>
      <c r="H823" s="1046">
        <v>14</v>
      </c>
      <c r="I823" s="1048">
        <v>193.04345473146631</v>
      </c>
      <c r="J823" s="1046" t="s">
        <v>22</v>
      </c>
      <c r="K823" s="1049">
        <v>0</v>
      </c>
      <c r="L823" s="1047">
        <v>0</v>
      </c>
    </row>
    <row r="824" spans="1:12">
      <c r="A824" s="1046" t="s">
        <v>1118</v>
      </c>
      <c r="B824" s="1046" t="s">
        <v>2641</v>
      </c>
      <c r="C824" s="1047">
        <v>1479.0550093731899</v>
      </c>
      <c r="D824" s="1047" t="s">
        <v>21</v>
      </c>
      <c r="E824" s="1047" t="s">
        <v>21</v>
      </c>
      <c r="F824" s="1046">
        <v>19</v>
      </c>
      <c r="G824" s="1047">
        <v>2185.0088727427246</v>
      </c>
      <c r="H824" s="1046">
        <v>19</v>
      </c>
      <c r="I824" s="1048">
        <v>193.04345473146631</v>
      </c>
      <c r="J824" s="1046" t="s">
        <v>27</v>
      </c>
      <c r="K824" s="1049">
        <v>0.25</v>
      </c>
      <c r="L824" s="1047">
        <v>546.25221818568116</v>
      </c>
    </row>
    <row r="825" spans="1:12">
      <c r="A825" s="1046" t="s">
        <v>1119</v>
      </c>
      <c r="B825" s="1046" t="s">
        <v>2642</v>
      </c>
      <c r="C825" s="1047">
        <v>840.24842863777531</v>
      </c>
      <c r="D825" s="1047" t="s">
        <v>21</v>
      </c>
      <c r="E825" s="1047" t="s">
        <v>21</v>
      </c>
      <c r="F825" s="1046">
        <v>8</v>
      </c>
      <c r="G825" s="1047">
        <v>1315.7237813442487</v>
      </c>
      <c r="H825" s="1046">
        <v>8</v>
      </c>
      <c r="I825" s="1048">
        <v>193.04345473146631</v>
      </c>
      <c r="J825" s="1046" t="s">
        <v>27</v>
      </c>
      <c r="K825" s="1049">
        <v>0.45</v>
      </c>
      <c r="L825" s="1047">
        <v>592.07570160491196</v>
      </c>
    </row>
    <row r="826" spans="1:12">
      <c r="A826" s="1046" t="s">
        <v>1120</v>
      </c>
      <c r="B826" s="1046" t="s">
        <v>2643</v>
      </c>
      <c r="C826" s="1047">
        <v>1257.6504558228473</v>
      </c>
      <c r="D826" s="1047" t="s">
        <v>21</v>
      </c>
      <c r="E826" s="1047" t="s">
        <v>21</v>
      </c>
      <c r="F826" s="1046">
        <v>46</v>
      </c>
      <c r="G826" s="1047">
        <v>3159.551866648741</v>
      </c>
      <c r="H826" s="1046">
        <v>36</v>
      </c>
      <c r="I826" s="1048">
        <v>193.04345473146631</v>
      </c>
      <c r="J826" s="1046" t="s">
        <v>27</v>
      </c>
      <c r="K826" s="1049">
        <v>0.25</v>
      </c>
      <c r="L826" s="1047">
        <v>789.88796666218525</v>
      </c>
    </row>
    <row r="827" spans="1:12">
      <c r="A827" s="1046" t="s">
        <v>1121</v>
      </c>
      <c r="B827" s="1046" t="s">
        <v>2644</v>
      </c>
      <c r="C827" s="1047">
        <v>581.64065092528506</v>
      </c>
      <c r="D827" s="1047" t="s">
        <v>21</v>
      </c>
      <c r="E827" s="1047" t="s">
        <v>21</v>
      </c>
      <c r="F827" s="1046">
        <v>5</v>
      </c>
      <c r="G827" s="1047">
        <v>1963.604319192382</v>
      </c>
      <c r="H827" s="1046">
        <v>16</v>
      </c>
      <c r="I827" s="1048">
        <v>193.04345473146631</v>
      </c>
      <c r="J827" s="1046" t="s">
        <v>27</v>
      </c>
      <c r="K827" s="1049">
        <v>0.25</v>
      </c>
      <c r="L827" s="1047">
        <v>490.90107979809551</v>
      </c>
    </row>
    <row r="828" spans="1:12">
      <c r="A828" s="1046" t="s">
        <v>1122</v>
      </c>
      <c r="B828" s="1046" t="s">
        <v>2645</v>
      </c>
      <c r="C828" s="1047">
        <v>252.25600773358693</v>
      </c>
      <c r="D828" s="1047" t="s">
        <v>21</v>
      </c>
      <c r="E828" s="1047" t="s">
        <v>21</v>
      </c>
      <c r="F828" s="1046">
        <v>5</v>
      </c>
      <c r="G828" s="1047">
        <v>1319.3533641893364</v>
      </c>
      <c r="H828" s="1046">
        <v>10</v>
      </c>
      <c r="I828" s="1048">
        <v>193.04345473146631</v>
      </c>
      <c r="J828" s="1046" t="s">
        <v>27</v>
      </c>
      <c r="K828" s="1049">
        <v>0.45</v>
      </c>
      <c r="L828" s="1047">
        <v>593.70901388520144</v>
      </c>
    </row>
    <row r="829" spans="1:12">
      <c r="A829" s="1046" t="s">
        <v>1123</v>
      </c>
      <c r="B829" s="1046" t="s">
        <v>2646</v>
      </c>
      <c r="C829" s="1047">
        <v>1498.1103193098998</v>
      </c>
      <c r="D829" s="1047" t="s">
        <v>21</v>
      </c>
      <c r="E829" s="1047" t="s">
        <v>21</v>
      </c>
      <c r="F829" s="1046">
        <v>10</v>
      </c>
      <c r="G829" s="1047">
        <v>2318.3960422996938</v>
      </c>
      <c r="H829" s="1046">
        <v>20</v>
      </c>
      <c r="I829" s="1048">
        <v>193.04345473146631</v>
      </c>
      <c r="J829" s="1046" t="s">
        <v>27</v>
      </c>
      <c r="K829" s="1049">
        <v>0.25</v>
      </c>
      <c r="L829" s="1047">
        <v>579.59901057492345</v>
      </c>
    </row>
    <row r="830" spans="1:12">
      <c r="A830" s="1046" t="s">
        <v>1124</v>
      </c>
      <c r="B830" s="1046" t="s">
        <v>2647</v>
      </c>
      <c r="C830" s="1047">
        <v>500.88243262208641</v>
      </c>
      <c r="D830" s="1047" t="s">
        <v>21</v>
      </c>
      <c r="E830" s="1047" t="s">
        <v>21</v>
      </c>
      <c r="F830" s="1046">
        <v>5</v>
      </c>
      <c r="G830" s="1047">
        <v>1196.8549431676304</v>
      </c>
      <c r="H830" s="1046">
        <v>9</v>
      </c>
      <c r="I830" s="1048">
        <v>193.04345473146631</v>
      </c>
      <c r="J830" s="1046" t="s">
        <v>27</v>
      </c>
      <c r="K830" s="1049">
        <v>0.45</v>
      </c>
      <c r="L830" s="1047">
        <v>538.58472442543371</v>
      </c>
    </row>
    <row r="831" spans="1:12">
      <c r="A831" s="1046" t="s">
        <v>1125</v>
      </c>
      <c r="B831" s="1046" t="s">
        <v>2648</v>
      </c>
      <c r="C831" s="1047">
        <v>319.40329036770731</v>
      </c>
      <c r="D831" s="1047" t="s">
        <v>21</v>
      </c>
      <c r="E831" s="1047" t="s">
        <v>21</v>
      </c>
      <c r="F831" s="1046">
        <v>5</v>
      </c>
      <c r="G831" s="1047">
        <v>775.82333313747074</v>
      </c>
      <c r="H831" s="1046">
        <v>5</v>
      </c>
      <c r="I831" s="1048">
        <v>193.04345473146631</v>
      </c>
      <c r="J831" s="1046" t="s">
        <v>27</v>
      </c>
      <c r="K831" s="1049">
        <v>0.7</v>
      </c>
      <c r="L831" s="1047">
        <v>543.07633319622948</v>
      </c>
    </row>
    <row r="832" spans="1:12">
      <c r="A832" s="1046" t="s">
        <v>1126</v>
      </c>
      <c r="B832" s="1046" t="s">
        <v>2649</v>
      </c>
      <c r="C832" s="1047">
        <v>1848.3650638608515</v>
      </c>
      <c r="D832" s="1047" t="s">
        <v>21</v>
      </c>
      <c r="E832" s="1047" t="s">
        <v>21</v>
      </c>
      <c r="F832" s="1046">
        <v>30</v>
      </c>
      <c r="G832" s="1047">
        <v>4368.2029540629055</v>
      </c>
      <c r="H832" s="1046">
        <v>48</v>
      </c>
      <c r="I832" s="1048">
        <v>193.04345473146631</v>
      </c>
      <c r="J832" s="1046" t="s">
        <v>27</v>
      </c>
      <c r="K832" s="1049">
        <v>0.25</v>
      </c>
      <c r="L832" s="1047">
        <v>1092.0507385157264</v>
      </c>
    </row>
    <row r="833" spans="1:12">
      <c r="A833" s="1046" t="s">
        <v>1127</v>
      </c>
      <c r="B833" s="1046" t="s">
        <v>2650</v>
      </c>
      <c r="C833" s="1047">
        <v>1144.2259919138603</v>
      </c>
      <c r="D833" s="1047" t="s">
        <v>21</v>
      </c>
      <c r="E833" s="1047" t="s">
        <v>21</v>
      </c>
      <c r="F833" s="1046">
        <v>8</v>
      </c>
      <c r="G833" s="1047">
        <v>2400.0616563141639</v>
      </c>
      <c r="H833" s="1046">
        <v>21</v>
      </c>
      <c r="I833" s="1048">
        <v>193.04345473146631</v>
      </c>
      <c r="J833" s="1046" t="s">
        <v>27</v>
      </c>
      <c r="K833" s="1049">
        <v>0.25</v>
      </c>
      <c r="L833" s="1047">
        <v>600.01541407854097</v>
      </c>
    </row>
    <row r="834" spans="1:12">
      <c r="A834" s="1046" t="s">
        <v>2651</v>
      </c>
      <c r="B834" s="1046" t="s">
        <v>2652</v>
      </c>
      <c r="C834" s="1047">
        <v>539.90044820677792</v>
      </c>
      <c r="D834" s="1047" t="s">
        <v>21</v>
      </c>
      <c r="E834" s="1047" t="s">
        <v>21</v>
      </c>
      <c r="F834" s="1046">
        <v>5</v>
      </c>
      <c r="G834" s="1047">
        <v>1472.7032393942866</v>
      </c>
      <c r="H834" s="1046">
        <v>14</v>
      </c>
      <c r="I834" s="1048">
        <v>193.04345473146631</v>
      </c>
      <c r="J834" s="1046" t="s">
        <v>22</v>
      </c>
      <c r="K834" s="1049">
        <v>0</v>
      </c>
      <c r="L834" s="1047">
        <v>0</v>
      </c>
    </row>
    <row r="835" spans="1:12">
      <c r="A835" s="1046" t="s">
        <v>1128</v>
      </c>
      <c r="B835" s="1046" t="s">
        <v>298</v>
      </c>
      <c r="C835" s="1047">
        <v>237.76446516092435</v>
      </c>
      <c r="D835" s="1047" t="s">
        <v>21</v>
      </c>
      <c r="E835" s="1047" t="s">
        <v>21</v>
      </c>
      <c r="F835" s="1046">
        <v>5</v>
      </c>
      <c r="G835" s="1047">
        <v>2065.4653538407019</v>
      </c>
      <c r="H835" s="1046">
        <v>13</v>
      </c>
      <c r="I835" s="1048">
        <v>193.04345473146631</v>
      </c>
      <c r="J835" s="1046" t="s">
        <v>27</v>
      </c>
      <c r="K835" s="1049">
        <v>0.45</v>
      </c>
      <c r="L835" s="1047">
        <v>929.45940922831585</v>
      </c>
    </row>
    <row r="836" spans="1:12">
      <c r="A836" s="1046" t="s">
        <v>1129</v>
      </c>
      <c r="B836" s="1046" t="s">
        <v>2653</v>
      </c>
      <c r="C836" s="1047">
        <v>1893.0407417011002</v>
      </c>
      <c r="D836" s="1047" t="s">
        <v>21</v>
      </c>
      <c r="E836" s="1047" t="s">
        <v>21</v>
      </c>
      <c r="F836" s="1046">
        <v>25</v>
      </c>
      <c r="G836" s="1047">
        <v>3170.7978674514111</v>
      </c>
      <c r="H836" s="1046">
        <v>38</v>
      </c>
      <c r="I836" s="1048">
        <v>193.04345473146631</v>
      </c>
      <c r="J836" s="1046" t="s">
        <v>27</v>
      </c>
      <c r="K836" s="1049">
        <v>0.25</v>
      </c>
      <c r="L836" s="1047">
        <v>792.69946686285277</v>
      </c>
    </row>
    <row r="837" spans="1:12">
      <c r="A837" s="1046" t="s">
        <v>1130</v>
      </c>
      <c r="B837" s="1046" t="s">
        <v>2654</v>
      </c>
      <c r="C837" s="1047">
        <v>411.09657525915549</v>
      </c>
      <c r="D837" s="1047" t="s">
        <v>21</v>
      </c>
      <c r="E837" s="1047" t="s">
        <v>21</v>
      </c>
      <c r="F837" s="1046">
        <v>5</v>
      </c>
      <c r="G837" s="1047">
        <v>1956.5655988051637</v>
      </c>
      <c r="H837" s="1046">
        <v>16</v>
      </c>
      <c r="I837" s="1048">
        <v>193.04345473146631</v>
      </c>
      <c r="J837" s="1046" t="s">
        <v>27</v>
      </c>
      <c r="K837" s="1049">
        <v>0.25</v>
      </c>
      <c r="L837" s="1047">
        <v>489.14139970129094</v>
      </c>
    </row>
    <row r="838" spans="1:12">
      <c r="A838" s="1046" t="s">
        <v>1131</v>
      </c>
      <c r="B838" s="1046" t="s">
        <v>2655</v>
      </c>
      <c r="C838" s="1047">
        <v>281.32436717513946</v>
      </c>
      <c r="D838" s="1047" t="s">
        <v>21</v>
      </c>
      <c r="E838" s="1047" t="s">
        <v>21</v>
      </c>
      <c r="F838" s="1046">
        <v>5</v>
      </c>
      <c r="G838" s="1047">
        <v>1068.1250973069007</v>
      </c>
      <c r="H838" s="1046">
        <v>8</v>
      </c>
      <c r="I838" s="1048">
        <v>193.04345473146631</v>
      </c>
      <c r="J838" s="1046" t="s">
        <v>27</v>
      </c>
      <c r="K838" s="1049">
        <v>0.45</v>
      </c>
      <c r="L838" s="1047">
        <v>480.6562937881053</v>
      </c>
    </row>
    <row r="839" spans="1:12">
      <c r="A839" s="1046" t="s">
        <v>1132</v>
      </c>
      <c r="B839" s="1046" t="s">
        <v>2656</v>
      </c>
      <c r="C839" s="1047">
        <v>1079.9225707690839</v>
      </c>
      <c r="D839" s="1047" t="s">
        <v>21</v>
      </c>
      <c r="E839" s="1047" t="s">
        <v>21</v>
      </c>
      <c r="F839" s="1046">
        <v>8</v>
      </c>
      <c r="G839" s="1047">
        <v>2712.5113983435226</v>
      </c>
      <c r="H839" s="1046">
        <v>25</v>
      </c>
      <c r="I839" s="1048">
        <v>193.04345473146631</v>
      </c>
      <c r="J839" s="1046" t="s">
        <v>27</v>
      </c>
      <c r="K839" s="1049">
        <v>0.25</v>
      </c>
      <c r="L839" s="1047">
        <v>678.12784958588065</v>
      </c>
    </row>
    <row r="840" spans="1:12">
      <c r="A840" s="1046" t="s">
        <v>1133</v>
      </c>
      <c r="B840" s="1046" t="s">
        <v>2657</v>
      </c>
      <c r="C840" s="1047">
        <v>425.61654259722712</v>
      </c>
      <c r="D840" s="1047" t="s">
        <v>21</v>
      </c>
      <c r="E840" s="1047" t="s">
        <v>21</v>
      </c>
      <c r="F840" s="1046">
        <v>5</v>
      </c>
      <c r="G840" s="1047">
        <v>1422.9567991310282</v>
      </c>
      <c r="H840" s="1046">
        <v>9</v>
      </c>
      <c r="I840" s="1048">
        <v>193.04345473146631</v>
      </c>
      <c r="J840" s="1046" t="s">
        <v>27</v>
      </c>
      <c r="K840" s="1049">
        <v>0.45</v>
      </c>
      <c r="L840" s="1047">
        <v>640.33055960896274</v>
      </c>
    </row>
    <row r="841" spans="1:12">
      <c r="A841" s="1046" t="s">
        <v>1134</v>
      </c>
      <c r="B841" s="1046" t="s">
        <v>2658</v>
      </c>
      <c r="C841" s="1047">
        <v>343.94172632057376</v>
      </c>
      <c r="D841" s="1047" t="s">
        <v>21</v>
      </c>
      <c r="E841" s="1047" t="s">
        <v>21</v>
      </c>
      <c r="F841" s="1046">
        <v>5</v>
      </c>
      <c r="G841" s="1047">
        <v>474.62143236321924</v>
      </c>
      <c r="H841" s="1046">
        <v>5</v>
      </c>
      <c r="I841" s="1048">
        <v>193.04345473146631</v>
      </c>
      <c r="J841" s="1046" t="s">
        <v>27</v>
      </c>
      <c r="K841" s="1049">
        <v>1</v>
      </c>
      <c r="L841" s="1047">
        <v>474.62143236321924</v>
      </c>
    </row>
    <row r="842" spans="1:12">
      <c r="A842" s="1046" t="s">
        <v>1135</v>
      </c>
      <c r="B842" s="1046" t="s">
        <v>2659</v>
      </c>
      <c r="C842" s="1047">
        <v>4513.5155485758351</v>
      </c>
      <c r="D842" s="1047" t="s">
        <v>21</v>
      </c>
      <c r="E842" s="1047" t="s">
        <v>21</v>
      </c>
      <c r="F842" s="1046">
        <v>69</v>
      </c>
      <c r="G842" s="1047">
        <v>3564.6875968032032</v>
      </c>
      <c r="H842" s="1046">
        <v>43</v>
      </c>
      <c r="I842" s="1048">
        <v>201.20023930045369</v>
      </c>
      <c r="J842" s="1046" t="s">
        <v>22</v>
      </c>
      <c r="K842" s="1049">
        <v>0</v>
      </c>
      <c r="L842" s="1047">
        <v>0</v>
      </c>
    </row>
    <row r="843" spans="1:12">
      <c r="A843" s="1046" t="s">
        <v>1136</v>
      </c>
      <c r="B843" s="1046" t="s">
        <v>2660</v>
      </c>
      <c r="C843" s="1047">
        <v>2150.9793471285752</v>
      </c>
      <c r="D843" s="1047" t="s">
        <v>21</v>
      </c>
      <c r="E843" s="1047" t="s">
        <v>21</v>
      </c>
      <c r="F843" s="1046">
        <v>15</v>
      </c>
      <c r="G843" s="1047">
        <v>2005.7042540342015</v>
      </c>
      <c r="H843" s="1046">
        <v>18</v>
      </c>
      <c r="I843" s="1048">
        <v>201.20023930045369</v>
      </c>
      <c r="J843" s="1046" t="s">
        <v>22</v>
      </c>
      <c r="K843" s="1049">
        <v>0</v>
      </c>
      <c r="L843" s="1047">
        <v>0</v>
      </c>
    </row>
    <row r="844" spans="1:12">
      <c r="A844" s="1046" t="s">
        <v>1137</v>
      </c>
      <c r="B844" s="1046" t="s">
        <v>2661</v>
      </c>
      <c r="C844" s="1047">
        <v>1781.4358290697617</v>
      </c>
      <c r="D844" s="1047" t="s">
        <v>21</v>
      </c>
      <c r="E844" s="1047" t="s">
        <v>21</v>
      </c>
      <c r="F844" s="1046">
        <v>10</v>
      </c>
      <c r="G844" s="1047">
        <v>1303.8439605220069</v>
      </c>
      <c r="H844" s="1046">
        <v>10</v>
      </c>
      <c r="I844" s="1048">
        <v>201.20023930045369</v>
      </c>
      <c r="J844" s="1046" t="s">
        <v>22</v>
      </c>
      <c r="K844" s="1049">
        <v>0</v>
      </c>
      <c r="L844" s="1047">
        <v>0</v>
      </c>
    </row>
    <row r="845" spans="1:12">
      <c r="A845" s="1046" t="s">
        <v>1138</v>
      </c>
      <c r="B845" s="1046" t="s">
        <v>2662</v>
      </c>
      <c r="C845" s="1047">
        <v>350.47616209017741</v>
      </c>
      <c r="D845" s="1047" t="s">
        <v>21</v>
      </c>
      <c r="E845" s="1047" t="s">
        <v>21</v>
      </c>
      <c r="F845" s="1046">
        <v>5</v>
      </c>
      <c r="G845" s="1047">
        <v>420.38980064184483</v>
      </c>
      <c r="H845" s="1046">
        <v>5</v>
      </c>
      <c r="I845" s="1048">
        <v>201.20023930045369</v>
      </c>
      <c r="J845" s="1046" t="s">
        <v>27</v>
      </c>
      <c r="K845" s="1049">
        <v>1</v>
      </c>
      <c r="L845" s="1047">
        <v>420.38980064184483</v>
      </c>
    </row>
    <row r="846" spans="1:12">
      <c r="A846" s="1046" t="s">
        <v>1139</v>
      </c>
      <c r="B846" s="1046" t="s">
        <v>299</v>
      </c>
      <c r="C846" s="1047">
        <v>1084.1153822167662</v>
      </c>
      <c r="D846" s="1047" t="s">
        <v>21</v>
      </c>
      <c r="E846" s="1047" t="s">
        <v>21</v>
      </c>
      <c r="F846" s="1046">
        <v>5</v>
      </c>
      <c r="G846" s="1047">
        <v>608.33945233269128</v>
      </c>
      <c r="H846" s="1046">
        <v>5</v>
      </c>
      <c r="I846" s="1048">
        <v>201.20023930045369</v>
      </c>
      <c r="J846" s="1046" t="s">
        <v>22</v>
      </c>
      <c r="K846" s="1049">
        <v>0</v>
      </c>
      <c r="L846" s="1047">
        <v>0</v>
      </c>
    </row>
    <row r="847" spans="1:12">
      <c r="A847" s="1046" t="s">
        <v>1140</v>
      </c>
      <c r="B847" s="1046" t="s">
        <v>300</v>
      </c>
      <c r="C847" s="1047">
        <v>888.90197587120122</v>
      </c>
      <c r="D847" s="1047" t="s">
        <v>21</v>
      </c>
      <c r="E847" s="1047" t="s">
        <v>21</v>
      </c>
      <c r="F847" s="1046">
        <v>10</v>
      </c>
      <c r="G847" s="1047">
        <v>1776.8959824105625</v>
      </c>
      <c r="H847" s="1046">
        <v>14</v>
      </c>
      <c r="I847" s="1048">
        <v>201.20023930045369</v>
      </c>
      <c r="J847" s="1046" t="s">
        <v>27</v>
      </c>
      <c r="K847" s="1049">
        <v>0.25</v>
      </c>
      <c r="L847" s="1047">
        <v>444.22399560264063</v>
      </c>
    </row>
    <row r="848" spans="1:12">
      <c r="A848" s="1046" t="s">
        <v>1141</v>
      </c>
      <c r="B848" s="1046" t="s">
        <v>2663</v>
      </c>
      <c r="C848" s="1047">
        <v>8203.5029131729334</v>
      </c>
      <c r="D848" s="1047" t="s">
        <v>21</v>
      </c>
      <c r="E848" s="1047" t="s">
        <v>21</v>
      </c>
      <c r="F848" s="1046">
        <v>72</v>
      </c>
      <c r="G848" s="1047">
        <v>5732.0103919048961</v>
      </c>
      <c r="H848" s="1046">
        <v>57</v>
      </c>
      <c r="I848" s="1048">
        <v>201.20023930045369</v>
      </c>
      <c r="J848" s="1046" t="s">
        <v>27</v>
      </c>
      <c r="K848" s="1049">
        <v>0.25</v>
      </c>
      <c r="L848" s="1047">
        <v>1433.002597976224</v>
      </c>
    </row>
    <row r="849" spans="1:12">
      <c r="A849" s="1046" t="s">
        <v>1142</v>
      </c>
      <c r="B849" s="1046" t="s">
        <v>2664</v>
      </c>
      <c r="C849" s="1047">
        <v>2711.1964248737559</v>
      </c>
      <c r="D849" s="1047" t="s">
        <v>21</v>
      </c>
      <c r="E849" s="1047" t="s">
        <v>21</v>
      </c>
      <c r="F849" s="1046">
        <v>44</v>
      </c>
      <c r="G849" s="1047">
        <v>3324.9836931974855</v>
      </c>
      <c r="H849" s="1046">
        <v>34</v>
      </c>
      <c r="I849" s="1048">
        <v>201.20023930045369</v>
      </c>
      <c r="J849" s="1046" t="s">
        <v>27</v>
      </c>
      <c r="K849" s="1049">
        <v>0.25</v>
      </c>
      <c r="L849" s="1047">
        <v>831.24592329937138</v>
      </c>
    </row>
    <row r="850" spans="1:12">
      <c r="A850" s="1046" t="s">
        <v>1143</v>
      </c>
      <c r="B850" s="1046" t="s">
        <v>2665</v>
      </c>
      <c r="C850" s="1047">
        <v>3667.2410826195637</v>
      </c>
      <c r="D850" s="1047" t="s">
        <v>21</v>
      </c>
      <c r="E850" s="1047" t="s">
        <v>21</v>
      </c>
      <c r="F850" s="1046">
        <v>24</v>
      </c>
      <c r="G850" s="1047">
        <v>3667.2410826195637</v>
      </c>
      <c r="H850" s="1046">
        <v>31</v>
      </c>
      <c r="I850" s="1048">
        <v>201.20023930045369</v>
      </c>
      <c r="J850" s="1046" t="s">
        <v>27</v>
      </c>
      <c r="K850" s="1049">
        <v>0.25</v>
      </c>
      <c r="L850" s="1047">
        <v>916.81027065489093</v>
      </c>
    </row>
    <row r="851" spans="1:12">
      <c r="A851" s="1046" t="s">
        <v>1144</v>
      </c>
      <c r="B851" s="1046" t="s">
        <v>2666</v>
      </c>
      <c r="C851" s="1047">
        <v>1525.3884774909272</v>
      </c>
      <c r="D851" s="1047" t="s">
        <v>21</v>
      </c>
      <c r="E851" s="1047" t="s">
        <v>21</v>
      </c>
      <c r="F851" s="1046">
        <v>15</v>
      </c>
      <c r="G851" s="1047">
        <v>2087.421493899787</v>
      </c>
      <c r="H851" s="1046">
        <v>17</v>
      </c>
      <c r="I851" s="1048">
        <v>201.20023930045369</v>
      </c>
      <c r="J851" s="1046" t="s">
        <v>27</v>
      </c>
      <c r="K851" s="1049">
        <v>0.25</v>
      </c>
      <c r="L851" s="1047">
        <v>521.85537347494676</v>
      </c>
    </row>
    <row r="852" spans="1:12">
      <c r="A852" s="1046" t="s">
        <v>1145</v>
      </c>
      <c r="B852" s="1046" t="s">
        <v>2667</v>
      </c>
      <c r="C852" s="1047">
        <v>4434.5222167057682</v>
      </c>
      <c r="D852" s="1047" t="s">
        <v>21</v>
      </c>
      <c r="E852" s="1047" t="s">
        <v>21</v>
      </c>
      <c r="F852" s="1046">
        <v>31</v>
      </c>
      <c r="G852" s="1047">
        <v>4001.4208454181658</v>
      </c>
      <c r="H852" s="1046">
        <v>40</v>
      </c>
      <c r="I852" s="1048">
        <v>201.20023930045369</v>
      </c>
      <c r="J852" s="1046" t="s">
        <v>22</v>
      </c>
      <c r="K852" s="1049">
        <v>0</v>
      </c>
      <c r="L852" s="1047">
        <v>0</v>
      </c>
    </row>
    <row r="853" spans="1:12">
      <c r="A853" s="1046" t="s">
        <v>1146</v>
      </c>
      <c r="B853" s="1046" t="s">
        <v>2668</v>
      </c>
      <c r="C853" s="1047">
        <v>2332.5732134965428</v>
      </c>
      <c r="D853" s="1047" t="s">
        <v>21</v>
      </c>
      <c r="E853" s="1047" t="s">
        <v>21</v>
      </c>
      <c r="F853" s="1046">
        <v>7</v>
      </c>
      <c r="G853" s="1047">
        <v>2427.0020240078866</v>
      </c>
      <c r="H853" s="1046">
        <v>18</v>
      </c>
      <c r="I853" s="1048">
        <v>201.20023930045369</v>
      </c>
      <c r="J853" s="1046" t="s">
        <v>22</v>
      </c>
      <c r="K853" s="1049">
        <v>0</v>
      </c>
      <c r="L853" s="1047">
        <v>0</v>
      </c>
    </row>
    <row r="854" spans="1:12">
      <c r="A854" s="1046" t="s">
        <v>1147</v>
      </c>
      <c r="B854" s="1046" t="s">
        <v>2669</v>
      </c>
      <c r="C854" s="1047">
        <v>2163.6909177743337</v>
      </c>
      <c r="D854" s="1047" t="s">
        <v>21</v>
      </c>
      <c r="E854" s="1047" t="s">
        <v>21</v>
      </c>
      <c r="F854" s="1046">
        <v>5</v>
      </c>
      <c r="G854" s="1047">
        <v>2475.1243985953975</v>
      </c>
      <c r="H854" s="1046">
        <v>15</v>
      </c>
      <c r="I854" s="1048">
        <v>201.20023930045369</v>
      </c>
      <c r="J854" s="1046" t="s">
        <v>22</v>
      </c>
      <c r="K854" s="1049">
        <v>0</v>
      </c>
      <c r="L854" s="1047">
        <v>0</v>
      </c>
    </row>
    <row r="855" spans="1:12">
      <c r="A855" s="1046" t="s">
        <v>1148</v>
      </c>
      <c r="B855" s="1046" t="s">
        <v>2670</v>
      </c>
      <c r="C855" s="1047">
        <v>0</v>
      </c>
      <c r="D855" s="1047" t="s">
        <v>21</v>
      </c>
      <c r="E855" s="1047" t="s">
        <v>21</v>
      </c>
      <c r="F855" s="1046">
        <v>5</v>
      </c>
      <c r="G855" s="1047">
        <v>0</v>
      </c>
      <c r="H855" s="1046">
        <v>5</v>
      </c>
      <c r="I855" s="1048">
        <v>0</v>
      </c>
      <c r="J855" s="1046" t="s">
        <v>22</v>
      </c>
      <c r="K855" s="1049">
        <v>0</v>
      </c>
      <c r="L855" s="1047">
        <v>0</v>
      </c>
    </row>
    <row r="856" spans="1:12">
      <c r="A856" s="1046" t="s">
        <v>1149</v>
      </c>
      <c r="B856" s="1046" t="s">
        <v>2671</v>
      </c>
      <c r="C856" s="1047">
        <v>238.79593427387732</v>
      </c>
      <c r="D856" s="1047" t="s">
        <v>21</v>
      </c>
      <c r="E856" s="1047" t="s">
        <v>21</v>
      </c>
      <c r="F856" s="1046">
        <v>5</v>
      </c>
      <c r="G856" s="1047">
        <v>444.90497260152051</v>
      </c>
      <c r="H856" s="1046">
        <v>5</v>
      </c>
      <c r="I856" s="1048">
        <v>201.20023930045369</v>
      </c>
      <c r="J856" s="1046" t="s">
        <v>27</v>
      </c>
      <c r="K856" s="1049">
        <v>1</v>
      </c>
      <c r="L856" s="1047">
        <v>444.90497260152051</v>
      </c>
    </row>
    <row r="857" spans="1:12">
      <c r="A857" s="1046" t="s">
        <v>1150</v>
      </c>
      <c r="B857" s="1046" t="s">
        <v>2672</v>
      </c>
      <c r="C857" s="1047">
        <v>3623.7056033727927</v>
      </c>
      <c r="D857" s="1047" t="s">
        <v>21</v>
      </c>
      <c r="E857" s="1047" t="s">
        <v>21</v>
      </c>
      <c r="F857" s="1046">
        <v>30</v>
      </c>
      <c r="G857" s="1047">
        <v>3021.7219363629802</v>
      </c>
      <c r="H857" s="1046">
        <v>29</v>
      </c>
      <c r="I857" s="1048">
        <v>201.20023930045369</v>
      </c>
      <c r="J857" s="1046" t="s">
        <v>22</v>
      </c>
      <c r="K857" s="1049">
        <v>0</v>
      </c>
      <c r="L857" s="1047">
        <v>0</v>
      </c>
    </row>
    <row r="858" spans="1:12">
      <c r="A858" s="1046" t="s">
        <v>1151</v>
      </c>
      <c r="B858" s="1046" t="s">
        <v>2673</v>
      </c>
      <c r="C858" s="1047">
        <v>2120.1083898460211</v>
      </c>
      <c r="D858" s="1047" t="s">
        <v>21</v>
      </c>
      <c r="E858" s="1047" t="s">
        <v>21</v>
      </c>
      <c r="F858" s="1046">
        <v>10</v>
      </c>
      <c r="G858" s="1047">
        <v>1645.2404292937861</v>
      </c>
      <c r="H858" s="1046">
        <v>11</v>
      </c>
      <c r="I858" s="1048">
        <v>201.20023930045369</v>
      </c>
      <c r="J858" s="1046" t="s">
        <v>22</v>
      </c>
      <c r="K858" s="1049">
        <v>0</v>
      </c>
      <c r="L858" s="1047">
        <v>0</v>
      </c>
    </row>
    <row r="859" spans="1:12">
      <c r="A859" s="1046" t="s">
        <v>1152</v>
      </c>
      <c r="B859" s="1046" t="s">
        <v>2674</v>
      </c>
      <c r="C859" s="1047">
        <v>1935.7906154825343</v>
      </c>
      <c r="D859" s="1047" t="s">
        <v>21</v>
      </c>
      <c r="E859" s="1047" t="s">
        <v>21</v>
      </c>
      <c r="F859" s="1046">
        <v>7</v>
      </c>
      <c r="G859" s="1047">
        <v>1242.1020459568981</v>
      </c>
      <c r="H859" s="1046">
        <v>7</v>
      </c>
      <c r="I859" s="1048">
        <v>201.20023930045369</v>
      </c>
      <c r="J859" s="1046" t="s">
        <v>22</v>
      </c>
      <c r="K859" s="1049">
        <v>0</v>
      </c>
      <c r="L859" s="1047">
        <v>0</v>
      </c>
    </row>
    <row r="860" spans="1:12">
      <c r="A860" s="1046" t="s">
        <v>1153</v>
      </c>
      <c r="B860" s="1046" t="s">
        <v>301</v>
      </c>
      <c r="C860" s="1047">
        <v>277.83861554299034</v>
      </c>
      <c r="D860" s="1047" t="s">
        <v>21</v>
      </c>
      <c r="E860" s="1047" t="s">
        <v>21</v>
      </c>
      <c r="F860" s="1046">
        <v>5</v>
      </c>
      <c r="G860" s="1047">
        <v>435.82527928312214</v>
      </c>
      <c r="H860" s="1046">
        <v>5</v>
      </c>
      <c r="I860" s="1048">
        <v>201.20023930045369</v>
      </c>
      <c r="J860" s="1046" t="s">
        <v>27</v>
      </c>
      <c r="K860" s="1049">
        <v>1</v>
      </c>
      <c r="L860" s="1047">
        <v>435.82527928312214</v>
      </c>
    </row>
    <row r="861" spans="1:12">
      <c r="A861" s="1046" t="s">
        <v>1154</v>
      </c>
      <c r="B861" s="1046" t="s">
        <v>302</v>
      </c>
      <c r="C861" s="1047">
        <v>2602.7210350913701</v>
      </c>
      <c r="D861" s="1047" t="s">
        <v>21</v>
      </c>
      <c r="E861" s="1047" t="s">
        <v>21</v>
      </c>
      <c r="F861" s="1046">
        <v>14</v>
      </c>
      <c r="G861" s="1047">
        <v>4623.4105172951504</v>
      </c>
      <c r="H861" s="1046">
        <v>36</v>
      </c>
      <c r="I861" s="1048">
        <v>201.20023930045369</v>
      </c>
      <c r="J861" s="1046" t="s">
        <v>22</v>
      </c>
      <c r="K861" s="1049">
        <v>0</v>
      </c>
      <c r="L861" s="1047">
        <v>0</v>
      </c>
    </row>
    <row r="862" spans="1:12">
      <c r="A862" s="1046" t="s">
        <v>1155</v>
      </c>
      <c r="B862" s="1046" t="s">
        <v>303</v>
      </c>
      <c r="C862" s="1047">
        <v>1967.7775228503631</v>
      </c>
      <c r="D862" s="1047" t="s">
        <v>21</v>
      </c>
      <c r="E862" s="1047" t="s">
        <v>21</v>
      </c>
      <c r="F862" s="1046">
        <v>10</v>
      </c>
      <c r="G862" s="1047">
        <v>2287.0738292933984</v>
      </c>
      <c r="H862" s="1046">
        <v>16</v>
      </c>
      <c r="I862" s="1048">
        <v>201.20023930045369</v>
      </c>
      <c r="J862" s="1046" t="s">
        <v>22</v>
      </c>
      <c r="K862" s="1049">
        <v>0</v>
      </c>
      <c r="L862" s="1047">
        <v>0</v>
      </c>
    </row>
    <row r="863" spans="1:12">
      <c r="A863" s="1046" t="s">
        <v>1156</v>
      </c>
      <c r="B863" s="1046" t="s">
        <v>2675</v>
      </c>
      <c r="C863" s="1047">
        <v>2676.6153231539015</v>
      </c>
      <c r="D863" s="1047" t="s">
        <v>21</v>
      </c>
      <c r="E863" s="1047" t="s">
        <v>21</v>
      </c>
      <c r="F863" s="1046">
        <v>16</v>
      </c>
      <c r="G863" s="1047">
        <v>4414.4995053652792</v>
      </c>
      <c r="H863" s="1046">
        <v>38</v>
      </c>
      <c r="I863" s="1048">
        <v>201.20023930045369</v>
      </c>
      <c r="J863" s="1046" t="s">
        <v>22</v>
      </c>
      <c r="K863" s="1049">
        <v>0</v>
      </c>
      <c r="L863" s="1047">
        <v>0</v>
      </c>
    </row>
    <row r="864" spans="1:12">
      <c r="A864" s="1046" t="s">
        <v>1157</v>
      </c>
      <c r="B864" s="1046" t="s">
        <v>2676</v>
      </c>
      <c r="C864" s="1047">
        <v>1400.7994669600585</v>
      </c>
      <c r="D864" s="1047" t="s">
        <v>21</v>
      </c>
      <c r="E864" s="1047" t="s">
        <v>21</v>
      </c>
      <c r="F864" s="1046">
        <v>5</v>
      </c>
      <c r="G864" s="1047">
        <v>2168.4780583288421</v>
      </c>
      <c r="H864" s="1046">
        <v>16</v>
      </c>
      <c r="I864" s="1048">
        <v>201.20023930045369</v>
      </c>
      <c r="J864" s="1046" t="s">
        <v>22</v>
      </c>
      <c r="K864" s="1049">
        <v>0</v>
      </c>
      <c r="L864" s="1047">
        <v>0</v>
      </c>
    </row>
    <row r="865" spans="1:12">
      <c r="A865" s="1046" t="s">
        <v>1158</v>
      </c>
      <c r="B865" s="1046" t="s">
        <v>2677</v>
      </c>
      <c r="C865" s="1047">
        <v>1400.7994669600585</v>
      </c>
      <c r="D865" s="1047" t="s">
        <v>21</v>
      </c>
      <c r="E865" s="1047" t="s">
        <v>21</v>
      </c>
      <c r="F865" s="1046">
        <v>8</v>
      </c>
      <c r="G865" s="1047">
        <v>1407.6405738331525</v>
      </c>
      <c r="H865" s="1046">
        <v>9</v>
      </c>
      <c r="I865" s="1048">
        <v>201.20023930045369</v>
      </c>
      <c r="J865" s="1046" t="s">
        <v>22</v>
      </c>
      <c r="K865" s="1049">
        <v>0</v>
      </c>
      <c r="L865" s="1047">
        <v>0</v>
      </c>
    </row>
    <row r="866" spans="1:12">
      <c r="A866" s="1046" t="s">
        <v>1159</v>
      </c>
      <c r="B866" s="1046" t="s">
        <v>2678</v>
      </c>
      <c r="C866" s="1047">
        <v>2340.8980638080816</v>
      </c>
      <c r="D866" s="1047" t="s">
        <v>21</v>
      </c>
      <c r="E866" s="1047" t="s">
        <v>21</v>
      </c>
      <c r="F866" s="1046">
        <v>5</v>
      </c>
      <c r="G866" s="1047">
        <v>3890.8535627987012</v>
      </c>
      <c r="H866" s="1046">
        <v>14</v>
      </c>
      <c r="I866" s="1048">
        <v>201.20023930045369</v>
      </c>
      <c r="J866" s="1046" t="s">
        <v>22</v>
      </c>
      <c r="K866" s="1049">
        <v>0</v>
      </c>
      <c r="L866" s="1047">
        <v>0</v>
      </c>
    </row>
    <row r="867" spans="1:12">
      <c r="A867" s="1046" t="s">
        <v>1160</v>
      </c>
      <c r="B867" s="1046" t="s">
        <v>2679</v>
      </c>
      <c r="C867" s="1047">
        <v>3358.0848686194654</v>
      </c>
      <c r="D867" s="1047" t="s">
        <v>21</v>
      </c>
      <c r="E867" s="1047" t="s">
        <v>21</v>
      </c>
      <c r="F867" s="1046">
        <v>34</v>
      </c>
      <c r="G867" s="1047">
        <v>3999.414306989333</v>
      </c>
      <c r="H867" s="1046">
        <v>41</v>
      </c>
      <c r="I867" s="1048">
        <v>201.20023930045369</v>
      </c>
      <c r="J867" s="1046" t="s">
        <v>22</v>
      </c>
      <c r="K867" s="1049">
        <v>0</v>
      </c>
      <c r="L867" s="1047">
        <v>0</v>
      </c>
    </row>
    <row r="868" spans="1:12">
      <c r="A868" s="1046" t="s">
        <v>1161</v>
      </c>
      <c r="B868" s="1046" t="s">
        <v>2680</v>
      </c>
      <c r="C868" s="1047">
        <v>1809.0416447901111</v>
      </c>
      <c r="D868" s="1047" t="s">
        <v>21</v>
      </c>
      <c r="E868" s="1047" t="s">
        <v>21</v>
      </c>
      <c r="F868" s="1046">
        <v>7</v>
      </c>
      <c r="G868" s="1047">
        <v>2302.5825070349169</v>
      </c>
      <c r="H868" s="1046">
        <v>21</v>
      </c>
      <c r="I868" s="1048">
        <v>201.20023930045369</v>
      </c>
      <c r="J868" s="1046" t="s">
        <v>22</v>
      </c>
      <c r="K868" s="1049">
        <v>0</v>
      </c>
      <c r="L868" s="1047">
        <v>0</v>
      </c>
    </row>
    <row r="869" spans="1:12">
      <c r="A869" s="1046" t="s">
        <v>1162</v>
      </c>
      <c r="B869" s="1046" t="s">
        <v>2681</v>
      </c>
      <c r="C869" s="1047">
        <v>1445.0438554450509</v>
      </c>
      <c r="D869" s="1047" t="s">
        <v>21</v>
      </c>
      <c r="E869" s="1047" t="s">
        <v>21</v>
      </c>
      <c r="F869" s="1046">
        <v>5</v>
      </c>
      <c r="G869" s="1047">
        <v>1771.638363178213</v>
      </c>
      <c r="H869" s="1046">
        <v>13</v>
      </c>
      <c r="I869" s="1048">
        <v>201.20023930045369</v>
      </c>
      <c r="J869" s="1046" t="s">
        <v>22</v>
      </c>
      <c r="K869" s="1049">
        <v>0</v>
      </c>
      <c r="L869" s="1047">
        <v>0</v>
      </c>
    </row>
    <row r="870" spans="1:12">
      <c r="A870" s="1046" t="s">
        <v>1163</v>
      </c>
      <c r="B870" s="1046" t="s">
        <v>2682</v>
      </c>
      <c r="C870" s="1047">
        <v>331.15588353949084</v>
      </c>
      <c r="D870" s="1047" t="s">
        <v>21</v>
      </c>
      <c r="E870" s="1047" t="s">
        <v>21</v>
      </c>
      <c r="F870" s="1046">
        <v>5</v>
      </c>
      <c r="G870" s="1047">
        <v>562.87377450100792</v>
      </c>
      <c r="H870" s="1046">
        <v>5</v>
      </c>
      <c r="I870" s="1048">
        <v>201.20023930045369</v>
      </c>
      <c r="J870" s="1046" t="s">
        <v>27</v>
      </c>
      <c r="K870" s="1049">
        <v>1</v>
      </c>
      <c r="L870" s="1047">
        <v>562.87377450100792</v>
      </c>
    </row>
    <row r="871" spans="1:12">
      <c r="A871" s="1046" t="s">
        <v>2683</v>
      </c>
      <c r="B871" s="1046" t="s">
        <v>2684</v>
      </c>
      <c r="C871" s="1047">
        <v>998.94130158606765</v>
      </c>
      <c r="D871" s="1047" t="s">
        <v>21</v>
      </c>
      <c r="E871" s="1047" t="s">
        <v>21</v>
      </c>
      <c r="F871" s="1046">
        <v>5</v>
      </c>
      <c r="G871" s="1047">
        <v>1594.656981892645</v>
      </c>
      <c r="H871" s="1046">
        <v>5</v>
      </c>
      <c r="I871" s="1048">
        <v>201.20023930045369</v>
      </c>
      <c r="J871" s="1046" t="s">
        <v>22</v>
      </c>
      <c r="K871" s="1049">
        <v>0</v>
      </c>
      <c r="L871" s="1047">
        <v>0</v>
      </c>
    </row>
    <row r="872" spans="1:12">
      <c r="A872" s="1046" t="s">
        <v>2685</v>
      </c>
      <c r="B872" s="1046" t="s">
        <v>2686</v>
      </c>
      <c r="C872" s="1047">
        <v>734.38150481898117</v>
      </c>
      <c r="D872" s="1047" t="s">
        <v>21</v>
      </c>
      <c r="E872" s="1047" t="s">
        <v>21</v>
      </c>
      <c r="F872" s="1046">
        <v>5</v>
      </c>
      <c r="G872" s="1047">
        <v>1082.8706164225225</v>
      </c>
      <c r="H872" s="1046">
        <v>5</v>
      </c>
      <c r="I872" s="1048">
        <v>201.20023930045369</v>
      </c>
      <c r="J872" s="1046" t="s">
        <v>22</v>
      </c>
      <c r="K872" s="1049">
        <v>0</v>
      </c>
      <c r="L872" s="1047">
        <v>0</v>
      </c>
    </row>
    <row r="873" spans="1:12">
      <c r="A873" s="1046" t="s">
        <v>2687</v>
      </c>
      <c r="B873" s="1046" t="s">
        <v>2688</v>
      </c>
      <c r="C873" s="1047">
        <v>4654.4278727781884</v>
      </c>
      <c r="D873" s="1047" t="s">
        <v>21</v>
      </c>
      <c r="E873" s="1047" t="s">
        <v>21</v>
      </c>
      <c r="F873" s="1046">
        <v>27</v>
      </c>
      <c r="G873" s="1047">
        <v>3618.9955647414886</v>
      </c>
      <c r="H873" s="1046">
        <v>16</v>
      </c>
      <c r="I873" s="1048">
        <v>201.20023930045369</v>
      </c>
      <c r="J873" s="1046" t="s">
        <v>22</v>
      </c>
      <c r="K873" s="1049">
        <v>0</v>
      </c>
      <c r="L873" s="1047">
        <v>0</v>
      </c>
    </row>
    <row r="874" spans="1:12">
      <c r="A874" s="1046" t="s">
        <v>2689</v>
      </c>
      <c r="B874" s="1046" t="s">
        <v>2690</v>
      </c>
      <c r="C874" s="1047">
        <v>4333.3070160126217</v>
      </c>
      <c r="D874" s="1047" t="s">
        <v>21</v>
      </c>
      <c r="E874" s="1047" t="s">
        <v>21</v>
      </c>
      <c r="F874" s="1046">
        <v>16</v>
      </c>
      <c r="G874" s="1047">
        <v>4411.7626798814817</v>
      </c>
      <c r="H874" s="1046">
        <v>25</v>
      </c>
      <c r="I874" s="1048">
        <v>201.20023930045369</v>
      </c>
      <c r="J874" s="1046" t="s">
        <v>22</v>
      </c>
      <c r="K874" s="1049">
        <v>0</v>
      </c>
      <c r="L874" s="1047">
        <v>0</v>
      </c>
    </row>
    <row r="875" spans="1:12">
      <c r="A875" s="1046" t="s">
        <v>1164</v>
      </c>
      <c r="B875" s="1046" t="s">
        <v>2691</v>
      </c>
      <c r="C875" s="1047">
        <v>2448.546532837448</v>
      </c>
      <c r="D875" s="1047" t="s">
        <v>21</v>
      </c>
      <c r="E875" s="1047" t="s">
        <v>21</v>
      </c>
      <c r="F875" s="1046">
        <v>9</v>
      </c>
      <c r="G875" s="1047">
        <v>3557.8731289366788</v>
      </c>
      <c r="H875" s="1046">
        <v>28</v>
      </c>
      <c r="I875" s="1048">
        <v>201.20023930045369</v>
      </c>
      <c r="J875" s="1046" t="s">
        <v>22</v>
      </c>
      <c r="K875" s="1049">
        <v>0</v>
      </c>
      <c r="L875" s="1047">
        <v>0</v>
      </c>
    </row>
    <row r="876" spans="1:12">
      <c r="A876" s="1046" t="s">
        <v>1165</v>
      </c>
      <c r="B876" s="1046" t="s">
        <v>2692</v>
      </c>
      <c r="C876" s="1047">
        <v>1578.23602898986</v>
      </c>
      <c r="D876" s="1047" t="s">
        <v>21</v>
      </c>
      <c r="E876" s="1047" t="s">
        <v>21</v>
      </c>
      <c r="F876" s="1046">
        <v>5</v>
      </c>
      <c r="G876" s="1047">
        <v>5162.5651376032474</v>
      </c>
      <c r="H876" s="1046">
        <v>41</v>
      </c>
      <c r="I876" s="1048">
        <v>201.20023930045369</v>
      </c>
      <c r="J876" s="1046" t="s">
        <v>22</v>
      </c>
      <c r="K876" s="1049">
        <v>0</v>
      </c>
      <c r="L876" s="1047">
        <v>0</v>
      </c>
    </row>
    <row r="877" spans="1:12">
      <c r="A877" s="1046" t="s">
        <v>1166</v>
      </c>
      <c r="B877" s="1046" t="s">
        <v>2693</v>
      </c>
      <c r="C877" s="1047">
        <v>1362.9390909311278</v>
      </c>
      <c r="D877" s="1047" t="s">
        <v>21</v>
      </c>
      <c r="E877" s="1047" t="s">
        <v>21</v>
      </c>
      <c r="F877" s="1046">
        <v>5</v>
      </c>
      <c r="G877" s="1047">
        <v>2636.4752160582057</v>
      </c>
      <c r="H877" s="1046">
        <v>17</v>
      </c>
      <c r="I877" s="1048">
        <v>201.20023930045369</v>
      </c>
      <c r="J877" s="1046" t="s">
        <v>22</v>
      </c>
      <c r="K877" s="1049">
        <v>0</v>
      </c>
      <c r="L877" s="1047">
        <v>0</v>
      </c>
    </row>
    <row r="878" spans="1:12">
      <c r="A878" s="1046" t="s">
        <v>2694</v>
      </c>
      <c r="B878" s="1046" t="s">
        <v>2695</v>
      </c>
      <c r="C878" s="1047">
        <v>691.50457223948786</v>
      </c>
      <c r="D878" s="1047" t="s">
        <v>21</v>
      </c>
      <c r="E878" s="1047" t="s">
        <v>21</v>
      </c>
      <c r="F878" s="1046">
        <v>5</v>
      </c>
      <c r="G878" s="1047">
        <v>867.57367836379024</v>
      </c>
      <c r="H878" s="1046">
        <v>5</v>
      </c>
      <c r="I878" s="1048">
        <v>201.20023930045369</v>
      </c>
      <c r="J878" s="1046" t="s">
        <v>22</v>
      </c>
      <c r="K878" s="1049">
        <v>0</v>
      </c>
      <c r="L878" s="1047">
        <v>0</v>
      </c>
    </row>
    <row r="879" spans="1:12">
      <c r="A879" s="1046" t="s">
        <v>1167</v>
      </c>
      <c r="B879" s="1046" t="s">
        <v>2696</v>
      </c>
      <c r="C879" s="1047">
        <v>629.46986127341245</v>
      </c>
      <c r="D879" s="1047" t="s">
        <v>21</v>
      </c>
      <c r="E879" s="1047" t="s">
        <v>21</v>
      </c>
      <c r="F879" s="1046">
        <v>5</v>
      </c>
      <c r="G879" s="1047">
        <v>639.50488804733641</v>
      </c>
      <c r="H879" s="1046">
        <v>5</v>
      </c>
      <c r="I879" s="1048">
        <v>201.20023930045369</v>
      </c>
      <c r="J879" s="1046" t="s">
        <v>22</v>
      </c>
      <c r="K879" s="1049">
        <v>0</v>
      </c>
      <c r="L879" s="1047">
        <v>0</v>
      </c>
    </row>
    <row r="880" spans="1:12">
      <c r="A880" s="1046" t="s">
        <v>1168</v>
      </c>
      <c r="B880" s="1046" t="s">
        <v>2697</v>
      </c>
      <c r="C880" s="1047">
        <v>293.75260192759242</v>
      </c>
      <c r="D880" s="1047" t="s">
        <v>21</v>
      </c>
      <c r="E880" s="1047" t="s">
        <v>21</v>
      </c>
      <c r="F880" s="1046">
        <v>5</v>
      </c>
      <c r="G880" s="1047">
        <v>489.89176159974272</v>
      </c>
      <c r="H880" s="1046">
        <v>5</v>
      </c>
      <c r="I880" s="1048">
        <v>201.20023930045369</v>
      </c>
      <c r="J880" s="1046" t="s">
        <v>22</v>
      </c>
      <c r="K880" s="1049">
        <v>0</v>
      </c>
      <c r="L880" s="1047">
        <v>0</v>
      </c>
    </row>
    <row r="881" spans="1:12">
      <c r="A881" s="1046" t="s">
        <v>1169</v>
      </c>
      <c r="B881" s="1046" t="s">
        <v>2698</v>
      </c>
      <c r="C881" s="1047">
        <v>2009.7421802685908</v>
      </c>
      <c r="D881" s="1047" t="s">
        <v>21</v>
      </c>
      <c r="E881" s="1047" t="s">
        <v>21</v>
      </c>
      <c r="F881" s="1046">
        <v>18</v>
      </c>
      <c r="G881" s="1047">
        <v>2393.810023161499</v>
      </c>
      <c r="H881" s="1046">
        <v>25</v>
      </c>
      <c r="I881" s="1048">
        <v>201.20023930045369</v>
      </c>
      <c r="J881" s="1046" t="s">
        <v>27</v>
      </c>
      <c r="K881" s="1049">
        <v>0.25</v>
      </c>
      <c r="L881" s="1047">
        <v>598.45250579037474</v>
      </c>
    </row>
    <row r="882" spans="1:12">
      <c r="A882" s="1046" t="s">
        <v>1170</v>
      </c>
      <c r="B882" s="1046" t="s">
        <v>2699</v>
      </c>
      <c r="C882" s="1047">
        <v>985.25717416708028</v>
      </c>
      <c r="D882" s="1047" t="s">
        <v>21</v>
      </c>
      <c r="E882" s="1047" t="s">
        <v>21</v>
      </c>
      <c r="F882" s="1046">
        <v>8</v>
      </c>
      <c r="G882" s="1047">
        <v>1038.1691335204976</v>
      </c>
      <c r="H882" s="1046">
        <v>9</v>
      </c>
      <c r="I882" s="1048">
        <v>201.20023930045369</v>
      </c>
      <c r="J882" s="1046" t="s">
        <v>22</v>
      </c>
      <c r="K882" s="1049">
        <v>0</v>
      </c>
      <c r="L882" s="1047">
        <v>0</v>
      </c>
    </row>
    <row r="883" spans="1:12">
      <c r="A883" s="1046" t="s">
        <v>1171</v>
      </c>
      <c r="B883" s="1046" t="s">
        <v>2700</v>
      </c>
      <c r="C883" s="1047">
        <v>614.87345869315948</v>
      </c>
      <c r="D883" s="1047" t="s">
        <v>21</v>
      </c>
      <c r="E883" s="1047" t="s">
        <v>21</v>
      </c>
      <c r="F883" s="1046">
        <v>5</v>
      </c>
      <c r="G883" s="1047">
        <v>721.60965256125962</v>
      </c>
      <c r="H883" s="1046">
        <v>8</v>
      </c>
      <c r="I883" s="1048">
        <v>201.20023930045369</v>
      </c>
      <c r="J883" s="1046" t="s">
        <v>22</v>
      </c>
      <c r="K883" s="1049">
        <v>0</v>
      </c>
      <c r="L883" s="1047">
        <v>0</v>
      </c>
    </row>
    <row r="884" spans="1:12">
      <c r="A884" s="1046" t="s">
        <v>1172</v>
      </c>
      <c r="B884" s="1046" t="s">
        <v>304</v>
      </c>
      <c r="C884" s="1047">
        <v>198.87598515594769</v>
      </c>
      <c r="D884" s="1047" t="s">
        <v>21</v>
      </c>
      <c r="E884" s="1047" t="s">
        <v>21</v>
      </c>
      <c r="F884" s="1046">
        <v>5</v>
      </c>
      <c r="G884" s="1047">
        <v>562.87377450100792</v>
      </c>
      <c r="H884" s="1046">
        <v>5</v>
      </c>
      <c r="I884" s="1048">
        <v>201.20023930045369</v>
      </c>
      <c r="J884" s="1046" t="s">
        <v>22</v>
      </c>
      <c r="K884" s="1049">
        <v>0</v>
      </c>
      <c r="L884" s="1047">
        <v>0</v>
      </c>
    </row>
    <row r="885" spans="1:12">
      <c r="A885" s="1046" t="s">
        <v>1173</v>
      </c>
      <c r="B885" s="1046" t="s">
        <v>305</v>
      </c>
      <c r="C885" s="1047">
        <v>353.96276257113624</v>
      </c>
      <c r="D885" s="1047" t="s">
        <v>21</v>
      </c>
      <c r="E885" s="1047" t="s">
        <v>21</v>
      </c>
      <c r="F885" s="1046">
        <v>5</v>
      </c>
      <c r="G885" s="1047">
        <v>500.83906353493251</v>
      </c>
      <c r="H885" s="1046">
        <v>5</v>
      </c>
      <c r="I885" s="1048">
        <v>201.20023930045369</v>
      </c>
      <c r="J885" s="1046" t="s">
        <v>22</v>
      </c>
      <c r="K885" s="1049">
        <v>0</v>
      </c>
      <c r="L885" s="1047">
        <v>0</v>
      </c>
    </row>
    <row r="886" spans="1:12">
      <c r="A886" s="1046" t="s">
        <v>1174</v>
      </c>
      <c r="B886" s="1046" t="s">
        <v>2701</v>
      </c>
      <c r="C886" s="1047">
        <v>1332.8340106093558</v>
      </c>
      <c r="D886" s="1047" t="s">
        <v>21</v>
      </c>
      <c r="E886" s="1047" t="s">
        <v>21</v>
      </c>
      <c r="F886" s="1046">
        <v>8</v>
      </c>
      <c r="G886" s="1047">
        <v>2218.6531921984624</v>
      </c>
      <c r="H886" s="1046">
        <v>17</v>
      </c>
      <c r="I886" s="1048">
        <v>201.20023930045369</v>
      </c>
      <c r="J886" s="1046" t="s">
        <v>27</v>
      </c>
      <c r="K886" s="1049">
        <v>0.25</v>
      </c>
      <c r="L886" s="1047">
        <v>554.66329804961561</v>
      </c>
    </row>
    <row r="887" spans="1:12">
      <c r="A887" s="1046" t="s">
        <v>1175</v>
      </c>
      <c r="B887" s="1046" t="s">
        <v>2702</v>
      </c>
      <c r="C887" s="1047">
        <v>770.87251126961371</v>
      </c>
      <c r="D887" s="1047" t="s">
        <v>21</v>
      </c>
      <c r="E887" s="1047" t="s">
        <v>21</v>
      </c>
      <c r="F887" s="1046">
        <v>5</v>
      </c>
      <c r="G887" s="1047">
        <v>946.02934223265027</v>
      </c>
      <c r="H887" s="1046">
        <v>8</v>
      </c>
      <c r="I887" s="1048">
        <v>201.20023930045369</v>
      </c>
      <c r="J887" s="1046" t="s">
        <v>27</v>
      </c>
      <c r="K887" s="1049">
        <v>0.7</v>
      </c>
      <c r="L887" s="1047">
        <v>662.22053956285515</v>
      </c>
    </row>
    <row r="888" spans="1:12">
      <c r="A888" s="1046" t="s">
        <v>1176</v>
      </c>
      <c r="B888" s="1046" t="s">
        <v>2703</v>
      </c>
      <c r="C888" s="1047">
        <v>1726.9368802761878</v>
      </c>
      <c r="D888" s="1047" t="s">
        <v>21</v>
      </c>
      <c r="E888" s="1047" t="s">
        <v>21</v>
      </c>
      <c r="F888" s="1046">
        <v>9</v>
      </c>
      <c r="G888" s="1047">
        <v>1743.3578331789727</v>
      </c>
      <c r="H888" s="1046">
        <v>11</v>
      </c>
      <c r="I888" s="1048">
        <v>201.20023930045369</v>
      </c>
      <c r="J888" s="1046" t="s">
        <v>27</v>
      </c>
      <c r="K888" s="1049">
        <v>0.25</v>
      </c>
      <c r="L888" s="1047">
        <v>435.83945829474317</v>
      </c>
    </row>
    <row r="889" spans="1:12">
      <c r="A889" s="1046" t="s">
        <v>1177</v>
      </c>
      <c r="B889" s="1046" t="s">
        <v>2706</v>
      </c>
      <c r="C889" s="1047">
        <v>1132.1334751308766</v>
      </c>
      <c r="D889" s="1047" t="s">
        <v>21</v>
      </c>
      <c r="E889" s="1047" t="s">
        <v>21</v>
      </c>
      <c r="F889" s="1046">
        <v>5</v>
      </c>
      <c r="G889" s="1047">
        <v>751.71473288303162</v>
      </c>
      <c r="H889" s="1046">
        <v>5</v>
      </c>
      <c r="I889" s="1048">
        <v>201.20023930045369</v>
      </c>
      <c r="J889" s="1046" t="s">
        <v>27</v>
      </c>
      <c r="K889" s="1049">
        <v>0.7</v>
      </c>
      <c r="L889" s="1047">
        <v>526.20031301812207</v>
      </c>
    </row>
    <row r="890" spans="1:12">
      <c r="A890" s="1046" t="s">
        <v>1178</v>
      </c>
      <c r="B890" s="1046" t="s">
        <v>2709</v>
      </c>
      <c r="C890" s="1047">
        <v>4078.7822460194593</v>
      </c>
      <c r="D890" s="1047" t="s">
        <v>21</v>
      </c>
      <c r="E890" s="1047" t="s">
        <v>21</v>
      </c>
      <c r="F890" s="1046">
        <v>10</v>
      </c>
      <c r="G890" s="1047">
        <v>4755.6904156786941</v>
      </c>
      <c r="H890" s="1046">
        <v>27</v>
      </c>
      <c r="I890" s="1048">
        <v>201.20023930045369</v>
      </c>
      <c r="J890" s="1046" t="s">
        <v>22</v>
      </c>
      <c r="K890" s="1049">
        <v>0</v>
      </c>
      <c r="L890" s="1047">
        <v>0</v>
      </c>
    </row>
    <row r="891" spans="1:12">
      <c r="A891" s="1046" t="s">
        <v>1179</v>
      </c>
      <c r="B891" s="1046" t="s">
        <v>2712</v>
      </c>
      <c r="C891" s="1047">
        <v>3835.2047779614868</v>
      </c>
      <c r="D891" s="1047" t="s">
        <v>21</v>
      </c>
      <c r="E891" s="1047" t="s">
        <v>21</v>
      </c>
      <c r="F891" s="1046">
        <v>5</v>
      </c>
      <c r="G891" s="1047">
        <v>4232.9567482733819</v>
      </c>
      <c r="H891" s="1046">
        <v>45</v>
      </c>
      <c r="I891" s="1048">
        <v>201.20023930045369</v>
      </c>
      <c r="J891" s="1046" t="s">
        <v>22</v>
      </c>
      <c r="K891" s="1049">
        <v>0</v>
      </c>
      <c r="L891" s="1047">
        <v>0</v>
      </c>
    </row>
    <row r="892" spans="1:12">
      <c r="A892" s="1046" t="s">
        <v>1180</v>
      </c>
      <c r="B892" s="1046" t="s">
        <v>2715</v>
      </c>
      <c r="C892" s="1047">
        <v>2658.369819928585</v>
      </c>
      <c r="D892" s="1047" t="s">
        <v>21</v>
      </c>
      <c r="E892" s="1047" t="s">
        <v>21</v>
      </c>
      <c r="F892" s="1046">
        <v>12</v>
      </c>
      <c r="G892" s="1047">
        <v>6494.4868730513381</v>
      </c>
      <c r="H892" s="1046">
        <v>50</v>
      </c>
      <c r="I892" s="1048">
        <v>201.20023930045369</v>
      </c>
      <c r="J892" s="1046" t="s">
        <v>22</v>
      </c>
      <c r="K892" s="1049">
        <v>0</v>
      </c>
      <c r="L892" s="1047">
        <v>0</v>
      </c>
    </row>
    <row r="893" spans="1:12">
      <c r="A893" s="1046" t="s">
        <v>1181</v>
      </c>
      <c r="B893" s="1046" t="s">
        <v>2718</v>
      </c>
      <c r="C893" s="1047">
        <v>1977.8125496242872</v>
      </c>
      <c r="D893" s="1047" t="s">
        <v>21</v>
      </c>
      <c r="E893" s="1047" t="s">
        <v>21</v>
      </c>
      <c r="F893" s="1046">
        <v>5</v>
      </c>
      <c r="G893" s="1047">
        <v>3620.8201150640198</v>
      </c>
      <c r="H893" s="1046">
        <v>25</v>
      </c>
      <c r="I893" s="1048">
        <v>201.20023930045369</v>
      </c>
      <c r="J893" s="1046" t="s">
        <v>22</v>
      </c>
      <c r="K893" s="1049">
        <v>0</v>
      </c>
      <c r="L893" s="1047">
        <v>0</v>
      </c>
    </row>
    <row r="894" spans="1:12">
      <c r="A894" s="1046" t="s">
        <v>1182</v>
      </c>
      <c r="B894" s="1046" t="s">
        <v>2721</v>
      </c>
      <c r="C894" s="1047">
        <v>1888.4095838202372</v>
      </c>
      <c r="D894" s="1047" t="s">
        <v>21</v>
      </c>
      <c r="E894" s="1047" t="s">
        <v>21</v>
      </c>
      <c r="F894" s="1046">
        <v>5</v>
      </c>
      <c r="G894" s="1047">
        <v>2801.5970202473181</v>
      </c>
      <c r="H894" s="1046">
        <v>15</v>
      </c>
      <c r="I894" s="1048">
        <v>201.20023930045369</v>
      </c>
      <c r="J894" s="1046" t="s">
        <v>22</v>
      </c>
      <c r="K894" s="1049">
        <v>0</v>
      </c>
      <c r="L894" s="1047">
        <v>0</v>
      </c>
    </row>
    <row r="895" spans="1:12">
      <c r="A895" s="1046" t="s">
        <v>1183</v>
      </c>
      <c r="B895" s="1046" t="s">
        <v>2724</v>
      </c>
      <c r="C895" s="1047">
        <v>1220.6241657736605</v>
      </c>
      <c r="D895" s="1047" t="s">
        <v>21</v>
      </c>
      <c r="E895" s="1047" t="s">
        <v>21</v>
      </c>
      <c r="F895" s="1046">
        <v>5</v>
      </c>
      <c r="G895" s="1047">
        <v>2492.3357405782067</v>
      </c>
      <c r="H895" s="1046">
        <v>20</v>
      </c>
      <c r="I895" s="1048">
        <v>201.20023930045369</v>
      </c>
      <c r="J895" s="1046" t="s">
        <v>22</v>
      </c>
      <c r="K895" s="1049">
        <v>0</v>
      </c>
      <c r="L895" s="1047">
        <v>0</v>
      </c>
    </row>
    <row r="896" spans="1:12">
      <c r="A896" s="1046" t="s">
        <v>1184</v>
      </c>
      <c r="B896" s="1046" t="s">
        <v>2727</v>
      </c>
      <c r="C896" s="1047" t="s">
        <v>21</v>
      </c>
      <c r="D896" s="1047">
        <v>356.69958805493371</v>
      </c>
      <c r="E896" s="1047">
        <v>1084.6951667450539</v>
      </c>
      <c r="F896" s="1046">
        <v>5</v>
      </c>
      <c r="G896" s="1047">
        <v>562.87377450100792</v>
      </c>
      <c r="H896" s="1046">
        <v>5</v>
      </c>
      <c r="I896" s="1048">
        <v>201.20023930045369</v>
      </c>
      <c r="J896" s="1046" t="s">
        <v>22</v>
      </c>
      <c r="K896" s="1049">
        <v>0</v>
      </c>
      <c r="L896" s="1047">
        <v>0</v>
      </c>
    </row>
    <row r="897" spans="1:12">
      <c r="A897" s="1046" t="s">
        <v>1185</v>
      </c>
      <c r="B897" s="1046" t="s">
        <v>306</v>
      </c>
      <c r="C897" s="1047">
        <v>1050.028710616953</v>
      </c>
      <c r="D897" s="1047" t="s">
        <v>21</v>
      </c>
      <c r="E897" s="1047" t="s">
        <v>21</v>
      </c>
      <c r="F897" s="1046">
        <v>8</v>
      </c>
      <c r="G897" s="1047">
        <v>1643.9198406009987</v>
      </c>
      <c r="H897" s="1046">
        <v>12</v>
      </c>
      <c r="I897" s="1048">
        <v>201.20023930045369</v>
      </c>
      <c r="J897" s="1046" t="s">
        <v>27</v>
      </c>
      <c r="K897" s="1049">
        <v>0.25</v>
      </c>
      <c r="L897" s="1047">
        <v>410.97996015024967</v>
      </c>
    </row>
    <row r="898" spans="1:12">
      <c r="A898" s="1046" t="s">
        <v>1186</v>
      </c>
      <c r="B898" s="1046" t="s">
        <v>307</v>
      </c>
      <c r="C898" s="1047">
        <v>675.08361933670312</v>
      </c>
      <c r="D898" s="1047" t="s">
        <v>21</v>
      </c>
      <c r="E898" s="1047" t="s">
        <v>21</v>
      </c>
      <c r="F898" s="1046">
        <v>5</v>
      </c>
      <c r="G898" s="1047">
        <v>904.06468481442278</v>
      </c>
      <c r="H898" s="1046">
        <v>6</v>
      </c>
      <c r="I898" s="1048">
        <v>201.20023930045369</v>
      </c>
      <c r="J898" s="1046" t="s">
        <v>27</v>
      </c>
      <c r="K898" s="1049">
        <v>0.7</v>
      </c>
      <c r="L898" s="1047">
        <v>632.84527937009591</v>
      </c>
    </row>
    <row r="899" spans="1:12">
      <c r="A899" s="1046" t="s">
        <v>1187</v>
      </c>
      <c r="B899" s="1046" t="s">
        <v>2728</v>
      </c>
      <c r="C899" s="1047">
        <v>2916.8872838250886</v>
      </c>
      <c r="D899" s="1047" t="s">
        <v>21</v>
      </c>
      <c r="E899" s="1047" t="s">
        <v>21</v>
      </c>
      <c r="F899" s="1046">
        <v>6</v>
      </c>
      <c r="G899" s="1047">
        <v>2916.8872838250886</v>
      </c>
      <c r="H899" s="1046">
        <v>11</v>
      </c>
      <c r="I899" s="1048">
        <v>201.20023930045369</v>
      </c>
      <c r="J899" s="1046" t="s">
        <v>22</v>
      </c>
      <c r="K899" s="1049">
        <v>0</v>
      </c>
      <c r="L899" s="1047">
        <v>0</v>
      </c>
    </row>
    <row r="900" spans="1:12">
      <c r="A900" s="1046" t="s">
        <v>2729</v>
      </c>
      <c r="B900" s="1046" t="s">
        <v>2730</v>
      </c>
      <c r="C900" s="1047">
        <v>1948.619744463781</v>
      </c>
      <c r="D900" s="1047" t="s">
        <v>21</v>
      </c>
      <c r="E900" s="1047" t="s">
        <v>21</v>
      </c>
      <c r="F900" s="1046">
        <v>5</v>
      </c>
      <c r="G900" s="1047">
        <v>1157.6771796463195</v>
      </c>
      <c r="H900" s="1046">
        <v>6</v>
      </c>
      <c r="I900" s="1048">
        <v>201.20023930045369</v>
      </c>
      <c r="J900" s="1046" t="s">
        <v>22</v>
      </c>
      <c r="K900" s="1049">
        <v>0</v>
      </c>
      <c r="L900" s="1047">
        <v>0</v>
      </c>
    </row>
    <row r="901" spans="1:12">
      <c r="A901" s="1046" t="s">
        <v>2731</v>
      </c>
      <c r="B901" s="1046" t="s">
        <v>2732</v>
      </c>
      <c r="C901" s="1047">
        <v>1790.7961415647951</v>
      </c>
      <c r="D901" s="1047" t="s">
        <v>21</v>
      </c>
      <c r="E901" s="1047" t="s">
        <v>21</v>
      </c>
      <c r="F901" s="1046">
        <v>5</v>
      </c>
      <c r="G901" s="1047">
        <v>3946.5023476359161</v>
      </c>
      <c r="H901" s="1046">
        <v>23</v>
      </c>
      <c r="I901" s="1048">
        <v>201.20023930045369</v>
      </c>
      <c r="J901" s="1046" t="s">
        <v>22</v>
      </c>
      <c r="K901" s="1049">
        <v>0</v>
      </c>
      <c r="L901" s="1047">
        <v>0</v>
      </c>
    </row>
    <row r="902" spans="1:12">
      <c r="A902" s="1046" t="s">
        <v>1188</v>
      </c>
      <c r="B902" s="1046" t="s">
        <v>308</v>
      </c>
      <c r="C902" s="1047">
        <v>629.46986127341245</v>
      </c>
      <c r="D902" s="1047" t="s">
        <v>21</v>
      </c>
      <c r="E902" s="1047" t="s">
        <v>21</v>
      </c>
      <c r="F902" s="1046">
        <v>5</v>
      </c>
      <c r="G902" s="1047">
        <v>681.4695454655639</v>
      </c>
      <c r="H902" s="1046">
        <v>5</v>
      </c>
      <c r="I902" s="1048">
        <v>201.20023930045369</v>
      </c>
      <c r="J902" s="1046" t="s">
        <v>27</v>
      </c>
      <c r="K902" s="1049">
        <v>0.7</v>
      </c>
      <c r="L902" s="1047">
        <v>477.02868182589469</v>
      </c>
    </row>
    <row r="903" spans="1:12">
      <c r="A903" s="1046" t="s">
        <v>1189</v>
      </c>
      <c r="B903" s="1046" t="s">
        <v>309</v>
      </c>
      <c r="C903" s="1047">
        <v>1475.1489357668231</v>
      </c>
      <c r="D903" s="1047" t="s">
        <v>21</v>
      </c>
      <c r="E903" s="1047" t="s">
        <v>21</v>
      </c>
      <c r="F903" s="1046">
        <v>9</v>
      </c>
      <c r="G903" s="1047">
        <v>1525.3240696364428</v>
      </c>
      <c r="H903" s="1046">
        <v>10</v>
      </c>
      <c r="I903" s="1048">
        <v>201.20023930045369</v>
      </c>
      <c r="J903" s="1046" t="s">
        <v>27</v>
      </c>
      <c r="K903" s="1049">
        <v>0.45</v>
      </c>
      <c r="L903" s="1047">
        <v>686.39583133639928</v>
      </c>
    </row>
    <row r="904" spans="1:12">
      <c r="A904" s="1046" t="s">
        <v>1190</v>
      </c>
      <c r="B904" s="1046" t="s">
        <v>310</v>
      </c>
      <c r="C904" s="1047">
        <v>944.20479191011862</v>
      </c>
      <c r="D904" s="1047" t="s">
        <v>21</v>
      </c>
      <c r="E904" s="1047" t="s">
        <v>21</v>
      </c>
      <c r="F904" s="1046">
        <v>8</v>
      </c>
      <c r="G904" s="1047">
        <v>530.9441438567045</v>
      </c>
      <c r="H904" s="1046">
        <v>5</v>
      </c>
      <c r="I904" s="1048">
        <v>201.20023930045369</v>
      </c>
      <c r="J904" s="1046" t="s">
        <v>27</v>
      </c>
      <c r="K904" s="1049">
        <v>1</v>
      </c>
      <c r="L904" s="1047">
        <v>530.9441438567045</v>
      </c>
    </row>
    <row r="905" spans="1:12">
      <c r="A905" s="1046" t="s">
        <v>1191</v>
      </c>
      <c r="B905" s="1046" t="s">
        <v>311</v>
      </c>
      <c r="C905" s="1047">
        <v>416.90974869847747</v>
      </c>
      <c r="D905" s="1047" t="s">
        <v>21</v>
      </c>
      <c r="E905" s="1047" t="s">
        <v>21</v>
      </c>
      <c r="F905" s="1046">
        <v>5</v>
      </c>
      <c r="G905" s="1047">
        <v>565.61059998480539</v>
      </c>
      <c r="H905" s="1046">
        <v>5</v>
      </c>
      <c r="I905" s="1048">
        <v>201.20023930045369</v>
      </c>
      <c r="J905" s="1046" t="s">
        <v>22</v>
      </c>
      <c r="K905" s="1049">
        <v>0</v>
      </c>
      <c r="L905" s="1047">
        <v>0</v>
      </c>
    </row>
    <row r="906" spans="1:12">
      <c r="A906" s="1046" t="s">
        <v>1192</v>
      </c>
      <c r="B906" s="1046" t="s">
        <v>312</v>
      </c>
      <c r="C906" s="1047">
        <v>779.99526288227196</v>
      </c>
      <c r="D906" s="1047" t="s">
        <v>21</v>
      </c>
      <c r="E906" s="1047" t="s">
        <v>21</v>
      </c>
      <c r="F906" s="1046">
        <v>5</v>
      </c>
      <c r="G906" s="1047">
        <v>1293.606178674926</v>
      </c>
      <c r="H906" s="1046">
        <v>8</v>
      </c>
      <c r="I906" s="1048">
        <v>201.20023930045369</v>
      </c>
      <c r="J906" s="1046" t="s">
        <v>27</v>
      </c>
      <c r="K906" s="1049">
        <v>0.45</v>
      </c>
      <c r="L906" s="1047">
        <v>582.12278040371677</v>
      </c>
    </row>
    <row r="907" spans="1:12">
      <c r="A907" s="1046" t="s">
        <v>1193</v>
      </c>
      <c r="B907" s="1046" t="s">
        <v>313</v>
      </c>
      <c r="C907" s="1047">
        <v>340.27863515214904</v>
      </c>
      <c r="D907" s="1047" t="s">
        <v>21</v>
      </c>
      <c r="E907" s="1047" t="s">
        <v>21</v>
      </c>
      <c r="F907" s="1046">
        <v>5</v>
      </c>
      <c r="G907" s="1047">
        <v>499.92678837366662</v>
      </c>
      <c r="H907" s="1046">
        <v>5</v>
      </c>
      <c r="I907" s="1048">
        <v>201.20023930045369</v>
      </c>
      <c r="J907" s="1046" t="s">
        <v>27</v>
      </c>
      <c r="K907" s="1049">
        <v>1</v>
      </c>
      <c r="L907" s="1047">
        <v>499.92678837366662</v>
      </c>
    </row>
    <row r="908" spans="1:12">
      <c r="A908" s="1046" t="s">
        <v>1194</v>
      </c>
      <c r="B908" s="1046" t="s">
        <v>314</v>
      </c>
      <c r="C908" s="1047">
        <v>1926.7251405934014</v>
      </c>
      <c r="D908" s="1047" t="s">
        <v>21</v>
      </c>
      <c r="E908" s="1047" t="s">
        <v>21</v>
      </c>
      <c r="F908" s="1046">
        <v>18</v>
      </c>
      <c r="G908" s="1047">
        <v>2235.9864202625131</v>
      </c>
      <c r="H908" s="1046">
        <v>20</v>
      </c>
      <c r="I908" s="1048">
        <v>201.20023930045369</v>
      </c>
      <c r="J908" s="1046" t="s">
        <v>27</v>
      </c>
      <c r="K908" s="1049">
        <v>0.25</v>
      </c>
      <c r="L908" s="1047">
        <v>558.99660506562827</v>
      </c>
    </row>
    <row r="909" spans="1:12">
      <c r="A909" s="1046" t="s">
        <v>1195</v>
      </c>
      <c r="B909" s="1046" t="s">
        <v>315</v>
      </c>
      <c r="C909" s="1047">
        <v>706.10097481974083</v>
      </c>
      <c r="D909" s="1047" t="s">
        <v>21</v>
      </c>
      <c r="E909" s="1047" t="s">
        <v>21</v>
      </c>
      <c r="F909" s="1046">
        <v>5</v>
      </c>
      <c r="G909" s="1047">
        <v>1262.5888231918882</v>
      </c>
      <c r="H909" s="1046">
        <v>10</v>
      </c>
      <c r="I909" s="1048">
        <v>201.20023930045369</v>
      </c>
      <c r="J909" s="1046" t="s">
        <v>27</v>
      </c>
      <c r="K909" s="1049">
        <v>0.45</v>
      </c>
      <c r="L909" s="1047">
        <v>568.16497043634968</v>
      </c>
    </row>
    <row r="910" spans="1:12">
      <c r="A910" s="1046" t="s">
        <v>1196</v>
      </c>
      <c r="B910" s="1046" t="s">
        <v>2733</v>
      </c>
      <c r="C910" s="1047">
        <v>8920.2265268571391</v>
      </c>
      <c r="D910" s="1047" t="s">
        <v>21</v>
      </c>
      <c r="E910" s="1047" t="s">
        <v>21</v>
      </c>
      <c r="F910" s="1046">
        <v>28</v>
      </c>
      <c r="G910" s="1047">
        <v>8564.4392139634729</v>
      </c>
      <c r="H910" s="1046">
        <v>50</v>
      </c>
      <c r="I910" s="1048">
        <v>201.20023930045369</v>
      </c>
      <c r="J910" s="1046" t="s">
        <v>22</v>
      </c>
      <c r="K910" s="1049">
        <v>0</v>
      </c>
      <c r="L910" s="1047">
        <v>0</v>
      </c>
    </row>
    <row r="911" spans="1:12">
      <c r="A911" s="1046" t="s">
        <v>1197</v>
      </c>
      <c r="B911" s="1046" t="s">
        <v>2734</v>
      </c>
      <c r="C911" s="1047">
        <v>7171.3950427105729</v>
      </c>
      <c r="D911" s="1047" t="s">
        <v>21</v>
      </c>
      <c r="E911" s="1047" t="s">
        <v>21</v>
      </c>
      <c r="F911" s="1046">
        <v>21</v>
      </c>
      <c r="G911" s="1047">
        <v>4619.761416650088</v>
      </c>
      <c r="H911" s="1046">
        <v>25</v>
      </c>
      <c r="I911" s="1048">
        <v>201.20023930045369</v>
      </c>
      <c r="J911" s="1046" t="s">
        <v>22</v>
      </c>
      <c r="K911" s="1049">
        <v>0</v>
      </c>
      <c r="L911" s="1047">
        <v>0</v>
      </c>
    </row>
    <row r="912" spans="1:12">
      <c r="A912" s="1046" t="s">
        <v>1198</v>
      </c>
      <c r="B912" s="1046" t="s">
        <v>316</v>
      </c>
      <c r="C912" s="1047">
        <v>1452.3420567351777</v>
      </c>
      <c r="D912" s="1047" t="s">
        <v>21</v>
      </c>
      <c r="E912" s="1047" t="s">
        <v>21</v>
      </c>
      <c r="F912" s="1046">
        <v>8</v>
      </c>
      <c r="G912" s="1047">
        <v>897.678758685562</v>
      </c>
      <c r="H912" s="1046">
        <v>6</v>
      </c>
      <c r="I912" s="1048">
        <v>201.20023930045369</v>
      </c>
      <c r="J912" s="1046" t="s">
        <v>22</v>
      </c>
      <c r="K912" s="1049">
        <v>0</v>
      </c>
      <c r="L912" s="1047">
        <v>0</v>
      </c>
    </row>
    <row r="913" spans="1:12">
      <c r="A913" s="1046" t="s">
        <v>1199</v>
      </c>
      <c r="B913" s="1046" t="s">
        <v>317</v>
      </c>
      <c r="C913" s="1047">
        <v>827.43357126809428</v>
      </c>
      <c r="D913" s="1047" t="s">
        <v>21</v>
      </c>
      <c r="E913" s="1047" t="s">
        <v>21</v>
      </c>
      <c r="F913" s="1046">
        <v>5</v>
      </c>
      <c r="G913" s="1047">
        <v>603.01388159670375</v>
      </c>
      <c r="H913" s="1046">
        <v>5</v>
      </c>
      <c r="I913" s="1048">
        <v>201.20023930045369</v>
      </c>
      <c r="J913" s="1046" t="s">
        <v>22</v>
      </c>
      <c r="K913" s="1049">
        <v>0</v>
      </c>
      <c r="L913" s="1047">
        <v>0</v>
      </c>
    </row>
    <row r="914" spans="1:12">
      <c r="A914" s="1046" t="s">
        <v>2735</v>
      </c>
      <c r="B914" s="1046" t="s">
        <v>2736</v>
      </c>
      <c r="C914" s="1047">
        <v>276.41937386354198</v>
      </c>
      <c r="D914" s="1047" t="s">
        <v>21</v>
      </c>
      <c r="E914" s="1047" t="s">
        <v>21</v>
      </c>
      <c r="F914" s="1046">
        <v>5</v>
      </c>
      <c r="G914" s="1047">
        <v>467.08488256809738</v>
      </c>
      <c r="H914" s="1046">
        <v>5</v>
      </c>
      <c r="I914" s="1048">
        <v>201.20023930045369</v>
      </c>
      <c r="J914" s="1046" t="s">
        <v>22</v>
      </c>
      <c r="K914" s="1049">
        <v>0</v>
      </c>
      <c r="L914" s="1047">
        <v>0</v>
      </c>
    </row>
    <row r="915" spans="1:12">
      <c r="A915" s="1046" t="s">
        <v>2737</v>
      </c>
      <c r="B915" s="1046" t="s">
        <v>2738</v>
      </c>
      <c r="C915" s="1047">
        <v>405.05017160202192</v>
      </c>
      <c r="D915" s="1047" t="s">
        <v>21</v>
      </c>
      <c r="E915" s="1047" t="s">
        <v>21</v>
      </c>
      <c r="F915" s="1046">
        <v>5</v>
      </c>
      <c r="G915" s="1047">
        <v>891.29283255670134</v>
      </c>
      <c r="H915" s="1046">
        <v>5</v>
      </c>
      <c r="I915" s="1048">
        <v>201.20023930045369</v>
      </c>
      <c r="J915" s="1046" t="s">
        <v>22</v>
      </c>
      <c r="K915" s="1049">
        <v>0</v>
      </c>
      <c r="L915" s="1047">
        <v>0</v>
      </c>
    </row>
    <row r="916" spans="1:12">
      <c r="A916" s="1046" t="s">
        <v>2739</v>
      </c>
      <c r="B916" s="1046" t="s">
        <v>2740</v>
      </c>
      <c r="C916" s="1047">
        <v>395.92741998936373</v>
      </c>
      <c r="D916" s="1047" t="s">
        <v>21</v>
      </c>
      <c r="E916" s="1047" t="s">
        <v>21</v>
      </c>
      <c r="F916" s="1046">
        <v>5</v>
      </c>
      <c r="G916" s="1047">
        <v>892.20510771796717</v>
      </c>
      <c r="H916" s="1046">
        <v>5</v>
      </c>
      <c r="I916" s="1048">
        <v>201.20023930045369</v>
      </c>
      <c r="J916" s="1046" t="s">
        <v>22</v>
      </c>
      <c r="K916" s="1049">
        <v>0</v>
      </c>
      <c r="L916" s="1047">
        <v>0</v>
      </c>
    </row>
    <row r="917" spans="1:12">
      <c r="A917" s="1046" t="s">
        <v>1200</v>
      </c>
      <c r="B917" s="1046" t="s">
        <v>318</v>
      </c>
      <c r="C917" s="1047">
        <v>311.99810515290875</v>
      </c>
      <c r="D917" s="1047" t="s">
        <v>21</v>
      </c>
      <c r="E917" s="1047" t="s">
        <v>21</v>
      </c>
      <c r="F917" s="1046">
        <v>5</v>
      </c>
      <c r="G917" s="1047">
        <v>547.36509675948912</v>
      </c>
      <c r="H917" s="1046">
        <v>5</v>
      </c>
      <c r="I917" s="1048">
        <v>201.20023930045369</v>
      </c>
      <c r="J917" s="1046" t="s">
        <v>22</v>
      </c>
      <c r="K917" s="1049">
        <v>0</v>
      </c>
      <c r="L917" s="1047">
        <v>0</v>
      </c>
    </row>
    <row r="918" spans="1:12">
      <c r="A918" s="1046" t="s">
        <v>1201</v>
      </c>
      <c r="B918" s="1046" t="s">
        <v>2741</v>
      </c>
      <c r="C918" s="1047">
        <v>3696.5389534490828</v>
      </c>
      <c r="D918" s="1047" t="s">
        <v>21</v>
      </c>
      <c r="E918" s="1047" t="s">
        <v>21</v>
      </c>
      <c r="F918" s="1046">
        <v>11</v>
      </c>
      <c r="G918" s="1047">
        <v>2684.8257996052939</v>
      </c>
      <c r="H918" s="1046">
        <v>6</v>
      </c>
      <c r="I918" s="1048">
        <v>201.20023930045369</v>
      </c>
      <c r="J918" s="1046" t="s">
        <v>22</v>
      </c>
      <c r="K918" s="1049">
        <v>0</v>
      </c>
      <c r="L918" s="1047">
        <v>0</v>
      </c>
    </row>
    <row r="919" spans="1:12">
      <c r="A919" s="1046" t="s">
        <v>1202</v>
      </c>
      <c r="B919" s="1046" t="s">
        <v>2742</v>
      </c>
      <c r="C919" s="1047">
        <v>1855.567678014668</v>
      </c>
      <c r="D919" s="1047" t="s">
        <v>21</v>
      </c>
      <c r="E919" s="1047" t="s">
        <v>21</v>
      </c>
      <c r="F919" s="1046">
        <v>5</v>
      </c>
      <c r="G919" s="1047">
        <v>2874.5790331485837</v>
      </c>
      <c r="H919" s="1046">
        <v>16</v>
      </c>
      <c r="I919" s="1048">
        <v>201.20023930045369</v>
      </c>
      <c r="J919" s="1046" t="s">
        <v>22</v>
      </c>
      <c r="K919" s="1049">
        <v>0</v>
      </c>
      <c r="L919" s="1047">
        <v>0</v>
      </c>
    </row>
    <row r="920" spans="1:12">
      <c r="A920" s="1046" t="s">
        <v>1203</v>
      </c>
      <c r="B920" s="1046" t="s">
        <v>2743</v>
      </c>
      <c r="C920" s="1047">
        <v>1653.0425922136567</v>
      </c>
      <c r="D920" s="1047" t="s">
        <v>21</v>
      </c>
      <c r="E920" s="1047" t="s">
        <v>21</v>
      </c>
      <c r="F920" s="1046">
        <v>5</v>
      </c>
      <c r="G920" s="1047">
        <v>2293.4597554222591</v>
      </c>
      <c r="H920" s="1046">
        <v>45</v>
      </c>
      <c r="I920" s="1048">
        <v>201.20023930045369</v>
      </c>
      <c r="J920" s="1046" t="s">
        <v>22</v>
      </c>
      <c r="K920" s="1049">
        <v>0</v>
      </c>
      <c r="L920" s="1047">
        <v>0</v>
      </c>
    </row>
    <row r="921" spans="1:12">
      <c r="A921" s="1046" t="s">
        <v>1204</v>
      </c>
      <c r="B921" s="1046" t="s">
        <v>2744</v>
      </c>
      <c r="C921" s="1047">
        <v>3485.8033911966791</v>
      </c>
      <c r="D921" s="1047" t="s">
        <v>21</v>
      </c>
      <c r="E921" s="1047" t="s">
        <v>21</v>
      </c>
      <c r="F921" s="1046">
        <v>5</v>
      </c>
      <c r="G921" s="1047">
        <v>1503.4294657660632</v>
      </c>
      <c r="H921" s="1046">
        <v>20</v>
      </c>
      <c r="I921" s="1048">
        <v>201.20023930045369</v>
      </c>
      <c r="J921" s="1046" t="s">
        <v>22</v>
      </c>
      <c r="K921" s="1049">
        <v>0</v>
      </c>
      <c r="L921" s="1047">
        <v>0</v>
      </c>
    </row>
    <row r="922" spans="1:12">
      <c r="A922" s="1046" t="s">
        <v>1205</v>
      </c>
      <c r="B922" s="1046" t="s">
        <v>319</v>
      </c>
      <c r="C922" s="1047">
        <v>1156.7649044850534</v>
      </c>
      <c r="D922" s="1047" t="s">
        <v>21</v>
      </c>
      <c r="E922" s="1047" t="s">
        <v>21</v>
      </c>
      <c r="F922" s="1046">
        <v>5</v>
      </c>
      <c r="G922" s="1047">
        <v>1269.8870244820148</v>
      </c>
      <c r="H922" s="1046">
        <v>6</v>
      </c>
      <c r="I922" s="1048">
        <v>201.20023930045369</v>
      </c>
      <c r="J922" s="1046" t="s">
        <v>22</v>
      </c>
      <c r="K922" s="1049">
        <v>0</v>
      </c>
      <c r="L922" s="1047">
        <v>0</v>
      </c>
    </row>
    <row r="923" spans="1:12">
      <c r="A923" s="1046" t="s">
        <v>1206</v>
      </c>
      <c r="B923" s="1046" t="s">
        <v>2745</v>
      </c>
      <c r="C923" s="1047">
        <v>1396.6932718979626</v>
      </c>
      <c r="D923" s="1047" t="s">
        <v>21</v>
      </c>
      <c r="E923" s="1047" t="s">
        <v>21</v>
      </c>
      <c r="F923" s="1046">
        <v>5</v>
      </c>
      <c r="G923" s="1047">
        <v>2990.4379786293416</v>
      </c>
      <c r="H923" s="1046">
        <v>21</v>
      </c>
      <c r="I923" s="1048">
        <v>201.20023930045369</v>
      </c>
      <c r="J923" s="1046" t="s">
        <v>22</v>
      </c>
      <c r="K923" s="1049">
        <v>0</v>
      </c>
      <c r="L923" s="1047">
        <v>0</v>
      </c>
    </row>
    <row r="924" spans="1:12">
      <c r="A924" s="1046" t="s">
        <v>2746</v>
      </c>
      <c r="B924" s="1046" t="s">
        <v>2747</v>
      </c>
      <c r="C924" s="1047">
        <v>1254.3783467404955</v>
      </c>
      <c r="D924" s="1047" t="s">
        <v>21</v>
      </c>
      <c r="E924" s="1047" t="s">
        <v>21</v>
      </c>
      <c r="F924" s="1046">
        <v>5</v>
      </c>
      <c r="G924" s="1047">
        <v>2351.8453657432715</v>
      </c>
      <c r="H924" s="1046">
        <v>11</v>
      </c>
      <c r="I924" s="1048">
        <v>201.20023930045369</v>
      </c>
      <c r="J924" s="1046" t="s">
        <v>22</v>
      </c>
      <c r="K924" s="1049">
        <v>0</v>
      </c>
      <c r="L924" s="1047">
        <v>0</v>
      </c>
    </row>
    <row r="925" spans="1:12">
      <c r="A925" s="1046" t="s">
        <v>2748</v>
      </c>
      <c r="B925" s="1046" t="s">
        <v>2749</v>
      </c>
      <c r="C925" s="1047">
        <v>1264.4133735144198</v>
      </c>
      <c r="D925" s="1047" t="s">
        <v>21</v>
      </c>
      <c r="E925" s="1047" t="s">
        <v>21</v>
      </c>
      <c r="F925" s="1046">
        <v>5</v>
      </c>
      <c r="G925" s="1047">
        <v>1526.2363447977086</v>
      </c>
      <c r="H925" s="1046">
        <v>5</v>
      </c>
      <c r="I925" s="1048">
        <v>201.20023930045369</v>
      </c>
      <c r="J925" s="1046" t="s">
        <v>22</v>
      </c>
      <c r="K925" s="1049">
        <v>0</v>
      </c>
      <c r="L925" s="1047">
        <v>0</v>
      </c>
    </row>
    <row r="926" spans="1:12">
      <c r="A926" s="1046" t="s">
        <v>1207</v>
      </c>
      <c r="B926" s="1046" t="s">
        <v>2750</v>
      </c>
      <c r="C926" s="1047">
        <v>912.27516126581497</v>
      </c>
      <c r="D926" s="1047" t="s">
        <v>21</v>
      </c>
      <c r="E926" s="1047" t="s">
        <v>21</v>
      </c>
      <c r="F926" s="1046">
        <v>5</v>
      </c>
      <c r="G926" s="1047">
        <v>1111.1511464217626</v>
      </c>
      <c r="H926" s="1046">
        <v>5</v>
      </c>
      <c r="I926" s="1048">
        <v>201.20023930045369</v>
      </c>
      <c r="J926" s="1046" t="s">
        <v>22</v>
      </c>
      <c r="K926" s="1049">
        <v>0</v>
      </c>
      <c r="L926" s="1047">
        <v>0</v>
      </c>
    </row>
    <row r="927" spans="1:12">
      <c r="A927" s="1046" t="s">
        <v>2751</v>
      </c>
      <c r="B927" s="1046" t="s">
        <v>2752</v>
      </c>
      <c r="C927" s="1047">
        <v>1176.8349580329013</v>
      </c>
      <c r="D927" s="1047" t="s">
        <v>21</v>
      </c>
      <c r="E927" s="1047" t="s">
        <v>21</v>
      </c>
      <c r="F927" s="1046">
        <v>5</v>
      </c>
      <c r="G927" s="1047">
        <v>1180.4840586779649</v>
      </c>
      <c r="H927" s="1046">
        <v>5</v>
      </c>
      <c r="I927" s="1048">
        <v>201.20023930045369</v>
      </c>
      <c r="J927" s="1046" t="s">
        <v>22</v>
      </c>
      <c r="K927" s="1049">
        <v>0</v>
      </c>
      <c r="L927" s="1047">
        <v>0</v>
      </c>
    </row>
    <row r="928" spans="1:12">
      <c r="A928" s="1046" t="s">
        <v>2753</v>
      </c>
      <c r="B928" s="1046" t="s">
        <v>2754</v>
      </c>
      <c r="C928" s="1047">
        <v>1256.2028970630272</v>
      </c>
      <c r="D928" s="1047" t="s">
        <v>21</v>
      </c>
      <c r="E928" s="1047" t="s">
        <v>21</v>
      </c>
      <c r="F928" s="1046">
        <v>5</v>
      </c>
      <c r="G928" s="1047">
        <v>1302.7289302875838</v>
      </c>
      <c r="H928" s="1046">
        <v>5</v>
      </c>
      <c r="I928" s="1048">
        <v>201.20023930045369</v>
      </c>
      <c r="J928" s="1046" t="s">
        <v>22</v>
      </c>
      <c r="K928" s="1049">
        <v>0</v>
      </c>
      <c r="L928" s="1047">
        <v>0</v>
      </c>
    </row>
    <row r="929" spans="1:12">
      <c r="A929" s="1046" t="s">
        <v>1208</v>
      </c>
      <c r="B929" s="1046" t="s">
        <v>2755</v>
      </c>
      <c r="C929" s="1047">
        <v>632.20668675720992</v>
      </c>
      <c r="D929" s="1047" t="s">
        <v>21</v>
      </c>
      <c r="E929" s="1047" t="s">
        <v>21</v>
      </c>
      <c r="F929" s="1046">
        <v>5</v>
      </c>
      <c r="G929" s="1047">
        <v>827.43357126809428</v>
      </c>
      <c r="H929" s="1046">
        <v>5</v>
      </c>
      <c r="I929" s="1048">
        <v>201.20023930045369</v>
      </c>
      <c r="J929" s="1046" t="s">
        <v>22</v>
      </c>
      <c r="K929" s="1049">
        <v>0</v>
      </c>
      <c r="L929" s="1047">
        <v>0</v>
      </c>
    </row>
    <row r="930" spans="1:12">
      <c r="A930" s="1046" t="s">
        <v>1209</v>
      </c>
      <c r="B930" s="1046" t="s">
        <v>2756</v>
      </c>
      <c r="C930" s="1047">
        <v>811.92489352657549</v>
      </c>
      <c r="D930" s="1047" t="s">
        <v>21</v>
      </c>
      <c r="E930" s="1047" t="s">
        <v>21</v>
      </c>
      <c r="F930" s="1046">
        <v>5</v>
      </c>
      <c r="G930" s="1047">
        <v>1450.5175064126458</v>
      </c>
      <c r="H930" s="1046">
        <v>5</v>
      </c>
      <c r="I930" s="1048">
        <v>201.20023930045369</v>
      </c>
      <c r="J930" s="1046" t="s">
        <v>22</v>
      </c>
      <c r="K930" s="1049">
        <v>0</v>
      </c>
      <c r="L930" s="1047">
        <v>0</v>
      </c>
    </row>
    <row r="931" spans="1:12">
      <c r="A931" s="1046" t="s">
        <v>1210</v>
      </c>
      <c r="B931" s="1046" t="s">
        <v>2757</v>
      </c>
      <c r="C931" s="1047">
        <v>764.48658514075305</v>
      </c>
      <c r="D931" s="1047" t="s">
        <v>21</v>
      </c>
      <c r="E931" s="1047" t="s">
        <v>21</v>
      </c>
      <c r="F931" s="1046">
        <v>5</v>
      </c>
      <c r="G931" s="1047">
        <v>650.45218998252619</v>
      </c>
      <c r="H931" s="1046">
        <v>5</v>
      </c>
      <c r="I931" s="1048">
        <v>201.20023930045369</v>
      </c>
      <c r="J931" s="1046" t="s">
        <v>22</v>
      </c>
      <c r="K931" s="1049">
        <v>0</v>
      </c>
      <c r="L931" s="1047">
        <v>0</v>
      </c>
    </row>
    <row r="932" spans="1:12">
      <c r="A932" s="1046" t="s">
        <v>2758</v>
      </c>
      <c r="B932" s="1046" t="s">
        <v>2759</v>
      </c>
      <c r="C932" s="1047">
        <v>842.94224900961308</v>
      </c>
      <c r="D932" s="1047" t="s">
        <v>21</v>
      </c>
      <c r="E932" s="1047" t="s">
        <v>21</v>
      </c>
      <c r="F932" s="1046">
        <v>5</v>
      </c>
      <c r="G932" s="1047">
        <v>905.88923513695431</v>
      </c>
      <c r="H932" s="1046">
        <v>5</v>
      </c>
      <c r="I932" s="1048">
        <v>201.20023930045369</v>
      </c>
      <c r="J932" s="1046" t="s">
        <v>22</v>
      </c>
      <c r="K932" s="1049">
        <v>0</v>
      </c>
      <c r="L932" s="1047">
        <v>0</v>
      </c>
    </row>
    <row r="933" spans="1:12">
      <c r="A933" s="1046" t="s">
        <v>2760</v>
      </c>
      <c r="B933" s="1046" t="s">
        <v>2761</v>
      </c>
      <c r="C933" s="1047">
        <v>864.83685287999276</v>
      </c>
      <c r="D933" s="1047" t="s">
        <v>21</v>
      </c>
      <c r="E933" s="1047" t="s">
        <v>21</v>
      </c>
      <c r="F933" s="1046">
        <v>5</v>
      </c>
      <c r="G933" s="1047">
        <v>1193.2559109356862</v>
      </c>
      <c r="H933" s="1046">
        <v>5</v>
      </c>
      <c r="I933" s="1048">
        <v>201.20023930045369</v>
      </c>
      <c r="J933" s="1046" t="s">
        <v>22</v>
      </c>
      <c r="K933" s="1049">
        <v>0</v>
      </c>
      <c r="L933" s="1047">
        <v>0</v>
      </c>
    </row>
    <row r="934" spans="1:12">
      <c r="A934" s="1046" t="s">
        <v>1211</v>
      </c>
      <c r="B934" s="1046" t="s">
        <v>320</v>
      </c>
      <c r="C934" s="1047">
        <v>1518.9381435075823</v>
      </c>
      <c r="D934" s="1047" t="s">
        <v>21</v>
      </c>
      <c r="E934" s="1047" t="s">
        <v>21</v>
      </c>
      <c r="F934" s="1046">
        <v>5</v>
      </c>
      <c r="G934" s="1047">
        <v>2176.6885347802349</v>
      </c>
      <c r="H934" s="1046">
        <v>15</v>
      </c>
      <c r="I934" s="1048">
        <v>201.20023930045369</v>
      </c>
      <c r="J934" s="1046" t="s">
        <v>27</v>
      </c>
      <c r="K934" s="1049">
        <v>0.25</v>
      </c>
      <c r="L934" s="1047">
        <v>544.17213369505873</v>
      </c>
    </row>
    <row r="935" spans="1:12">
      <c r="A935" s="1046" t="s">
        <v>1212</v>
      </c>
      <c r="B935" s="1046" t="s">
        <v>321</v>
      </c>
      <c r="C935" s="1047">
        <v>1084.6951667450539</v>
      </c>
      <c r="D935" s="1047" t="s">
        <v>21</v>
      </c>
      <c r="E935" s="1047" t="s">
        <v>21</v>
      </c>
      <c r="F935" s="1046">
        <v>5</v>
      </c>
      <c r="G935" s="1047">
        <v>1107.5020457766993</v>
      </c>
      <c r="H935" s="1046">
        <v>8</v>
      </c>
      <c r="I935" s="1048">
        <v>201.20023930045369</v>
      </c>
      <c r="J935" s="1046" t="s">
        <v>27</v>
      </c>
      <c r="K935" s="1049">
        <v>0.7</v>
      </c>
      <c r="L935" s="1047">
        <v>775.25143204368953</v>
      </c>
    </row>
    <row r="936" spans="1:12">
      <c r="A936" s="1046" t="s">
        <v>1213</v>
      </c>
      <c r="B936" s="1046" t="s">
        <v>322</v>
      </c>
      <c r="C936" s="1047">
        <v>1238.8696689989767</v>
      </c>
      <c r="D936" s="1047" t="s">
        <v>21</v>
      </c>
      <c r="E936" s="1047" t="s">
        <v>21</v>
      </c>
      <c r="F936" s="1046">
        <v>8</v>
      </c>
      <c r="G936" s="1047">
        <v>1552.6923244744171</v>
      </c>
      <c r="H936" s="1046">
        <v>10</v>
      </c>
      <c r="I936" s="1048">
        <v>201.20023930045369</v>
      </c>
      <c r="J936" s="1046" t="s">
        <v>27</v>
      </c>
      <c r="K936" s="1049">
        <v>0.45</v>
      </c>
      <c r="L936" s="1047">
        <v>698.71154601348769</v>
      </c>
    </row>
    <row r="937" spans="1:12">
      <c r="A937" s="1046" t="s">
        <v>1214</v>
      </c>
      <c r="B937" s="1046" t="s">
        <v>323</v>
      </c>
      <c r="C937" s="1047">
        <v>768.13568578581646</v>
      </c>
      <c r="D937" s="1047" t="s">
        <v>21</v>
      </c>
      <c r="E937" s="1047" t="s">
        <v>21</v>
      </c>
      <c r="F937" s="1046">
        <v>5</v>
      </c>
      <c r="G937" s="1047">
        <v>546.45282159822318</v>
      </c>
      <c r="H937" s="1046">
        <v>5</v>
      </c>
      <c r="I937" s="1048">
        <v>201.20023930045369</v>
      </c>
      <c r="J937" s="1046" t="s">
        <v>27</v>
      </c>
      <c r="K937" s="1049">
        <v>1</v>
      </c>
      <c r="L937" s="1047">
        <v>546.45282159822318</v>
      </c>
    </row>
    <row r="938" spans="1:12">
      <c r="A938" s="1046" t="s">
        <v>1215</v>
      </c>
      <c r="B938" s="1046" t="s">
        <v>2762</v>
      </c>
      <c r="C938" s="1047">
        <v>2879.1404089549123</v>
      </c>
      <c r="D938" s="1047" t="s">
        <v>21</v>
      </c>
      <c r="E938" s="1047" t="s">
        <v>21</v>
      </c>
      <c r="F938" s="1046">
        <v>11</v>
      </c>
      <c r="G938" s="1047">
        <v>2421.1782779994733</v>
      </c>
      <c r="H938" s="1046">
        <v>35</v>
      </c>
      <c r="I938" s="1048">
        <v>201.20023930045369</v>
      </c>
      <c r="J938" s="1046" t="s">
        <v>22</v>
      </c>
      <c r="K938" s="1049">
        <v>0</v>
      </c>
      <c r="L938" s="1047">
        <v>0</v>
      </c>
    </row>
    <row r="939" spans="1:12">
      <c r="A939" s="1046" t="s">
        <v>2704</v>
      </c>
      <c r="B939" s="1046" t="s">
        <v>2705</v>
      </c>
      <c r="C939" s="1047">
        <v>8533.421858480433</v>
      </c>
      <c r="D939" s="1047" t="s">
        <v>21</v>
      </c>
      <c r="E939" s="1047" t="s">
        <v>21</v>
      </c>
      <c r="F939" s="1046">
        <v>43</v>
      </c>
      <c r="G939" s="1047">
        <v>8825.3499100854951</v>
      </c>
      <c r="H939" s="1046">
        <v>61</v>
      </c>
      <c r="I939" s="1048">
        <v>201.20023930045369</v>
      </c>
      <c r="J939" s="1046" t="s">
        <v>22</v>
      </c>
      <c r="K939" s="1049">
        <v>0</v>
      </c>
      <c r="L939" s="1047">
        <v>0</v>
      </c>
    </row>
    <row r="940" spans="1:12">
      <c r="A940" s="1046" t="s">
        <v>2707</v>
      </c>
      <c r="B940" s="1046" t="s">
        <v>2708</v>
      </c>
      <c r="C940" s="1047">
        <v>4445.5168608483173</v>
      </c>
      <c r="D940" s="1047" t="s">
        <v>21</v>
      </c>
      <c r="E940" s="1047" t="s">
        <v>21</v>
      </c>
      <c r="F940" s="1046">
        <v>16</v>
      </c>
      <c r="G940" s="1047">
        <v>5420.7390082414731</v>
      </c>
      <c r="H940" s="1046">
        <v>33</v>
      </c>
      <c r="I940" s="1048">
        <v>201.20023930045369</v>
      </c>
      <c r="J940" s="1046" t="s">
        <v>22</v>
      </c>
      <c r="K940" s="1049">
        <v>0</v>
      </c>
      <c r="L940" s="1047">
        <v>0</v>
      </c>
    </row>
    <row r="941" spans="1:12">
      <c r="A941" s="1046" t="s">
        <v>2710</v>
      </c>
      <c r="B941" s="1046" t="s">
        <v>2711</v>
      </c>
      <c r="C941" s="1047">
        <v>6083.0507753204556</v>
      </c>
      <c r="D941" s="1047" t="s">
        <v>21</v>
      </c>
      <c r="E941" s="1047" t="s">
        <v>21</v>
      </c>
      <c r="F941" s="1046">
        <v>26</v>
      </c>
      <c r="G941" s="1047">
        <v>6538.2760807920968</v>
      </c>
      <c r="H941" s="1046">
        <v>57</v>
      </c>
      <c r="I941" s="1048">
        <v>201.20023930045369</v>
      </c>
      <c r="J941" s="1046" t="s">
        <v>22</v>
      </c>
      <c r="K941" s="1049">
        <v>0</v>
      </c>
      <c r="L941" s="1047">
        <v>0</v>
      </c>
    </row>
    <row r="942" spans="1:12">
      <c r="A942" s="1046" t="s">
        <v>2713</v>
      </c>
      <c r="B942" s="1046" t="s">
        <v>2714</v>
      </c>
      <c r="C942" s="1047">
        <v>3770.4332415116137</v>
      </c>
      <c r="D942" s="1047" t="s">
        <v>21</v>
      </c>
      <c r="E942" s="1047" t="s">
        <v>21</v>
      </c>
      <c r="F942" s="1046">
        <v>15</v>
      </c>
      <c r="G942" s="1047">
        <v>3916.3972673141443</v>
      </c>
      <c r="H942" s="1046">
        <v>26</v>
      </c>
      <c r="I942" s="1048">
        <v>201.20023930045369</v>
      </c>
      <c r="J942" s="1046" t="s">
        <v>22</v>
      </c>
      <c r="K942" s="1049">
        <v>0</v>
      </c>
      <c r="L942" s="1047">
        <v>0</v>
      </c>
    </row>
    <row r="943" spans="1:12">
      <c r="A943" s="1046" t="s">
        <v>2716</v>
      </c>
      <c r="B943" s="1046" t="s">
        <v>2717</v>
      </c>
      <c r="C943" s="1047">
        <v>4378.0084989146471</v>
      </c>
      <c r="D943" s="1047" t="s">
        <v>21</v>
      </c>
      <c r="E943" s="1047" t="s">
        <v>21</v>
      </c>
      <c r="F943" s="1046">
        <v>11</v>
      </c>
      <c r="G943" s="1047">
        <v>5169.3595451476003</v>
      </c>
      <c r="H943" s="1046">
        <v>49</v>
      </c>
      <c r="I943" s="1048">
        <v>201.20023930045369</v>
      </c>
      <c r="J943" s="1046" t="s">
        <v>22</v>
      </c>
      <c r="K943" s="1049">
        <v>0</v>
      </c>
      <c r="L943" s="1047">
        <v>0</v>
      </c>
    </row>
    <row r="944" spans="1:12">
      <c r="A944" s="1046" t="s">
        <v>2719</v>
      </c>
      <c r="B944" s="1046" t="s">
        <v>2720</v>
      </c>
      <c r="C944" s="1047">
        <v>3829.7311269938918</v>
      </c>
      <c r="D944" s="1047" t="s">
        <v>21</v>
      </c>
      <c r="E944" s="1047" t="s">
        <v>21</v>
      </c>
      <c r="F944" s="1046">
        <v>7</v>
      </c>
      <c r="G944" s="1047">
        <v>5169.3595451476003</v>
      </c>
      <c r="H944" s="1046">
        <v>18</v>
      </c>
      <c r="I944" s="1048">
        <v>201.20023930045369</v>
      </c>
      <c r="J944" s="1046" t="s">
        <v>22</v>
      </c>
      <c r="K944" s="1049">
        <v>0</v>
      </c>
      <c r="L944" s="1047">
        <v>0</v>
      </c>
    </row>
    <row r="945" spans="1:12">
      <c r="A945" s="1046" t="s">
        <v>2722</v>
      </c>
      <c r="B945" s="1046" t="s">
        <v>2723</v>
      </c>
      <c r="C945" s="1047">
        <v>5499.1946721103341</v>
      </c>
      <c r="D945" s="1047" t="s">
        <v>21</v>
      </c>
      <c r="E945" s="1047" t="s">
        <v>21</v>
      </c>
      <c r="F945" s="1046">
        <v>12</v>
      </c>
      <c r="G945" s="1047">
        <v>10910.810928739147</v>
      </c>
      <c r="H945" s="1046">
        <v>54</v>
      </c>
      <c r="I945" s="1048">
        <v>201.20023930045369</v>
      </c>
      <c r="J945" s="1046" t="s">
        <v>22</v>
      </c>
      <c r="K945" s="1049">
        <v>0</v>
      </c>
      <c r="L945" s="1047">
        <v>0</v>
      </c>
    </row>
    <row r="946" spans="1:12">
      <c r="A946" s="1046" t="s">
        <v>2725</v>
      </c>
      <c r="B946" s="1046" t="s">
        <v>2726</v>
      </c>
      <c r="C946" s="1047">
        <v>3552.3994779690843</v>
      </c>
      <c r="D946" s="1047" t="s">
        <v>21</v>
      </c>
      <c r="E946" s="1047" t="s">
        <v>21</v>
      </c>
      <c r="F946" s="1046">
        <v>5</v>
      </c>
      <c r="G946" s="1047">
        <v>5380.5989011457777</v>
      </c>
      <c r="H946" s="1046">
        <v>16</v>
      </c>
      <c r="I946" s="1048">
        <v>201.20023930045369</v>
      </c>
      <c r="J946" s="1046" t="s">
        <v>22</v>
      </c>
      <c r="K946" s="1049">
        <v>0</v>
      </c>
      <c r="L946" s="1047">
        <v>0</v>
      </c>
    </row>
    <row r="947" spans="1:12">
      <c r="A947" s="1046" t="s">
        <v>2763</v>
      </c>
      <c r="B947" s="1046" t="s">
        <v>2764</v>
      </c>
      <c r="C947" s="1047">
        <v>3205.7349166880745</v>
      </c>
      <c r="D947" s="1047" t="s">
        <v>21</v>
      </c>
      <c r="E947" s="1047" t="s">
        <v>21</v>
      </c>
      <c r="F947" s="1046">
        <v>17</v>
      </c>
      <c r="G947" s="1047">
        <v>6216.2429488652633</v>
      </c>
      <c r="H947" s="1046">
        <v>47</v>
      </c>
      <c r="I947" s="1048">
        <v>201.20023930045369</v>
      </c>
      <c r="J947" s="1046" t="s">
        <v>22</v>
      </c>
      <c r="K947" s="1049">
        <v>0</v>
      </c>
      <c r="L947" s="1047">
        <v>0</v>
      </c>
    </row>
    <row r="948" spans="1:12">
      <c r="A948" s="1046" t="s">
        <v>2765</v>
      </c>
      <c r="B948" s="1046" t="s">
        <v>2766</v>
      </c>
      <c r="C948" s="1047">
        <v>1919.4269393032748</v>
      </c>
      <c r="D948" s="1047" t="s">
        <v>21</v>
      </c>
      <c r="E948" s="1047" t="s">
        <v>21</v>
      </c>
      <c r="F948" s="1046">
        <v>5</v>
      </c>
      <c r="G948" s="1047">
        <v>2492.3357405782067</v>
      </c>
      <c r="H948" s="1046">
        <v>12</v>
      </c>
      <c r="I948" s="1048">
        <v>201.20023930045369</v>
      </c>
      <c r="J948" s="1046" t="s">
        <v>22</v>
      </c>
      <c r="K948" s="1049">
        <v>0</v>
      </c>
      <c r="L948" s="1047">
        <v>0</v>
      </c>
    </row>
    <row r="949" spans="1:12">
      <c r="A949" s="1046" t="s">
        <v>2767</v>
      </c>
      <c r="B949" s="1046" t="s">
        <v>2768</v>
      </c>
      <c r="C949" s="1047">
        <v>2408.4064257417517</v>
      </c>
      <c r="D949" s="1047" t="s">
        <v>21</v>
      </c>
      <c r="E949" s="1047" t="s">
        <v>21</v>
      </c>
      <c r="F949" s="1046">
        <v>14</v>
      </c>
      <c r="G949" s="1047">
        <v>4471.9728405250262</v>
      </c>
      <c r="H949" s="1046">
        <v>35</v>
      </c>
      <c r="I949" s="1048">
        <v>201.20023930045369</v>
      </c>
      <c r="J949" s="1046" t="s">
        <v>22</v>
      </c>
      <c r="K949" s="1049">
        <v>0</v>
      </c>
      <c r="L949" s="1047">
        <v>0</v>
      </c>
    </row>
    <row r="950" spans="1:12">
      <c r="A950" s="1046" t="s">
        <v>2769</v>
      </c>
      <c r="B950" s="1046" t="s">
        <v>2770</v>
      </c>
      <c r="C950" s="1047">
        <v>1619.2884112468216</v>
      </c>
      <c r="D950" s="1047" t="s">
        <v>21</v>
      </c>
      <c r="E950" s="1047" t="s">
        <v>21</v>
      </c>
      <c r="F950" s="1046">
        <v>5</v>
      </c>
      <c r="G950" s="1047">
        <v>2159.3553067161843</v>
      </c>
      <c r="H950" s="1046">
        <v>10</v>
      </c>
      <c r="I950" s="1048">
        <v>201.20023930045369</v>
      </c>
      <c r="J950" s="1046" t="s">
        <v>22</v>
      </c>
      <c r="K950" s="1049">
        <v>0</v>
      </c>
      <c r="L950" s="1047">
        <v>0</v>
      </c>
    </row>
    <row r="951" spans="1:12">
      <c r="A951" s="1046" t="s">
        <v>2771</v>
      </c>
      <c r="B951" s="1046" t="s">
        <v>2772</v>
      </c>
      <c r="C951" s="1047">
        <v>2755.9832621840274</v>
      </c>
      <c r="D951" s="1047" t="s">
        <v>21</v>
      </c>
      <c r="E951" s="1047" t="s">
        <v>21</v>
      </c>
      <c r="F951" s="1046">
        <v>5</v>
      </c>
      <c r="G951" s="1047">
        <v>2870.0176573422546</v>
      </c>
      <c r="H951" s="1046">
        <v>9</v>
      </c>
      <c r="I951" s="1048">
        <v>201.20023930045369</v>
      </c>
      <c r="J951" s="1046" t="s">
        <v>22</v>
      </c>
      <c r="K951" s="1049">
        <v>0</v>
      </c>
      <c r="L951" s="1047">
        <v>0</v>
      </c>
    </row>
    <row r="952" spans="1:12">
      <c r="A952" s="1046" t="s">
        <v>2773</v>
      </c>
      <c r="B952" s="1046" t="s">
        <v>2774</v>
      </c>
      <c r="C952" s="1047">
        <v>11308.562899051043</v>
      </c>
      <c r="D952" s="1047" t="s">
        <v>21</v>
      </c>
      <c r="E952" s="1047" t="s">
        <v>21</v>
      </c>
      <c r="F952" s="1046">
        <v>59</v>
      </c>
      <c r="G952" s="1047">
        <v>13863.84562575659</v>
      </c>
      <c r="H952" s="1046">
        <v>103</v>
      </c>
      <c r="I952" s="1048">
        <v>201.20023930045369</v>
      </c>
      <c r="J952" s="1046" t="s">
        <v>22</v>
      </c>
      <c r="K952" s="1049">
        <v>0</v>
      </c>
      <c r="L952" s="1047">
        <v>0</v>
      </c>
    </row>
    <row r="953" spans="1:12">
      <c r="A953" s="1046" t="s">
        <v>2775</v>
      </c>
      <c r="B953" s="1046" t="s">
        <v>2776</v>
      </c>
      <c r="C953" s="1047">
        <v>7154.9740898077871</v>
      </c>
      <c r="D953" s="1047" t="s">
        <v>21</v>
      </c>
      <c r="E953" s="1047" t="s">
        <v>21</v>
      </c>
      <c r="F953" s="1046">
        <v>25</v>
      </c>
      <c r="G953" s="1047">
        <v>8781.5607023447337</v>
      </c>
      <c r="H953" s="1046">
        <v>50</v>
      </c>
      <c r="I953" s="1048">
        <v>201.20023930045369</v>
      </c>
      <c r="J953" s="1046" t="s">
        <v>22</v>
      </c>
      <c r="K953" s="1049">
        <v>0</v>
      </c>
      <c r="L953" s="1047">
        <v>0</v>
      </c>
    </row>
    <row r="954" spans="1:12">
      <c r="A954" s="1046" t="s">
        <v>2777</v>
      </c>
      <c r="B954" s="1046" t="s">
        <v>2778</v>
      </c>
      <c r="C954" s="1047">
        <v>2096.4083205888433</v>
      </c>
      <c r="D954" s="1047" t="s">
        <v>21</v>
      </c>
      <c r="E954" s="1047" t="s">
        <v>21</v>
      </c>
      <c r="F954" s="1046">
        <v>6</v>
      </c>
      <c r="G954" s="1047">
        <v>5003.8292595429957</v>
      </c>
      <c r="H954" s="1046">
        <v>39</v>
      </c>
      <c r="I954" s="1048">
        <v>201.20023930045369</v>
      </c>
      <c r="J954" s="1046" t="s">
        <v>22</v>
      </c>
      <c r="K954" s="1049">
        <v>0</v>
      </c>
      <c r="L954" s="1047">
        <v>0</v>
      </c>
    </row>
    <row r="955" spans="1:12">
      <c r="A955" s="1046" t="s">
        <v>2779</v>
      </c>
      <c r="B955" s="1046" t="s">
        <v>2780</v>
      </c>
      <c r="C955" s="1047">
        <v>5070.4253463154009</v>
      </c>
      <c r="D955" s="1047" t="s">
        <v>21</v>
      </c>
      <c r="E955" s="1047" t="s">
        <v>21</v>
      </c>
      <c r="F955" s="1046">
        <v>6</v>
      </c>
      <c r="G955" s="1047">
        <v>6478.0659201485541</v>
      </c>
      <c r="H955" s="1046">
        <v>6</v>
      </c>
      <c r="I955" s="1048">
        <v>201.20023930045369</v>
      </c>
      <c r="J955" s="1046" t="s">
        <v>22</v>
      </c>
      <c r="K955" s="1049">
        <v>0</v>
      </c>
      <c r="L955" s="1047">
        <v>0</v>
      </c>
    </row>
    <row r="956" spans="1:12">
      <c r="A956" s="1046" t="s">
        <v>2781</v>
      </c>
      <c r="B956" s="1046" t="s">
        <v>2782</v>
      </c>
      <c r="C956" s="1047">
        <v>2301.6702318736511</v>
      </c>
      <c r="D956" s="1047" t="s">
        <v>21</v>
      </c>
      <c r="E956" s="1047" t="s">
        <v>21</v>
      </c>
      <c r="F956" s="1046">
        <v>7</v>
      </c>
      <c r="G956" s="1047">
        <v>6443.3994640204528</v>
      </c>
      <c r="H956" s="1046">
        <v>40</v>
      </c>
      <c r="I956" s="1048">
        <v>201.20023930045369</v>
      </c>
      <c r="J956" s="1046" t="s">
        <v>22</v>
      </c>
      <c r="K956" s="1049">
        <v>0</v>
      </c>
      <c r="L956" s="1047">
        <v>0</v>
      </c>
    </row>
    <row r="957" spans="1:12">
      <c r="A957" s="1046" t="s">
        <v>2783</v>
      </c>
      <c r="B957" s="1046" t="s">
        <v>2784</v>
      </c>
      <c r="C957" s="1047">
        <v>2026.1631331713754</v>
      </c>
      <c r="D957" s="1047" t="s">
        <v>21</v>
      </c>
      <c r="E957" s="1047" t="s">
        <v>21</v>
      </c>
      <c r="F957" s="1046">
        <v>6</v>
      </c>
      <c r="G957" s="1047">
        <v>2808.8952215374447</v>
      </c>
      <c r="H957" s="1046">
        <v>16</v>
      </c>
      <c r="I957" s="1048">
        <v>201.20023930045369</v>
      </c>
      <c r="J957" s="1046" t="s">
        <v>22</v>
      </c>
      <c r="K957" s="1049">
        <v>0</v>
      </c>
      <c r="L957" s="1047">
        <v>0</v>
      </c>
    </row>
    <row r="958" spans="1:12">
      <c r="A958" s="1046" t="s">
        <v>2785</v>
      </c>
      <c r="B958" s="1046" t="s">
        <v>2786</v>
      </c>
      <c r="C958" s="1047">
        <v>12144.20694677053</v>
      </c>
      <c r="D958" s="1047" t="s">
        <v>21</v>
      </c>
      <c r="E958" s="1047" t="s">
        <v>21</v>
      </c>
      <c r="F958" s="1046">
        <v>57</v>
      </c>
      <c r="G958" s="1047">
        <v>13123.990469970016</v>
      </c>
      <c r="H958" s="1046">
        <v>119</v>
      </c>
      <c r="I958" s="1048">
        <v>201.20023930045369</v>
      </c>
      <c r="J958" s="1046" t="s">
        <v>22</v>
      </c>
      <c r="K958" s="1049">
        <v>0</v>
      </c>
      <c r="L958" s="1047">
        <v>0</v>
      </c>
    </row>
    <row r="959" spans="1:12">
      <c r="A959" s="1046" t="s">
        <v>2787</v>
      </c>
      <c r="B959" s="1046" t="s">
        <v>2788</v>
      </c>
      <c r="C959" s="1047">
        <v>349.40138676480717</v>
      </c>
      <c r="D959" s="1047" t="s">
        <v>21</v>
      </c>
      <c r="E959" s="1047" t="s">
        <v>21</v>
      </c>
      <c r="F959" s="1046">
        <v>5</v>
      </c>
      <c r="G959" s="1047">
        <v>582.03155288759012</v>
      </c>
      <c r="H959" s="1046">
        <v>5</v>
      </c>
      <c r="I959" s="1048">
        <v>201.20023930045369</v>
      </c>
      <c r="J959" s="1046" t="s">
        <v>22</v>
      </c>
      <c r="K959" s="1049">
        <v>0</v>
      </c>
      <c r="L959" s="1047">
        <v>0</v>
      </c>
    </row>
    <row r="960" spans="1:12">
      <c r="A960" s="1046" t="s">
        <v>2789</v>
      </c>
      <c r="B960" s="1046" t="s">
        <v>2790</v>
      </c>
      <c r="C960" s="1047">
        <v>643.15398869239959</v>
      </c>
      <c r="D960" s="1047" t="s">
        <v>21</v>
      </c>
      <c r="E960" s="1047" t="s">
        <v>21</v>
      </c>
      <c r="F960" s="1046">
        <v>5</v>
      </c>
      <c r="G960" s="1047">
        <v>1060.9760125521429</v>
      </c>
      <c r="H960" s="1046">
        <v>5</v>
      </c>
      <c r="I960" s="1048">
        <v>201.20023930045369</v>
      </c>
      <c r="J960" s="1046" t="s">
        <v>22</v>
      </c>
      <c r="K960" s="1049">
        <v>0</v>
      </c>
      <c r="L960" s="1047">
        <v>0</v>
      </c>
    </row>
    <row r="961" spans="1:12">
      <c r="A961" s="1046" t="s">
        <v>2791</v>
      </c>
      <c r="B961" s="1046" t="s">
        <v>2792</v>
      </c>
      <c r="C961" s="1047">
        <v>1124.83527384075</v>
      </c>
      <c r="D961" s="1047" t="s">
        <v>21</v>
      </c>
      <c r="E961" s="1047" t="s">
        <v>21</v>
      </c>
      <c r="F961" s="1046">
        <v>5</v>
      </c>
      <c r="G961" s="1047">
        <v>465.26033224556573</v>
      </c>
      <c r="H961" s="1046">
        <v>5</v>
      </c>
      <c r="I961" s="1048">
        <v>201.20023930045369</v>
      </c>
      <c r="J961" s="1046" t="s">
        <v>22</v>
      </c>
      <c r="K961" s="1049">
        <v>0</v>
      </c>
      <c r="L961" s="1047">
        <v>0</v>
      </c>
    </row>
    <row r="962" spans="1:12">
      <c r="A962" s="1046" t="s">
        <v>1216</v>
      </c>
      <c r="B962" s="1046" t="s">
        <v>324</v>
      </c>
      <c r="C962" s="1047">
        <v>4177.3079634361666</v>
      </c>
      <c r="D962" s="1047" t="s">
        <v>21</v>
      </c>
      <c r="E962" s="1047" t="s">
        <v>21</v>
      </c>
      <c r="F962" s="1046">
        <v>5</v>
      </c>
      <c r="G962" s="1047">
        <v>5652.4568992029908</v>
      </c>
      <c r="H962" s="1046">
        <v>20</v>
      </c>
      <c r="I962" s="1048">
        <v>201.20023930045369</v>
      </c>
      <c r="J962" s="1046" t="s">
        <v>22</v>
      </c>
      <c r="K962" s="1049">
        <v>0</v>
      </c>
      <c r="L962" s="1047">
        <v>0</v>
      </c>
    </row>
    <row r="963" spans="1:12">
      <c r="A963" s="1046" t="s">
        <v>2793</v>
      </c>
      <c r="B963" s="1046" t="s">
        <v>2794</v>
      </c>
      <c r="C963" s="1047">
        <v>79.499645277392048</v>
      </c>
      <c r="D963" s="1047" t="s">
        <v>21</v>
      </c>
      <c r="E963" s="1047" t="s">
        <v>21</v>
      </c>
      <c r="F963" s="1046">
        <v>5</v>
      </c>
      <c r="G963" s="1047">
        <v>79.499645277392048</v>
      </c>
      <c r="H963" s="1046">
        <v>5</v>
      </c>
      <c r="I963" s="1048">
        <v>191.17771840515707</v>
      </c>
      <c r="J963" s="1046" t="s">
        <v>22</v>
      </c>
      <c r="K963" s="1049">
        <v>0</v>
      </c>
      <c r="L963" s="1047">
        <v>0</v>
      </c>
    </row>
    <row r="964" spans="1:12">
      <c r="A964" s="1046" t="s">
        <v>2795</v>
      </c>
      <c r="B964" s="1046" t="s">
        <v>2796</v>
      </c>
      <c r="C964" s="1047">
        <v>79.499645277392048</v>
      </c>
      <c r="D964" s="1047" t="s">
        <v>21</v>
      </c>
      <c r="E964" s="1047" t="s">
        <v>21</v>
      </c>
      <c r="F964" s="1046">
        <v>5</v>
      </c>
      <c r="G964" s="1047">
        <v>79.499645277392048</v>
      </c>
      <c r="H964" s="1046">
        <v>5</v>
      </c>
      <c r="I964" s="1048">
        <v>191.17771840515707</v>
      </c>
      <c r="J964" s="1046" t="s">
        <v>22</v>
      </c>
      <c r="K964" s="1049">
        <v>0</v>
      </c>
      <c r="L964" s="1047">
        <v>0</v>
      </c>
    </row>
    <row r="965" spans="1:12">
      <c r="A965" s="1046" t="s">
        <v>1217</v>
      </c>
      <c r="B965" s="1046" t="s">
        <v>2797</v>
      </c>
      <c r="C965" s="1047">
        <v>4080.2387695143466</v>
      </c>
      <c r="D965" s="1047" t="s">
        <v>21</v>
      </c>
      <c r="E965" s="1047" t="s">
        <v>21</v>
      </c>
      <c r="F965" s="1046">
        <v>12</v>
      </c>
      <c r="G965" s="1047">
        <v>6270.5920864511054</v>
      </c>
      <c r="H965" s="1046">
        <v>46</v>
      </c>
      <c r="I965" s="1048">
        <v>257.39127297528842</v>
      </c>
      <c r="J965" s="1046" t="s">
        <v>22</v>
      </c>
      <c r="K965" s="1049">
        <v>0</v>
      </c>
      <c r="L965" s="1047">
        <v>0</v>
      </c>
    </row>
    <row r="966" spans="1:12">
      <c r="A966" s="1046" t="s">
        <v>1218</v>
      </c>
      <c r="B966" s="1046" t="s">
        <v>2798</v>
      </c>
      <c r="C966" s="1047">
        <v>3211.3699133419673</v>
      </c>
      <c r="D966" s="1047" t="s">
        <v>21</v>
      </c>
      <c r="E966" s="1047" t="s">
        <v>21</v>
      </c>
      <c r="F966" s="1046">
        <v>7</v>
      </c>
      <c r="G966" s="1047">
        <v>4801.7444055870046</v>
      </c>
      <c r="H966" s="1046">
        <v>19</v>
      </c>
      <c r="I966" s="1048">
        <v>257.39127297528842</v>
      </c>
      <c r="J966" s="1046" t="s">
        <v>22</v>
      </c>
      <c r="K966" s="1049">
        <v>0</v>
      </c>
      <c r="L966" s="1047">
        <v>0</v>
      </c>
    </row>
    <row r="967" spans="1:12">
      <c r="A967" s="1046" t="s">
        <v>1219</v>
      </c>
      <c r="B967" s="1046" t="s">
        <v>2799</v>
      </c>
      <c r="C967" s="1047">
        <v>2358.7684256221537</v>
      </c>
      <c r="D967" s="1047" t="s">
        <v>21</v>
      </c>
      <c r="E967" s="1047" t="s">
        <v>21</v>
      </c>
      <c r="F967" s="1046">
        <v>5</v>
      </c>
      <c r="G967" s="1047">
        <v>2803.7287980011806</v>
      </c>
      <c r="H967" s="1046">
        <v>23</v>
      </c>
      <c r="I967" s="1048">
        <v>257.39127297528842</v>
      </c>
      <c r="J967" s="1046" t="s">
        <v>22</v>
      </c>
      <c r="K967" s="1049">
        <v>0</v>
      </c>
      <c r="L967" s="1047">
        <v>0</v>
      </c>
    </row>
    <row r="968" spans="1:12">
      <c r="A968" s="1046" t="s">
        <v>1220</v>
      </c>
      <c r="B968" s="1046" t="s">
        <v>2800</v>
      </c>
      <c r="C968" s="1047">
        <v>2106.1457625940611</v>
      </c>
      <c r="D968" s="1047" t="s">
        <v>21</v>
      </c>
      <c r="E968" s="1047" t="s">
        <v>21</v>
      </c>
      <c r="F968" s="1046">
        <v>6</v>
      </c>
      <c r="G968" s="1047">
        <v>1669.797526454628</v>
      </c>
      <c r="H968" s="1046">
        <v>6</v>
      </c>
      <c r="I968" s="1048">
        <v>257.39127297528842</v>
      </c>
      <c r="J968" s="1046" t="s">
        <v>22</v>
      </c>
      <c r="K968" s="1049">
        <v>0</v>
      </c>
      <c r="L968" s="1047">
        <v>0</v>
      </c>
    </row>
    <row r="969" spans="1:12">
      <c r="A969" s="1046" t="s">
        <v>1221</v>
      </c>
      <c r="B969" s="1046" t="s">
        <v>2801</v>
      </c>
      <c r="C969" s="1047">
        <v>1869.790468018535</v>
      </c>
      <c r="D969" s="1047" t="s">
        <v>21</v>
      </c>
      <c r="E969" s="1047" t="s">
        <v>21</v>
      </c>
      <c r="F969" s="1046">
        <v>6</v>
      </c>
      <c r="G969" s="1047">
        <v>2042.9900968370382</v>
      </c>
      <c r="H969" s="1046">
        <v>8</v>
      </c>
      <c r="I969" s="1048">
        <v>257.39127297528842</v>
      </c>
      <c r="J969" s="1046" t="s">
        <v>22</v>
      </c>
      <c r="K969" s="1049">
        <v>0</v>
      </c>
      <c r="L969" s="1047">
        <v>0</v>
      </c>
    </row>
    <row r="970" spans="1:12">
      <c r="A970" s="1046" t="s">
        <v>1222</v>
      </c>
      <c r="B970" s="1046" t="s">
        <v>2802</v>
      </c>
      <c r="C970" s="1047">
        <v>1652.5732539754401</v>
      </c>
      <c r="D970" s="1047" t="s">
        <v>21</v>
      </c>
      <c r="E970" s="1047" t="s">
        <v>21</v>
      </c>
      <c r="F970" s="1046">
        <v>5</v>
      </c>
      <c r="G970" s="1047">
        <v>1484.158145290045</v>
      </c>
      <c r="H970" s="1046">
        <v>5</v>
      </c>
      <c r="I970" s="1048">
        <v>257.39127297528842</v>
      </c>
      <c r="J970" s="1046" t="s">
        <v>22</v>
      </c>
      <c r="K970" s="1049">
        <v>0</v>
      </c>
      <c r="L970" s="1047">
        <v>0</v>
      </c>
    </row>
    <row r="971" spans="1:12">
      <c r="A971" s="1046" t="s">
        <v>1223</v>
      </c>
      <c r="B971" s="1046" t="s">
        <v>2803</v>
      </c>
      <c r="C971" s="1047">
        <v>3064.006693242246</v>
      </c>
      <c r="D971" s="1047" t="s">
        <v>21</v>
      </c>
      <c r="E971" s="1047" t="s">
        <v>21</v>
      </c>
      <c r="F971" s="1046">
        <v>7</v>
      </c>
      <c r="G971" s="1047">
        <v>4885.9519599297037</v>
      </c>
      <c r="H971" s="1046">
        <v>27</v>
      </c>
      <c r="I971" s="1048">
        <v>257.39127297528842</v>
      </c>
      <c r="J971" s="1046" t="s">
        <v>22</v>
      </c>
      <c r="K971" s="1049">
        <v>0</v>
      </c>
      <c r="L971" s="1047">
        <v>0</v>
      </c>
    </row>
    <row r="972" spans="1:12">
      <c r="A972" s="1046" t="s">
        <v>1224</v>
      </c>
      <c r="B972" s="1046" t="s">
        <v>2804</v>
      </c>
      <c r="C972" s="1047">
        <v>3749.1499763032857</v>
      </c>
      <c r="D972" s="1047" t="s">
        <v>21</v>
      </c>
      <c r="E972" s="1047" t="s">
        <v>21</v>
      </c>
      <c r="F972" s="1046">
        <v>11</v>
      </c>
      <c r="G972" s="1047">
        <v>5940.460197266666</v>
      </c>
      <c r="H972" s="1046">
        <v>38</v>
      </c>
      <c r="I972" s="1048">
        <v>257.39127297528842</v>
      </c>
      <c r="J972" s="1046" t="s">
        <v>22</v>
      </c>
      <c r="K972" s="1049">
        <v>0</v>
      </c>
      <c r="L972" s="1047">
        <v>0</v>
      </c>
    </row>
    <row r="973" spans="1:12">
      <c r="A973" s="1046" t="s">
        <v>1225</v>
      </c>
      <c r="B973" s="1046" t="s">
        <v>2805</v>
      </c>
      <c r="C973" s="1047">
        <v>2844.8756711459082</v>
      </c>
      <c r="D973" s="1047" t="s">
        <v>21</v>
      </c>
      <c r="E973" s="1047" t="s">
        <v>21</v>
      </c>
      <c r="F973" s="1046">
        <v>5</v>
      </c>
      <c r="G973" s="1047">
        <v>3017.118395937789</v>
      </c>
      <c r="H973" s="1046">
        <v>7</v>
      </c>
      <c r="I973" s="1048">
        <v>257.39127297528842</v>
      </c>
      <c r="J973" s="1046" t="s">
        <v>22</v>
      </c>
      <c r="K973" s="1049">
        <v>0</v>
      </c>
      <c r="L973" s="1047">
        <v>0</v>
      </c>
    </row>
    <row r="974" spans="1:12">
      <c r="A974" s="1046" t="s">
        <v>1226</v>
      </c>
      <c r="B974" s="1046" t="s">
        <v>2806</v>
      </c>
      <c r="C974" s="1047">
        <v>2253.5089826937824</v>
      </c>
      <c r="D974" s="1047" t="s">
        <v>21</v>
      </c>
      <c r="E974" s="1047" t="s">
        <v>21</v>
      </c>
      <c r="F974" s="1046">
        <v>5</v>
      </c>
      <c r="G974" s="1047">
        <v>2209.4913974691899</v>
      </c>
      <c r="H974" s="1046">
        <v>5</v>
      </c>
      <c r="I974" s="1048">
        <v>257.39127297528842</v>
      </c>
      <c r="J974" s="1046" t="s">
        <v>22</v>
      </c>
      <c r="K974" s="1049">
        <v>0</v>
      </c>
      <c r="L974" s="1047">
        <v>0</v>
      </c>
    </row>
    <row r="975" spans="1:12">
      <c r="A975" s="1046" t="s">
        <v>1227</v>
      </c>
      <c r="B975" s="1046" t="s">
        <v>2807</v>
      </c>
      <c r="C975" s="1047">
        <v>1607.5987647242266</v>
      </c>
      <c r="D975" s="1047" t="s">
        <v>21</v>
      </c>
      <c r="E975" s="1047" t="s">
        <v>21</v>
      </c>
      <c r="F975" s="1046">
        <v>5</v>
      </c>
      <c r="G975" s="1047">
        <v>2570.2442155055192</v>
      </c>
      <c r="H975" s="1046">
        <v>6</v>
      </c>
      <c r="I975" s="1048">
        <v>257.39127297528842</v>
      </c>
      <c r="J975" s="1046" t="s">
        <v>22</v>
      </c>
      <c r="K975" s="1049">
        <v>0</v>
      </c>
      <c r="L975" s="1047">
        <v>0</v>
      </c>
    </row>
    <row r="976" spans="1:12">
      <c r="A976" s="1046" t="s">
        <v>1228</v>
      </c>
      <c r="B976" s="1046" t="s">
        <v>2808</v>
      </c>
      <c r="C976" s="1047">
        <v>1132.0174634933094</v>
      </c>
      <c r="D976" s="1047" t="s">
        <v>21</v>
      </c>
      <c r="E976" s="1047" t="s">
        <v>21</v>
      </c>
      <c r="F976" s="1046">
        <v>5</v>
      </c>
      <c r="G976" s="1047">
        <v>1673.6251425611142</v>
      </c>
      <c r="H976" s="1046">
        <v>5</v>
      </c>
      <c r="I976" s="1048">
        <v>257.39127297528842</v>
      </c>
      <c r="J976" s="1046" t="s">
        <v>22</v>
      </c>
      <c r="K976" s="1049">
        <v>0</v>
      </c>
      <c r="L976" s="1047">
        <v>0</v>
      </c>
    </row>
    <row r="977" spans="1:12">
      <c r="A977" s="1046" t="s">
        <v>1229</v>
      </c>
      <c r="B977" s="1046" t="s">
        <v>2809</v>
      </c>
      <c r="C977" s="1047">
        <v>1925.2909015625855</v>
      </c>
      <c r="D977" s="1047" t="s">
        <v>21</v>
      </c>
      <c r="E977" s="1047" t="s">
        <v>21</v>
      </c>
      <c r="F977" s="1046">
        <v>5</v>
      </c>
      <c r="G977" s="1047">
        <v>2831.4790147732065</v>
      </c>
      <c r="H977" s="1046">
        <v>10</v>
      </c>
      <c r="I977" s="1048">
        <v>257.39127297528842</v>
      </c>
      <c r="J977" s="1046" t="s">
        <v>22</v>
      </c>
      <c r="K977" s="1049">
        <v>0</v>
      </c>
      <c r="L977" s="1047">
        <v>0</v>
      </c>
    </row>
    <row r="978" spans="1:12">
      <c r="A978" s="1046" t="s">
        <v>1230</v>
      </c>
      <c r="B978" s="1046" t="s">
        <v>2810</v>
      </c>
      <c r="C978" s="1047">
        <v>923.41238568980862</v>
      </c>
      <c r="D978" s="1047" t="s">
        <v>21</v>
      </c>
      <c r="E978" s="1047" t="s">
        <v>21</v>
      </c>
      <c r="F978" s="1046">
        <v>5</v>
      </c>
      <c r="G978" s="1047">
        <v>971.25758702088694</v>
      </c>
      <c r="H978" s="1046">
        <v>5</v>
      </c>
      <c r="I978" s="1048">
        <v>257.39127297528842</v>
      </c>
      <c r="J978" s="1046" t="s">
        <v>22</v>
      </c>
      <c r="K978" s="1049">
        <v>0</v>
      </c>
      <c r="L978" s="1047">
        <v>0</v>
      </c>
    </row>
    <row r="979" spans="1:12">
      <c r="A979" s="1046" t="s">
        <v>1231</v>
      </c>
      <c r="B979" s="1046" t="s">
        <v>2811</v>
      </c>
      <c r="C979" s="1047">
        <v>715.76421191292945</v>
      </c>
      <c r="D979" s="1047" t="s">
        <v>21</v>
      </c>
      <c r="E979" s="1047" t="s">
        <v>21</v>
      </c>
      <c r="F979" s="1046">
        <v>5</v>
      </c>
      <c r="G979" s="1047">
        <v>1055.4651413635843</v>
      </c>
      <c r="H979" s="1046">
        <v>5</v>
      </c>
      <c r="I979" s="1048">
        <v>257.39127297528842</v>
      </c>
      <c r="J979" s="1046" t="s">
        <v>22</v>
      </c>
      <c r="K979" s="1049">
        <v>0</v>
      </c>
      <c r="L979" s="1047">
        <v>0</v>
      </c>
    </row>
    <row r="980" spans="1:12">
      <c r="A980" s="1046" t="s">
        <v>1232</v>
      </c>
      <c r="B980" s="1046" t="s">
        <v>2812</v>
      </c>
      <c r="C980" s="1047">
        <v>588.49597637226157</v>
      </c>
      <c r="D980" s="1047" t="s">
        <v>21</v>
      </c>
      <c r="E980" s="1047" t="s">
        <v>21</v>
      </c>
      <c r="F980" s="1046">
        <v>5</v>
      </c>
      <c r="G980" s="1047">
        <v>1459.2786405978843</v>
      </c>
      <c r="H980" s="1046">
        <v>5</v>
      </c>
      <c r="I980" s="1048">
        <v>257.39127297528842</v>
      </c>
      <c r="J980" s="1046" t="s">
        <v>22</v>
      </c>
      <c r="K980" s="1049">
        <v>0</v>
      </c>
      <c r="L980" s="1047">
        <v>0</v>
      </c>
    </row>
    <row r="981" spans="1:12">
      <c r="A981" s="1046" t="s">
        <v>1233</v>
      </c>
      <c r="B981" s="1046" t="s">
        <v>2813</v>
      </c>
      <c r="C981" s="1047">
        <v>404.77040326092134</v>
      </c>
      <c r="D981" s="1047" t="s">
        <v>21</v>
      </c>
      <c r="E981" s="1047" t="s">
        <v>21</v>
      </c>
      <c r="F981" s="1046">
        <v>5</v>
      </c>
      <c r="G981" s="1047">
        <v>624.85832938388091</v>
      </c>
      <c r="H981" s="1046">
        <v>5</v>
      </c>
      <c r="I981" s="1048">
        <v>257.39127297528842</v>
      </c>
      <c r="J981" s="1046" t="s">
        <v>27</v>
      </c>
      <c r="K981" s="1049">
        <v>1</v>
      </c>
      <c r="L981" s="1047">
        <v>624.85832938388091</v>
      </c>
    </row>
    <row r="982" spans="1:12">
      <c r="A982" s="1046" t="s">
        <v>1234</v>
      </c>
      <c r="B982" s="1046" t="s">
        <v>2814</v>
      </c>
      <c r="C982" s="1047">
        <v>506.20223008280709</v>
      </c>
      <c r="D982" s="1047" t="s">
        <v>21</v>
      </c>
      <c r="E982" s="1047" t="s">
        <v>21</v>
      </c>
      <c r="F982" s="1046">
        <v>5</v>
      </c>
      <c r="G982" s="1047">
        <v>1044.9391970707472</v>
      </c>
      <c r="H982" s="1046">
        <v>5</v>
      </c>
      <c r="I982" s="1048">
        <v>257.39127297528842</v>
      </c>
      <c r="J982" s="1046" t="s">
        <v>27</v>
      </c>
      <c r="K982" s="1049">
        <v>1</v>
      </c>
      <c r="L982" s="1047">
        <v>1044.9391970707472</v>
      </c>
    </row>
    <row r="983" spans="1:12">
      <c r="A983" s="1046" t="s">
        <v>1235</v>
      </c>
      <c r="B983" s="1046" t="s">
        <v>2816</v>
      </c>
      <c r="C983" s="1047">
        <v>633.47046562347487</v>
      </c>
      <c r="D983" s="1047" t="s">
        <v>21</v>
      </c>
      <c r="E983" s="1047" t="s">
        <v>21</v>
      </c>
      <c r="F983" s="1046">
        <v>5</v>
      </c>
      <c r="G983" s="1047">
        <v>983.69733936696719</v>
      </c>
      <c r="H983" s="1046">
        <v>5</v>
      </c>
      <c r="I983" s="1048">
        <v>257.39127297528842</v>
      </c>
      <c r="J983" s="1046" t="s">
        <v>22</v>
      </c>
      <c r="K983" s="1049">
        <v>0</v>
      </c>
      <c r="L983" s="1047">
        <v>0</v>
      </c>
    </row>
    <row r="984" spans="1:12">
      <c r="A984" s="1046" t="s">
        <v>1236</v>
      </c>
      <c r="B984" s="1046" t="s">
        <v>2818</v>
      </c>
      <c r="C984" s="1047">
        <v>690.88470722076875</v>
      </c>
      <c r="D984" s="1047" t="s">
        <v>21</v>
      </c>
      <c r="E984" s="1047" t="s">
        <v>21</v>
      </c>
      <c r="F984" s="1046">
        <v>5</v>
      </c>
      <c r="G984" s="1047">
        <v>1346.3639654565397</v>
      </c>
      <c r="H984" s="1046">
        <v>5</v>
      </c>
      <c r="I984" s="1048">
        <v>257.39127297528842</v>
      </c>
      <c r="J984" s="1046" t="s">
        <v>22</v>
      </c>
      <c r="K984" s="1049">
        <v>0</v>
      </c>
      <c r="L984" s="1047">
        <v>0</v>
      </c>
    </row>
    <row r="985" spans="1:12">
      <c r="A985" s="1046" t="s">
        <v>1237</v>
      </c>
      <c r="B985" s="1046" t="s">
        <v>2819</v>
      </c>
      <c r="C985" s="1047">
        <v>634.42736965009647</v>
      </c>
      <c r="D985" s="1047" t="s">
        <v>21</v>
      </c>
      <c r="E985" s="1047" t="s">
        <v>21</v>
      </c>
      <c r="F985" s="1046">
        <v>5</v>
      </c>
      <c r="G985" s="1047">
        <v>1426.7439036927512</v>
      </c>
      <c r="H985" s="1046">
        <v>5</v>
      </c>
      <c r="I985" s="1048">
        <v>257.39127297528842</v>
      </c>
      <c r="J985" s="1046" t="s">
        <v>22</v>
      </c>
      <c r="K985" s="1049">
        <v>0</v>
      </c>
      <c r="L985" s="1047">
        <v>0</v>
      </c>
    </row>
    <row r="986" spans="1:12">
      <c r="A986" s="1046" t="s">
        <v>1238</v>
      </c>
      <c r="B986" s="1046" t="s">
        <v>325</v>
      </c>
      <c r="C986" s="1047">
        <v>672.70353071495902</v>
      </c>
      <c r="D986" s="1047" t="s">
        <v>21</v>
      </c>
      <c r="E986" s="1047" t="s">
        <v>21</v>
      </c>
      <c r="F986" s="1046">
        <v>5</v>
      </c>
      <c r="G986" s="1047">
        <v>599.97882469172032</v>
      </c>
      <c r="H986" s="1046">
        <v>5</v>
      </c>
      <c r="I986" s="1048">
        <v>257.39127297528842</v>
      </c>
      <c r="J986" s="1046" t="s">
        <v>22</v>
      </c>
      <c r="K986" s="1049">
        <v>0</v>
      </c>
      <c r="L986" s="1047">
        <v>0</v>
      </c>
    </row>
    <row r="987" spans="1:12">
      <c r="A987" s="1046" t="s">
        <v>1239</v>
      </c>
      <c r="B987" s="1046" t="s">
        <v>2820</v>
      </c>
      <c r="C987" s="1047">
        <v>814.32532665495046</v>
      </c>
      <c r="D987" s="1047" t="s">
        <v>21</v>
      </c>
      <c r="E987" s="1047" t="s">
        <v>21</v>
      </c>
      <c r="F987" s="1046">
        <v>5</v>
      </c>
      <c r="G987" s="1047">
        <v>995.18018768642594</v>
      </c>
      <c r="H987" s="1046">
        <v>5</v>
      </c>
      <c r="I987" s="1048">
        <v>257.39127297528842</v>
      </c>
      <c r="J987" s="1046" t="s">
        <v>22</v>
      </c>
      <c r="K987" s="1049">
        <v>0</v>
      </c>
      <c r="L987" s="1047">
        <v>0</v>
      </c>
    </row>
    <row r="988" spans="1:12">
      <c r="A988" s="1046" t="s">
        <v>1240</v>
      </c>
      <c r="B988" s="1046" t="s">
        <v>2821</v>
      </c>
      <c r="C988" s="1047">
        <v>528.211022695103</v>
      </c>
      <c r="D988" s="1047" t="s">
        <v>21</v>
      </c>
      <c r="E988" s="1047" t="s">
        <v>21</v>
      </c>
      <c r="F988" s="1046">
        <v>5</v>
      </c>
      <c r="G988" s="1047">
        <v>444.96037237902698</v>
      </c>
      <c r="H988" s="1046">
        <v>5</v>
      </c>
      <c r="I988" s="1048">
        <v>257.39127297528842</v>
      </c>
      <c r="J988" s="1046" t="s">
        <v>22</v>
      </c>
      <c r="K988" s="1049">
        <v>0</v>
      </c>
      <c r="L988" s="1047">
        <v>0</v>
      </c>
    </row>
    <row r="989" spans="1:12">
      <c r="A989" s="1046" t="s">
        <v>1241</v>
      </c>
      <c r="B989" s="1046" t="s">
        <v>2822</v>
      </c>
      <c r="C989" s="1047">
        <v>901.40359307751271</v>
      </c>
      <c r="D989" s="1047" t="s">
        <v>21</v>
      </c>
      <c r="E989" s="1047" t="s">
        <v>21</v>
      </c>
      <c r="F989" s="1046">
        <v>5</v>
      </c>
      <c r="G989" s="1047">
        <v>823.89436692116612</v>
      </c>
      <c r="H989" s="1046">
        <v>5</v>
      </c>
      <c r="I989" s="1048">
        <v>257.39127297528842</v>
      </c>
      <c r="J989" s="1046" t="s">
        <v>22</v>
      </c>
      <c r="K989" s="1049">
        <v>0</v>
      </c>
      <c r="L989" s="1047">
        <v>0</v>
      </c>
    </row>
    <row r="990" spans="1:12">
      <c r="A990" s="1046" t="s">
        <v>1242</v>
      </c>
      <c r="B990" s="1046" t="s">
        <v>2823</v>
      </c>
      <c r="C990" s="1047">
        <v>613.37548106442205</v>
      </c>
      <c r="D990" s="1047" t="s">
        <v>21</v>
      </c>
      <c r="E990" s="1047" t="s">
        <v>21</v>
      </c>
      <c r="F990" s="1046">
        <v>5</v>
      </c>
      <c r="G990" s="1047">
        <v>599.97882469172032</v>
      </c>
      <c r="H990" s="1046">
        <v>5</v>
      </c>
      <c r="I990" s="1048">
        <v>257.39127297528842</v>
      </c>
      <c r="J990" s="1046" t="s">
        <v>22</v>
      </c>
      <c r="K990" s="1049">
        <v>0</v>
      </c>
      <c r="L990" s="1047">
        <v>0</v>
      </c>
    </row>
    <row r="991" spans="1:12">
      <c r="A991" s="1046" t="s">
        <v>2824</v>
      </c>
      <c r="B991" s="1046" t="s">
        <v>2825</v>
      </c>
      <c r="C991" s="1047">
        <v>4072.5835373013738</v>
      </c>
      <c r="D991" s="1047" t="s">
        <v>21</v>
      </c>
      <c r="E991" s="1047" t="s">
        <v>21</v>
      </c>
      <c r="F991" s="1046">
        <v>11</v>
      </c>
      <c r="G991" s="1047">
        <v>6033.2798878489575</v>
      </c>
      <c r="H991" s="1046">
        <v>26</v>
      </c>
      <c r="I991" s="1048">
        <v>257.39127297528842</v>
      </c>
      <c r="J991" s="1046" t="s">
        <v>22</v>
      </c>
      <c r="K991" s="1049">
        <v>0</v>
      </c>
      <c r="L991" s="1047">
        <v>0</v>
      </c>
    </row>
    <row r="992" spans="1:12">
      <c r="A992" s="1046" t="s">
        <v>2826</v>
      </c>
      <c r="B992" s="1046" t="s">
        <v>2827</v>
      </c>
      <c r="C992" s="1047">
        <v>956.9040266215635</v>
      </c>
      <c r="D992" s="1047" t="s">
        <v>21</v>
      </c>
      <c r="E992" s="1047" t="s">
        <v>21</v>
      </c>
      <c r="F992" s="1046">
        <v>5</v>
      </c>
      <c r="G992" s="1047">
        <v>918.62786555670095</v>
      </c>
      <c r="H992" s="1046">
        <v>5</v>
      </c>
      <c r="I992" s="1048">
        <v>257.39127297528842</v>
      </c>
      <c r="J992" s="1046" t="s">
        <v>22</v>
      </c>
      <c r="K992" s="1049">
        <v>0</v>
      </c>
      <c r="L992" s="1047">
        <v>0</v>
      </c>
    </row>
    <row r="993" spans="1:12">
      <c r="A993" s="1046" t="s">
        <v>2828</v>
      </c>
      <c r="B993" s="1046" t="s">
        <v>2829</v>
      </c>
      <c r="C993" s="1047">
        <v>2790.3321416284789</v>
      </c>
      <c r="D993" s="1047" t="s">
        <v>21</v>
      </c>
      <c r="E993" s="1047" t="s">
        <v>21</v>
      </c>
      <c r="F993" s="1046">
        <v>6</v>
      </c>
      <c r="G993" s="1047">
        <v>3949.1429178671929</v>
      </c>
      <c r="H993" s="1046">
        <v>19</v>
      </c>
      <c r="I993" s="1048">
        <v>257.39127297528842</v>
      </c>
      <c r="J993" s="1046" t="s">
        <v>22</v>
      </c>
      <c r="K993" s="1049">
        <v>0</v>
      </c>
      <c r="L993" s="1047">
        <v>0</v>
      </c>
    </row>
    <row r="994" spans="1:12">
      <c r="A994" s="1046" t="s">
        <v>2830</v>
      </c>
      <c r="B994" s="1046" t="s">
        <v>2831</v>
      </c>
      <c r="C994" s="1047">
        <v>1680.3234707474655</v>
      </c>
      <c r="D994" s="1047" t="s">
        <v>21</v>
      </c>
      <c r="E994" s="1047" t="s">
        <v>21</v>
      </c>
      <c r="F994" s="1046">
        <v>5</v>
      </c>
      <c r="G994" s="1047">
        <v>3382.6557341072266</v>
      </c>
      <c r="H994" s="1046">
        <v>15</v>
      </c>
      <c r="I994" s="1048">
        <v>257.39127297528842</v>
      </c>
      <c r="J994" s="1046" t="s">
        <v>22</v>
      </c>
      <c r="K994" s="1049">
        <v>0</v>
      </c>
      <c r="L994" s="1047">
        <v>0</v>
      </c>
    </row>
    <row r="995" spans="1:12">
      <c r="A995" s="1046" t="s">
        <v>2832</v>
      </c>
      <c r="B995" s="1046" t="s">
        <v>2833</v>
      </c>
      <c r="C995" s="1047">
        <v>1254.5011789008697</v>
      </c>
      <c r="D995" s="1047" t="s">
        <v>21</v>
      </c>
      <c r="E995" s="1047" t="s">
        <v>21</v>
      </c>
      <c r="F995" s="1046">
        <v>5</v>
      </c>
      <c r="G995" s="1047">
        <v>1480.3305291835584</v>
      </c>
      <c r="H995" s="1046">
        <v>5</v>
      </c>
      <c r="I995" s="1048">
        <v>257.39127297528842</v>
      </c>
      <c r="J995" s="1046" t="s">
        <v>22</v>
      </c>
      <c r="K995" s="1049">
        <v>0</v>
      </c>
      <c r="L995" s="1047">
        <v>0</v>
      </c>
    </row>
    <row r="996" spans="1:12">
      <c r="A996" s="1046" t="s">
        <v>1243</v>
      </c>
      <c r="B996" s="1046" t="s">
        <v>326</v>
      </c>
      <c r="C996" s="1047">
        <v>1516.3592523834056</v>
      </c>
      <c r="D996" s="1047" t="s">
        <v>21</v>
      </c>
      <c r="E996" s="1047" t="s">
        <v>21</v>
      </c>
      <c r="F996" s="1046">
        <v>5</v>
      </c>
      <c r="G996" s="1047">
        <v>1488.8063586997475</v>
      </c>
      <c r="H996" s="1046">
        <v>10</v>
      </c>
      <c r="I996" s="1048">
        <v>257.39127297528842</v>
      </c>
      <c r="J996" s="1046" t="s">
        <v>27</v>
      </c>
      <c r="K996" s="1049">
        <v>0.45</v>
      </c>
      <c r="L996" s="1047">
        <v>669.96286141488645</v>
      </c>
    </row>
    <row r="997" spans="1:12">
      <c r="A997" s="1046" t="s">
        <v>1244</v>
      </c>
      <c r="B997" s="1046" t="s">
        <v>327</v>
      </c>
      <c r="C997" s="1047">
        <v>927.29738742243353</v>
      </c>
      <c r="D997" s="1047" t="s">
        <v>21</v>
      </c>
      <c r="E997" s="1047" t="s">
        <v>21</v>
      </c>
      <c r="F997" s="1046">
        <v>5</v>
      </c>
      <c r="G997" s="1047">
        <v>1027.0578645529208</v>
      </c>
      <c r="H997" s="1046">
        <v>5</v>
      </c>
      <c r="I997" s="1048">
        <v>257.39127297528842</v>
      </c>
      <c r="J997" s="1046" t="s">
        <v>27</v>
      </c>
      <c r="K997" s="1049">
        <v>0.45</v>
      </c>
      <c r="L997" s="1047">
        <v>462.1760390488144</v>
      </c>
    </row>
    <row r="998" spans="1:12">
      <c r="A998" s="1046" t="s">
        <v>1245</v>
      </c>
      <c r="B998" s="1046" t="s">
        <v>328</v>
      </c>
      <c r="C998" s="1047">
        <v>1270.2834087948706</v>
      </c>
      <c r="D998" s="1047" t="s">
        <v>21</v>
      </c>
      <c r="E998" s="1047" t="s">
        <v>21</v>
      </c>
      <c r="F998" s="1046">
        <v>8</v>
      </c>
      <c r="G998" s="1047">
        <v>1350.0917904992605</v>
      </c>
      <c r="H998" s="1046">
        <v>13</v>
      </c>
      <c r="I998" s="1048">
        <v>257.39127297528842</v>
      </c>
      <c r="J998" s="1046" t="s">
        <v>27</v>
      </c>
      <c r="K998" s="1049">
        <v>0.7</v>
      </c>
      <c r="L998" s="1047">
        <v>945.06425334948221</v>
      </c>
    </row>
    <row r="999" spans="1:12">
      <c r="A999" s="1046" t="s">
        <v>1246</v>
      </c>
      <c r="B999" s="1046" t="s">
        <v>2834</v>
      </c>
      <c r="C999" s="1047">
        <v>1484.0558597887721</v>
      </c>
      <c r="D999" s="1047" t="s">
        <v>21</v>
      </c>
      <c r="E999" s="1047" t="s">
        <v>21</v>
      </c>
      <c r="F999" s="1046">
        <v>5</v>
      </c>
      <c r="G999" s="1047">
        <v>1476.4550615312107</v>
      </c>
      <c r="H999" s="1046">
        <v>8</v>
      </c>
      <c r="I999" s="1048">
        <v>257.39127297528842</v>
      </c>
      <c r="J999" s="1046" t="s">
        <v>27</v>
      </c>
      <c r="K999" s="1049">
        <v>0.45</v>
      </c>
      <c r="L999" s="1047">
        <v>664.40477768904486</v>
      </c>
    </row>
    <row r="1000" spans="1:12">
      <c r="A1000" s="1046" t="s">
        <v>1247</v>
      </c>
      <c r="B1000" s="1046" t="s">
        <v>2835</v>
      </c>
      <c r="C1000" s="1047">
        <v>899.74449373877519</v>
      </c>
      <c r="D1000" s="1047" t="s">
        <v>21</v>
      </c>
      <c r="E1000" s="1047" t="s">
        <v>21</v>
      </c>
      <c r="F1000" s="1046">
        <v>5</v>
      </c>
      <c r="G1000" s="1047">
        <v>754.3792270629225</v>
      </c>
      <c r="H1000" s="1046">
        <v>5</v>
      </c>
      <c r="I1000" s="1048">
        <v>257.39127297528842</v>
      </c>
      <c r="J1000" s="1046" t="s">
        <v>27</v>
      </c>
      <c r="K1000" s="1049">
        <v>0.7</v>
      </c>
      <c r="L1000" s="1047">
        <v>528.06545894404576</v>
      </c>
    </row>
    <row r="1001" spans="1:12">
      <c r="A1001" s="1046" t="s">
        <v>1248</v>
      </c>
      <c r="B1001" s="1046" t="s">
        <v>2836</v>
      </c>
      <c r="C1001" s="1047">
        <v>1876.447069835355</v>
      </c>
      <c r="D1001" s="1047" t="s">
        <v>21</v>
      </c>
      <c r="E1001" s="1047" t="s">
        <v>21</v>
      </c>
      <c r="F1001" s="1046">
        <v>5</v>
      </c>
      <c r="G1001" s="1047">
        <v>1827.0418811612089</v>
      </c>
      <c r="H1001" s="1046">
        <v>12</v>
      </c>
      <c r="I1001" s="1048">
        <v>257.39127297528842</v>
      </c>
      <c r="J1001" s="1046" t="s">
        <v>27</v>
      </c>
      <c r="K1001" s="1049">
        <v>0.7</v>
      </c>
      <c r="L1001" s="1047">
        <v>1278.9293168128461</v>
      </c>
    </row>
    <row r="1002" spans="1:12">
      <c r="A1002" s="1046" t="s">
        <v>1249</v>
      </c>
      <c r="B1002" s="1046" t="s">
        <v>2837</v>
      </c>
      <c r="C1002" s="1047">
        <v>1099.2654479997495</v>
      </c>
      <c r="D1002" s="1047" t="s">
        <v>21</v>
      </c>
      <c r="E1002" s="1047" t="s">
        <v>21</v>
      </c>
      <c r="F1002" s="1046">
        <v>5</v>
      </c>
      <c r="G1002" s="1047">
        <v>1333.9400942019433</v>
      </c>
      <c r="H1002" s="1046">
        <v>6</v>
      </c>
      <c r="I1002" s="1048">
        <v>257.39127297528842</v>
      </c>
      <c r="J1002" s="1046" t="s">
        <v>27</v>
      </c>
      <c r="K1002" s="1049">
        <v>0.45</v>
      </c>
      <c r="L1002" s="1047">
        <v>600.27304239087448</v>
      </c>
    </row>
    <row r="1003" spans="1:12">
      <c r="A1003" s="1046" t="s">
        <v>1250</v>
      </c>
      <c r="B1003" s="1046" t="s">
        <v>329</v>
      </c>
      <c r="C1003" s="1047">
        <v>1660.7744192770635</v>
      </c>
      <c r="D1003" s="1047" t="s">
        <v>21</v>
      </c>
      <c r="E1003" s="1047" t="s">
        <v>21</v>
      </c>
      <c r="F1003" s="1046">
        <v>9</v>
      </c>
      <c r="G1003" s="1047">
        <v>3221.7883614236398</v>
      </c>
      <c r="H1003" s="1046">
        <v>28</v>
      </c>
      <c r="I1003" s="1048">
        <v>257.39127297528842</v>
      </c>
      <c r="J1003" s="1046" t="s">
        <v>27</v>
      </c>
      <c r="K1003" s="1049">
        <v>0.7</v>
      </c>
      <c r="L1003" s="1047">
        <v>2255.2518529965478</v>
      </c>
    </row>
    <row r="1004" spans="1:12">
      <c r="A1004" s="1046" t="s">
        <v>1251</v>
      </c>
      <c r="B1004" s="1046" t="s">
        <v>330</v>
      </c>
      <c r="C1004" s="1047">
        <v>302.131730738047</v>
      </c>
      <c r="D1004" s="1047" t="s">
        <v>21</v>
      </c>
      <c r="E1004" s="1047" t="s">
        <v>21</v>
      </c>
      <c r="F1004" s="1046">
        <v>5</v>
      </c>
      <c r="G1004" s="1047">
        <v>451.2973965426803</v>
      </c>
      <c r="H1004" s="1046">
        <v>5</v>
      </c>
      <c r="I1004" s="1048">
        <v>257.39127297528842</v>
      </c>
      <c r="J1004" s="1046" t="s">
        <v>27</v>
      </c>
      <c r="K1004" s="1049">
        <v>1</v>
      </c>
      <c r="L1004" s="1047">
        <v>451.2973965426803</v>
      </c>
    </row>
    <row r="1005" spans="1:12">
      <c r="A1005" s="1046" t="s">
        <v>1252</v>
      </c>
      <c r="B1005" s="1046" t="s">
        <v>331</v>
      </c>
      <c r="C1005" s="1047">
        <v>1054.6107582365794</v>
      </c>
      <c r="D1005" s="1047" t="s">
        <v>21</v>
      </c>
      <c r="E1005" s="1047" t="s">
        <v>21</v>
      </c>
      <c r="F1005" s="1046">
        <v>5</v>
      </c>
      <c r="G1005" s="1047">
        <v>1079.3133525736523</v>
      </c>
      <c r="H1005" s="1046">
        <v>8</v>
      </c>
      <c r="I1005" s="1048">
        <v>257.39127297528842</v>
      </c>
      <c r="J1005" s="1046" t="s">
        <v>27</v>
      </c>
      <c r="K1005" s="1049">
        <v>0.7</v>
      </c>
      <c r="L1005" s="1047">
        <v>755.51934680155659</v>
      </c>
    </row>
    <row r="1006" spans="1:12">
      <c r="A1006" s="1046" t="s">
        <v>1253</v>
      </c>
      <c r="B1006" s="1046" t="s">
        <v>332</v>
      </c>
      <c r="C1006" s="1047">
        <v>1957.2055513219398</v>
      </c>
      <c r="D1006" s="1047" t="s">
        <v>21</v>
      </c>
      <c r="E1006" s="1047" t="s">
        <v>21</v>
      </c>
      <c r="F1006" s="1046">
        <v>7</v>
      </c>
      <c r="G1006" s="1047">
        <v>2774.2913640097404</v>
      </c>
      <c r="H1006" s="1046">
        <v>24</v>
      </c>
      <c r="I1006" s="1048">
        <v>257.39127297528842</v>
      </c>
      <c r="J1006" s="1046" t="s">
        <v>27</v>
      </c>
      <c r="K1006" s="1049">
        <v>0.45</v>
      </c>
      <c r="L1006" s="1047">
        <v>1248.4311138043831</v>
      </c>
    </row>
    <row r="1007" spans="1:12">
      <c r="A1007" s="1046" t="s">
        <v>1254</v>
      </c>
      <c r="B1007" s="1046" t="s">
        <v>333</v>
      </c>
      <c r="C1007" s="1047">
        <v>466.49899305780218</v>
      </c>
      <c r="D1007" s="1047" t="s">
        <v>21</v>
      </c>
      <c r="E1007" s="1047" t="s">
        <v>21</v>
      </c>
      <c r="F1007" s="1046">
        <v>5</v>
      </c>
      <c r="G1007" s="1047">
        <v>595.71256343633797</v>
      </c>
      <c r="H1007" s="1046">
        <v>5</v>
      </c>
      <c r="I1007" s="1048">
        <v>257.39127297528842</v>
      </c>
      <c r="J1007" s="1046" t="s">
        <v>27</v>
      </c>
      <c r="K1007" s="1049">
        <v>0.7</v>
      </c>
      <c r="L1007" s="1047">
        <v>416.99879440543657</v>
      </c>
    </row>
    <row r="1008" spans="1:12">
      <c r="A1008" s="1046" t="s">
        <v>1255</v>
      </c>
      <c r="B1008" s="1046" t="s">
        <v>334</v>
      </c>
      <c r="C1008" s="1047">
        <v>2188</v>
      </c>
      <c r="D1008" s="1047" t="s">
        <v>21</v>
      </c>
      <c r="E1008" s="1047" t="s">
        <v>21</v>
      </c>
      <c r="F1008" s="1046">
        <v>7</v>
      </c>
      <c r="G1008" s="1047">
        <v>2188</v>
      </c>
      <c r="H1008" s="1046">
        <v>7</v>
      </c>
      <c r="I1008" s="1048">
        <v>371</v>
      </c>
      <c r="J1008" s="1046" t="s">
        <v>22</v>
      </c>
      <c r="K1008" s="1049">
        <v>0</v>
      </c>
      <c r="L1008" s="1047">
        <v>0</v>
      </c>
    </row>
    <row r="1009" spans="1:12">
      <c r="A1009" s="1046" t="s">
        <v>1256</v>
      </c>
      <c r="B1009" s="1046" t="s">
        <v>335</v>
      </c>
      <c r="C1009" s="1047">
        <v>1496</v>
      </c>
      <c r="D1009" s="1047" t="s">
        <v>21</v>
      </c>
      <c r="E1009" s="1047" t="s">
        <v>21</v>
      </c>
      <c r="F1009" s="1046">
        <v>5</v>
      </c>
      <c r="G1009" s="1047">
        <v>1496</v>
      </c>
      <c r="H1009" s="1046">
        <v>5</v>
      </c>
      <c r="I1009" s="1048">
        <v>371</v>
      </c>
      <c r="J1009" s="1046" t="s">
        <v>22</v>
      </c>
      <c r="K1009" s="1049">
        <v>0</v>
      </c>
      <c r="L1009" s="1047">
        <v>0</v>
      </c>
    </row>
    <row r="1010" spans="1:12">
      <c r="A1010" s="1046" t="s">
        <v>1257</v>
      </c>
      <c r="B1010" s="1046" t="s">
        <v>2838</v>
      </c>
      <c r="C1010" s="1047">
        <v>2188</v>
      </c>
      <c r="D1010" s="1047" t="s">
        <v>21</v>
      </c>
      <c r="E1010" s="1047" t="s">
        <v>21</v>
      </c>
      <c r="F1010" s="1046">
        <v>7</v>
      </c>
      <c r="G1010" s="1047">
        <v>2188</v>
      </c>
      <c r="H1010" s="1046">
        <v>7</v>
      </c>
      <c r="I1010" s="1048">
        <v>371</v>
      </c>
      <c r="J1010" s="1046" t="s">
        <v>22</v>
      </c>
      <c r="K1010" s="1049">
        <v>0</v>
      </c>
      <c r="L1010" s="1047">
        <v>0</v>
      </c>
    </row>
    <row r="1011" spans="1:12">
      <c r="A1011" s="1046" t="s">
        <v>1258</v>
      </c>
      <c r="B1011" s="1046" t="s">
        <v>2839</v>
      </c>
      <c r="C1011" s="1047">
        <v>1496</v>
      </c>
      <c r="D1011" s="1047" t="s">
        <v>21</v>
      </c>
      <c r="E1011" s="1047" t="s">
        <v>21</v>
      </c>
      <c r="F1011" s="1046">
        <v>5</v>
      </c>
      <c r="G1011" s="1047">
        <v>1496</v>
      </c>
      <c r="H1011" s="1046">
        <v>5</v>
      </c>
      <c r="I1011" s="1048">
        <v>371</v>
      </c>
      <c r="J1011" s="1046" t="s">
        <v>22</v>
      </c>
      <c r="K1011" s="1049">
        <v>0</v>
      </c>
      <c r="L1011" s="1047">
        <v>0</v>
      </c>
    </row>
    <row r="1012" spans="1:12">
      <c r="A1012" s="1046" t="s">
        <v>1259</v>
      </c>
      <c r="B1012" s="1046" t="s">
        <v>2840</v>
      </c>
      <c r="C1012" s="1047">
        <v>2188</v>
      </c>
      <c r="D1012" s="1047" t="s">
        <v>21</v>
      </c>
      <c r="E1012" s="1047" t="s">
        <v>21</v>
      </c>
      <c r="F1012" s="1046">
        <v>7</v>
      </c>
      <c r="G1012" s="1047">
        <v>2188</v>
      </c>
      <c r="H1012" s="1046">
        <v>7</v>
      </c>
      <c r="I1012" s="1048">
        <v>371</v>
      </c>
      <c r="J1012" s="1046" t="s">
        <v>22</v>
      </c>
      <c r="K1012" s="1049">
        <v>0</v>
      </c>
      <c r="L1012" s="1047">
        <v>0</v>
      </c>
    </row>
    <row r="1013" spans="1:12">
      <c r="A1013" s="1046" t="s">
        <v>1260</v>
      </c>
      <c r="B1013" s="1046" t="s">
        <v>2841</v>
      </c>
      <c r="C1013" s="1047">
        <v>1496</v>
      </c>
      <c r="D1013" s="1047" t="s">
        <v>21</v>
      </c>
      <c r="E1013" s="1047" t="s">
        <v>21</v>
      </c>
      <c r="F1013" s="1046">
        <v>5</v>
      </c>
      <c r="G1013" s="1047">
        <v>1496</v>
      </c>
      <c r="H1013" s="1046">
        <v>5</v>
      </c>
      <c r="I1013" s="1048">
        <v>371</v>
      </c>
      <c r="J1013" s="1046" t="s">
        <v>22</v>
      </c>
      <c r="K1013" s="1049">
        <v>0</v>
      </c>
      <c r="L1013" s="1047">
        <v>0</v>
      </c>
    </row>
    <row r="1014" spans="1:12">
      <c r="A1014" s="1046" t="s">
        <v>1261</v>
      </c>
      <c r="B1014" s="1046" t="s">
        <v>336</v>
      </c>
      <c r="C1014" s="1047">
        <v>2188</v>
      </c>
      <c r="D1014" s="1047" t="s">
        <v>21</v>
      </c>
      <c r="E1014" s="1047" t="s">
        <v>21</v>
      </c>
      <c r="F1014" s="1046">
        <v>7</v>
      </c>
      <c r="G1014" s="1047">
        <v>2188</v>
      </c>
      <c r="H1014" s="1046">
        <v>7</v>
      </c>
      <c r="I1014" s="1048">
        <v>371</v>
      </c>
      <c r="J1014" s="1046" t="s">
        <v>22</v>
      </c>
      <c r="K1014" s="1049">
        <v>0</v>
      </c>
      <c r="L1014" s="1047">
        <v>0</v>
      </c>
    </row>
    <row r="1015" spans="1:12">
      <c r="A1015" s="1046" t="s">
        <v>1262</v>
      </c>
      <c r="B1015" s="1046" t="s">
        <v>337</v>
      </c>
      <c r="C1015" s="1047">
        <v>2188</v>
      </c>
      <c r="D1015" s="1047" t="s">
        <v>21</v>
      </c>
      <c r="E1015" s="1047" t="s">
        <v>21</v>
      </c>
      <c r="F1015" s="1046">
        <v>7</v>
      </c>
      <c r="G1015" s="1047">
        <v>2188</v>
      </c>
      <c r="H1015" s="1046">
        <v>7</v>
      </c>
      <c r="I1015" s="1048">
        <v>371</v>
      </c>
      <c r="J1015" s="1046" t="s">
        <v>22</v>
      </c>
      <c r="K1015" s="1049">
        <v>0</v>
      </c>
      <c r="L1015" s="1047">
        <v>0</v>
      </c>
    </row>
    <row r="1016" spans="1:12">
      <c r="A1016" s="1046" t="s">
        <v>1263</v>
      </c>
      <c r="B1016" s="1046" t="s">
        <v>338</v>
      </c>
      <c r="C1016" s="1047">
        <v>1496</v>
      </c>
      <c r="D1016" s="1047" t="s">
        <v>21</v>
      </c>
      <c r="E1016" s="1047" t="s">
        <v>21</v>
      </c>
      <c r="F1016" s="1046">
        <v>5</v>
      </c>
      <c r="G1016" s="1047">
        <v>1496</v>
      </c>
      <c r="H1016" s="1046">
        <v>5</v>
      </c>
      <c r="I1016" s="1048">
        <v>371</v>
      </c>
      <c r="J1016" s="1046" t="s">
        <v>22</v>
      </c>
      <c r="K1016" s="1049">
        <v>0</v>
      </c>
      <c r="L1016" s="1047">
        <v>0</v>
      </c>
    </row>
    <row r="1017" spans="1:12">
      <c r="A1017" s="1046" t="s">
        <v>1264</v>
      </c>
      <c r="B1017" s="1046" t="s">
        <v>2843</v>
      </c>
      <c r="C1017" s="1047">
        <v>2188</v>
      </c>
      <c r="D1017" s="1047" t="s">
        <v>21</v>
      </c>
      <c r="E1017" s="1047" t="s">
        <v>21</v>
      </c>
      <c r="F1017" s="1046">
        <v>7</v>
      </c>
      <c r="G1017" s="1047">
        <v>2188</v>
      </c>
      <c r="H1017" s="1046">
        <v>7</v>
      </c>
      <c r="I1017" s="1048">
        <v>371</v>
      </c>
      <c r="J1017" s="1046" t="s">
        <v>22</v>
      </c>
      <c r="K1017" s="1049">
        <v>0</v>
      </c>
      <c r="L1017" s="1047">
        <v>0</v>
      </c>
    </row>
    <row r="1018" spans="1:12">
      <c r="A1018" s="1046" t="s">
        <v>1265</v>
      </c>
      <c r="B1018" s="1046" t="s">
        <v>2844</v>
      </c>
      <c r="C1018" s="1047">
        <v>1496</v>
      </c>
      <c r="D1018" s="1047" t="s">
        <v>21</v>
      </c>
      <c r="E1018" s="1047" t="s">
        <v>21</v>
      </c>
      <c r="F1018" s="1046">
        <v>5</v>
      </c>
      <c r="G1018" s="1047">
        <v>1496</v>
      </c>
      <c r="H1018" s="1046">
        <v>5</v>
      </c>
      <c r="I1018" s="1048">
        <v>371</v>
      </c>
      <c r="J1018" s="1046" t="s">
        <v>22</v>
      </c>
      <c r="K1018" s="1049">
        <v>0</v>
      </c>
      <c r="L1018" s="1047">
        <v>0</v>
      </c>
    </row>
    <row r="1019" spans="1:12">
      <c r="A1019" s="1046" t="s">
        <v>1266</v>
      </c>
      <c r="B1019" s="1046" t="s">
        <v>2845</v>
      </c>
      <c r="C1019" s="1047">
        <v>2188</v>
      </c>
      <c r="D1019" s="1047" t="s">
        <v>21</v>
      </c>
      <c r="E1019" s="1047" t="s">
        <v>21</v>
      </c>
      <c r="F1019" s="1046">
        <v>7</v>
      </c>
      <c r="G1019" s="1047">
        <v>2188</v>
      </c>
      <c r="H1019" s="1046">
        <v>7</v>
      </c>
      <c r="I1019" s="1048">
        <v>371</v>
      </c>
      <c r="J1019" s="1046" t="s">
        <v>22</v>
      </c>
      <c r="K1019" s="1049">
        <v>0</v>
      </c>
      <c r="L1019" s="1047">
        <v>0</v>
      </c>
    </row>
    <row r="1020" spans="1:12">
      <c r="A1020" s="1046" t="s">
        <v>1267</v>
      </c>
      <c r="B1020" s="1046" t="s">
        <v>2846</v>
      </c>
      <c r="C1020" s="1047">
        <v>1496</v>
      </c>
      <c r="D1020" s="1047" t="s">
        <v>21</v>
      </c>
      <c r="E1020" s="1047" t="s">
        <v>21</v>
      </c>
      <c r="F1020" s="1046">
        <v>5</v>
      </c>
      <c r="G1020" s="1047">
        <v>1496</v>
      </c>
      <c r="H1020" s="1046">
        <v>5</v>
      </c>
      <c r="I1020" s="1048">
        <v>371</v>
      </c>
      <c r="J1020" s="1046" t="s">
        <v>22</v>
      </c>
      <c r="K1020" s="1049">
        <v>0</v>
      </c>
      <c r="L1020" s="1047">
        <v>0</v>
      </c>
    </row>
    <row r="1021" spans="1:12">
      <c r="A1021" s="1046" t="s">
        <v>1268</v>
      </c>
      <c r="B1021" s="1046" t="s">
        <v>339</v>
      </c>
      <c r="C1021" s="1047">
        <v>2188</v>
      </c>
      <c r="D1021" s="1047" t="s">
        <v>21</v>
      </c>
      <c r="E1021" s="1047" t="s">
        <v>21</v>
      </c>
      <c r="F1021" s="1046">
        <v>7</v>
      </c>
      <c r="G1021" s="1047">
        <v>2188</v>
      </c>
      <c r="H1021" s="1046">
        <v>7</v>
      </c>
      <c r="I1021" s="1048">
        <v>371</v>
      </c>
      <c r="J1021" s="1046" t="s">
        <v>22</v>
      </c>
      <c r="K1021" s="1049">
        <v>0</v>
      </c>
      <c r="L1021" s="1047">
        <v>0</v>
      </c>
    </row>
    <row r="1022" spans="1:12">
      <c r="A1022" s="1046" t="s">
        <v>1269</v>
      </c>
      <c r="B1022" s="1046" t="s">
        <v>1789</v>
      </c>
      <c r="C1022" s="1047">
        <v>2188</v>
      </c>
      <c r="D1022" s="1047" t="s">
        <v>21</v>
      </c>
      <c r="E1022" s="1047" t="s">
        <v>21</v>
      </c>
      <c r="F1022" s="1046">
        <v>7</v>
      </c>
      <c r="G1022" s="1047">
        <v>2188</v>
      </c>
      <c r="H1022" s="1046">
        <v>7</v>
      </c>
      <c r="I1022" s="1048">
        <v>371</v>
      </c>
      <c r="J1022" s="1046" t="s">
        <v>22</v>
      </c>
      <c r="K1022" s="1049">
        <v>0</v>
      </c>
      <c r="L1022" s="1047">
        <v>0</v>
      </c>
    </row>
    <row r="1023" spans="1:12">
      <c r="A1023" s="1046" t="s">
        <v>1270</v>
      </c>
      <c r="B1023" s="1046" t="s">
        <v>1790</v>
      </c>
      <c r="C1023" s="1047">
        <v>1496</v>
      </c>
      <c r="D1023" s="1047" t="s">
        <v>21</v>
      </c>
      <c r="E1023" s="1047" t="s">
        <v>21</v>
      </c>
      <c r="F1023" s="1046">
        <v>5</v>
      </c>
      <c r="G1023" s="1047">
        <v>1496</v>
      </c>
      <c r="H1023" s="1046">
        <v>5</v>
      </c>
      <c r="I1023" s="1048">
        <v>371</v>
      </c>
      <c r="J1023" s="1046" t="s">
        <v>22</v>
      </c>
      <c r="K1023" s="1049">
        <v>0</v>
      </c>
      <c r="L1023" s="1047">
        <v>0</v>
      </c>
    </row>
    <row r="1024" spans="1:12">
      <c r="A1024" s="1046" t="s">
        <v>1271</v>
      </c>
      <c r="B1024" s="1046" t="s">
        <v>2847</v>
      </c>
      <c r="C1024" s="1047">
        <v>2188</v>
      </c>
      <c r="D1024" s="1047" t="s">
        <v>21</v>
      </c>
      <c r="E1024" s="1047" t="s">
        <v>21</v>
      </c>
      <c r="F1024" s="1046">
        <v>7</v>
      </c>
      <c r="G1024" s="1047">
        <v>2188</v>
      </c>
      <c r="H1024" s="1046">
        <v>7</v>
      </c>
      <c r="I1024" s="1048">
        <v>371</v>
      </c>
      <c r="J1024" s="1046" t="s">
        <v>22</v>
      </c>
      <c r="K1024" s="1049">
        <v>0</v>
      </c>
      <c r="L1024" s="1047">
        <v>0</v>
      </c>
    </row>
    <row r="1025" spans="1:12">
      <c r="A1025" s="1046" t="s">
        <v>1272</v>
      </c>
      <c r="B1025" s="1046" t="s">
        <v>2848</v>
      </c>
      <c r="C1025" s="1047">
        <v>1496</v>
      </c>
      <c r="D1025" s="1047" t="s">
        <v>21</v>
      </c>
      <c r="E1025" s="1047" t="s">
        <v>21</v>
      </c>
      <c r="F1025" s="1046">
        <v>5</v>
      </c>
      <c r="G1025" s="1047">
        <v>1496</v>
      </c>
      <c r="H1025" s="1046">
        <v>5</v>
      </c>
      <c r="I1025" s="1048">
        <v>371</v>
      </c>
      <c r="J1025" s="1046" t="s">
        <v>22</v>
      </c>
      <c r="K1025" s="1049">
        <v>0</v>
      </c>
      <c r="L1025" s="1047">
        <v>0</v>
      </c>
    </row>
    <row r="1026" spans="1:12">
      <c r="A1026" s="1046" t="s">
        <v>1273</v>
      </c>
      <c r="B1026" s="1046" t="s">
        <v>340</v>
      </c>
      <c r="C1026" s="1047">
        <v>2188</v>
      </c>
      <c r="D1026" s="1047" t="s">
        <v>21</v>
      </c>
      <c r="E1026" s="1047" t="s">
        <v>21</v>
      </c>
      <c r="F1026" s="1046">
        <v>7</v>
      </c>
      <c r="G1026" s="1047">
        <v>2188</v>
      </c>
      <c r="H1026" s="1046">
        <v>7</v>
      </c>
      <c r="I1026" s="1048">
        <v>371</v>
      </c>
      <c r="J1026" s="1046" t="s">
        <v>22</v>
      </c>
      <c r="K1026" s="1049">
        <v>0</v>
      </c>
      <c r="L1026" s="1047">
        <v>0</v>
      </c>
    </row>
    <row r="1027" spans="1:12">
      <c r="A1027" s="1046" t="s">
        <v>1274</v>
      </c>
      <c r="B1027" s="1046" t="s">
        <v>341</v>
      </c>
      <c r="C1027" s="1047">
        <v>1013.9528316093609</v>
      </c>
      <c r="D1027" s="1047" t="s">
        <v>21</v>
      </c>
      <c r="E1027" s="1047" t="s">
        <v>21</v>
      </c>
      <c r="F1027" s="1046">
        <v>5</v>
      </c>
      <c r="G1027" s="1047">
        <v>1683.8370605934028</v>
      </c>
      <c r="H1027" s="1046">
        <v>10</v>
      </c>
      <c r="I1027" s="1048">
        <v>290.01833574680387</v>
      </c>
      <c r="J1027" s="1046" t="s">
        <v>22</v>
      </c>
      <c r="K1027" s="1049">
        <v>0</v>
      </c>
      <c r="L1027" s="1047">
        <v>0</v>
      </c>
    </row>
    <row r="1028" spans="1:12">
      <c r="A1028" s="1046" t="s">
        <v>1275</v>
      </c>
      <c r="B1028" s="1046" t="s">
        <v>342</v>
      </c>
      <c r="C1028" s="1047">
        <v>750.19732455706082</v>
      </c>
      <c r="D1028" s="1047" t="s">
        <v>21</v>
      </c>
      <c r="E1028" s="1047" t="s">
        <v>21</v>
      </c>
      <c r="F1028" s="1046">
        <v>5</v>
      </c>
      <c r="G1028" s="1047">
        <v>682.66131237065883</v>
      </c>
      <c r="H1028" s="1046">
        <v>5</v>
      </c>
      <c r="I1028" s="1048">
        <v>290.01833574680387</v>
      </c>
      <c r="J1028" s="1046" t="s">
        <v>22</v>
      </c>
      <c r="K1028" s="1049">
        <v>0</v>
      </c>
      <c r="L1028" s="1047">
        <v>0</v>
      </c>
    </row>
    <row r="1029" spans="1:12">
      <c r="A1029" s="1046" t="s">
        <v>1276</v>
      </c>
      <c r="B1029" s="1046" t="s">
        <v>343</v>
      </c>
      <c r="C1029" s="1047">
        <v>1263.1059576483847</v>
      </c>
      <c r="D1029" s="1047" t="s">
        <v>21</v>
      </c>
      <c r="E1029" s="1047" t="s">
        <v>21</v>
      </c>
      <c r="F1029" s="1046">
        <v>5</v>
      </c>
      <c r="G1029" s="1047">
        <v>1008.4769387293823</v>
      </c>
      <c r="H1029" s="1046">
        <v>5</v>
      </c>
      <c r="I1029" s="1048">
        <v>290.01833574680387</v>
      </c>
      <c r="J1029" s="1046" t="s">
        <v>22</v>
      </c>
      <c r="K1029" s="1049">
        <v>0</v>
      </c>
      <c r="L1029" s="1047">
        <v>0</v>
      </c>
    </row>
    <row r="1030" spans="1:12">
      <c r="A1030" s="1046" t="s">
        <v>1277</v>
      </c>
      <c r="B1030" s="1046" t="s">
        <v>344</v>
      </c>
      <c r="C1030" s="1047">
        <v>891.65789062317333</v>
      </c>
      <c r="D1030" s="1047" t="s">
        <v>21</v>
      </c>
      <c r="E1030" s="1047" t="s">
        <v>21</v>
      </c>
      <c r="F1030" s="1046">
        <v>5</v>
      </c>
      <c r="G1030" s="1047">
        <v>715.51666965053005</v>
      </c>
      <c r="H1030" s="1046">
        <v>5</v>
      </c>
      <c r="I1030" s="1048">
        <v>290.01833574680387</v>
      </c>
      <c r="J1030" s="1046" t="s">
        <v>22</v>
      </c>
      <c r="K1030" s="1049">
        <v>0</v>
      </c>
      <c r="L1030" s="1047">
        <v>0</v>
      </c>
    </row>
    <row r="1031" spans="1:12">
      <c r="A1031" s="1046" t="s">
        <v>1278</v>
      </c>
      <c r="B1031" s="1046" t="s">
        <v>2849</v>
      </c>
      <c r="C1031" s="1047">
        <v>699.08899101059433</v>
      </c>
      <c r="D1031" s="1047" t="s">
        <v>21</v>
      </c>
      <c r="E1031" s="1047" t="s">
        <v>21</v>
      </c>
      <c r="F1031" s="1046">
        <v>5</v>
      </c>
      <c r="G1031" s="1047">
        <v>844.20015233002584</v>
      </c>
      <c r="H1031" s="1046">
        <v>5</v>
      </c>
      <c r="I1031" s="1048">
        <v>290.01833574680387</v>
      </c>
      <c r="J1031" s="1046" t="s">
        <v>22</v>
      </c>
      <c r="K1031" s="1049">
        <v>0</v>
      </c>
      <c r="L1031" s="1047">
        <v>0</v>
      </c>
    </row>
    <row r="1032" spans="1:12">
      <c r="A1032" s="1046" t="s">
        <v>1279</v>
      </c>
      <c r="B1032" s="1046" t="s">
        <v>2850</v>
      </c>
      <c r="C1032" s="1047">
        <v>633.37827645085179</v>
      </c>
      <c r="D1032" s="1047" t="s">
        <v>21</v>
      </c>
      <c r="E1032" s="1047" t="s">
        <v>21</v>
      </c>
      <c r="F1032" s="1046">
        <v>5</v>
      </c>
      <c r="G1032" s="1047">
        <v>564.01696663779023</v>
      </c>
      <c r="H1032" s="1046">
        <v>5</v>
      </c>
      <c r="I1032" s="1048">
        <v>290.01833574680387</v>
      </c>
      <c r="J1032" s="1046" t="s">
        <v>22</v>
      </c>
      <c r="K1032" s="1049">
        <v>0</v>
      </c>
      <c r="L1032" s="1047">
        <v>0</v>
      </c>
    </row>
    <row r="1033" spans="1:12">
      <c r="A1033" s="1046" t="s">
        <v>1280</v>
      </c>
      <c r="B1033" s="1046" t="s">
        <v>2851</v>
      </c>
      <c r="C1033" s="1047">
        <v>842.37485470336628</v>
      </c>
      <c r="D1033" s="1047" t="s">
        <v>21</v>
      </c>
      <c r="E1033" s="1047" t="s">
        <v>21</v>
      </c>
      <c r="F1033" s="1046">
        <v>5</v>
      </c>
      <c r="G1033" s="1047">
        <v>670.79687779737196</v>
      </c>
      <c r="H1033" s="1046">
        <v>5</v>
      </c>
      <c r="I1033" s="1048">
        <v>290.01833574680387</v>
      </c>
      <c r="J1033" s="1046" t="s">
        <v>22</v>
      </c>
      <c r="K1033" s="1049">
        <v>0</v>
      </c>
      <c r="L1033" s="1047">
        <v>0</v>
      </c>
    </row>
    <row r="1034" spans="1:12">
      <c r="A1034" s="1046" t="s">
        <v>1281</v>
      </c>
      <c r="B1034" s="1046" t="s">
        <v>2852</v>
      </c>
      <c r="C1034" s="1047">
        <v>656.1944967840958</v>
      </c>
      <c r="D1034" s="1047" t="s">
        <v>21</v>
      </c>
      <c r="E1034" s="1047" t="s">
        <v>21</v>
      </c>
      <c r="F1034" s="1046">
        <v>5</v>
      </c>
      <c r="G1034" s="1047">
        <v>532.07425817124874</v>
      </c>
      <c r="H1034" s="1046">
        <v>5</v>
      </c>
      <c r="I1034" s="1048">
        <v>290.01833574680387</v>
      </c>
      <c r="J1034" s="1046" t="s">
        <v>22</v>
      </c>
      <c r="K1034" s="1049">
        <v>0</v>
      </c>
      <c r="L1034" s="1047">
        <v>0</v>
      </c>
    </row>
    <row r="1035" spans="1:12">
      <c r="A1035" s="1046" t="s">
        <v>1282</v>
      </c>
      <c r="B1035" s="1046" t="s">
        <v>345</v>
      </c>
      <c r="C1035" s="1047">
        <v>748.37202693040138</v>
      </c>
      <c r="D1035" s="1047" t="s">
        <v>21</v>
      </c>
      <c r="E1035" s="1047" t="s">
        <v>21</v>
      </c>
      <c r="F1035" s="1046">
        <v>5</v>
      </c>
      <c r="G1035" s="1047">
        <v>1672.8852748334459</v>
      </c>
      <c r="H1035" s="1046">
        <v>9</v>
      </c>
      <c r="I1035" s="1048">
        <v>290.01833574680387</v>
      </c>
      <c r="J1035" s="1046" t="s">
        <v>22</v>
      </c>
      <c r="K1035" s="1049">
        <v>0</v>
      </c>
      <c r="L1035" s="1047">
        <v>0</v>
      </c>
    </row>
    <row r="1036" spans="1:12">
      <c r="A1036" s="1046" t="s">
        <v>1283</v>
      </c>
      <c r="B1036" s="1046" t="s">
        <v>2853</v>
      </c>
      <c r="C1036" s="1047">
        <v>918.12470620973625</v>
      </c>
      <c r="D1036" s="1047" t="s">
        <v>21</v>
      </c>
      <c r="E1036" s="1047" t="s">
        <v>21</v>
      </c>
      <c r="F1036" s="1046">
        <v>5</v>
      </c>
      <c r="G1036" s="1047">
        <v>581.35729409105568</v>
      </c>
      <c r="H1036" s="1046">
        <v>5</v>
      </c>
      <c r="I1036" s="1048">
        <v>290.01833574680387</v>
      </c>
      <c r="J1036" s="1046" t="s">
        <v>22</v>
      </c>
      <c r="K1036" s="1049">
        <v>0</v>
      </c>
      <c r="L1036" s="1047">
        <v>0</v>
      </c>
    </row>
    <row r="1037" spans="1:12">
      <c r="A1037" s="1046" t="s">
        <v>1284</v>
      </c>
      <c r="B1037" s="1046" t="s">
        <v>2854</v>
      </c>
      <c r="C1037" s="1047">
        <v>625.16443713088404</v>
      </c>
      <c r="D1037" s="1047" t="s">
        <v>21</v>
      </c>
      <c r="E1037" s="1047" t="s">
        <v>21</v>
      </c>
      <c r="F1037" s="1046">
        <v>5</v>
      </c>
      <c r="G1037" s="1047">
        <v>491.00506157140967</v>
      </c>
      <c r="H1037" s="1046">
        <v>5</v>
      </c>
      <c r="I1037" s="1048">
        <v>290.01833574680387</v>
      </c>
      <c r="J1037" s="1046" t="s">
        <v>22</v>
      </c>
      <c r="K1037" s="1049">
        <v>0</v>
      </c>
      <c r="L1037" s="1047">
        <v>0</v>
      </c>
    </row>
    <row r="1038" spans="1:12">
      <c r="A1038" s="1046" t="s">
        <v>1285</v>
      </c>
      <c r="B1038" s="1046" t="s">
        <v>2855</v>
      </c>
      <c r="C1038" s="1047">
        <v>1851.7644422460785</v>
      </c>
      <c r="D1038" s="1047" t="s">
        <v>21</v>
      </c>
      <c r="E1038" s="1047" t="s">
        <v>21</v>
      </c>
      <c r="F1038" s="1046">
        <v>5</v>
      </c>
      <c r="G1038" s="1047">
        <v>996.61250415609538</v>
      </c>
      <c r="H1038" s="1046">
        <v>5</v>
      </c>
      <c r="I1038" s="1048">
        <v>290.01833574680387</v>
      </c>
      <c r="J1038" s="1046" t="s">
        <v>22</v>
      </c>
      <c r="K1038" s="1049">
        <v>0</v>
      </c>
      <c r="L1038" s="1047">
        <v>0</v>
      </c>
    </row>
    <row r="1039" spans="1:12">
      <c r="A1039" s="1046" t="s">
        <v>1286</v>
      </c>
      <c r="B1039" s="1046" t="s">
        <v>2856</v>
      </c>
      <c r="C1039" s="1047">
        <v>718.25461609051922</v>
      </c>
      <c r="D1039" s="1047" t="s">
        <v>21</v>
      </c>
      <c r="E1039" s="1047" t="s">
        <v>21</v>
      </c>
      <c r="F1039" s="1046">
        <v>5</v>
      </c>
      <c r="G1039" s="1047">
        <v>813.17009267681408</v>
      </c>
      <c r="H1039" s="1046">
        <v>5</v>
      </c>
      <c r="I1039" s="1048">
        <v>290.01833574680387</v>
      </c>
      <c r="J1039" s="1046" t="s">
        <v>22</v>
      </c>
      <c r="K1039" s="1049">
        <v>0</v>
      </c>
      <c r="L1039" s="1047">
        <v>0</v>
      </c>
    </row>
    <row r="1040" spans="1:12">
      <c r="A1040" s="1046" t="s">
        <v>1287</v>
      </c>
      <c r="B1040" s="1046" t="s">
        <v>346</v>
      </c>
      <c r="C1040" s="1047">
        <v>544.85134155786534</v>
      </c>
      <c r="D1040" s="1047" t="s">
        <v>21</v>
      </c>
      <c r="E1040" s="1047" t="s">
        <v>21</v>
      </c>
      <c r="F1040" s="1046">
        <v>5</v>
      </c>
      <c r="G1040" s="1047">
        <v>468.18884123816571</v>
      </c>
      <c r="H1040" s="1046">
        <v>5</v>
      </c>
      <c r="I1040" s="1048">
        <v>290.01833574680387</v>
      </c>
      <c r="J1040" s="1046" t="s">
        <v>22</v>
      </c>
      <c r="K1040" s="1049">
        <v>0</v>
      </c>
      <c r="L1040" s="1047">
        <v>0</v>
      </c>
    </row>
    <row r="1041" spans="1:12">
      <c r="A1041" s="1046" t="s">
        <v>1288</v>
      </c>
      <c r="B1041" s="1046" t="s">
        <v>347</v>
      </c>
      <c r="C1041" s="1047">
        <v>521.12247241129171</v>
      </c>
      <c r="D1041" s="1047" t="s">
        <v>21</v>
      </c>
      <c r="E1041" s="1047" t="s">
        <v>21</v>
      </c>
      <c r="F1041" s="1046">
        <v>5</v>
      </c>
      <c r="G1041" s="1047">
        <v>683.57396118398856</v>
      </c>
      <c r="H1041" s="1046">
        <v>5</v>
      </c>
      <c r="I1041" s="1048">
        <v>290.01833574680387</v>
      </c>
      <c r="J1041" s="1046" t="s">
        <v>22</v>
      </c>
      <c r="K1041" s="1049">
        <v>0</v>
      </c>
      <c r="L1041" s="1047">
        <v>0</v>
      </c>
    </row>
    <row r="1042" spans="1:12">
      <c r="A1042" s="1046" t="s">
        <v>1289</v>
      </c>
      <c r="B1042" s="1046" t="s">
        <v>2857</v>
      </c>
      <c r="C1042" s="1047">
        <v>4524.9128164889389</v>
      </c>
      <c r="D1042" s="1047" t="s">
        <v>21</v>
      </c>
      <c r="E1042" s="1047" t="s">
        <v>21</v>
      </c>
      <c r="F1042" s="1046">
        <v>20</v>
      </c>
      <c r="G1042" s="1047">
        <v>2145.6373601382602</v>
      </c>
      <c r="H1042" s="1046">
        <v>12</v>
      </c>
      <c r="I1042" s="1048">
        <v>290.01833574680387</v>
      </c>
      <c r="J1042" s="1046" t="s">
        <v>22</v>
      </c>
      <c r="K1042" s="1049">
        <v>0</v>
      </c>
      <c r="L1042" s="1047">
        <v>0</v>
      </c>
    </row>
    <row r="1043" spans="1:12">
      <c r="A1043" s="1046" t="s">
        <v>1290</v>
      </c>
      <c r="B1043" s="1046" t="s">
        <v>2858</v>
      </c>
      <c r="C1043" s="1047">
        <v>2496.0945044568875</v>
      </c>
      <c r="D1043" s="1047" t="s">
        <v>21</v>
      </c>
      <c r="E1043" s="1047" t="s">
        <v>21</v>
      </c>
      <c r="F1043" s="1046">
        <v>11</v>
      </c>
      <c r="G1043" s="1047">
        <v>1048.6334865158915</v>
      </c>
      <c r="H1043" s="1046">
        <v>6</v>
      </c>
      <c r="I1043" s="1048">
        <v>290.01833574680387</v>
      </c>
      <c r="J1043" s="1046" t="s">
        <v>22</v>
      </c>
      <c r="K1043" s="1049">
        <v>0</v>
      </c>
      <c r="L1043" s="1047">
        <v>0</v>
      </c>
    </row>
    <row r="1044" spans="1:12">
      <c r="A1044" s="1046" t="s">
        <v>1291</v>
      </c>
      <c r="B1044" s="1046" t="s">
        <v>2859</v>
      </c>
      <c r="C1044" s="1047">
        <v>453.58646022488955</v>
      </c>
      <c r="D1044" s="1047" t="s">
        <v>21</v>
      </c>
      <c r="E1044" s="1047" t="s">
        <v>21</v>
      </c>
      <c r="F1044" s="1046">
        <v>5</v>
      </c>
      <c r="G1044" s="1047">
        <v>386.0504480384875</v>
      </c>
      <c r="H1044" s="1046">
        <v>5</v>
      </c>
      <c r="I1044" s="1048">
        <v>290.01833574680387</v>
      </c>
      <c r="J1044" s="1046" t="s">
        <v>22</v>
      </c>
      <c r="K1044" s="1049">
        <v>0</v>
      </c>
      <c r="L1044" s="1047">
        <v>0</v>
      </c>
    </row>
    <row r="1045" spans="1:12">
      <c r="A1045" s="1046" t="s">
        <v>1292</v>
      </c>
      <c r="B1045" s="1046" t="s">
        <v>348</v>
      </c>
      <c r="C1045" s="1047">
        <v>2550.8534332566728</v>
      </c>
      <c r="D1045" s="1047" t="s">
        <v>21</v>
      </c>
      <c r="E1045" s="1047" t="s">
        <v>21</v>
      </c>
      <c r="F1045" s="1046">
        <v>13</v>
      </c>
      <c r="G1045" s="1047">
        <v>1753.1983704064646</v>
      </c>
      <c r="H1045" s="1046">
        <v>11</v>
      </c>
      <c r="I1045" s="1048">
        <v>290.01833574680387</v>
      </c>
      <c r="J1045" s="1046" t="s">
        <v>22</v>
      </c>
      <c r="K1045" s="1049">
        <v>0</v>
      </c>
      <c r="L1045" s="1047">
        <v>0</v>
      </c>
    </row>
    <row r="1046" spans="1:12">
      <c r="A1046" s="1046" t="s">
        <v>1293</v>
      </c>
      <c r="B1046" s="1046" t="s">
        <v>349</v>
      </c>
      <c r="C1046" s="1047">
        <v>902.60967638313036</v>
      </c>
      <c r="D1046" s="1047" t="s">
        <v>21</v>
      </c>
      <c r="E1046" s="1047" t="s">
        <v>21</v>
      </c>
      <c r="F1046" s="1046">
        <v>5</v>
      </c>
      <c r="G1046" s="1047">
        <v>832.33571775673909</v>
      </c>
      <c r="H1046" s="1046">
        <v>5</v>
      </c>
      <c r="I1046" s="1048">
        <v>290.01833574680387</v>
      </c>
      <c r="J1046" s="1046" t="s">
        <v>22</v>
      </c>
      <c r="K1046" s="1049">
        <v>0</v>
      </c>
      <c r="L1046" s="1047">
        <v>0</v>
      </c>
    </row>
    <row r="1047" spans="1:12">
      <c r="A1047" s="1046" t="s">
        <v>1294</v>
      </c>
      <c r="B1047" s="1046" t="s">
        <v>350</v>
      </c>
      <c r="C1047" s="1047">
        <v>1547.8523874072691</v>
      </c>
      <c r="D1047" s="1047" t="s">
        <v>21</v>
      </c>
      <c r="E1047" s="1047" t="s">
        <v>21</v>
      </c>
      <c r="F1047" s="1046">
        <v>5</v>
      </c>
      <c r="G1047" s="1047">
        <v>1674.7105724601056</v>
      </c>
      <c r="H1047" s="1046">
        <v>10</v>
      </c>
      <c r="I1047" s="1048">
        <v>290.01833574680387</v>
      </c>
      <c r="J1047" s="1046" t="s">
        <v>22</v>
      </c>
      <c r="K1047" s="1049">
        <v>0</v>
      </c>
      <c r="L1047" s="1047">
        <v>0</v>
      </c>
    </row>
    <row r="1048" spans="1:12">
      <c r="A1048" s="1046" t="s">
        <v>1295</v>
      </c>
      <c r="B1048" s="1046" t="s">
        <v>351</v>
      </c>
      <c r="C1048" s="1047">
        <v>590.48378222435315</v>
      </c>
      <c r="D1048" s="1047" t="s">
        <v>21</v>
      </c>
      <c r="E1048" s="1047" t="s">
        <v>21</v>
      </c>
      <c r="F1048" s="1046">
        <v>5</v>
      </c>
      <c r="G1048" s="1047">
        <v>789.44122353024045</v>
      </c>
      <c r="H1048" s="1046">
        <v>5</v>
      </c>
      <c r="I1048" s="1048">
        <v>290.01833574680387</v>
      </c>
      <c r="J1048" s="1046" t="s">
        <v>22</v>
      </c>
      <c r="K1048" s="1049">
        <v>0</v>
      </c>
      <c r="L1048" s="1047">
        <v>0</v>
      </c>
    </row>
    <row r="1049" spans="1:12">
      <c r="A1049" s="1046" t="s">
        <v>1296</v>
      </c>
      <c r="B1049" s="1046" t="s">
        <v>352</v>
      </c>
      <c r="C1049" s="1047">
        <v>1090.6153319290604</v>
      </c>
      <c r="D1049" s="1047" t="s">
        <v>21</v>
      </c>
      <c r="E1049" s="1047" t="s">
        <v>21</v>
      </c>
      <c r="F1049" s="1046">
        <v>5</v>
      </c>
      <c r="G1049" s="1047">
        <v>1203.7837847819503</v>
      </c>
      <c r="H1049" s="1046">
        <v>8</v>
      </c>
      <c r="I1049" s="1048">
        <v>290.01833574680387</v>
      </c>
      <c r="J1049" s="1046" t="s">
        <v>22</v>
      </c>
      <c r="K1049" s="1049">
        <v>0</v>
      </c>
      <c r="L1049" s="1047">
        <v>0</v>
      </c>
    </row>
    <row r="1050" spans="1:12">
      <c r="A1050" s="1046" t="s">
        <v>1297</v>
      </c>
      <c r="B1050" s="1046" t="s">
        <v>353</v>
      </c>
      <c r="C1050" s="1047">
        <v>491.91771038473939</v>
      </c>
      <c r="D1050" s="1047" t="s">
        <v>21</v>
      </c>
      <c r="E1050" s="1047" t="s">
        <v>21</v>
      </c>
      <c r="F1050" s="1046">
        <v>5</v>
      </c>
      <c r="G1050" s="1047">
        <v>772.100896076975</v>
      </c>
      <c r="H1050" s="1046">
        <v>5</v>
      </c>
      <c r="I1050" s="1048">
        <v>290.01833574680387</v>
      </c>
      <c r="J1050" s="1046" t="s">
        <v>22</v>
      </c>
      <c r="K1050" s="1049">
        <v>0</v>
      </c>
      <c r="L1050" s="1047">
        <v>0</v>
      </c>
    </row>
    <row r="1051" spans="1:12">
      <c r="A1051" s="1046" t="s">
        <v>1298</v>
      </c>
      <c r="B1051" s="1046" t="s">
        <v>354</v>
      </c>
      <c r="C1051" s="1047">
        <v>832.33571775673909</v>
      </c>
      <c r="D1051" s="1047" t="s">
        <v>21</v>
      </c>
      <c r="E1051" s="1047" t="s">
        <v>21</v>
      </c>
      <c r="F1051" s="1046">
        <v>5</v>
      </c>
      <c r="G1051" s="1047">
        <v>919.95000383639569</v>
      </c>
      <c r="H1051" s="1046">
        <v>5</v>
      </c>
      <c r="I1051" s="1048">
        <v>290.01833574680387</v>
      </c>
      <c r="J1051" s="1046" t="s">
        <v>22</v>
      </c>
      <c r="K1051" s="1049">
        <v>0</v>
      </c>
      <c r="L1051" s="1047">
        <v>0</v>
      </c>
    </row>
    <row r="1052" spans="1:12">
      <c r="A1052" s="1046" t="s">
        <v>1299</v>
      </c>
      <c r="B1052" s="1046" t="s">
        <v>355</v>
      </c>
      <c r="C1052" s="1047">
        <v>400.65282905176366</v>
      </c>
      <c r="D1052" s="1047" t="s">
        <v>21</v>
      </c>
      <c r="E1052" s="1047" t="s">
        <v>21</v>
      </c>
      <c r="F1052" s="1046">
        <v>5</v>
      </c>
      <c r="G1052" s="1047">
        <v>506.52009139801561</v>
      </c>
      <c r="H1052" s="1046">
        <v>5</v>
      </c>
      <c r="I1052" s="1048">
        <v>290.01833574680387</v>
      </c>
      <c r="J1052" s="1046" t="s">
        <v>22</v>
      </c>
      <c r="K1052" s="1049">
        <v>0</v>
      </c>
      <c r="L1052" s="1047">
        <v>0</v>
      </c>
    </row>
    <row r="1053" spans="1:12">
      <c r="A1053" s="1046" t="s">
        <v>1300</v>
      </c>
      <c r="B1053" s="1046" t="s">
        <v>356</v>
      </c>
      <c r="C1053" s="1047">
        <v>422.55640057167784</v>
      </c>
      <c r="D1053" s="1047" t="s">
        <v>21</v>
      </c>
      <c r="E1053" s="1047" t="s">
        <v>21</v>
      </c>
      <c r="F1053" s="1046">
        <v>5</v>
      </c>
      <c r="G1053" s="1047">
        <v>440.80937683827295</v>
      </c>
      <c r="H1053" s="1046">
        <v>5</v>
      </c>
      <c r="I1053" s="1048">
        <v>290.01833574680387</v>
      </c>
      <c r="J1053" s="1046" t="s">
        <v>22</v>
      </c>
      <c r="K1053" s="1049">
        <v>0</v>
      </c>
      <c r="L1053" s="1047">
        <v>0</v>
      </c>
    </row>
    <row r="1054" spans="1:12">
      <c r="A1054" s="1046" t="s">
        <v>1301</v>
      </c>
      <c r="B1054" s="1046" t="s">
        <v>357</v>
      </c>
      <c r="C1054" s="1047">
        <v>1591.6595304470973</v>
      </c>
      <c r="D1054" s="1047" t="s">
        <v>21</v>
      </c>
      <c r="E1054" s="1047" t="s">
        <v>21</v>
      </c>
      <c r="F1054" s="1046">
        <v>5</v>
      </c>
      <c r="G1054" s="1047">
        <v>1241.2023861284706</v>
      </c>
      <c r="H1054" s="1046">
        <v>5</v>
      </c>
      <c r="I1054" s="1048">
        <v>290.01833574680387</v>
      </c>
      <c r="J1054" s="1046" t="s">
        <v>22</v>
      </c>
      <c r="K1054" s="1049">
        <v>0</v>
      </c>
      <c r="L1054" s="1047">
        <v>0</v>
      </c>
    </row>
    <row r="1055" spans="1:12">
      <c r="A1055" s="1046" t="s">
        <v>1302</v>
      </c>
      <c r="B1055" s="1046" t="s">
        <v>2815</v>
      </c>
      <c r="C1055" s="1047">
        <v>934.55238484967197</v>
      </c>
      <c r="D1055" s="1047" t="s">
        <v>21</v>
      </c>
      <c r="E1055" s="1047" t="s">
        <v>21</v>
      </c>
      <c r="F1055" s="1046">
        <v>5</v>
      </c>
      <c r="G1055" s="1047">
        <v>975.62158144951093</v>
      </c>
      <c r="H1055" s="1046">
        <v>5</v>
      </c>
      <c r="I1055" s="1048">
        <v>290.01833574680387</v>
      </c>
      <c r="J1055" s="1046" t="s">
        <v>22</v>
      </c>
      <c r="K1055" s="1049">
        <v>0</v>
      </c>
      <c r="L1055" s="1047">
        <v>0</v>
      </c>
    </row>
    <row r="1056" spans="1:12">
      <c r="A1056" s="1046" t="s">
        <v>1303</v>
      </c>
      <c r="B1056" s="1046" t="s">
        <v>2817</v>
      </c>
      <c r="C1056" s="1047">
        <v>349.54449550529716</v>
      </c>
      <c r="D1056" s="1047" t="s">
        <v>21</v>
      </c>
      <c r="E1056" s="1047" t="s">
        <v>21</v>
      </c>
      <c r="F1056" s="1046">
        <v>5</v>
      </c>
      <c r="G1056" s="1047">
        <v>590.48378222435315</v>
      </c>
      <c r="H1056" s="1046">
        <v>5</v>
      </c>
      <c r="I1056" s="1048">
        <v>290.01833574680387</v>
      </c>
      <c r="J1056" s="1046" t="s">
        <v>22</v>
      </c>
      <c r="K1056" s="1049">
        <v>0</v>
      </c>
      <c r="L1056" s="1047">
        <v>0</v>
      </c>
    </row>
    <row r="1057" spans="1:12">
      <c r="A1057" s="1046" t="s">
        <v>1304</v>
      </c>
      <c r="B1057" s="1046" t="s">
        <v>2861</v>
      </c>
      <c r="C1057" s="1047">
        <v>1671.9726260201162</v>
      </c>
      <c r="D1057" s="1047" t="s">
        <v>21</v>
      </c>
      <c r="E1057" s="1047" t="s">
        <v>21</v>
      </c>
      <c r="F1057" s="1046">
        <v>8</v>
      </c>
      <c r="G1057" s="1047">
        <v>880.70610486321618</v>
      </c>
      <c r="H1057" s="1046">
        <v>5</v>
      </c>
      <c r="I1057" s="1048">
        <v>290.01833574680387</v>
      </c>
      <c r="J1057" s="1046" t="s">
        <v>22</v>
      </c>
      <c r="K1057" s="1049">
        <v>0</v>
      </c>
      <c r="L1057" s="1047">
        <v>0</v>
      </c>
    </row>
    <row r="1058" spans="1:12">
      <c r="A1058" s="1046" t="s">
        <v>1305</v>
      </c>
      <c r="B1058" s="1046" t="s">
        <v>2862</v>
      </c>
      <c r="C1058" s="1047">
        <v>616.03794899758645</v>
      </c>
      <c r="D1058" s="1047" t="s">
        <v>21</v>
      </c>
      <c r="E1058" s="1047" t="s">
        <v>21</v>
      </c>
      <c r="F1058" s="1046">
        <v>5</v>
      </c>
      <c r="G1058" s="1047">
        <v>541.20074630454633</v>
      </c>
      <c r="H1058" s="1046">
        <v>5</v>
      </c>
      <c r="I1058" s="1048">
        <v>290.01833574680387</v>
      </c>
      <c r="J1058" s="1046" t="s">
        <v>22</v>
      </c>
      <c r="K1058" s="1049">
        <v>0</v>
      </c>
      <c r="L1058" s="1047">
        <v>0</v>
      </c>
    </row>
    <row r="1059" spans="1:12">
      <c r="A1059" s="1046" t="s">
        <v>1306</v>
      </c>
      <c r="B1059" s="1046" t="s">
        <v>358</v>
      </c>
      <c r="C1059" s="1047">
        <v>811.34479505015463</v>
      </c>
      <c r="D1059" s="1047" t="s">
        <v>21</v>
      </c>
      <c r="E1059" s="1047" t="s">
        <v>21</v>
      </c>
      <c r="F1059" s="1046">
        <v>5</v>
      </c>
      <c r="G1059" s="1047">
        <v>446.28526971825153</v>
      </c>
      <c r="H1059" s="1046">
        <v>5</v>
      </c>
      <c r="I1059" s="1048">
        <v>290.01833574680387</v>
      </c>
      <c r="J1059" s="1046" t="s">
        <v>22</v>
      </c>
      <c r="K1059" s="1049">
        <v>0</v>
      </c>
      <c r="L1059" s="1047">
        <v>0</v>
      </c>
    </row>
    <row r="1060" spans="1:12">
      <c r="A1060" s="1046" t="s">
        <v>1307</v>
      </c>
      <c r="B1060" s="1046" t="s">
        <v>359</v>
      </c>
      <c r="C1060" s="1047">
        <v>1406.3918213411569</v>
      </c>
      <c r="D1060" s="1047" t="s">
        <v>21</v>
      </c>
      <c r="E1060" s="1047" t="s">
        <v>21</v>
      </c>
      <c r="F1060" s="1046">
        <v>5</v>
      </c>
      <c r="G1060" s="1047">
        <v>3157.7648941209618</v>
      </c>
      <c r="H1060" s="1046">
        <v>16</v>
      </c>
      <c r="I1060" s="1048">
        <v>290.01833574680387</v>
      </c>
      <c r="J1060" s="1046" t="s">
        <v>22</v>
      </c>
      <c r="K1060" s="1049">
        <v>0</v>
      </c>
      <c r="L1060" s="1047">
        <v>0</v>
      </c>
    </row>
    <row r="1061" spans="1:12">
      <c r="A1061" s="1046" t="s">
        <v>1308</v>
      </c>
      <c r="B1061" s="1046" t="s">
        <v>360</v>
      </c>
      <c r="C1061" s="1047">
        <v>942.76622416963983</v>
      </c>
      <c r="D1061" s="1047" t="s">
        <v>21</v>
      </c>
      <c r="E1061" s="1047" t="s">
        <v>21</v>
      </c>
      <c r="F1061" s="1046">
        <v>5</v>
      </c>
      <c r="G1061" s="1047">
        <v>1174.5790227553982</v>
      </c>
      <c r="H1061" s="1046">
        <v>8</v>
      </c>
      <c r="I1061" s="1048">
        <v>290.01833574680387</v>
      </c>
      <c r="J1061" s="1046" t="s">
        <v>22</v>
      </c>
      <c r="K1061" s="1049">
        <v>0</v>
      </c>
      <c r="L1061" s="1047">
        <v>0</v>
      </c>
    </row>
    <row r="1062" spans="1:12">
      <c r="A1062" s="1046" t="s">
        <v>1309</v>
      </c>
      <c r="B1062" s="1046" t="s">
        <v>361</v>
      </c>
      <c r="C1062" s="1047">
        <v>1375.3617616879449</v>
      </c>
      <c r="D1062" s="1047" t="s">
        <v>21</v>
      </c>
      <c r="E1062" s="1047" t="s">
        <v>21</v>
      </c>
      <c r="F1062" s="1046">
        <v>5</v>
      </c>
      <c r="G1062" s="1047">
        <v>707.30283033056219</v>
      </c>
      <c r="H1062" s="1046">
        <v>5</v>
      </c>
      <c r="I1062" s="1048">
        <v>290.01833574680387</v>
      </c>
      <c r="J1062" s="1046" t="s">
        <v>22</v>
      </c>
      <c r="K1062" s="1049">
        <v>0</v>
      </c>
      <c r="L1062" s="1047">
        <v>0</v>
      </c>
    </row>
    <row r="1063" spans="1:12">
      <c r="A1063" s="1046" t="s">
        <v>1310</v>
      </c>
      <c r="B1063" s="1046" t="s">
        <v>2863</v>
      </c>
      <c r="C1063" s="1047">
        <v>2215.9113187646517</v>
      </c>
      <c r="D1063" s="1047" t="s">
        <v>21</v>
      </c>
      <c r="E1063" s="1047" t="s">
        <v>21</v>
      </c>
      <c r="F1063" s="1046">
        <v>8</v>
      </c>
      <c r="G1063" s="1047">
        <v>2550.8534332566728</v>
      </c>
      <c r="H1063" s="1046">
        <v>13</v>
      </c>
      <c r="I1063" s="1048">
        <v>290.01833574680387</v>
      </c>
      <c r="J1063" s="1046" t="s">
        <v>22</v>
      </c>
      <c r="K1063" s="1049">
        <v>0</v>
      </c>
      <c r="L1063" s="1047">
        <v>0</v>
      </c>
    </row>
    <row r="1064" spans="1:12">
      <c r="A1064" s="1046" t="s">
        <v>1311</v>
      </c>
      <c r="B1064" s="1046" t="s">
        <v>2864</v>
      </c>
      <c r="C1064" s="1047">
        <v>1276.795689848331</v>
      </c>
      <c r="D1064" s="1047" t="s">
        <v>21</v>
      </c>
      <c r="E1064" s="1047" t="s">
        <v>21</v>
      </c>
      <c r="F1064" s="1046">
        <v>5</v>
      </c>
      <c r="G1064" s="1047">
        <v>1065.9738139691569</v>
      </c>
      <c r="H1064" s="1046">
        <v>5</v>
      </c>
      <c r="I1064" s="1048">
        <v>290.01833574680387</v>
      </c>
      <c r="J1064" s="1046" t="s">
        <v>22</v>
      </c>
      <c r="K1064" s="1049">
        <v>0</v>
      </c>
      <c r="L1064" s="1047">
        <v>0</v>
      </c>
    </row>
    <row r="1065" spans="1:12">
      <c r="A1065" s="1046" t="s">
        <v>1312</v>
      </c>
      <c r="B1065" s="1046" t="s">
        <v>2865</v>
      </c>
      <c r="C1065" s="1047">
        <v>1413.6930118477947</v>
      </c>
      <c r="D1065" s="1047" t="s">
        <v>21</v>
      </c>
      <c r="E1065" s="1047" t="s">
        <v>21</v>
      </c>
      <c r="F1065" s="1046">
        <v>5</v>
      </c>
      <c r="G1065" s="1047">
        <v>1008.4769387293823</v>
      </c>
      <c r="H1065" s="1046">
        <v>5</v>
      </c>
      <c r="I1065" s="1048">
        <v>290.01833574680387</v>
      </c>
      <c r="J1065" s="1046" t="s">
        <v>22</v>
      </c>
      <c r="K1065" s="1049">
        <v>0</v>
      </c>
      <c r="L1065" s="1047">
        <v>0</v>
      </c>
    </row>
    <row r="1066" spans="1:12">
      <c r="A1066" s="1046" t="s">
        <v>1313</v>
      </c>
      <c r="B1066" s="1046" t="s">
        <v>2866</v>
      </c>
      <c r="C1066" s="1047">
        <v>789.44122353024045</v>
      </c>
      <c r="D1066" s="1047" t="s">
        <v>21</v>
      </c>
      <c r="E1066" s="1047" t="s">
        <v>21</v>
      </c>
      <c r="F1066" s="1046">
        <v>5</v>
      </c>
      <c r="G1066" s="1047">
        <v>569.49285951776881</v>
      </c>
      <c r="H1066" s="1046">
        <v>5</v>
      </c>
      <c r="I1066" s="1048">
        <v>290.01833574680387</v>
      </c>
      <c r="J1066" s="1046" t="s">
        <v>22</v>
      </c>
      <c r="K1066" s="1049">
        <v>0</v>
      </c>
      <c r="L1066" s="1047">
        <v>0</v>
      </c>
    </row>
    <row r="1067" spans="1:12">
      <c r="A1067" s="1046" t="s">
        <v>1314</v>
      </c>
      <c r="B1067" s="1046" t="s">
        <v>362</v>
      </c>
      <c r="C1067" s="1047">
        <v>567.66756189110936</v>
      </c>
      <c r="D1067" s="1047" t="s">
        <v>21</v>
      </c>
      <c r="E1067" s="1047" t="s">
        <v>21</v>
      </c>
      <c r="F1067" s="1046">
        <v>5</v>
      </c>
      <c r="G1067" s="1047">
        <v>1857.2403351260568</v>
      </c>
      <c r="H1067" s="1046">
        <v>14</v>
      </c>
      <c r="I1067" s="1048">
        <v>290.01833574680387</v>
      </c>
      <c r="J1067" s="1046" t="s">
        <v>22</v>
      </c>
      <c r="K1067" s="1049">
        <v>0</v>
      </c>
      <c r="L1067" s="1047">
        <v>0</v>
      </c>
    </row>
    <row r="1068" spans="1:12">
      <c r="A1068" s="1046" t="s">
        <v>1315</v>
      </c>
      <c r="B1068" s="1046" t="s">
        <v>2867</v>
      </c>
      <c r="C1068" s="1047">
        <v>2026.9930144053919</v>
      </c>
      <c r="D1068" s="1047" t="s">
        <v>21</v>
      </c>
      <c r="E1068" s="1047" t="s">
        <v>21</v>
      </c>
      <c r="F1068" s="1046">
        <v>10</v>
      </c>
      <c r="G1068" s="1047">
        <v>991.1366112761167</v>
      </c>
      <c r="H1068" s="1046">
        <v>5</v>
      </c>
      <c r="I1068" s="1048">
        <v>290.01833574680387</v>
      </c>
      <c r="J1068" s="1046" t="s">
        <v>22</v>
      </c>
      <c r="K1068" s="1049">
        <v>0</v>
      </c>
      <c r="L1068" s="1047">
        <v>0</v>
      </c>
    </row>
    <row r="1069" spans="1:12">
      <c r="A1069" s="1046" t="s">
        <v>1316</v>
      </c>
      <c r="B1069" s="1046" t="s">
        <v>2868</v>
      </c>
      <c r="C1069" s="1047">
        <v>789.44122353024045</v>
      </c>
      <c r="D1069" s="1047" t="s">
        <v>21</v>
      </c>
      <c r="E1069" s="1047" t="s">
        <v>21</v>
      </c>
      <c r="F1069" s="1046">
        <v>5</v>
      </c>
      <c r="G1069" s="1047">
        <v>537.55015105122732</v>
      </c>
      <c r="H1069" s="1046">
        <v>5</v>
      </c>
      <c r="I1069" s="1048">
        <v>290.01833574680387</v>
      </c>
      <c r="J1069" s="1046" t="s">
        <v>22</v>
      </c>
      <c r="K1069" s="1049">
        <v>0</v>
      </c>
      <c r="L1069" s="1047">
        <v>0</v>
      </c>
    </row>
    <row r="1070" spans="1:12">
      <c r="A1070" s="1046" t="s">
        <v>1317</v>
      </c>
      <c r="B1070" s="1046" t="s">
        <v>363</v>
      </c>
      <c r="C1070" s="1047">
        <v>623.33913950422448</v>
      </c>
      <c r="D1070" s="1047" t="s">
        <v>21</v>
      </c>
      <c r="E1070" s="1047" t="s">
        <v>21</v>
      </c>
      <c r="F1070" s="1046">
        <v>5</v>
      </c>
      <c r="G1070" s="1047">
        <v>563.10431782446051</v>
      </c>
      <c r="H1070" s="1046">
        <v>5</v>
      </c>
      <c r="I1070" s="1048">
        <v>290.01833574680387</v>
      </c>
      <c r="J1070" s="1046" t="s">
        <v>22</v>
      </c>
      <c r="K1070" s="1049">
        <v>0</v>
      </c>
      <c r="L1070" s="1047">
        <v>0</v>
      </c>
    </row>
    <row r="1071" spans="1:12">
      <c r="A1071" s="1046" t="s">
        <v>1318</v>
      </c>
      <c r="B1071" s="1046" t="s">
        <v>364</v>
      </c>
      <c r="C1071" s="1047">
        <v>1097.9165224356984</v>
      </c>
      <c r="D1071" s="1047" t="s">
        <v>21</v>
      </c>
      <c r="E1071" s="1047" t="s">
        <v>21</v>
      </c>
      <c r="F1071" s="1046">
        <v>5</v>
      </c>
      <c r="G1071" s="1047">
        <v>2054.3724788052846</v>
      </c>
      <c r="H1071" s="1046">
        <v>14</v>
      </c>
      <c r="I1071" s="1048">
        <v>290.01833574680387</v>
      </c>
      <c r="J1071" s="1046" t="s">
        <v>22</v>
      </c>
      <c r="K1071" s="1049">
        <v>0</v>
      </c>
      <c r="L1071" s="1047">
        <v>0</v>
      </c>
    </row>
    <row r="1072" spans="1:12">
      <c r="A1072" s="1046" t="s">
        <v>1319</v>
      </c>
      <c r="B1072" s="1046" t="s">
        <v>365</v>
      </c>
      <c r="C1072" s="1047">
        <v>646.1553598374685</v>
      </c>
      <c r="D1072" s="1047" t="s">
        <v>21</v>
      </c>
      <c r="E1072" s="1047" t="s">
        <v>21</v>
      </c>
      <c r="F1072" s="1046">
        <v>5</v>
      </c>
      <c r="G1072" s="1047">
        <v>753.84791981037995</v>
      </c>
      <c r="H1072" s="1046">
        <v>5</v>
      </c>
      <c r="I1072" s="1048">
        <v>290.01833574680387</v>
      </c>
      <c r="J1072" s="1046" t="s">
        <v>22</v>
      </c>
      <c r="K1072" s="1049">
        <v>0</v>
      </c>
      <c r="L1072" s="1047">
        <v>0</v>
      </c>
    </row>
    <row r="1073" spans="1:12">
      <c r="A1073" s="1046" t="s">
        <v>1320</v>
      </c>
      <c r="B1073" s="1046" t="s">
        <v>366</v>
      </c>
      <c r="C1073" s="1047">
        <v>1584.3583399404595</v>
      </c>
      <c r="D1073" s="1047" t="s">
        <v>21</v>
      </c>
      <c r="E1073" s="1047" t="s">
        <v>21</v>
      </c>
      <c r="F1073" s="1046">
        <v>14</v>
      </c>
      <c r="G1073" s="1047">
        <v>2941.4671253618089</v>
      </c>
      <c r="H1073" s="1046">
        <v>26</v>
      </c>
      <c r="I1073" s="1048">
        <v>290.01833574680387</v>
      </c>
      <c r="J1073" s="1046" t="s">
        <v>22</v>
      </c>
      <c r="K1073" s="1049">
        <v>0</v>
      </c>
      <c r="L1073" s="1047">
        <v>0</v>
      </c>
    </row>
    <row r="1074" spans="1:12">
      <c r="A1074" s="1046" t="s">
        <v>1321</v>
      </c>
      <c r="B1074" s="1046" t="s">
        <v>2869</v>
      </c>
      <c r="C1074" s="1047">
        <v>613.81799242462216</v>
      </c>
      <c r="D1074" s="1047" t="s">
        <v>21</v>
      </c>
      <c r="E1074" s="1047" t="s">
        <v>21</v>
      </c>
      <c r="F1074" s="1046">
        <v>5</v>
      </c>
      <c r="G1074" s="1047">
        <v>621.51384187756491</v>
      </c>
      <c r="H1074" s="1046">
        <v>5</v>
      </c>
      <c r="I1074" s="1048">
        <v>290.01833574680387</v>
      </c>
      <c r="J1074" s="1046" t="s">
        <v>22</v>
      </c>
      <c r="K1074" s="1049">
        <v>0</v>
      </c>
      <c r="L1074" s="1047">
        <v>0</v>
      </c>
    </row>
    <row r="1075" spans="1:12">
      <c r="A1075" s="1046" t="s">
        <v>1322</v>
      </c>
      <c r="B1075" s="1046" t="s">
        <v>2870</v>
      </c>
      <c r="C1075" s="1047">
        <v>613.81799242462216</v>
      </c>
      <c r="D1075" s="1047" t="s">
        <v>21</v>
      </c>
      <c r="E1075" s="1047" t="s">
        <v>21</v>
      </c>
      <c r="F1075" s="1046">
        <v>5</v>
      </c>
      <c r="G1075" s="1047">
        <v>527.51101410460001</v>
      </c>
      <c r="H1075" s="1046">
        <v>5</v>
      </c>
      <c r="I1075" s="1048">
        <v>290.01833574680387</v>
      </c>
      <c r="J1075" s="1046" t="s">
        <v>22</v>
      </c>
      <c r="K1075" s="1049">
        <v>0</v>
      </c>
      <c r="L1075" s="1047">
        <v>0</v>
      </c>
    </row>
    <row r="1076" spans="1:12">
      <c r="A1076" s="1046" t="s">
        <v>1323</v>
      </c>
      <c r="B1076" s="1046" t="s">
        <v>2871</v>
      </c>
      <c r="C1076" s="1047">
        <v>918.12470620973625</v>
      </c>
      <c r="D1076" s="1047" t="s">
        <v>21</v>
      </c>
      <c r="E1076" s="1047" t="s">
        <v>21</v>
      </c>
      <c r="F1076" s="1046">
        <v>5</v>
      </c>
      <c r="G1076" s="1047">
        <v>928.16384315636367</v>
      </c>
      <c r="H1076" s="1046">
        <v>5</v>
      </c>
      <c r="I1076" s="1048">
        <v>290.01833574680387</v>
      </c>
      <c r="J1076" s="1046" t="s">
        <v>22</v>
      </c>
      <c r="K1076" s="1049">
        <v>0</v>
      </c>
      <c r="L1076" s="1047">
        <v>0</v>
      </c>
    </row>
    <row r="1077" spans="1:12">
      <c r="A1077" s="1046" t="s">
        <v>1324</v>
      </c>
      <c r="B1077" s="1046" t="s">
        <v>2872</v>
      </c>
      <c r="C1077" s="1047">
        <v>631.55297882419234</v>
      </c>
      <c r="D1077" s="1047" t="s">
        <v>21</v>
      </c>
      <c r="E1077" s="1047" t="s">
        <v>21</v>
      </c>
      <c r="F1077" s="1046">
        <v>5</v>
      </c>
      <c r="G1077" s="1047">
        <v>626.9897347575436</v>
      </c>
      <c r="H1077" s="1046">
        <v>5</v>
      </c>
      <c r="I1077" s="1048">
        <v>290.01833574680387</v>
      </c>
      <c r="J1077" s="1046" t="s">
        <v>22</v>
      </c>
      <c r="K1077" s="1049">
        <v>0</v>
      </c>
      <c r="L1077" s="1047">
        <v>0</v>
      </c>
    </row>
    <row r="1078" spans="1:12">
      <c r="A1078" s="1046" t="s">
        <v>1325</v>
      </c>
      <c r="B1078" s="1046" t="s">
        <v>367</v>
      </c>
      <c r="C1078" s="1047">
        <v>918.12470620973625</v>
      </c>
      <c r="D1078" s="1047" t="s">
        <v>21</v>
      </c>
      <c r="E1078" s="1047" t="s">
        <v>21</v>
      </c>
      <c r="F1078" s="1046">
        <v>5</v>
      </c>
      <c r="G1078" s="1047">
        <v>1146.2869095421756</v>
      </c>
      <c r="H1078" s="1046">
        <v>8</v>
      </c>
      <c r="I1078" s="1048">
        <v>290.01833574680387</v>
      </c>
      <c r="J1078" s="1046" t="s">
        <v>22</v>
      </c>
      <c r="K1078" s="1049">
        <v>0</v>
      </c>
      <c r="L1078" s="1047">
        <v>0</v>
      </c>
    </row>
    <row r="1079" spans="1:12">
      <c r="A1079" s="1046" t="s">
        <v>1326</v>
      </c>
      <c r="B1079" s="1046" t="s">
        <v>368</v>
      </c>
      <c r="C1079" s="1047">
        <v>583.18259171771513</v>
      </c>
      <c r="D1079" s="1047" t="s">
        <v>21</v>
      </c>
      <c r="E1079" s="1047" t="s">
        <v>21</v>
      </c>
      <c r="F1079" s="1046">
        <v>5</v>
      </c>
      <c r="G1079" s="1047">
        <v>582.26994290438552</v>
      </c>
      <c r="H1079" s="1046">
        <v>5</v>
      </c>
      <c r="I1079" s="1048">
        <v>290.01833574680387</v>
      </c>
      <c r="J1079" s="1046" t="s">
        <v>22</v>
      </c>
      <c r="K1079" s="1049">
        <v>0</v>
      </c>
      <c r="L1079" s="1047">
        <v>0</v>
      </c>
    </row>
    <row r="1080" spans="1:12">
      <c r="A1080" s="1046" t="s">
        <v>1327</v>
      </c>
      <c r="B1080" s="1046" t="s">
        <v>2873</v>
      </c>
      <c r="C1080" s="1047">
        <v>621.51384187756491</v>
      </c>
      <c r="D1080" s="1047" t="s">
        <v>21</v>
      </c>
      <c r="E1080" s="1047" t="s">
        <v>21</v>
      </c>
      <c r="F1080" s="1046">
        <v>5</v>
      </c>
      <c r="G1080" s="1047">
        <v>1083.3141414224224</v>
      </c>
      <c r="H1080" s="1046">
        <v>8</v>
      </c>
      <c r="I1080" s="1048">
        <v>290.01833574680387</v>
      </c>
      <c r="J1080" s="1046" t="s">
        <v>22</v>
      </c>
      <c r="K1080" s="1049">
        <v>0</v>
      </c>
      <c r="L1080" s="1047">
        <v>0</v>
      </c>
    </row>
    <row r="1081" spans="1:12">
      <c r="A1081" s="1046" t="s">
        <v>1328</v>
      </c>
      <c r="B1081" s="1046" t="s">
        <v>2874</v>
      </c>
      <c r="C1081" s="1047">
        <v>428.94494226498614</v>
      </c>
      <c r="D1081" s="1047" t="s">
        <v>21</v>
      </c>
      <c r="E1081" s="1047" t="s">
        <v>21</v>
      </c>
      <c r="F1081" s="1046">
        <v>5</v>
      </c>
      <c r="G1081" s="1047">
        <v>571.31815714442826</v>
      </c>
      <c r="H1081" s="1046">
        <v>5</v>
      </c>
      <c r="I1081" s="1048">
        <v>290.01833574680387</v>
      </c>
      <c r="J1081" s="1046" t="s">
        <v>22</v>
      </c>
      <c r="K1081" s="1049">
        <v>0</v>
      </c>
      <c r="L1081" s="1047">
        <v>0</v>
      </c>
    </row>
    <row r="1082" spans="1:12">
      <c r="A1082" s="1046" t="s">
        <v>1329</v>
      </c>
      <c r="B1082" s="1046" t="s">
        <v>2875</v>
      </c>
      <c r="C1082" s="1047">
        <v>3432.4721869332188</v>
      </c>
      <c r="D1082" s="1047" t="s">
        <v>21</v>
      </c>
      <c r="E1082" s="1047" t="s">
        <v>21</v>
      </c>
      <c r="F1082" s="1046">
        <v>9</v>
      </c>
      <c r="G1082" s="1047">
        <v>2465.9770936170048</v>
      </c>
      <c r="H1082" s="1046">
        <v>14</v>
      </c>
      <c r="I1082" s="1048">
        <v>290.01833574680387</v>
      </c>
      <c r="J1082" s="1046" t="s">
        <v>22</v>
      </c>
      <c r="K1082" s="1049">
        <v>0</v>
      </c>
      <c r="L1082" s="1047">
        <v>0</v>
      </c>
    </row>
    <row r="1083" spans="1:12">
      <c r="A1083" s="1046" t="s">
        <v>1330</v>
      </c>
      <c r="B1083" s="1046" t="s">
        <v>2876</v>
      </c>
      <c r="C1083" s="1047">
        <v>7426.2233940642391</v>
      </c>
      <c r="D1083" s="1047" t="s">
        <v>21</v>
      </c>
      <c r="E1083" s="1047" t="s">
        <v>21</v>
      </c>
      <c r="F1083" s="1046">
        <v>25</v>
      </c>
      <c r="G1083" s="1047">
        <v>4763.1141567680061</v>
      </c>
      <c r="H1083" s="1046">
        <v>22</v>
      </c>
      <c r="I1083" s="1048">
        <v>290.01833574680387</v>
      </c>
      <c r="J1083" s="1046" t="s">
        <v>22</v>
      </c>
      <c r="K1083" s="1049">
        <v>0</v>
      </c>
      <c r="L1083" s="1047">
        <v>0</v>
      </c>
    </row>
    <row r="1084" spans="1:12">
      <c r="A1084" s="1046" t="s">
        <v>1331</v>
      </c>
      <c r="B1084" s="1046" t="s">
        <v>2877</v>
      </c>
      <c r="C1084" s="1047">
        <v>4092.3172789706341</v>
      </c>
      <c r="D1084" s="1047" t="s">
        <v>21</v>
      </c>
      <c r="E1084" s="1047" t="s">
        <v>21</v>
      </c>
      <c r="F1084" s="1046">
        <v>11</v>
      </c>
      <c r="G1084" s="1047">
        <v>3360.3729306801679</v>
      </c>
      <c r="H1084" s="1046">
        <v>14</v>
      </c>
      <c r="I1084" s="1048">
        <v>290.01833574680387</v>
      </c>
      <c r="J1084" s="1046" t="s">
        <v>22</v>
      </c>
      <c r="K1084" s="1049">
        <v>0</v>
      </c>
      <c r="L1084" s="1047">
        <v>0</v>
      </c>
    </row>
    <row r="1085" spans="1:12">
      <c r="A1085" s="1046" t="s">
        <v>1332</v>
      </c>
      <c r="B1085" s="1046" t="s">
        <v>369</v>
      </c>
      <c r="C1085" s="1047">
        <v>8597.15182156632</v>
      </c>
      <c r="D1085" s="1047" t="s">
        <v>21</v>
      </c>
      <c r="E1085" s="1047" t="s">
        <v>21</v>
      </c>
      <c r="F1085" s="1046">
        <v>51</v>
      </c>
      <c r="G1085" s="1047">
        <v>6370.2887170417089</v>
      </c>
      <c r="H1085" s="1046">
        <v>35</v>
      </c>
      <c r="I1085" s="1048">
        <v>290.01833574680387</v>
      </c>
      <c r="J1085" s="1046" t="s">
        <v>22</v>
      </c>
      <c r="K1085" s="1049">
        <v>0</v>
      </c>
      <c r="L1085" s="1047">
        <v>0</v>
      </c>
    </row>
    <row r="1086" spans="1:12">
      <c r="A1086" s="1046" t="s">
        <v>1333</v>
      </c>
      <c r="B1086" s="1046" t="s">
        <v>370</v>
      </c>
      <c r="C1086" s="1047">
        <v>3093.8794771878788</v>
      </c>
      <c r="D1086" s="1047" t="s">
        <v>21</v>
      </c>
      <c r="E1086" s="1047" t="s">
        <v>21</v>
      </c>
      <c r="F1086" s="1046">
        <v>9</v>
      </c>
      <c r="G1086" s="1047">
        <v>2780.8409342157715</v>
      </c>
      <c r="H1086" s="1046">
        <v>9</v>
      </c>
      <c r="I1086" s="1048">
        <v>290.01833574680387</v>
      </c>
      <c r="J1086" s="1046" t="s">
        <v>22</v>
      </c>
      <c r="K1086" s="1049">
        <v>0</v>
      </c>
      <c r="L1086" s="1047">
        <v>0</v>
      </c>
    </row>
    <row r="1087" spans="1:12">
      <c r="A1087" s="1046" t="s">
        <v>1334</v>
      </c>
      <c r="B1087" s="1046" t="s">
        <v>2878</v>
      </c>
      <c r="C1087" s="1047">
        <v>3385.9270974534011</v>
      </c>
      <c r="D1087" s="1047" t="s">
        <v>21</v>
      </c>
      <c r="E1087" s="1047" t="s">
        <v>21</v>
      </c>
      <c r="F1087" s="1046">
        <v>10</v>
      </c>
      <c r="G1087" s="1047">
        <v>4050.335433557465</v>
      </c>
      <c r="H1087" s="1046">
        <v>15</v>
      </c>
      <c r="I1087" s="1048">
        <v>290.01833574680387</v>
      </c>
      <c r="J1087" s="1046" t="s">
        <v>22</v>
      </c>
      <c r="K1087" s="1049">
        <v>0</v>
      </c>
      <c r="L1087" s="1047">
        <v>0</v>
      </c>
    </row>
    <row r="1088" spans="1:12">
      <c r="A1088" s="1046" t="s">
        <v>1335</v>
      </c>
      <c r="B1088" s="1046" t="s">
        <v>2879</v>
      </c>
      <c r="C1088" s="1047">
        <v>2602.8744156164689</v>
      </c>
      <c r="D1088" s="1047" t="s">
        <v>21</v>
      </c>
      <c r="E1088" s="1047" t="s">
        <v>21</v>
      </c>
      <c r="F1088" s="1046">
        <v>7</v>
      </c>
      <c r="G1088" s="1047">
        <v>2355.5465872041045</v>
      </c>
      <c r="H1088" s="1046">
        <v>10</v>
      </c>
      <c r="I1088" s="1048">
        <v>290.01833574680387</v>
      </c>
      <c r="J1088" s="1046" t="s">
        <v>22</v>
      </c>
      <c r="K1088" s="1049">
        <v>0</v>
      </c>
      <c r="L1088" s="1047">
        <v>0</v>
      </c>
    </row>
    <row r="1089" spans="1:12">
      <c r="A1089" s="1046" t="s">
        <v>1336</v>
      </c>
      <c r="B1089" s="1046" t="s">
        <v>2842</v>
      </c>
      <c r="C1089" s="1047">
        <v>508.34538902467506</v>
      </c>
      <c r="D1089" s="1047" t="s">
        <v>21</v>
      </c>
      <c r="E1089" s="1047" t="s">
        <v>21</v>
      </c>
      <c r="F1089" s="1046">
        <v>5</v>
      </c>
      <c r="G1089" s="1047">
        <v>494.65565682472874</v>
      </c>
      <c r="H1089" s="1046">
        <v>5</v>
      </c>
      <c r="I1089" s="1048">
        <v>290.01833574680387</v>
      </c>
      <c r="J1089" s="1046" t="s">
        <v>22</v>
      </c>
      <c r="K1089" s="1049">
        <v>0</v>
      </c>
      <c r="L1089" s="1047">
        <v>0</v>
      </c>
    </row>
    <row r="1090" spans="1:12">
      <c r="A1090" s="1046" t="s">
        <v>1337</v>
      </c>
      <c r="B1090" s="1046" t="s">
        <v>371</v>
      </c>
      <c r="C1090" s="1047">
        <v>11177.210016849544</v>
      </c>
      <c r="D1090" s="1047" t="s">
        <v>21</v>
      </c>
      <c r="E1090" s="1047" t="s">
        <v>21</v>
      </c>
      <c r="F1090" s="1046">
        <v>46</v>
      </c>
      <c r="G1090" s="1047">
        <v>3471.7160859063983</v>
      </c>
      <c r="H1090" s="1046">
        <v>12</v>
      </c>
      <c r="I1090" s="1048">
        <v>290.01833574680387</v>
      </c>
      <c r="J1090" s="1046" t="s">
        <v>22</v>
      </c>
      <c r="K1090" s="1049">
        <v>0</v>
      </c>
      <c r="L1090" s="1047">
        <v>0</v>
      </c>
    </row>
    <row r="1091" spans="1:12">
      <c r="A1091" s="1046" t="s">
        <v>1338</v>
      </c>
      <c r="B1091" s="1046" t="s">
        <v>372</v>
      </c>
      <c r="C1091" s="1047">
        <v>540.2880974912166</v>
      </c>
      <c r="D1091" s="1047" t="s">
        <v>21</v>
      </c>
      <c r="E1091" s="1047" t="s">
        <v>21</v>
      </c>
      <c r="F1091" s="1046">
        <v>5</v>
      </c>
      <c r="G1091" s="1047">
        <v>949.15476586294801</v>
      </c>
      <c r="H1091" s="1046">
        <v>5</v>
      </c>
      <c r="I1091" s="1048">
        <v>290.01833574680387</v>
      </c>
      <c r="J1091" s="1046" t="s">
        <v>22</v>
      </c>
      <c r="K1091" s="1049">
        <v>0</v>
      </c>
      <c r="L1091" s="1047">
        <v>0</v>
      </c>
    </row>
    <row r="1092" spans="1:12">
      <c r="A1092" s="1046" t="s">
        <v>1339</v>
      </c>
      <c r="B1092" s="1046" t="s">
        <v>373</v>
      </c>
      <c r="C1092" s="1047">
        <v>784.8779794635916</v>
      </c>
      <c r="D1092" s="1047" t="s">
        <v>21</v>
      </c>
      <c r="E1092" s="1047" t="s">
        <v>21</v>
      </c>
      <c r="F1092" s="1046">
        <v>5</v>
      </c>
      <c r="G1092" s="1047">
        <v>1456.5875060742933</v>
      </c>
      <c r="H1092" s="1046">
        <v>9</v>
      </c>
      <c r="I1092" s="1048">
        <v>290.01833574680387</v>
      </c>
      <c r="J1092" s="1046" t="s">
        <v>22</v>
      </c>
      <c r="K1092" s="1049">
        <v>0</v>
      </c>
      <c r="L1092" s="1047">
        <v>0</v>
      </c>
    </row>
    <row r="1093" spans="1:12">
      <c r="A1093" s="1046" t="s">
        <v>1340</v>
      </c>
      <c r="B1093" s="1046" t="s">
        <v>374</v>
      </c>
      <c r="C1093" s="1047">
        <v>1348.8949461013817</v>
      </c>
      <c r="D1093" s="1047" t="s">
        <v>21</v>
      </c>
      <c r="E1093" s="1047" t="s">
        <v>21</v>
      </c>
      <c r="F1093" s="1046">
        <v>5</v>
      </c>
      <c r="G1093" s="1047">
        <v>2312.6520929776057</v>
      </c>
      <c r="H1093" s="1046">
        <v>11</v>
      </c>
      <c r="I1093" s="1048">
        <v>290.01833574680387</v>
      </c>
      <c r="J1093" s="1046" t="s">
        <v>22</v>
      </c>
      <c r="K1093" s="1049">
        <v>0</v>
      </c>
      <c r="L1093" s="1047">
        <v>0</v>
      </c>
    </row>
    <row r="1094" spans="1:12">
      <c r="A1094" s="1046" t="s">
        <v>1341</v>
      </c>
      <c r="B1094" s="1046" t="s">
        <v>375</v>
      </c>
      <c r="C1094" s="1047">
        <v>591.39643103768299</v>
      </c>
      <c r="D1094" s="1047" t="s">
        <v>21</v>
      </c>
      <c r="E1094" s="1047" t="s">
        <v>21</v>
      </c>
      <c r="F1094" s="1046">
        <v>5</v>
      </c>
      <c r="G1094" s="1047">
        <v>908.08556926310894</v>
      </c>
      <c r="H1094" s="1046">
        <v>5</v>
      </c>
      <c r="I1094" s="1048">
        <v>290.01833574680387</v>
      </c>
      <c r="J1094" s="1046" t="s">
        <v>22</v>
      </c>
      <c r="K1094" s="1049">
        <v>0</v>
      </c>
      <c r="L1094" s="1047">
        <v>0</v>
      </c>
    </row>
    <row r="1095" spans="1:12">
      <c r="A1095" s="1046" t="s">
        <v>1342</v>
      </c>
      <c r="B1095" s="1046" t="s">
        <v>376</v>
      </c>
      <c r="C1095" s="1047">
        <v>516.55922834464297</v>
      </c>
      <c r="D1095" s="1047" t="s">
        <v>21</v>
      </c>
      <c r="E1095" s="1047" t="s">
        <v>21</v>
      </c>
      <c r="F1095" s="1046">
        <v>5</v>
      </c>
      <c r="G1095" s="1047">
        <v>614.21265137092689</v>
      </c>
      <c r="H1095" s="1046">
        <v>5</v>
      </c>
      <c r="I1095" s="1048">
        <v>290.01833574680387</v>
      </c>
      <c r="J1095" s="1046" t="s">
        <v>22</v>
      </c>
      <c r="K1095" s="1049">
        <v>0</v>
      </c>
      <c r="L1095" s="1047">
        <v>0</v>
      </c>
    </row>
    <row r="1096" spans="1:12">
      <c r="A1096" s="1046" t="s">
        <v>1343</v>
      </c>
      <c r="B1096" s="1046" t="s">
        <v>377</v>
      </c>
      <c r="C1096" s="1047">
        <v>438.98407921161345</v>
      </c>
      <c r="D1096" s="1047" t="s">
        <v>21</v>
      </c>
      <c r="E1096" s="1047" t="s">
        <v>21</v>
      </c>
      <c r="F1096" s="1046">
        <v>5</v>
      </c>
      <c r="G1096" s="1047">
        <v>488.26711513142033</v>
      </c>
      <c r="H1096" s="1046">
        <v>5</v>
      </c>
      <c r="I1096" s="1048">
        <v>290.01833574680387</v>
      </c>
      <c r="J1096" s="1046" t="s">
        <v>22</v>
      </c>
      <c r="K1096" s="1049">
        <v>0</v>
      </c>
      <c r="L1096" s="1047">
        <v>0</v>
      </c>
    </row>
    <row r="1097" spans="1:12">
      <c r="A1097" s="1046" t="s">
        <v>1344</v>
      </c>
      <c r="B1097" s="1046" t="s">
        <v>378</v>
      </c>
      <c r="C1097" s="1047">
        <v>595.95967510433184</v>
      </c>
      <c r="D1097" s="1047" t="s">
        <v>21</v>
      </c>
      <c r="E1097" s="1047" t="s">
        <v>21</v>
      </c>
      <c r="F1097" s="1046">
        <v>5</v>
      </c>
      <c r="G1097" s="1047">
        <v>900.7843787564708</v>
      </c>
      <c r="H1097" s="1046">
        <v>5</v>
      </c>
      <c r="I1097" s="1048">
        <v>290.01833574680387</v>
      </c>
      <c r="J1097" s="1046" t="s">
        <v>22</v>
      </c>
      <c r="K1097" s="1049">
        <v>0</v>
      </c>
      <c r="L1097" s="1047">
        <v>0</v>
      </c>
    </row>
    <row r="1098" spans="1:12">
      <c r="A1098" s="1046" t="s">
        <v>1345</v>
      </c>
      <c r="B1098" s="1046" t="s">
        <v>2886</v>
      </c>
      <c r="C1098" s="1047">
        <v>931.81443840968257</v>
      </c>
      <c r="D1098" s="1047" t="s">
        <v>21</v>
      </c>
      <c r="E1098" s="1047" t="s">
        <v>21</v>
      </c>
      <c r="F1098" s="1046">
        <v>5</v>
      </c>
      <c r="G1098" s="1047">
        <v>571.31815714442826</v>
      </c>
      <c r="H1098" s="1046">
        <v>5</v>
      </c>
      <c r="I1098" s="1048">
        <v>290.01833574680387</v>
      </c>
      <c r="J1098" s="1046" t="s">
        <v>22</v>
      </c>
      <c r="K1098" s="1049">
        <v>0</v>
      </c>
      <c r="L1098" s="1047">
        <v>0</v>
      </c>
    </row>
    <row r="1099" spans="1:12">
      <c r="A1099" s="1046" t="s">
        <v>1346</v>
      </c>
      <c r="B1099" s="1046" t="s">
        <v>379</v>
      </c>
      <c r="C1099" s="1047">
        <v>1157.2386953021328</v>
      </c>
      <c r="D1099" s="1047" t="s">
        <v>21</v>
      </c>
      <c r="E1099" s="1047" t="s">
        <v>21</v>
      </c>
      <c r="F1099" s="1046">
        <v>5</v>
      </c>
      <c r="G1099" s="1047">
        <v>816.8206879301332</v>
      </c>
      <c r="H1099" s="1046">
        <v>5</v>
      </c>
      <c r="I1099" s="1048">
        <v>290.01833574680387</v>
      </c>
      <c r="J1099" s="1046" t="s">
        <v>22</v>
      </c>
      <c r="K1099" s="1049">
        <v>0</v>
      </c>
      <c r="L1099" s="1047">
        <v>0</v>
      </c>
    </row>
    <row r="1100" spans="1:12">
      <c r="A1100" s="1046" t="s">
        <v>1347</v>
      </c>
      <c r="B1100" s="1046" t="s">
        <v>2889</v>
      </c>
      <c r="C1100" s="1047">
        <v>1072.3623556624655</v>
      </c>
      <c r="D1100" s="1047" t="s">
        <v>21</v>
      </c>
      <c r="E1100" s="1047" t="s">
        <v>21</v>
      </c>
      <c r="F1100" s="1046">
        <v>5</v>
      </c>
      <c r="G1100" s="1047">
        <v>713.69137202387049</v>
      </c>
      <c r="H1100" s="1046">
        <v>5</v>
      </c>
      <c r="I1100" s="1048">
        <v>290.01833574680387</v>
      </c>
      <c r="J1100" s="1046" t="s">
        <v>22</v>
      </c>
      <c r="K1100" s="1049">
        <v>0</v>
      </c>
      <c r="L1100" s="1047">
        <v>0</v>
      </c>
    </row>
    <row r="1101" spans="1:12">
      <c r="A1101" s="1046" t="s">
        <v>1348</v>
      </c>
      <c r="B1101" s="1046" t="s">
        <v>2891</v>
      </c>
      <c r="C1101" s="1047">
        <v>682.66131237065883</v>
      </c>
      <c r="D1101" s="1047" t="s">
        <v>21</v>
      </c>
      <c r="E1101" s="1047" t="s">
        <v>21</v>
      </c>
      <c r="F1101" s="1046">
        <v>5</v>
      </c>
      <c r="G1101" s="1047">
        <v>537.55015105122732</v>
      </c>
      <c r="H1101" s="1046">
        <v>5</v>
      </c>
      <c r="I1101" s="1048">
        <v>290.01833574680387</v>
      </c>
      <c r="J1101" s="1046" t="s">
        <v>22</v>
      </c>
      <c r="K1101" s="1049">
        <v>0</v>
      </c>
      <c r="L1101" s="1047">
        <v>0</v>
      </c>
    </row>
    <row r="1102" spans="1:12">
      <c r="A1102" s="1046" t="s">
        <v>1349</v>
      </c>
      <c r="B1102" s="1046" t="s">
        <v>2893</v>
      </c>
      <c r="C1102" s="1047">
        <v>1706.6532809266471</v>
      </c>
      <c r="D1102" s="1047" t="s">
        <v>21</v>
      </c>
      <c r="E1102" s="1047" t="s">
        <v>21</v>
      </c>
      <c r="F1102" s="1046">
        <v>5</v>
      </c>
      <c r="G1102" s="1047">
        <v>796.74241403687847</v>
      </c>
      <c r="H1102" s="1046">
        <v>5</v>
      </c>
      <c r="I1102" s="1048">
        <v>290.01833574680387</v>
      </c>
      <c r="J1102" s="1046" t="s">
        <v>22</v>
      </c>
      <c r="K1102" s="1049">
        <v>0</v>
      </c>
      <c r="L1102" s="1047">
        <v>0</v>
      </c>
    </row>
    <row r="1103" spans="1:12">
      <c r="A1103" s="1046" t="s">
        <v>1350</v>
      </c>
      <c r="B1103" s="1046" t="s">
        <v>2895</v>
      </c>
      <c r="C1103" s="1047">
        <v>396.08958498511487</v>
      </c>
      <c r="D1103" s="1047" t="s">
        <v>21</v>
      </c>
      <c r="E1103" s="1047" t="s">
        <v>21</v>
      </c>
      <c r="F1103" s="1046">
        <v>5</v>
      </c>
      <c r="G1103" s="1047">
        <v>335.85476330535084</v>
      </c>
      <c r="H1103" s="1046">
        <v>5</v>
      </c>
      <c r="I1103" s="1048">
        <v>290.01833574680387</v>
      </c>
      <c r="J1103" s="1046" t="s">
        <v>22</v>
      </c>
      <c r="K1103" s="1049">
        <v>0</v>
      </c>
      <c r="L1103" s="1047">
        <v>0</v>
      </c>
    </row>
    <row r="1104" spans="1:12">
      <c r="A1104" s="1046" t="s">
        <v>1351</v>
      </c>
      <c r="B1104" s="1046" t="s">
        <v>2897</v>
      </c>
      <c r="C1104" s="1047">
        <v>1402.7412260878375</v>
      </c>
      <c r="D1104" s="1047" t="s">
        <v>21</v>
      </c>
      <c r="E1104" s="1047" t="s">
        <v>21</v>
      </c>
      <c r="F1104" s="1046">
        <v>5</v>
      </c>
      <c r="G1104" s="1047">
        <v>2626.6032847630431</v>
      </c>
      <c r="H1104" s="1046">
        <v>29</v>
      </c>
      <c r="I1104" s="1048">
        <v>290.01833574680387</v>
      </c>
      <c r="J1104" s="1046" t="s">
        <v>22</v>
      </c>
      <c r="K1104" s="1049">
        <v>0</v>
      </c>
      <c r="L1104" s="1047">
        <v>0</v>
      </c>
    </row>
    <row r="1105" spans="1:12">
      <c r="A1105" s="1046" t="s">
        <v>1352</v>
      </c>
      <c r="B1105" s="1046" t="s">
        <v>2899</v>
      </c>
      <c r="C1105" s="1047">
        <v>721.90521134383846</v>
      </c>
      <c r="D1105" s="1047" t="s">
        <v>21</v>
      </c>
      <c r="E1105" s="1047" t="s">
        <v>21</v>
      </c>
      <c r="F1105" s="1046">
        <v>5</v>
      </c>
      <c r="G1105" s="1047">
        <v>823.20922962344139</v>
      </c>
      <c r="H1105" s="1046">
        <v>5</v>
      </c>
      <c r="I1105" s="1048">
        <v>290.01833574680387</v>
      </c>
      <c r="J1105" s="1046" t="s">
        <v>22</v>
      </c>
      <c r="K1105" s="1049">
        <v>0</v>
      </c>
      <c r="L1105" s="1047">
        <v>0</v>
      </c>
    </row>
    <row r="1106" spans="1:12">
      <c r="A1106" s="1046" t="s">
        <v>1353</v>
      </c>
      <c r="B1106" s="1046" t="s">
        <v>2901</v>
      </c>
      <c r="C1106" s="1047">
        <v>1126.208635648921</v>
      </c>
      <c r="D1106" s="1047" t="s">
        <v>21</v>
      </c>
      <c r="E1106" s="1047" t="s">
        <v>21</v>
      </c>
      <c r="F1106" s="1046">
        <v>5</v>
      </c>
      <c r="G1106" s="1047">
        <v>2127.3843838716652</v>
      </c>
      <c r="H1106" s="1046">
        <v>13</v>
      </c>
      <c r="I1106" s="1048">
        <v>290.01833574680387</v>
      </c>
      <c r="J1106" s="1046" t="s">
        <v>22</v>
      </c>
      <c r="K1106" s="1049">
        <v>0</v>
      </c>
      <c r="L1106" s="1047">
        <v>0</v>
      </c>
    </row>
    <row r="1107" spans="1:12">
      <c r="A1107" s="1046" t="s">
        <v>1354</v>
      </c>
      <c r="B1107" s="1046" t="s">
        <v>2903</v>
      </c>
      <c r="C1107" s="1047">
        <v>787.615925903581</v>
      </c>
      <c r="D1107" s="1047" t="s">
        <v>21</v>
      </c>
      <c r="E1107" s="1047" t="s">
        <v>21</v>
      </c>
      <c r="F1107" s="1046">
        <v>5</v>
      </c>
      <c r="G1107" s="1047">
        <v>743.80878286375253</v>
      </c>
      <c r="H1107" s="1046">
        <v>5</v>
      </c>
      <c r="I1107" s="1048">
        <v>290.01833574680387</v>
      </c>
      <c r="J1107" s="1046" t="s">
        <v>22</v>
      </c>
      <c r="K1107" s="1049">
        <v>0</v>
      </c>
      <c r="L1107" s="1047">
        <v>0</v>
      </c>
    </row>
    <row r="1108" spans="1:12">
      <c r="A1108" s="1046" t="s">
        <v>1355</v>
      </c>
      <c r="B1108" s="1046" t="s">
        <v>2905</v>
      </c>
      <c r="C1108" s="1047">
        <v>934.55238484967197</v>
      </c>
      <c r="D1108" s="1047" t="s">
        <v>21</v>
      </c>
      <c r="E1108" s="1047" t="s">
        <v>21</v>
      </c>
      <c r="F1108" s="1046">
        <v>5</v>
      </c>
      <c r="G1108" s="1047">
        <v>1463.8886965809313</v>
      </c>
      <c r="H1108" s="1046">
        <v>9</v>
      </c>
      <c r="I1108" s="1048">
        <v>290.01833574680387</v>
      </c>
      <c r="J1108" s="1046" t="s">
        <v>22</v>
      </c>
      <c r="K1108" s="1049">
        <v>0</v>
      </c>
      <c r="L1108" s="1047">
        <v>0</v>
      </c>
    </row>
    <row r="1109" spans="1:12">
      <c r="A1109" s="1046" t="s">
        <v>1356</v>
      </c>
      <c r="B1109" s="1046" t="s">
        <v>2906</v>
      </c>
      <c r="C1109" s="1047">
        <v>617.86324662424602</v>
      </c>
      <c r="D1109" s="1047" t="s">
        <v>21</v>
      </c>
      <c r="E1109" s="1047" t="s">
        <v>21</v>
      </c>
      <c r="F1109" s="1046">
        <v>5</v>
      </c>
      <c r="G1109" s="1047">
        <v>528.42366291792973</v>
      </c>
      <c r="H1109" s="1046">
        <v>5</v>
      </c>
      <c r="I1109" s="1048">
        <v>290.01833574680387</v>
      </c>
      <c r="J1109" s="1046" t="s">
        <v>22</v>
      </c>
      <c r="K1109" s="1049">
        <v>0</v>
      </c>
      <c r="L1109" s="1047">
        <v>0</v>
      </c>
    </row>
    <row r="1110" spans="1:12">
      <c r="A1110" s="1046" t="s">
        <v>1357</v>
      </c>
      <c r="B1110" s="1046" t="s">
        <v>2907</v>
      </c>
      <c r="C1110" s="1047">
        <v>891.65789062317333</v>
      </c>
      <c r="D1110" s="1047" t="s">
        <v>21</v>
      </c>
      <c r="E1110" s="1047" t="s">
        <v>21</v>
      </c>
      <c r="F1110" s="1046">
        <v>5</v>
      </c>
      <c r="G1110" s="1047">
        <v>1426.4700952344112</v>
      </c>
      <c r="H1110" s="1046">
        <v>8</v>
      </c>
      <c r="I1110" s="1048">
        <v>290.01833574680387</v>
      </c>
      <c r="J1110" s="1046" t="s">
        <v>22</v>
      </c>
      <c r="K1110" s="1049">
        <v>0</v>
      </c>
      <c r="L1110" s="1047">
        <v>0</v>
      </c>
    </row>
    <row r="1111" spans="1:12">
      <c r="A1111" s="1046" t="s">
        <v>1358</v>
      </c>
      <c r="B1111" s="1046" t="s">
        <v>2908</v>
      </c>
      <c r="C1111" s="1047">
        <v>729.20640185047648</v>
      </c>
      <c r="D1111" s="1047" t="s">
        <v>21</v>
      </c>
      <c r="E1111" s="1047" t="s">
        <v>21</v>
      </c>
      <c r="F1111" s="1046">
        <v>5</v>
      </c>
      <c r="G1111" s="1047">
        <v>706.39018151723246</v>
      </c>
      <c r="H1111" s="1046">
        <v>5</v>
      </c>
      <c r="I1111" s="1048">
        <v>290.01833574680387</v>
      </c>
      <c r="J1111" s="1046" t="s">
        <v>22</v>
      </c>
      <c r="K1111" s="1049">
        <v>0</v>
      </c>
      <c r="L1111" s="1047">
        <v>0</v>
      </c>
    </row>
    <row r="1112" spans="1:12">
      <c r="A1112" s="1046" t="s">
        <v>1359</v>
      </c>
      <c r="B1112" s="1046" t="s">
        <v>380</v>
      </c>
      <c r="C1112" s="1047">
        <v>645.24271102413866</v>
      </c>
      <c r="D1112" s="1047" t="s">
        <v>21</v>
      </c>
      <c r="E1112" s="1047" t="s">
        <v>21</v>
      </c>
      <c r="F1112" s="1046">
        <v>5</v>
      </c>
      <c r="G1112" s="1047">
        <v>484.61651987810137</v>
      </c>
      <c r="H1112" s="1046">
        <v>5</v>
      </c>
      <c r="I1112" s="1048">
        <v>290.01833574680387</v>
      </c>
      <c r="J1112" s="1046" t="s">
        <v>22</v>
      </c>
      <c r="K1112" s="1049">
        <v>0</v>
      </c>
      <c r="L1112" s="1047">
        <v>0</v>
      </c>
    </row>
    <row r="1113" spans="1:12">
      <c r="A1113" s="1046" t="s">
        <v>1360</v>
      </c>
      <c r="B1113" s="1046" t="s">
        <v>381</v>
      </c>
      <c r="C1113" s="1047">
        <v>500.1315497047072</v>
      </c>
      <c r="D1113" s="1047" t="s">
        <v>21</v>
      </c>
      <c r="E1113" s="1047" t="s">
        <v>21</v>
      </c>
      <c r="F1113" s="1046">
        <v>5</v>
      </c>
      <c r="G1113" s="1047">
        <v>340.41800737199964</v>
      </c>
      <c r="H1113" s="1046">
        <v>5</v>
      </c>
      <c r="I1113" s="1048">
        <v>290.01833574680387</v>
      </c>
      <c r="J1113" s="1046" t="s">
        <v>22</v>
      </c>
      <c r="K1113" s="1049">
        <v>0</v>
      </c>
      <c r="L1113" s="1047">
        <v>0</v>
      </c>
    </row>
    <row r="1114" spans="1:12">
      <c r="A1114" s="1046" t="s">
        <v>1361</v>
      </c>
      <c r="B1114" s="1046" t="s">
        <v>2909</v>
      </c>
      <c r="C1114" s="1047">
        <v>1497.6567026741325</v>
      </c>
      <c r="D1114" s="1047" t="s">
        <v>21</v>
      </c>
      <c r="E1114" s="1047" t="s">
        <v>21</v>
      </c>
      <c r="F1114" s="1046">
        <v>5</v>
      </c>
      <c r="G1114" s="1047">
        <v>956.45595636958615</v>
      </c>
      <c r="H1114" s="1046">
        <v>5</v>
      </c>
      <c r="I1114" s="1048">
        <v>290.01833574680387</v>
      </c>
      <c r="J1114" s="1046" t="s">
        <v>22</v>
      </c>
      <c r="K1114" s="1049">
        <v>0</v>
      </c>
      <c r="L1114" s="1047">
        <v>0</v>
      </c>
    </row>
    <row r="1115" spans="1:12">
      <c r="A1115" s="1046" t="s">
        <v>1362</v>
      </c>
      <c r="B1115" s="1046" t="s">
        <v>2910</v>
      </c>
      <c r="C1115" s="1047">
        <v>1371.711166434626</v>
      </c>
      <c r="D1115" s="1047" t="s">
        <v>21</v>
      </c>
      <c r="E1115" s="1047" t="s">
        <v>21</v>
      </c>
      <c r="F1115" s="1046">
        <v>5</v>
      </c>
      <c r="G1115" s="1047">
        <v>697.26369338393488</v>
      </c>
      <c r="H1115" s="1046">
        <v>5</v>
      </c>
      <c r="I1115" s="1048">
        <v>290.01833574680387</v>
      </c>
      <c r="J1115" s="1046" t="s">
        <v>22</v>
      </c>
      <c r="K1115" s="1049">
        <v>0</v>
      </c>
      <c r="L1115" s="1047">
        <v>0</v>
      </c>
    </row>
    <row r="1116" spans="1:12">
      <c r="A1116" s="1046" t="s">
        <v>1363</v>
      </c>
      <c r="B1116" s="1046" t="s">
        <v>382</v>
      </c>
      <c r="C1116" s="1047">
        <v>541.20074630454633</v>
      </c>
      <c r="D1116" s="1047" t="s">
        <v>21</v>
      </c>
      <c r="E1116" s="1047" t="s">
        <v>21</v>
      </c>
      <c r="F1116" s="1046">
        <v>5</v>
      </c>
      <c r="G1116" s="1047">
        <v>344.06860262531865</v>
      </c>
      <c r="H1116" s="1046">
        <v>5</v>
      </c>
      <c r="I1116" s="1048">
        <v>290.01833574680387</v>
      </c>
      <c r="J1116" s="1046" t="s">
        <v>22</v>
      </c>
      <c r="K1116" s="1049">
        <v>0</v>
      </c>
      <c r="L1116" s="1047">
        <v>0</v>
      </c>
    </row>
    <row r="1117" spans="1:12">
      <c r="A1117" s="1046" t="s">
        <v>1364</v>
      </c>
      <c r="B1117" s="1046" t="s">
        <v>2911</v>
      </c>
      <c r="C1117" s="1047">
        <v>1572.4939053671726</v>
      </c>
      <c r="D1117" s="1047" t="s">
        <v>21</v>
      </c>
      <c r="E1117" s="1047" t="s">
        <v>21</v>
      </c>
      <c r="F1117" s="1046">
        <v>5</v>
      </c>
      <c r="G1117" s="1047">
        <v>1232.0758979951729</v>
      </c>
      <c r="H1117" s="1046">
        <v>6</v>
      </c>
      <c r="I1117" s="1048">
        <v>290.01833574680387</v>
      </c>
      <c r="J1117" s="1046" t="s">
        <v>22</v>
      </c>
      <c r="K1117" s="1049">
        <v>0</v>
      </c>
      <c r="L1117" s="1047">
        <v>0</v>
      </c>
    </row>
    <row r="1118" spans="1:12">
      <c r="A1118" s="1046" t="s">
        <v>1365</v>
      </c>
      <c r="B1118" s="1046" t="s">
        <v>2912</v>
      </c>
      <c r="C1118" s="1047">
        <v>1399.0906308345186</v>
      </c>
      <c r="D1118" s="1047" t="s">
        <v>21</v>
      </c>
      <c r="E1118" s="1047" t="s">
        <v>21</v>
      </c>
      <c r="F1118" s="1046">
        <v>6</v>
      </c>
      <c r="G1118" s="1047">
        <v>1084.2267902357521</v>
      </c>
      <c r="H1118" s="1046">
        <v>6</v>
      </c>
      <c r="I1118" s="1048">
        <v>290.01833574680387</v>
      </c>
      <c r="J1118" s="1046" t="s">
        <v>22</v>
      </c>
      <c r="K1118" s="1049">
        <v>0</v>
      </c>
      <c r="L1118" s="1047">
        <v>0</v>
      </c>
    </row>
    <row r="1119" spans="1:12">
      <c r="A1119" s="1046" t="s">
        <v>1366</v>
      </c>
      <c r="B1119" s="1046" t="s">
        <v>383</v>
      </c>
      <c r="C1119" s="1047">
        <v>464.5382459848467</v>
      </c>
      <c r="D1119" s="1047" t="s">
        <v>21</v>
      </c>
      <c r="E1119" s="1047" t="s">
        <v>21</v>
      </c>
      <c r="F1119" s="1046">
        <v>5</v>
      </c>
      <c r="G1119" s="1047">
        <v>338.59270974534013</v>
      </c>
      <c r="H1119" s="1046">
        <v>5</v>
      </c>
      <c r="I1119" s="1048">
        <v>290.01833574680387</v>
      </c>
      <c r="J1119" s="1046" t="s">
        <v>22</v>
      </c>
      <c r="K1119" s="1049">
        <v>0</v>
      </c>
      <c r="L1119" s="1047">
        <v>0</v>
      </c>
    </row>
    <row r="1120" spans="1:12">
      <c r="A1120" s="1046" t="s">
        <v>1367</v>
      </c>
      <c r="B1120" s="1046" t="s">
        <v>2913</v>
      </c>
      <c r="C1120" s="1047">
        <v>1618.1263460336604</v>
      </c>
      <c r="D1120" s="1047" t="s">
        <v>21</v>
      </c>
      <c r="E1120" s="1047" t="s">
        <v>21</v>
      </c>
      <c r="F1120" s="1046">
        <v>5</v>
      </c>
      <c r="G1120" s="1047">
        <v>1359.8467318613389</v>
      </c>
      <c r="H1120" s="1046">
        <v>6</v>
      </c>
      <c r="I1120" s="1048">
        <v>290.01833574680387</v>
      </c>
      <c r="J1120" s="1046" t="s">
        <v>22</v>
      </c>
      <c r="K1120" s="1049">
        <v>0</v>
      </c>
      <c r="L1120" s="1047">
        <v>0</v>
      </c>
    </row>
    <row r="1121" spans="1:12">
      <c r="A1121" s="1046" t="s">
        <v>1368</v>
      </c>
      <c r="B1121" s="1046" t="s">
        <v>2914</v>
      </c>
      <c r="C1121" s="1047">
        <v>648.89330627745767</v>
      </c>
      <c r="D1121" s="1047" t="s">
        <v>21</v>
      </c>
      <c r="E1121" s="1047" t="s">
        <v>21</v>
      </c>
      <c r="F1121" s="1046">
        <v>5</v>
      </c>
      <c r="G1121" s="1047">
        <v>570.40550833109853</v>
      </c>
      <c r="H1121" s="1046">
        <v>5</v>
      </c>
      <c r="I1121" s="1048">
        <v>290.01833574680387</v>
      </c>
      <c r="J1121" s="1046" t="s">
        <v>22</v>
      </c>
      <c r="K1121" s="1049">
        <v>0</v>
      </c>
      <c r="L1121" s="1047">
        <v>0</v>
      </c>
    </row>
    <row r="1122" spans="1:12">
      <c r="A1122" s="1046" t="s">
        <v>1369</v>
      </c>
      <c r="B1122" s="1046" t="s">
        <v>2860</v>
      </c>
      <c r="C1122" s="1047">
        <v>341.33065618532942</v>
      </c>
      <c r="D1122" s="1047" t="s">
        <v>21</v>
      </c>
      <c r="E1122" s="1047" t="s">
        <v>21</v>
      </c>
      <c r="F1122" s="1046">
        <v>5</v>
      </c>
      <c r="G1122" s="1047">
        <v>476.40268055813345</v>
      </c>
      <c r="H1122" s="1046">
        <v>5</v>
      </c>
      <c r="I1122" s="1048">
        <v>290.01833574680387</v>
      </c>
      <c r="J1122" s="1046" t="s">
        <v>22</v>
      </c>
      <c r="K1122" s="1049">
        <v>0</v>
      </c>
      <c r="L1122" s="1047">
        <v>0</v>
      </c>
    </row>
    <row r="1123" spans="1:12">
      <c r="A1123" s="1046" t="s">
        <v>1370</v>
      </c>
      <c r="B1123" s="1046" t="s">
        <v>2915</v>
      </c>
      <c r="C1123" s="1047">
        <v>1413.6930118477947</v>
      </c>
      <c r="D1123" s="1047" t="s">
        <v>21</v>
      </c>
      <c r="E1123" s="1047" t="s">
        <v>21</v>
      </c>
      <c r="F1123" s="1046">
        <v>10</v>
      </c>
      <c r="G1123" s="1047">
        <v>1021.2540221159989</v>
      </c>
      <c r="H1123" s="1046">
        <v>6</v>
      </c>
      <c r="I1123" s="1048">
        <v>290.01833574680387</v>
      </c>
      <c r="J1123" s="1046" t="s">
        <v>22</v>
      </c>
      <c r="K1123" s="1049">
        <v>0</v>
      </c>
      <c r="L1123" s="1047">
        <v>0</v>
      </c>
    </row>
    <row r="1124" spans="1:12">
      <c r="A1124" s="1046" t="s">
        <v>1371</v>
      </c>
      <c r="B1124" s="1046" t="s">
        <v>2916</v>
      </c>
      <c r="C1124" s="1047">
        <v>1108.8683081956556</v>
      </c>
      <c r="D1124" s="1047" t="s">
        <v>21</v>
      </c>
      <c r="E1124" s="1047" t="s">
        <v>21</v>
      </c>
      <c r="F1124" s="1046">
        <v>5</v>
      </c>
      <c r="G1124" s="1047">
        <v>916.2994085830768</v>
      </c>
      <c r="H1124" s="1046">
        <v>5</v>
      </c>
      <c r="I1124" s="1048">
        <v>290.01833574680387</v>
      </c>
      <c r="J1124" s="1046" t="s">
        <v>22</v>
      </c>
      <c r="K1124" s="1049">
        <v>0</v>
      </c>
      <c r="L1124" s="1047">
        <v>0</v>
      </c>
    </row>
    <row r="1125" spans="1:12">
      <c r="A1125" s="1046" t="s">
        <v>1372</v>
      </c>
      <c r="B1125" s="1046" t="s">
        <v>384</v>
      </c>
      <c r="C1125" s="1047">
        <v>616.03794899758645</v>
      </c>
      <c r="D1125" s="1047" t="s">
        <v>21</v>
      </c>
      <c r="E1125" s="1047" t="s">
        <v>21</v>
      </c>
      <c r="F1125" s="1046">
        <v>5</v>
      </c>
      <c r="G1125" s="1047">
        <v>1299.611910181575</v>
      </c>
      <c r="H1125" s="1046">
        <v>9</v>
      </c>
      <c r="I1125" s="1048">
        <v>290.01833574680387</v>
      </c>
      <c r="J1125" s="1046" t="s">
        <v>22</v>
      </c>
      <c r="K1125" s="1049">
        <v>0</v>
      </c>
      <c r="L1125" s="1047">
        <v>0</v>
      </c>
    </row>
    <row r="1126" spans="1:12">
      <c r="A1126" s="1046" t="s">
        <v>1373</v>
      </c>
      <c r="B1126" s="1046" t="s">
        <v>385</v>
      </c>
      <c r="C1126" s="1047">
        <v>652.54390153077668</v>
      </c>
      <c r="D1126" s="1047" t="s">
        <v>21</v>
      </c>
      <c r="E1126" s="1047" t="s">
        <v>21</v>
      </c>
      <c r="F1126" s="1046">
        <v>5</v>
      </c>
      <c r="G1126" s="1047">
        <v>559.4537225711415</v>
      </c>
      <c r="H1126" s="1046">
        <v>5</v>
      </c>
      <c r="I1126" s="1048">
        <v>290.01833574680387</v>
      </c>
      <c r="J1126" s="1046" t="s">
        <v>22</v>
      </c>
      <c r="K1126" s="1049">
        <v>0</v>
      </c>
      <c r="L1126" s="1047">
        <v>0</v>
      </c>
    </row>
    <row r="1127" spans="1:12">
      <c r="A1127" s="1046" t="s">
        <v>2917</v>
      </c>
      <c r="B1127" s="1046" t="s">
        <v>2918</v>
      </c>
      <c r="C1127" s="1047">
        <v>2153.8511994582282</v>
      </c>
      <c r="D1127" s="1047" t="s">
        <v>21</v>
      </c>
      <c r="E1127" s="1047" t="s">
        <v>21</v>
      </c>
      <c r="F1127" s="1046">
        <v>5</v>
      </c>
      <c r="G1127" s="1047">
        <v>1697.5267927933492</v>
      </c>
      <c r="H1127" s="1046">
        <v>9</v>
      </c>
      <c r="I1127" s="1048">
        <v>290.01833574680387</v>
      </c>
      <c r="J1127" s="1046" t="s">
        <v>22</v>
      </c>
      <c r="K1127" s="1049">
        <v>0</v>
      </c>
      <c r="L1127" s="1047">
        <v>0</v>
      </c>
    </row>
    <row r="1128" spans="1:12">
      <c r="A1128" s="1046" t="s">
        <v>2919</v>
      </c>
      <c r="B1128" s="1046" t="s">
        <v>2920</v>
      </c>
      <c r="C1128" s="1047">
        <v>1537.8132504606417</v>
      </c>
      <c r="D1128" s="1047" t="s">
        <v>21</v>
      </c>
      <c r="E1128" s="1047" t="s">
        <v>21</v>
      </c>
      <c r="F1128" s="1046">
        <v>5</v>
      </c>
      <c r="G1128" s="1047">
        <v>2010.5653357654562</v>
      </c>
      <c r="H1128" s="1046">
        <v>9</v>
      </c>
      <c r="I1128" s="1048">
        <v>290.01833574680387</v>
      </c>
      <c r="J1128" s="1046" t="s">
        <v>22</v>
      </c>
      <c r="K1128" s="1049">
        <v>0</v>
      </c>
      <c r="L1128" s="1047">
        <v>0</v>
      </c>
    </row>
    <row r="1129" spans="1:12">
      <c r="A1129" s="1046" t="s">
        <v>1374</v>
      </c>
      <c r="B1129" s="1046" t="s">
        <v>386</v>
      </c>
      <c r="C1129" s="1047">
        <v>1334.9906517345064</v>
      </c>
      <c r="D1129" s="1047" t="s">
        <v>21</v>
      </c>
      <c r="E1129" s="1047" t="s">
        <v>21</v>
      </c>
      <c r="F1129" s="1046">
        <v>10</v>
      </c>
      <c r="G1129" s="1047">
        <v>1141.0408897038315</v>
      </c>
      <c r="H1129" s="1046">
        <v>14</v>
      </c>
      <c r="I1129" s="1048">
        <v>290.01833574680387</v>
      </c>
      <c r="J1129" s="1046" t="s">
        <v>22</v>
      </c>
      <c r="K1129" s="1049">
        <v>0</v>
      </c>
      <c r="L1129" s="1047">
        <v>0</v>
      </c>
    </row>
    <row r="1130" spans="1:12">
      <c r="A1130" s="1046" t="s">
        <v>1375</v>
      </c>
      <c r="B1130" s="1046" t="s">
        <v>387</v>
      </c>
      <c r="C1130" s="1047">
        <v>403.3067481478991</v>
      </c>
      <c r="D1130" s="1047" t="s">
        <v>21</v>
      </c>
      <c r="E1130" s="1047" t="s">
        <v>21</v>
      </c>
      <c r="F1130" s="1046">
        <v>5</v>
      </c>
      <c r="G1130" s="1047">
        <v>764.01705323298631</v>
      </c>
      <c r="H1130" s="1046">
        <v>14</v>
      </c>
      <c r="I1130" s="1048">
        <v>290.01833574680387</v>
      </c>
      <c r="J1130" s="1046" t="s">
        <v>22</v>
      </c>
      <c r="K1130" s="1049">
        <v>0</v>
      </c>
      <c r="L1130" s="1047">
        <v>0</v>
      </c>
    </row>
    <row r="1131" spans="1:12">
      <c r="A1131" s="1046" t="s">
        <v>1376</v>
      </c>
      <c r="B1131" s="1046" t="s">
        <v>388</v>
      </c>
      <c r="C1131" s="1047">
        <v>0</v>
      </c>
      <c r="D1131" s="1047" t="s">
        <v>21</v>
      </c>
      <c r="E1131" s="1047" t="s">
        <v>21</v>
      </c>
      <c r="F1131" s="1046">
        <v>5</v>
      </c>
      <c r="G1131" s="1047">
        <v>0</v>
      </c>
      <c r="H1131" s="1046">
        <v>5</v>
      </c>
      <c r="I1131" s="1048">
        <v>0</v>
      </c>
      <c r="J1131" s="1046" t="s">
        <v>22</v>
      </c>
      <c r="K1131" s="1049">
        <v>0</v>
      </c>
      <c r="L1131" s="1047">
        <v>0</v>
      </c>
    </row>
    <row r="1132" spans="1:12">
      <c r="A1132" s="1046" t="s">
        <v>1377</v>
      </c>
      <c r="B1132" s="1046" t="s">
        <v>2921</v>
      </c>
      <c r="C1132" s="1047">
        <v>6939.4445628527874</v>
      </c>
      <c r="D1132" s="1047" t="s">
        <v>21</v>
      </c>
      <c r="E1132" s="1047" t="s">
        <v>21</v>
      </c>
      <c r="F1132" s="1046">
        <v>24</v>
      </c>
      <c r="G1132" s="1047">
        <v>8404.1747737126934</v>
      </c>
      <c r="H1132" s="1046">
        <v>50</v>
      </c>
      <c r="I1132" s="1048">
        <v>212.98221531405912</v>
      </c>
      <c r="J1132" s="1046" t="s">
        <v>22</v>
      </c>
      <c r="K1132" s="1049">
        <v>0</v>
      </c>
      <c r="L1132" s="1047">
        <v>0</v>
      </c>
    </row>
    <row r="1133" spans="1:12">
      <c r="A1133" s="1046" t="s">
        <v>1378</v>
      </c>
      <c r="B1133" s="1046" t="s">
        <v>2922</v>
      </c>
      <c r="C1133" s="1047">
        <v>5194.5447727193659</v>
      </c>
      <c r="D1133" s="1047" t="s">
        <v>21</v>
      </c>
      <c r="E1133" s="1047" t="s">
        <v>21</v>
      </c>
      <c r="F1133" s="1046">
        <v>14</v>
      </c>
      <c r="G1133" s="1047">
        <v>5428.1715228627536</v>
      </c>
      <c r="H1133" s="1046">
        <v>25</v>
      </c>
      <c r="I1133" s="1048">
        <v>212.98221531405912</v>
      </c>
      <c r="J1133" s="1046" t="s">
        <v>22</v>
      </c>
      <c r="K1133" s="1049">
        <v>0</v>
      </c>
      <c r="L1133" s="1047">
        <v>0</v>
      </c>
    </row>
    <row r="1134" spans="1:12">
      <c r="A1134" s="1046" t="s">
        <v>1379</v>
      </c>
      <c r="B1134" s="1046" t="s">
        <v>389</v>
      </c>
      <c r="C1134" s="1047">
        <v>5829.7174996716985</v>
      </c>
      <c r="D1134" s="1047" t="s">
        <v>21</v>
      </c>
      <c r="E1134" s="1047" t="s">
        <v>21</v>
      </c>
      <c r="F1134" s="1046">
        <v>19</v>
      </c>
      <c r="G1134" s="1047">
        <v>8742.7510405220546</v>
      </c>
      <c r="H1134" s="1046">
        <v>58</v>
      </c>
      <c r="I1134" s="1048">
        <v>212.98221531405912</v>
      </c>
      <c r="J1134" s="1046" t="s">
        <v>22</v>
      </c>
      <c r="K1134" s="1049">
        <v>0</v>
      </c>
      <c r="L1134" s="1047">
        <v>0</v>
      </c>
    </row>
    <row r="1135" spans="1:12">
      <c r="A1135" s="1046" t="s">
        <v>1380</v>
      </c>
      <c r="B1135" s="1046" t="s">
        <v>390</v>
      </c>
      <c r="C1135" s="1047">
        <v>4267.3386080877999</v>
      </c>
      <c r="D1135" s="1047" t="s">
        <v>21</v>
      </c>
      <c r="E1135" s="1047" t="s">
        <v>21</v>
      </c>
      <c r="F1135" s="1046">
        <v>11</v>
      </c>
      <c r="G1135" s="1047">
        <v>5615.2554438760117</v>
      </c>
      <c r="H1135" s="1046">
        <v>25</v>
      </c>
      <c r="I1135" s="1048">
        <v>212.98221531405912</v>
      </c>
      <c r="J1135" s="1046" t="s">
        <v>22</v>
      </c>
      <c r="K1135" s="1049">
        <v>0</v>
      </c>
      <c r="L1135" s="1047">
        <v>0</v>
      </c>
    </row>
    <row r="1136" spans="1:12">
      <c r="A1136" s="1046" t="s">
        <v>1381</v>
      </c>
      <c r="B1136" s="1046" t="s">
        <v>391</v>
      </c>
      <c r="C1136" s="1047">
        <v>8086.5884102365253</v>
      </c>
      <c r="D1136" s="1047" t="s">
        <v>21</v>
      </c>
      <c r="E1136" s="1047" t="s">
        <v>21</v>
      </c>
      <c r="F1136" s="1046">
        <v>31</v>
      </c>
      <c r="G1136" s="1047">
        <v>11976.108758326816</v>
      </c>
      <c r="H1136" s="1046">
        <v>69</v>
      </c>
      <c r="I1136" s="1048">
        <v>212.98221531405912</v>
      </c>
      <c r="J1136" s="1046" t="s">
        <v>22</v>
      </c>
      <c r="K1136" s="1049">
        <v>0</v>
      </c>
      <c r="L1136" s="1047">
        <v>0</v>
      </c>
    </row>
    <row r="1137" spans="1:12">
      <c r="A1137" s="1046" t="s">
        <v>1382</v>
      </c>
      <c r="B1137" s="1046" t="s">
        <v>392</v>
      </c>
      <c r="C1137" s="1047">
        <v>3634.9036946137098</v>
      </c>
      <c r="D1137" s="1047" t="s">
        <v>21</v>
      </c>
      <c r="E1137" s="1047" t="s">
        <v>21</v>
      </c>
      <c r="F1137" s="1046">
        <v>5</v>
      </c>
      <c r="G1137" s="1047">
        <v>5254.7766692407085</v>
      </c>
      <c r="H1137" s="1046">
        <v>27</v>
      </c>
      <c r="I1137" s="1048">
        <v>212.98221531405912</v>
      </c>
      <c r="J1137" s="1046" t="s">
        <v>22</v>
      </c>
      <c r="K1137" s="1049">
        <v>0</v>
      </c>
      <c r="L1137" s="1047">
        <v>0</v>
      </c>
    </row>
    <row r="1138" spans="1:12">
      <c r="A1138" s="1046" t="s">
        <v>1383</v>
      </c>
      <c r="B1138" s="1046" t="s">
        <v>393</v>
      </c>
      <c r="C1138" s="1047">
        <v>1471.1184423091388</v>
      </c>
      <c r="D1138" s="1047" t="s">
        <v>21</v>
      </c>
      <c r="E1138" s="1047" t="s">
        <v>21</v>
      </c>
      <c r="F1138" s="1046">
        <v>5</v>
      </c>
      <c r="G1138" s="1047">
        <v>3918.7236918582148</v>
      </c>
      <c r="H1138" s="1046">
        <v>32</v>
      </c>
      <c r="I1138" s="1048">
        <v>212.98221531405912</v>
      </c>
      <c r="J1138" s="1046" t="s">
        <v>22</v>
      </c>
      <c r="K1138" s="1049">
        <v>0</v>
      </c>
      <c r="L1138" s="1047">
        <v>0</v>
      </c>
    </row>
    <row r="1139" spans="1:12">
      <c r="A1139" s="1046" t="s">
        <v>1384</v>
      </c>
      <c r="B1139" s="1046" t="s">
        <v>394</v>
      </c>
      <c r="C1139" s="1047">
        <v>1036.7187037612791</v>
      </c>
      <c r="D1139" s="1047" t="s">
        <v>21</v>
      </c>
      <c r="E1139" s="1047" t="s">
        <v>21</v>
      </c>
      <c r="F1139" s="1046">
        <v>5</v>
      </c>
      <c r="G1139" s="1047">
        <v>2066.1365715805773</v>
      </c>
      <c r="H1139" s="1046">
        <v>14</v>
      </c>
      <c r="I1139" s="1048">
        <v>212.98221531405912</v>
      </c>
      <c r="J1139" s="1046" t="s">
        <v>22</v>
      </c>
      <c r="K1139" s="1049">
        <v>0</v>
      </c>
      <c r="L1139" s="1047">
        <v>0</v>
      </c>
    </row>
    <row r="1140" spans="1:12">
      <c r="A1140" s="1046" t="s">
        <v>1385</v>
      </c>
      <c r="B1140" s="1046" t="s">
        <v>395</v>
      </c>
      <c r="C1140" s="1047">
        <v>12950.770356581261</v>
      </c>
      <c r="D1140" s="1047" t="s">
        <v>21</v>
      </c>
      <c r="E1140" s="1047" t="s">
        <v>21</v>
      </c>
      <c r="F1140" s="1046">
        <v>109</v>
      </c>
      <c r="G1140" s="1047">
        <v>15211.291685117076</v>
      </c>
      <c r="H1140" s="1046">
        <v>126</v>
      </c>
      <c r="I1140" s="1048">
        <v>212.98221531405912</v>
      </c>
      <c r="J1140" s="1046" t="s">
        <v>22</v>
      </c>
      <c r="K1140" s="1049">
        <v>0</v>
      </c>
      <c r="L1140" s="1047">
        <v>0</v>
      </c>
    </row>
    <row r="1141" spans="1:12">
      <c r="A1141" s="1046" t="s">
        <v>1386</v>
      </c>
      <c r="B1141" s="1046" t="s">
        <v>396</v>
      </c>
      <c r="C1141" s="1047">
        <v>8155.033747192595</v>
      </c>
      <c r="D1141" s="1047" t="s">
        <v>21</v>
      </c>
      <c r="E1141" s="1047" t="s">
        <v>21</v>
      </c>
      <c r="F1141" s="1046">
        <v>50</v>
      </c>
      <c r="G1141" s="1047">
        <v>10725.840603262599</v>
      </c>
      <c r="H1141" s="1046">
        <v>86</v>
      </c>
      <c r="I1141" s="1048">
        <v>212.98221531405912</v>
      </c>
      <c r="J1141" s="1046" t="s">
        <v>22</v>
      </c>
      <c r="K1141" s="1049">
        <v>0</v>
      </c>
      <c r="L1141" s="1047">
        <v>0</v>
      </c>
    </row>
    <row r="1142" spans="1:12">
      <c r="A1142" s="1046" t="s">
        <v>1387</v>
      </c>
      <c r="B1142" s="1046" t="s">
        <v>2923</v>
      </c>
      <c r="C1142" s="1047">
        <v>2360.9078227380533</v>
      </c>
      <c r="D1142" s="1047" t="s">
        <v>21</v>
      </c>
      <c r="E1142" s="1047" t="s">
        <v>21</v>
      </c>
      <c r="F1142" s="1046">
        <v>13</v>
      </c>
      <c r="G1142" s="1047">
        <v>6419.2600019866522</v>
      </c>
      <c r="H1142" s="1046">
        <v>52</v>
      </c>
      <c r="I1142" s="1048">
        <v>212.98221531405912</v>
      </c>
      <c r="J1142" s="1046" t="s">
        <v>22</v>
      </c>
      <c r="K1142" s="1049">
        <v>0</v>
      </c>
      <c r="L1142" s="1047">
        <v>0</v>
      </c>
    </row>
    <row r="1143" spans="1:12">
      <c r="A1143" s="1046" t="s">
        <v>1388</v>
      </c>
      <c r="B1143" s="1046" t="s">
        <v>2924</v>
      </c>
      <c r="C1143" s="1047">
        <v>1177.2462136142105</v>
      </c>
      <c r="D1143" s="1047" t="s">
        <v>21</v>
      </c>
      <c r="E1143" s="1047" t="s">
        <v>21</v>
      </c>
      <c r="F1143" s="1046">
        <v>5</v>
      </c>
      <c r="G1143" s="1047">
        <v>1178.1724001371579</v>
      </c>
      <c r="H1143" s="1046">
        <v>10</v>
      </c>
      <c r="I1143" s="1048">
        <v>212.98221531405912</v>
      </c>
      <c r="J1143" s="1046" t="s">
        <v>22</v>
      </c>
      <c r="K1143" s="1049">
        <v>0</v>
      </c>
      <c r="L1143" s="1047">
        <v>0</v>
      </c>
    </row>
    <row r="1144" spans="1:12">
      <c r="A1144" s="1046" t="s">
        <v>1389</v>
      </c>
      <c r="B1144" s="1046" t="s">
        <v>2925</v>
      </c>
      <c r="C1144" s="1047">
        <v>1177.2462136142105</v>
      </c>
      <c r="D1144" s="1047" t="s">
        <v>21</v>
      </c>
      <c r="E1144" s="1047" t="s">
        <v>21</v>
      </c>
      <c r="F1144" s="1046">
        <v>5</v>
      </c>
      <c r="G1144" s="1047">
        <v>924.46835115332374</v>
      </c>
      <c r="H1144" s="1046">
        <v>5</v>
      </c>
      <c r="I1144" s="1048">
        <v>212.98221531405912</v>
      </c>
      <c r="J1144" s="1046" t="s">
        <v>22</v>
      </c>
      <c r="K1144" s="1049">
        <v>0</v>
      </c>
      <c r="L1144" s="1047">
        <v>0</v>
      </c>
    </row>
    <row r="1145" spans="1:12">
      <c r="A1145" s="1046" t="s">
        <v>1390</v>
      </c>
      <c r="B1145" s="1046" t="s">
        <v>2926</v>
      </c>
      <c r="C1145" s="1047">
        <v>450.82661941731681</v>
      </c>
      <c r="D1145" s="1047" t="s">
        <v>21</v>
      </c>
      <c r="E1145" s="1047" t="s">
        <v>21</v>
      </c>
      <c r="F1145" s="1046">
        <v>5</v>
      </c>
      <c r="G1145" s="1047">
        <v>1080.5237194131641</v>
      </c>
      <c r="H1145" s="1046">
        <v>8</v>
      </c>
      <c r="I1145" s="1048">
        <v>212.98221531405912</v>
      </c>
      <c r="J1145" s="1046" t="s">
        <v>22</v>
      </c>
      <c r="K1145" s="1049">
        <v>0</v>
      </c>
      <c r="L1145" s="1047">
        <v>0</v>
      </c>
    </row>
    <row r="1146" spans="1:12">
      <c r="A1146" s="1046" t="s">
        <v>1391</v>
      </c>
      <c r="B1146" s="1046" t="s">
        <v>2927</v>
      </c>
      <c r="C1146" s="1047">
        <v>376.90565550476077</v>
      </c>
      <c r="D1146" s="1047" t="s">
        <v>21</v>
      </c>
      <c r="E1146" s="1047" t="s">
        <v>21</v>
      </c>
      <c r="F1146" s="1046">
        <v>5</v>
      </c>
      <c r="G1146" s="1047">
        <v>844.15915579153443</v>
      </c>
      <c r="H1146" s="1046">
        <v>5</v>
      </c>
      <c r="I1146" s="1048">
        <v>212.98221531405912</v>
      </c>
      <c r="J1146" s="1046" t="s">
        <v>22</v>
      </c>
      <c r="K1146" s="1049">
        <v>0</v>
      </c>
      <c r="L1146" s="1047">
        <v>0</v>
      </c>
    </row>
    <row r="1147" spans="1:12">
      <c r="A1147" s="1046" t="s">
        <v>1392</v>
      </c>
      <c r="B1147" s="1046" t="s">
        <v>397</v>
      </c>
      <c r="C1147" s="1047">
        <v>4800.299631852401</v>
      </c>
      <c r="D1147" s="1047" t="s">
        <v>21</v>
      </c>
      <c r="E1147" s="1047" t="s">
        <v>21</v>
      </c>
      <c r="F1147" s="1046">
        <v>62</v>
      </c>
      <c r="G1147" s="1047">
        <v>7832.8843612526907</v>
      </c>
      <c r="H1147" s="1046">
        <v>94</v>
      </c>
      <c r="I1147" s="1048">
        <v>212.98221531405912</v>
      </c>
      <c r="J1147" s="1046" t="s">
        <v>22</v>
      </c>
      <c r="K1147" s="1049">
        <v>0</v>
      </c>
      <c r="L1147" s="1047">
        <v>0</v>
      </c>
    </row>
    <row r="1148" spans="1:12">
      <c r="A1148" s="1046" t="s">
        <v>1393</v>
      </c>
      <c r="B1148" s="1046" t="s">
        <v>398</v>
      </c>
      <c r="C1148" s="1047">
        <v>1311.4126560783079</v>
      </c>
      <c r="D1148" s="1047" t="s">
        <v>21</v>
      </c>
      <c r="E1148" s="1047" t="s">
        <v>21</v>
      </c>
      <c r="F1148" s="1046">
        <v>5</v>
      </c>
      <c r="G1148" s="1047">
        <v>4662.4963534475137</v>
      </c>
      <c r="H1148" s="1046">
        <v>42</v>
      </c>
      <c r="I1148" s="1048">
        <v>212.98221531405912</v>
      </c>
      <c r="J1148" s="1046" t="s">
        <v>22</v>
      </c>
      <c r="K1148" s="1049">
        <v>0</v>
      </c>
      <c r="L1148" s="1047">
        <v>0</v>
      </c>
    </row>
    <row r="1149" spans="1:12">
      <c r="A1149" s="1046" t="s">
        <v>1394</v>
      </c>
      <c r="B1149" s="1046" t="s">
        <v>399</v>
      </c>
      <c r="C1149" s="1047">
        <v>732.82140767632654</v>
      </c>
      <c r="D1149" s="1047" t="s">
        <v>21</v>
      </c>
      <c r="E1149" s="1047" t="s">
        <v>21</v>
      </c>
      <c r="F1149" s="1046">
        <v>5</v>
      </c>
      <c r="G1149" s="1047">
        <v>2999.7309676613768</v>
      </c>
      <c r="H1149" s="1046">
        <v>21</v>
      </c>
      <c r="I1149" s="1048">
        <v>212.98221531405912</v>
      </c>
      <c r="J1149" s="1046" t="s">
        <v>22</v>
      </c>
      <c r="K1149" s="1049">
        <v>0</v>
      </c>
      <c r="L1149" s="1047">
        <v>0</v>
      </c>
    </row>
    <row r="1150" spans="1:12">
      <c r="A1150" s="1046" t="s">
        <v>1395</v>
      </c>
      <c r="B1150" s="1046" t="s">
        <v>2928</v>
      </c>
      <c r="C1150" s="1047">
        <v>5395.3177611238389</v>
      </c>
      <c r="D1150" s="1047" t="s">
        <v>21</v>
      </c>
      <c r="E1150" s="1047" t="s">
        <v>21</v>
      </c>
      <c r="F1150" s="1046">
        <v>35</v>
      </c>
      <c r="G1150" s="1047">
        <v>6850.0093225635219</v>
      </c>
      <c r="H1150" s="1046">
        <v>77</v>
      </c>
      <c r="I1150" s="1048">
        <v>212.98221531405912</v>
      </c>
      <c r="J1150" s="1046" t="s">
        <v>22</v>
      </c>
      <c r="K1150" s="1049">
        <v>0</v>
      </c>
      <c r="L1150" s="1047">
        <v>0</v>
      </c>
    </row>
    <row r="1151" spans="1:12">
      <c r="A1151" s="1046" t="s">
        <v>1396</v>
      </c>
      <c r="B1151" s="1046" t="s">
        <v>2929</v>
      </c>
      <c r="C1151" s="1047">
        <v>1193.686676513867</v>
      </c>
      <c r="D1151" s="1047" t="s">
        <v>21</v>
      </c>
      <c r="E1151" s="1047" t="s">
        <v>21</v>
      </c>
      <c r="F1151" s="1046">
        <v>5</v>
      </c>
      <c r="G1151" s="1047">
        <v>3912.3354604089823</v>
      </c>
      <c r="H1151" s="1046">
        <v>36</v>
      </c>
      <c r="I1151" s="1048">
        <v>212.98221531405912</v>
      </c>
      <c r="J1151" s="1046" t="s">
        <v>22</v>
      </c>
      <c r="K1151" s="1049">
        <v>0</v>
      </c>
      <c r="L1151" s="1047">
        <v>0</v>
      </c>
    </row>
    <row r="1152" spans="1:12">
      <c r="A1152" s="1046" t="s">
        <v>1397</v>
      </c>
      <c r="B1152" s="1046" t="s">
        <v>2930</v>
      </c>
      <c r="C1152" s="1047">
        <v>999.30191955862733</v>
      </c>
      <c r="D1152" s="1047" t="s">
        <v>21</v>
      </c>
      <c r="E1152" s="1047" t="s">
        <v>21</v>
      </c>
      <c r="F1152" s="1046">
        <v>5</v>
      </c>
      <c r="G1152" s="1047">
        <v>2320.7532250571589</v>
      </c>
      <c r="H1152" s="1046">
        <v>19</v>
      </c>
      <c r="I1152" s="1048">
        <v>212.98221531405912</v>
      </c>
      <c r="J1152" s="1046" t="s">
        <v>22</v>
      </c>
      <c r="K1152" s="1049">
        <v>0</v>
      </c>
      <c r="L1152" s="1047">
        <v>0</v>
      </c>
    </row>
    <row r="1153" spans="1:12">
      <c r="A1153" s="1046" t="s">
        <v>1398</v>
      </c>
      <c r="B1153" s="1046" t="s">
        <v>400</v>
      </c>
      <c r="C1153" s="1047">
        <v>3063.613282153709</v>
      </c>
      <c r="D1153" s="1047" t="s">
        <v>21</v>
      </c>
      <c r="E1153" s="1047" t="s">
        <v>21</v>
      </c>
      <c r="F1153" s="1046">
        <v>52</v>
      </c>
      <c r="G1153" s="1047">
        <v>4429.7822077968731</v>
      </c>
      <c r="H1153" s="1046">
        <v>52</v>
      </c>
      <c r="I1153" s="1048">
        <v>212.98221531405912</v>
      </c>
      <c r="J1153" s="1046" t="s">
        <v>27</v>
      </c>
      <c r="K1153" s="1049">
        <v>0.25</v>
      </c>
      <c r="L1153" s="1047">
        <v>1107.4455519492183</v>
      </c>
    </row>
    <row r="1154" spans="1:12">
      <c r="A1154" s="1046" t="s">
        <v>1399</v>
      </c>
      <c r="B1154" s="1046" t="s">
        <v>401</v>
      </c>
      <c r="C1154" s="1047">
        <v>934.50700057354732</v>
      </c>
      <c r="D1154" s="1047" t="s">
        <v>21</v>
      </c>
      <c r="E1154" s="1047" t="s">
        <v>21</v>
      </c>
      <c r="F1154" s="1046">
        <v>5</v>
      </c>
      <c r="G1154" s="1047">
        <v>2620.0874986783733</v>
      </c>
      <c r="H1154" s="1046">
        <v>19</v>
      </c>
      <c r="I1154" s="1048">
        <v>212.98221531405912</v>
      </c>
      <c r="J1154" s="1046" t="s">
        <v>27</v>
      </c>
      <c r="K1154" s="1049">
        <v>0.25</v>
      </c>
      <c r="L1154" s="1047">
        <v>655.02187466959333</v>
      </c>
    </row>
    <row r="1155" spans="1:12">
      <c r="A1155" s="1046" t="s">
        <v>1400</v>
      </c>
      <c r="B1155" s="1046" t="s">
        <v>402</v>
      </c>
      <c r="C1155" s="1047">
        <v>452.65182840281193</v>
      </c>
      <c r="D1155" s="1047" t="s">
        <v>21</v>
      </c>
      <c r="E1155" s="1047" t="s">
        <v>21</v>
      </c>
      <c r="F1155" s="1046">
        <v>5</v>
      </c>
      <c r="G1155" s="1047">
        <v>1726.6477002784682</v>
      </c>
      <c r="H1155" s="1046">
        <v>8</v>
      </c>
      <c r="I1155" s="1048">
        <v>212.98221531405912</v>
      </c>
      <c r="J1155" s="1046" t="s">
        <v>27</v>
      </c>
      <c r="K1155" s="1049">
        <v>0.25</v>
      </c>
      <c r="L1155" s="1047">
        <v>431.66192506961704</v>
      </c>
    </row>
    <row r="1156" spans="1:12">
      <c r="A1156" s="1046" t="s">
        <v>1401</v>
      </c>
      <c r="B1156" s="1046" t="s">
        <v>2880</v>
      </c>
      <c r="C1156" s="1047">
        <v>428.01150709862662</v>
      </c>
      <c r="D1156" s="1047" t="s">
        <v>21</v>
      </c>
      <c r="E1156" s="1047" t="s">
        <v>21</v>
      </c>
      <c r="F1156" s="1046">
        <v>114</v>
      </c>
      <c r="G1156" s="1047">
        <v>1903.6929718715037</v>
      </c>
      <c r="H1156" s="1046">
        <v>8</v>
      </c>
      <c r="I1156" s="1048">
        <v>212.98221531405912</v>
      </c>
      <c r="J1156" s="1046" t="s">
        <v>27</v>
      </c>
      <c r="K1156" s="1049">
        <v>0.25</v>
      </c>
      <c r="L1156" s="1047">
        <v>475.92324296787592</v>
      </c>
    </row>
    <row r="1157" spans="1:12">
      <c r="A1157" s="1046" t="s">
        <v>1402</v>
      </c>
      <c r="B1157" s="1046" t="s">
        <v>403</v>
      </c>
      <c r="C1157" s="1047">
        <v>430.74932057686948</v>
      </c>
      <c r="D1157" s="1047" t="s">
        <v>21</v>
      </c>
      <c r="E1157" s="1047" t="s">
        <v>21</v>
      </c>
      <c r="F1157" s="1046">
        <v>5</v>
      </c>
      <c r="G1157" s="1047">
        <v>973.74899376169446</v>
      </c>
      <c r="H1157" s="1046">
        <v>10</v>
      </c>
      <c r="I1157" s="1048">
        <v>212.98221531405912</v>
      </c>
      <c r="J1157" s="1046" t="s">
        <v>22</v>
      </c>
      <c r="K1157" s="1049">
        <v>0</v>
      </c>
      <c r="L1157" s="1047">
        <v>0</v>
      </c>
    </row>
    <row r="1158" spans="1:12">
      <c r="A1158" s="1046" t="s">
        <v>2934</v>
      </c>
      <c r="B1158" s="1046" t="s">
        <v>2935</v>
      </c>
      <c r="C1158" s="1047">
        <v>1332.402559411503</v>
      </c>
      <c r="D1158" s="1047" t="s">
        <v>21</v>
      </c>
      <c r="E1158" s="1047" t="s">
        <v>21</v>
      </c>
      <c r="F1158" s="1046">
        <v>5</v>
      </c>
      <c r="G1158" s="1047">
        <v>1332.402559411503</v>
      </c>
      <c r="H1158" s="1046">
        <v>5</v>
      </c>
      <c r="I1158" s="1048">
        <v>212.98221531405912</v>
      </c>
      <c r="J1158" s="1046" t="s">
        <v>22</v>
      </c>
      <c r="K1158" s="1049">
        <v>0</v>
      </c>
      <c r="L1158" s="1047">
        <v>0</v>
      </c>
    </row>
    <row r="1159" spans="1:12">
      <c r="A1159" s="1046" t="s">
        <v>2937</v>
      </c>
      <c r="B1159" s="1046" t="s">
        <v>2938</v>
      </c>
      <c r="C1159" s="1047">
        <v>1301.153773612619</v>
      </c>
      <c r="D1159" s="1047" t="s">
        <v>21</v>
      </c>
      <c r="E1159" s="1047" t="s">
        <v>21</v>
      </c>
      <c r="F1159" s="1046">
        <v>5</v>
      </c>
      <c r="G1159" s="1047">
        <v>1301.153773612619</v>
      </c>
      <c r="H1159" s="1046">
        <v>5</v>
      </c>
      <c r="I1159" s="1048">
        <v>212.98221531405912</v>
      </c>
      <c r="J1159" s="1046" t="s">
        <v>22</v>
      </c>
      <c r="K1159" s="1049">
        <v>0</v>
      </c>
      <c r="L1159" s="1047">
        <v>0</v>
      </c>
    </row>
    <row r="1160" spans="1:12">
      <c r="A1160" s="1046" t="s">
        <v>2940</v>
      </c>
      <c r="B1160" s="1046" t="s">
        <v>2941</v>
      </c>
      <c r="C1160" s="1047">
        <v>1159.9203102822055</v>
      </c>
      <c r="D1160" s="1047" t="s">
        <v>21</v>
      </c>
      <c r="E1160" s="1047" t="s">
        <v>21</v>
      </c>
      <c r="F1160" s="1046">
        <v>5</v>
      </c>
      <c r="G1160" s="1047">
        <v>4037.3622759154041</v>
      </c>
      <c r="H1160" s="1046">
        <v>41</v>
      </c>
      <c r="I1160" s="1048">
        <v>212.98221531405912</v>
      </c>
      <c r="J1160" s="1046" t="s">
        <v>22</v>
      </c>
      <c r="K1160" s="1049">
        <v>0</v>
      </c>
      <c r="L1160" s="1047">
        <v>0</v>
      </c>
    </row>
    <row r="1161" spans="1:12">
      <c r="A1161" s="1046" t="s">
        <v>2943</v>
      </c>
      <c r="B1161" s="1046" t="s">
        <v>2944</v>
      </c>
      <c r="C1161" s="1047">
        <v>1005.6901510078603</v>
      </c>
      <c r="D1161" s="1047" t="s">
        <v>21</v>
      </c>
      <c r="E1161" s="1047" t="s">
        <v>21</v>
      </c>
      <c r="F1161" s="1046">
        <v>5</v>
      </c>
      <c r="G1161" s="1047">
        <v>1451.9537479614391</v>
      </c>
      <c r="H1161" s="1046">
        <v>10</v>
      </c>
      <c r="I1161" s="1048">
        <v>212.98221531405912</v>
      </c>
      <c r="J1161" s="1046" t="s">
        <v>22</v>
      </c>
      <c r="K1161" s="1049">
        <v>0</v>
      </c>
      <c r="L1161" s="1047">
        <v>0</v>
      </c>
    </row>
    <row r="1162" spans="1:12">
      <c r="A1162" s="1046" t="s">
        <v>2946</v>
      </c>
      <c r="B1162" s="1046" t="s">
        <v>2947</v>
      </c>
      <c r="C1162" s="1047">
        <v>11957.856668471866</v>
      </c>
      <c r="D1162" s="1047" t="s">
        <v>21</v>
      </c>
      <c r="E1162" s="1047" t="s">
        <v>21</v>
      </c>
      <c r="F1162" s="1046">
        <v>36</v>
      </c>
      <c r="G1162" s="1047">
        <v>11898.537376443272</v>
      </c>
      <c r="H1162" s="1046">
        <v>68</v>
      </c>
      <c r="I1162" s="1048">
        <v>212.98221531405912</v>
      </c>
      <c r="J1162" s="1046" t="s">
        <v>22</v>
      </c>
      <c r="K1162" s="1049">
        <v>0</v>
      </c>
      <c r="L1162" s="1047">
        <v>0</v>
      </c>
    </row>
    <row r="1163" spans="1:12">
      <c r="A1163" s="1046" t="s">
        <v>1403</v>
      </c>
      <c r="B1163" s="1046" t="s">
        <v>2949</v>
      </c>
      <c r="C1163" s="1047">
        <v>2963.2171017508313</v>
      </c>
      <c r="D1163" s="1047" t="s">
        <v>21</v>
      </c>
      <c r="E1163" s="1047" t="s">
        <v>21</v>
      </c>
      <c r="F1163" s="1046">
        <v>23</v>
      </c>
      <c r="G1163" s="1047">
        <v>2963.2171017508313</v>
      </c>
      <c r="H1163" s="1046">
        <v>23</v>
      </c>
      <c r="I1163" s="1048">
        <v>234.66609387547987</v>
      </c>
      <c r="J1163" s="1046" t="s">
        <v>22</v>
      </c>
      <c r="K1163" s="1049">
        <v>0</v>
      </c>
      <c r="L1163" s="1047">
        <v>0</v>
      </c>
    </row>
    <row r="1164" spans="1:12">
      <c r="A1164" s="1046" t="s">
        <v>1404</v>
      </c>
      <c r="B1164" s="1046" t="s">
        <v>2951</v>
      </c>
      <c r="C1164" s="1047">
        <v>1177.7918019605834</v>
      </c>
      <c r="D1164" s="1047" t="s">
        <v>21</v>
      </c>
      <c r="E1164" s="1047" t="s">
        <v>21</v>
      </c>
      <c r="F1164" s="1046">
        <v>5</v>
      </c>
      <c r="G1164" s="1047">
        <v>3925.9726732019449</v>
      </c>
      <c r="H1164" s="1046">
        <v>33</v>
      </c>
      <c r="I1164" s="1048">
        <v>234.66609387547987</v>
      </c>
      <c r="J1164" s="1046" t="s">
        <v>22</v>
      </c>
      <c r="K1164" s="1049">
        <v>0</v>
      </c>
      <c r="L1164" s="1047">
        <v>0</v>
      </c>
    </row>
    <row r="1165" spans="1:12">
      <c r="A1165" s="1046" t="s">
        <v>1405</v>
      </c>
      <c r="B1165" s="1046" t="s">
        <v>2881</v>
      </c>
      <c r="C1165" s="1047">
        <v>6831.1924513713839</v>
      </c>
      <c r="D1165" s="1047" t="s">
        <v>21</v>
      </c>
      <c r="E1165" s="1047" t="s">
        <v>21</v>
      </c>
      <c r="F1165" s="1046">
        <v>43</v>
      </c>
      <c r="G1165" s="1047">
        <v>6831.1924513713839</v>
      </c>
      <c r="H1165" s="1046">
        <v>43</v>
      </c>
      <c r="I1165" s="1048">
        <v>234.66609387547987</v>
      </c>
      <c r="J1165" s="1046" t="s">
        <v>22</v>
      </c>
      <c r="K1165" s="1049">
        <v>0</v>
      </c>
      <c r="L1165" s="1047">
        <v>0</v>
      </c>
    </row>
    <row r="1166" spans="1:12">
      <c r="A1166" s="1046" t="s">
        <v>1406</v>
      </c>
      <c r="B1166" s="1046" t="s">
        <v>2882</v>
      </c>
      <c r="C1166" s="1047">
        <v>802.14759845648825</v>
      </c>
      <c r="D1166" s="1047" t="s">
        <v>21</v>
      </c>
      <c r="E1166" s="1047" t="s">
        <v>21</v>
      </c>
      <c r="F1166" s="1046">
        <v>5</v>
      </c>
      <c r="G1166" s="1047">
        <v>13102.933796811489</v>
      </c>
      <c r="H1166" s="1046">
        <v>10</v>
      </c>
      <c r="I1166" s="1048">
        <v>234.66609387547987</v>
      </c>
      <c r="J1166" s="1046" t="s">
        <v>22</v>
      </c>
      <c r="K1166" s="1049">
        <v>0</v>
      </c>
      <c r="L1166" s="1047">
        <v>0</v>
      </c>
    </row>
    <row r="1167" spans="1:12">
      <c r="A1167" s="1046" t="s">
        <v>1407</v>
      </c>
      <c r="B1167" s="1046" t="s">
        <v>2883</v>
      </c>
      <c r="C1167" s="1047">
        <v>7446.8563478507795</v>
      </c>
      <c r="D1167" s="1047" t="s">
        <v>21</v>
      </c>
      <c r="E1167" s="1047" t="s">
        <v>21</v>
      </c>
      <c r="F1167" s="1046">
        <v>8</v>
      </c>
      <c r="G1167" s="1047">
        <v>7784.1330911394925</v>
      </c>
      <c r="H1167" s="1046">
        <v>30</v>
      </c>
      <c r="I1167" s="1048">
        <v>234.66609387547987</v>
      </c>
      <c r="J1167" s="1046" t="s">
        <v>22</v>
      </c>
      <c r="K1167" s="1049">
        <v>0</v>
      </c>
      <c r="L1167" s="1047">
        <v>0</v>
      </c>
    </row>
    <row r="1168" spans="1:12">
      <c r="A1168" s="1046" t="s">
        <v>1408</v>
      </c>
      <c r="B1168" s="1046" t="s">
        <v>2884</v>
      </c>
      <c r="C1168" s="1047">
        <v>8165.1308937434078</v>
      </c>
      <c r="D1168" s="1047" t="s">
        <v>21</v>
      </c>
      <c r="E1168" s="1047" t="s">
        <v>21</v>
      </c>
      <c r="F1168" s="1046">
        <v>22</v>
      </c>
      <c r="G1168" s="1047">
        <v>8165.1308937434078</v>
      </c>
      <c r="H1168" s="1046">
        <v>22</v>
      </c>
      <c r="I1168" s="1048">
        <v>234.66609387547987</v>
      </c>
      <c r="J1168" s="1046" t="s">
        <v>22</v>
      </c>
      <c r="K1168" s="1049">
        <v>0</v>
      </c>
      <c r="L1168" s="1047">
        <v>0</v>
      </c>
    </row>
    <row r="1169" spans="1:12">
      <c r="A1169" s="1046" t="s">
        <v>1409</v>
      </c>
      <c r="B1169" s="1046" t="s">
        <v>2885</v>
      </c>
      <c r="C1169" s="1047">
        <v>4103.533710012669</v>
      </c>
      <c r="D1169" s="1047" t="s">
        <v>21</v>
      </c>
      <c r="E1169" s="1047" t="s">
        <v>21</v>
      </c>
      <c r="F1169" s="1046">
        <v>21</v>
      </c>
      <c r="G1169" s="1047">
        <v>9532.0831972309952</v>
      </c>
      <c r="H1169" s="1046">
        <v>27</v>
      </c>
      <c r="I1169" s="1048">
        <v>234.66609387547987</v>
      </c>
      <c r="J1169" s="1046" t="s">
        <v>22</v>
      </c>
      <c r="K1169" s="1049">
        <v>0</v>
      </c>
      <c r="L1169" s="1047">
        <v>0</v>
      </c>
    </row>
    <row r="1170" spans="1:12">
      <c r="A1170" s="1046" t="s">
        <v>1410</v>
      </c>
      <c r="B1170" s="1046" t="s">
        <v>2887</v>
      </c>
      <c r="C1170" s="1047">
        <v>5039.5212859646781</v>
      </c>
      <c r="D1170" s="1047" t="s">
        <v>21</v>
      </c>
      <c r="E1170" s="1047" t="s">
        <v>21</v>
      </c>
      <c r="F1170" s="1046">
        <v>10</v>
      </c>
      <c r="G1170" s="1047">
        <v>8514.0071017483988</v>
      </c>
      <c r="H1170" s="1046">
        <v>20</v>
      </c>
      <c r="I1170" s="1048">
        <v>234.66609387547987</v>
      </c>
      <c r="J1170" s="1046" t="s">
        <v>22</v>
      </c>
      <c r="K1170" s="1049">
        <v>0</v>
      </c>
      <c r="L1170" s="1047">
        <v>0</v>
      </c>
    </row>
    <row r="1171" spans="1:12">
      <c r="A1171" s="1046" t="s">
        <v>1411</v>
      </c>
      <c r="B1171" s="1046" t="s">
        <v>2888</v>
      </c>
      <c r="C1171" s="1047">
        <v>9366.1216251365477</v>
      </c>
      <c r="D1171" s="1047" t="s">
        <v>21</v>
      </c>
      <c r="E1171" s="1047" t="s">
        <v>21</v>
      </c>
      <c r="F1171" s="1046">
        <v>16</v>
      </c>
      <c r="G1171" s="1047">
        <v>9366.1216251365477</v>
      </c>
      <c r="H1171" s="1046">
        <v>16</v>
      </c>
      <c r="I1171" s="1048">
        <v>234.66609387547987</v>
      </c>
      <c r="J1171" s="1046" t="s">
        <v>22</v>
      </c>
      <c r="K1171" s="1049">
        <v>0</v>
      </c>
      <c r="L1171" s="1047">
        <v>0</v>
      </c>
    </row>
    <row r="1172" spans="1:12">
      <c r="A1172" s="1046" t="s">
        <v>1412</v>
      </c>
      <c r="B1172" s="1046" t="s">
        <v>2890</v>
      </c>
      <c r="C1172" s="1047">
        <v>4344.4456695046065</v>
      </c>
      <c r="D1172" s="1047" t="s">
        <v>21</v>
      </c>
      <c r="E1172" s="1047" t="s">
        <v>21</v>
      </c>
      <c r="F1172" s="1046">
        <v>11</v>
      </c>
      <c r="G1172" s="1047">
        <v>9464.2709419665953</v>
      </c>
      <c r="H1172" s="1046">
        <v>39</v>
      </c>
      <c r="I1172" s="1048">
        <v>234.66609387547987</v>
      </c>
      <c r="J1172" s="1046" t="s">
        <v>22</v>
      </c>
      <c r="K1172" s="1049">
        <v>0</v>
      </c>
      <c r="L1172" s="1047">
        <v>0</v>
      </c>
    </row>
    <row r="1173" spans="1:12">
      <c r="A1173" s="1046" t="s">
        <v>1413</v>
      </c>
      <c r="B1173" s="1046" t="s">
        <v>2892</v>
      </c>
      <c r="C1173" s="1047">
        <v>3520.883674648835</v>
      </c>
      <c r="D1173" s="1047" t="s">
        <v>21</v>
      </c>
      <c r="E1173" s="1047" t="s">
        <v>21</v>
      </c>
      <c r="F1173" s="1046">
        <v>11</v>
      </c>
      <c r="G1173" s="1047">
        <v>8589.8497556625261</v>
      </c>
      <c r="H1173" s="1046">
        <v>46</v>
      </c>
      <c r="I1173" s="1048">
        <v>234.66609387547987</v>
      </c>
      <c r="J1173" s="1046" t="s">
        <v>22</v>
      </c>
      <c r="K1173" s="1049">
        <v>0</v>
      </c>
      <c r="L1173" s="1047">
        <v>0</v>
      </c>
    </row>
    <row r="1174" spans="1:12">
      <c r="A1174" s="1046" t="s">
        <v>1414</v>
      </c>
      <c r="B1174" s="1046" t="s">
        <v>2894</v>
      </c>
      <c r="C1174" s="1047">
        <v>4007.1689262158939</v>
      </c>
      <c r="D1174" s="1047" t="s">
        <v>21</v>
      </c>
      <c r="E1174" s="1047" t="s">
        <v>21</v>
      </c>
      <c r="F1174" s="1046">
        <v>11</v>
      </c>
      <c r="G1174" s="1047">
        <v>10092.426569678908</v>
      </c>
      <c r="H1174" s="1046">
        <v>23</v>
      </c>
      <c r="I1174" s="1048">
        <v>234.66609387547987</v>
      </c>
      <c r="J1174" s="1046" t="s">
        <v>22</v>
      </c>
      <c r="K1174" s="1049">
        <v>0</v>
      </c>
      <c r="L1174" s="1047">
        <v>0</v>
      </c>
    </row>
    <row r="1175" spans="1:12">
      <c r="A1175" s="1046" t="s">
        <v>1415</v>
      </c>
      <c r="B1175" s="1046" t="s">
        <v>2896</v>
      </c>
      <c r="C1175" s="1047">
        <v>6858.8527133871248</v>
      </c>
      <c r="D1175" s="1047" t="s">
        <v>21</v>
      </c>
      <c r="E1175" s="1047" t="s">
        <v>21</v>
      </c>
      <c r="F1175" s="1046">
        <v>13</v>
      </c>
      <c r="G1175" s="1047">
        <v>8657.6620109269261</v>
      </c>
      <c r="H1175" s="1046">
        <v>52</v>
      </c>
      <c r="I1175" s="1048">
        <v>234.66609387547987</v>
      </c>
      <c r="J1175" s="1046" t="s">
        <v>22</v>
      </c>
      <c r="K1175" s="1049">
        <v>0</v>
      </c>
      <c r="L1175" s="1047">
        <v>0</v>
      </c>
    </row>
    <row r="1176" spans="1:12">
      <c r="A1176" s="1046" t="s">
        <v>1416</v>
      </c>
      <c r="B1176" s="1046" t="s">
        <v>2898</v>
      </c>
      <c r="C1176" s="1047">
        <v>12177.028832497477</v>
      </c>
      <c r="D1176" s="1047" t="s">
        <v>21</v>
      </c>
      <c r="E1176" s="1047" t="s">
        <v>21</v>
      </c>
      <c r="F1176" s="1046">
        <v>22</v>
      </c>
      <c r="G1176" s="1047">
        <v>12177.028832497477</v>
      </c>
      <c r="H1176" s="1046">
        <v>9</v>
      </c>
      <c r="I1176" s="1048">
        <v>234.66609387547987</v>
      </c>
      <c r="J1176" s="1046" t="s">
        <v>22</v>
      </c>
      <c r="K1176" s="1049">
        <v>0</v>
      </c>
      <c r="L1176" s="1047">
        <v>0</v>
      </c>
    </row>
    <row r="1177" spans="1:12">
      <c r="A1177" s="1046" t="s">
        <v>1417</v>
      </c>
      <c r="B1177" s="1046" t="s">
        <v>2900</v>
      </c>
      <c r="C1177" s="1047">
        <v>5958.5557981005877</v>
      </c>
      <c r="D1177" s="1047" t="s">
        <v>21</v>
      </c>
      <c r="E1177" s="1047" t="s">
        <v>21</v>
      </c>
      <c r="F1177" s="1046">
        <v>13</v>
      </c>
      <c r="G1177" s="1047">
        <v>7043.551882330944</v>
      </c>
      <c r="H1177" s="1046">
        <v>35</v>
      </c>
      <c r="I1177" s="1048">
        <v>234.66609387547987</v>
      </c>
      <c r="J1177" s="1046" t="s">
        <v>22</v>
      </c>
      <c r="K1177" s="1049">
        <v>0</v>
      </c>
      <c r="L1177" s="1047">
        <v>0</v>
      </c>
    </row>
    <row r="1178" spans="1:12">
      <c r="A1178" s="1046" t="s">
        <v>1418</v>
      </c>
      <c r="B1178" s="1046" t="s">
        <v>2902</v>
      </c>
      <c r="C1178" s="1047">
        <v>9457.1328098335034</v>
      </c>
      <c r="D1178" s="1047" t="s">
        <v>21</v>
      </c>
      <c r="E1178" s="1047" t="s">
        <v>21</v>
      </c>
      <c r="F1178" s="1046">
        <v>14</v>
      </c>
      <c r="G1178" s="1047">
        <v>13889.020597968516</v>
      </c>
      <c r="H1178" s="1046">
        <v>78</v>
      </c>
      <c r="I1178" s="1048">
        <v>234.66609387547987</v>
      </c>
      <c r="J1178" s="1046" t="s">
        <v>22</v>
      </c>
      <c r="K1178" s="1049">
        <v>0</v>
      </c>
      <c r="L1178" s="1047">
        <v>0</v>
      </c>
    </row>
    <row r="1179" spans="1:12">
      <c r="A1179" s="1046" t="s">
        <v>1419</v>
      </c>
      <c r="B1179" s="1046" t="s">
        <v>2904</v>
      </c>
      <c r="C1179" s="1047">
        <v>6132.5477688447645</v>
      </c>
      <c r="D1179" s="1047" t="s">
        <v>21</v>
      </c>
      <c r="E1179" s="1047" t="s">
        <v>21</v>
      </c>
      <c r="F1179" s="1046">
        <v>17</v>
      </c>
      <c r="G1179" s="1047">
        <v>12537.236825263757</v>
      </c>
      <c r="H1179" s="1046">
        <v>40</v>
      </c>
      <c r="I1179" s="1048">
        <v>234.66609387547987</v>
      </c>
      <c r="J1179" s="1046" t="s">
        <v>22</v>
      </c>
      <c r="K1179" s="1049">
        <v>0</v>
      </c>
      <c r="L1179" s="1047">
        <v>0</v>
      </c>
    </row>
    <row r="1180" spans="1:12">
      <c r="A1180" s="1046" t="s">
        <v>1420</v>
      </c>
      <c r="B1180" s="1046" t="s">
        <v>2968</v>
      </c>
      <c r="C1180" s="1047">
        <v>1818.3857259750152</v>
      </c>
      <c r="D1180" s="1047" t="s">
        <v>21</v>
      </c>
      <c r="E1180" s="1047" t="s">
        <v>21</v>
      </c>
      <c r="F1180" s="1046">
        <v>5</v>
      </c>
      <c r="G1180" s="1047">
        <v>4624.2326772629376</v>
      </c>
      <c r="H1180" s="1046">
        <v>45</v>
      </c>
      <c r="I1180" s="1048">
        <v>234.66609387547987</v>
      </c>
      <c r="J1180" s="1046" t="s">
        <v>22</v>
      </c>
      <c r="K1180" s="1049">
        <v>0</v>
      </c>
      <c r="L1180" s="1047">
        <v>0</v>
      </c>
    </row>
    <row r="1181" spans="1:12">
      <c r="A1181" s="1046" t="s">
        <v>1421</v>
      </c>
      <c r="B1181" s="1046" t="s">
        <v>2970</v>
      </c>
      <c r="C1181" s="1047">
        <v>1251.309289504193</v>
      </c>
      <c r="D1181" s="1047" t="s">
        <v>21</v>
      </c>
      <c r="E1181" s="1047" t="s">
        <v>21</v>
      </c>
      <c r="F1181" s="1046">
        <v>11</v>
      </c>
      <c r="G1181" s="1047">
        <v>4624.2326772629376</v>
      </c>
      <c r="H1181" s="1046">
        <v>31</v>
      </c>
      <c r="I1181" s="1048">
        <v>234.66609387547987</v>
      </c>
      <c r="J1181" s="1046" t="s">
        <v>22</v>
      </c>
      <c r="K1181" s="1049">
        <v>0</v>
      </c>
      <c r="L1181" s="1047">
        <v>0</v>
      </c>
    </row>
    <row r="1182" spans="1:12">
      <c r="A1182" s="1046" t="s">
        <v>1422</v>
      </c>
      <c r="B1182" s="1046" t="s">
        <v>2972</v>
      </c>
      <c r="C1182" s="1047">
        <v>1002.2288408460018</v>
      </c>
      <c r="D1182" s="1047" t="s">
        <v>21</v>
      </c>
      <c r="E1182" s="1047" t="s">
        <v>21</v>
      </c>
      <c r="F1182" s="1046">
        <v>5</v>
      </c>
      <c r="G1182" s="1047">
        <v>4624.2326772629376</v>
      </c>
      <c r="H1182" s="1046">
        <v>44</v>
      </c>
      <c r="I1182" s="1048">
        <v>234.66609387547987</v>
      </c>
      <c r="J1182" s="1046" t="s">
        <v>22</v>
      </c>
      <c r="K1182" s="1049">
        <v>0</v>
      </c>
      <c r="L1182" s="1047">
        <v>0</v>
      </c>
    </row>
    <row r="1183" spans="1:12">
      <c r="A1183" s="1046" t="s">
        <v>1423</v>
      </c>
      <c r="B1183" s="1046" t="s">
        <v>2974</v>
      </c>
      <c r="C1183" s="1047">
        <v>4043.3481629925054</v>
      </c>
      <c r="D1183" s="1047" t="s">
        <v>21</v>
      </c>
      <c r="E1183" s="1047" t="s">
        <v>21</v>
      </c>
      <c r="F1183" s="1046">
        <v>5</v>
      </c>
      <c r="G1183" s="1047">
        <v>4043.3481629925054</v>
      </c>
      <c r="H1183" s="1046">
        <v>33</v>
      </c>
      <c r="I1183" s="1048">
        <v>234.66609387547987</v>
      </c>
      <c r="J1183" s="1046" t="s">
        <v>22</v>
      </c>
      <c r="K1183" s="1049">
        <v>0</v>
      </c>
      <c r="L1183" s="1047">
        <v>0</v>
      </c>
    </row>
    <row r="1184" spans="1:12">
      <c r="A1184" s="1046" t="s">
        <v>1424</v>
      </c>
      <c r="B1184" s="1046" t="s">
        <v>2975</v>
      </c>
      <c r="C1184" s="1047">
        <v>4043.3481629925054</v>
      </c>
      <c r="D1184" s="1047" t="s">
        <v>21</v>
      </c>
      <c r="E1184" s="1047" t="s">
        <v>21</v>
      </c>
      <c r="F1184" s="1046">
        <v>15</v>
      </c>
      <c r="G1184" s="1047">
        <v>4043.3481629925054</v>
      </c>
      <c r="H1184" s="1046">
        <v>44</v>
      </c>
      <c r="I1184" s="1048">
        <v>234.66609387547987</v>
      </c>
      <c r="J1184" s="1046" t="s">
        <v>22</v>
      </c>
      <c r="K1184" s="1049">
        <v>0</v>
      </c>
      <c r="L1184" s="1047">
        <v>0</v>
      </c>
    </row>
    <row r="1185" spans="1:12">
      <c r="A1185" s="1046" t="s">
        <v>1425</v>
      </c>
      <c r="B1185" s="1046" t="s">
        <v>2976</v>
      </c>
      <c r="C1185" s="1047">
        <v>4043.3481629925054</v>
      </c>
      <c r="D1185" s="1047" t="s">
        <v>21</v>
      </c>
      <c r="E1185" s="1047" t="s">
        <v>21</v>
      </c>
      <c r="F1185" s="1046">
        <v>49</v>
      </c>
      <c r="G1185" s="1047">
        <v>4043.3481629925054</v>
      </c>
      <c r="H1185" s="1046">
        <v>59</v>
      </c>
      <c r="I1185" s="1048">
        <v>234.66609387547987</v>
      </c>
      <c r="J1185" s="1046" t="s">
        <v>22</v>
      </c>
      <c r="K1185" s="1049">
        <v>0</v>
      </c>
      <c r="L1185" s="1047">
        <v>0</v>
      </c>
    </row>
    <row r="1186" spans="1:12">
      <c r="A1186" s="1046" t="s">
        <v>1426</v>
      </c>
      <c r="B1186" s="1046" t="s">
        <v>2977</v>
      </c>
      <c r="C1186" s="1047">
        <v>2381.5241316370125</v>
      </c>
      <c r="D1186" s="1047" t="s">
        <v>21</v>
      </c>
      <c r="E1186" s="1047" t="s">
        <v>21</v>
      </c>
      <c r="F1186" s="1046">
        <v>5</v>
      </c>
      <c r="G1186" s="1047">
        <v>3671.2292215272505</v>
      </c>
      <c r="H1186" s="1046">
        <v>6</v>
      </c>
      <c r="I1186" s="1048">
        <v>234.66609387547987</v>
      </c>
      <c r="J1186" s="1046" t="s">
        <v>22</v>
      </c>
      <c r="K1186" s="1049">
        <v>0</v>
      </c>
      <c r="L1186" s="1047">
        <v>0</v>
      </c>
    </row>
    <row r="1187" spans="1:12">
      <c r="A1187" s="1046" t="s">
        <v>1427</v>
      </c>
      <c r="B1187" s="1046" t="s">
        <v>2978</v>
      </c>
      <c r="C1187" s="1047">
        <v>1637.3090580285384</v>
      </c>
      <c r="D1187" s="1047" t="s">
        <v>21</v>
      </c>
      <c r="E1187" s="1047" t="s">
        <v>21</v>
      </c>
      <c r="F1187" s="1046">
        <v>26</v>
      </c>
      <c r="G1187" s="1047">
        <v>5197.4524594093928</v>
      </c>
      <c r="H1187" s="1046">
        <v>28</v>
      </c>
      <c r="I1187" s="1048">
        <v>234.66609387547987</v>
      </c>
      <c r="J1187" s="1046" t="s">
        <v>22</v>
      </c>
      <c r="K1187" s="1049">
        <v>0</v>
      </c>
      <c r="L1187" s="1047">
        <v>0</v>
      </c>
    </row>
    <row r="1188" spans="1:12">
      <c r="A1188" s="1046" t="s">
        <v>1428</v>
      </c>
      <c r="B1188" s="1046" t="s">
        <v>2979</v>
      </c>
      <c r="C1188" s="1047">
        <v>2403.7659958195545</v>
      </c>
      <c r="D1188" s="1047" t="s">
        <v>21</v>
      </c>
      <c r="E1188" s="1047" t="s">
        <v>21</v>
      </c>
      <c r="F1188" s="1046">
        <v>10</v>
      </c>
      <c r="G1188" s="1047">
        <v>7130.9940009613501</v>
      </c>
      <c r="H1188" s="1046">
        <v>35</v>
      </c>
      <c r="I1188" s="1048">
        <v>234.66609387547987</v>
      </c>
      <c r="J1188" s="1046" t="s">
        <v>22</v>
      </c>
      <c r="K1188" s="1049">
        <v>0</v>
      </c>
      <c r="L1188" s="1047">
        <v>0</v>
      </c>
    </row>
    <row r="1189" spans="1:12">
      <c r="A1189" s="1046" t="s">
        <v>1429</v>
      </c>
      <c r="B1189" s="1046" t="s">
        <v>404</v>
      </c>
      <c r="C1189" s="1047">
        <v>2151.1309434007062</v>
      </c>
      <c r="D1189" s="1047" t="s">
        <v>21</v>
      </c>
      <c r="E1189" s="1047" t="s">
        <v>21</v>
      </c>
      <c r="F1189" s="1046">
        <v>18</v>
      </c>
      <c r="G1189" s="1047">
        <v>2614.3538309176724</v>
      </c>
      <c r="H1189" s="1046">
        <v>18</v>
      </c>
      <c r="I1189" s="1048">
        <v>237.45251239269564</v>
      </c>
      <c r="J1189" s="1046" t="s">
        <v>27</v>
      </c>
      <c r="K1189" s="1049">
        <v>0.25</v>
      </c>
      <c r="L1189" s="1047">
        <v>653.58845772941811</v>
      </c>
    </row>
    <row r="1190" spans="1:12">
      <c r="A1190" s="1046" t="s">
        <v>1430</v>
      </c>
      <c r="B1190" s="1046" t="s">
        <v>405</v>
      </c>
      <c r="C1190" s="1047">
        <v>549.34064547021819</v>
      </c>
      <c r="D1190" s="1047" t="s">
        <v>21</v>
      </c>
      <c r="E1190" s="1047" t="s">
        <v>21</v>
      </c>
      <c r="F1190" s="1046">
        <v>5</v>
      </c>
      <c r="G1190" s="1047">
        <v>1933.5702917293324</v>
      </c>
      <c r="H1190" s="1046">
        <v>12</v>
      </c>
      <c r="I1190" s="1048">
        <v>237.45251239269564</v>
      </c>
      <c r="J1190" s="1046" t="s">
        <v>27</v>
      </c>
      <c r="K1190" s="1049">
        <v>0.25</v>
      </c>
      <c r="L1190" s="1047">
        <v>483.39257293233311</v>
      </c>
    </row>
    <row r="1191" spans="1:12">
      <c r="A1191" s="1046" t="s">
        <v>1431</v>
      </c>
      <c r="B1191" s="1046" t="s">
        <v>406</v>
      </c>
      <c r="C1191" s="1047">
        <v>478.6334336770218</v>
      </c>
      <c r="D1191" s="1047" t="s">
        <v>21</v>
      </c>
      <c r="E1191" s="1047" t="s">
        <v>21</v>
      </c>
      <c r="F1191" s="1046">
        <v>5</v>
      </c>
      <c r="G1191" s="1047">
        <v>3024.0930582320925</v>
      </c>
      <c r="H1191" s="1046">
        <v>19</v>
      </c>
      <c r="I1191" s="1048">
        <v>237.45251239269564</v>
      </c>
      <c r="J1191" s="1046" t="s">
        <v>27</v>
      </c>
      <c r="K1191" s="1049">
        <v>0.25</v>
      </c>
      <c r="L1191" s="1047">
        <v>756.02326455802313</v>
      </c>
    </row>
    <row r="1192" spans="1:12">
      <c r="A1192" s="1046" t="s">
        <v>1432</v>
      </c>
      <c r="B1192" s="1046" t="s">
        <v>407</v>
      </c>
      <c r="C1192" s="1047">
        <v>507.64152056653836</v>
      </c>
      <c r="D1192" s="1047" t="s">
        <v>21</v>
      </c>
      <c r="E1192" s="1047" t="s">
        <v>21</v>
      </c>
      <c r="F1192" s="1046">
        <v>5</v>
      </c>
      <c r="G1192" s="1047">
        <v>1591.8187680622166</v>
      </c>
      <c r="H1192" s="1046">
        <v>5</v>
      </c>
      <c r="I1192" s="1048">
        <v>237.45251239269564</v>
      </c>
      <c r="J1192" s="1046" t="s">
        <v>27</v>
      </c>
      <c r="K1192" s="1049">
        <v>0.25</v>
      </c>
      <c r="L1192" s="1047">
        <v>397.95469201555414</v>
      </c>
    </row>
    <row r="1193" spans="1:12">
      <c r="A1193" s="1046" t="s">
        <v>1433</v>
      </c>
      <c r="B1193" s="1046" t="s">
        <v>408</v>
      </c>
      <c r="C1193" s="1047">
        <v>455.9708657945871</v>
      </c>
      <c r="D1193" s="1047" t="s">
        <v>21</v>
      </c>
      <c r="E1193" s="1047" t="s">
        <v>21</v>
      </c>
      <c r="F1193" s="1046">
        <v>5</v>
      </c>
      <c r="G1193" s="1047">
        <v>2706.817107878006</v>
      </c>
      <c r="H1193" s="1046">
        <v>18</v>
      </c>
      <c r="I1193" s="1048">
        <v>237.45251239269564</v>
      </c>
      <c r="J1193" s="1046" t="s">
        <v>22</v>
      </c>
      <c r="K1193" s="1049">
        <v>0</v>
      </c>
      <c r="L1193" s="1047">
        <v>0</v>
      </c>
    </row>
    <row r="1194" spans="1:12">
      <c r="A1194" s="1046" t="s">
        <v>1434</v>
      </c>
      <c r="B1194" s="1046" t="s">
        <v>409</v>
      </c>
      <c r="C1194" s="1047">
        <v>378.91813499430896</v>
      </c>
      <c r="D1194" s="1047" t="s">
        <v>21</v>
      </c>
      <c r="E1194" s="1047" t="s">
        <v>21</v>
      </c>
      <c r="F1194" s="1046">
        <v>5</v>
      </c>
      <c r="G1194" s="1047">
        <v>1667.9649961471973</v>
      </c>
      <c r="H1194" s="1046">
        <v>14</v>
      </c>
      <c r="I1194" s="1048">
        <v>237.45251239269564</v>
      </c>
      <c r="J1194" s="1046" t="s">
        <v>22</v>
      </c>
      <c r="K1194" s="1049">
        <v>0</v>
      </c>
      <c r="L1194" s="1047">
        <v>0</v>
      </c>
    </row>
    <row r="1195" spans="1:12">
      <c r="A1195" s="1046" t="s">
        <v>1435</v>
      </c>
      <c r="B1195" s="1046" t="s">
        <v>410</v>
      </c>
      <c r="C1195" s="1047">
        <v>385.26365400139071</v>
      </c>
      <c r="D1195" s="1047" t="s">
        <v>21</v>
      </c>
      <c r="E1195" s="1047" t="s">
        <v>21</v>
      </c>
      <c r="F1195" s="1046">
        <v>5</v>
      </c>
      <c r="G1195" s="1047">
        <v>1929.0377781528455</v>
      </c>
      <c r="H1195" s="1046">
        <v>21</v>
      </c>
      <c r="I1195" s="1048">
        <v>237.45251239269564</v>
      </c>
      <c r="J1195" s="1046" t="s">
        <v>22</v>
      </c>
      <c r="K1195" s="1049">
        <v>0</v>
      </c>
      <c r="L1195" s="1047">
        <v>0</v>
      </c>
    </row>
    <row r="1196" spans="1:12">
      <c r="A1196" s="1046" t="s">
        <v>1436</v>
      </c>
      <c r="B1196" s="1046" t="s">
        <v>411</v>
      </c>
      <c r="C1196" s="1047">
        <v>283.73534988808302</v>
      </c>
      <c r="D1196" s="1047" t="s">
        <v>21</v>
      </c>
      <c r="E1196" s="1047" t="s">
        <v>21</v>
      </c>
      <c r="F1196" s="1046">
        <v>5</v>
      </c>
      <c r="G1196" s="1047">
        <v>888.3726609914421</v>
      </c>
      <c r="H1196" s="1046">
        <v>6</v>
      </c>
      <c r="I1196" s="1048">
        <v>237.45251239269564</v>
      </c>
      <c r="J1196" s="1046" t="s">
        <v>22</v>
      </c>
      <c r="K1196" s="1049">
        <v>0</v>
      </c>
      <c r="L1196" s="1047">
        <v>0</v>
      </c>
    </row>
    <row r="1197" spans="1:12">
      <c r="A1197" s="1046" t="s">
        <v>1437</v>
      </c>
      <c r="B1197" s="1046" t="s">
        <v>412</v>
      </c>
      <c r="C1197" s="1047">
        <v>444.18633049572105</v>
      </c>
      <c r="D1197" s="1047" t="s">
        <v>21</v>
      </c>
      <c r="E1197" s="1047" t="s">
        <v>21</v>
      </c>
      <c r="F1197" s="1046">
        <v>5</v>
      </c>
      <c r="G1197" s="1047">
        <v>2146.5984298242192</v>
      </c>
      <c r="H1197" s="1046">
        <v>22</v>
      </c>
      <c r="I1197" s="1048">
        <v>237.45251239269564</v>
      </c>
      <c r="J1197" s="1046" t="s">
        <v>22</v>
      </c>
      <c r="K1197" s="1049">
        <v>0</v>
      </c>
      <c r="L1197" s="1047">
        <v>0</v>
      </c>
    </row>
    <row r="1198" spans="1:12">
      <c r="A1198" s="1046" t="s">
        <v>1438</v>
      </c>
      <c r="B1198" s="1046" t="s">
        <v>413</v>
      </c>
      <c r="C1198" s="1047">
        <v>339.0320155212238</v>
      </c>
      <c r="D1198" s="1047" t="s">
        <v>21</v>
      </c>
      <c r="E1198" s="1047" t="s">
        <v>21</v>
      </c>
      <c r="F1198" s="1046">
        <v>5</v>
      </c>
      <c r="G1198" s="1047">
        <v>1315.3354398965128</v>
      </c>
      <c r="H1198" s="1046">
        <v>11</v>
      </c>
      <c r="I1198" s="1048">
        <v>237.45251239269564</v>
      </c>
      <c r="J1198" s="1046" t="s">
        <v>22</v>
      </c>
      <c r="K1198" s="1049">
        <v>0</v>
      </c>
      <c r="L1198" s="1047">
        <v>0</v>
      </c>
    </row>
    <row r="1199" spans="1:12">
      <c r="A1199" s="1046" t="s">
        <v>1439</v>
      </c>
      <c r="B1199" s="1046" t="s">
        <v>414</v>
      </c>
      <c r="C1199" s="1047">
        <v>603.73080838806163</v>
      </c>
      <c r="D1199" s="1047" t="s">
        <v>21</v>
      </c>
      <c r="E1199" s="1047" t="s">
        <v>21</v>
      </c>
      <c r="F1199" s="1046">
        <v>5</v>
      </c>
      <c r="G1199" s="1047">
        <v>3344.0885167320712</v>
      </c>
      <c r="H1199" s="1046">
        <v>25</v>
      </c>
      <c r="I1199" s="1048">
        <v>237.45251239269564</v>
      </c>
      <c r="J1199" s="1046" t="s">
        <v>27</v>
      </c>
      <c r="K1199" s="1049">
        <v>0.25</v>
      </c>
      <c r="L1199" s="1047">
        <v>836.0221291830178</v>
      </c>
    </row>
    <row r="1200" spans="1:12">
      <c r="A1200" s="1046" t="s">
        <v>1440</v>
      </c>
      <c r="B1200" s="1046" t="s">
        <v>415</v>
      </c>
      <c r="C1200" s="1047">
        <v>280.10933902689345</v>
      </c>
      <c r="D1200" s="1047" t="s">
        <v>21</v>
      </c>
      <c r="E1200" s="1047" t="s">
        <v>21</v>
      </c>
      <c r="F1200" s="1046">
        <v>5</v>
      </c>
      <c r="G1200" s="1047">
        <v>2308.8624158624521</v>
      </c>
      <c r="H1200" s="1046">
        <v>13</v>
      </c>
      <c r="I1200" s="1048">
        <v>237.45251239269564</v>
      </c>
      <c r="J1200" s="1046" t="s">
        <v>27</v>
      </c>
      <c r="K1200" s="1049">
        <v>0.25</v>
      </c>
      <c r="L1200" s="1047">
        <v>577.21560396561301</v>
      </c>
    </row>
    <row r="1201" spans="1:12">
      <c r="A1201" s="1046" t="s">
        <v>1441</v>
      </c>
      <c r="B1201" s="1046" t="s">
        <v>416</v>
      </c>
      <c r="C1201" s="1047">
        <v>339.93851823652119</v>
      </c>
      <c r="D1201" s="1047" t="s">
        <v>21</v>
      </c>
      <c r="E1201" s="1047" t="s">
        <v>21</v>
      </c>
      <c r="F1201" s="1046">
        <v>5</v>
      </c>
      <c r="G1201" s="1047">
        <v>3283.3528348071459</v>
      </c>
      <c r="H1201" s="1046">
        <v>20</v>
      </c>
      <c r="I1201" s="1048">
        <v>237.45251239269564</v>
      </c>
      <c r="J1201" s="1046" t="s">
        <v>27</v>
      </c>
      <c r="K1201" s="1049">
        <v>0.25</v>
      </c>
      <c r="L1201" s="1047">
        <v>820.83820870178647</v>
      </c>
    </row>
    <row r="1202" spans="1:12">
      <c r="A1202" s="1046" t="s">
        <v>1442</v>
      </c>
      <c r="B1202" s="1046" t="s">
        <v>417</v>
      </c>
      <c r="C1202" s="1047">
        <v>275.57682545040655</v>
      </c>
      <c r="D1202" s="1047" t="s">
        <v>21</v>
      </c>
      <c r="E1202" s="1047" t="s">
        <v>21</v>
      </c>
      <c r="F1202" s="1046">
        <v>5</v>
      </c>
      <c r="G1202" s="1047">
        <v>609.16982467984599</v>
      </c>
      <c r="H1202" s="1046">
        <v>5</v>
      </c>
      <c r="I1202" s="1048">
        <v>237.45251239269564</v>
      </c>
      <c r="J1202" s="1046" t="s">
        <v>27</v>
      </c>
      <c r="K1202" s="1049">
        <v>1</v>
      </c>
      <c r="L1202" s="1047">
        <v>609.16982467984599</v>
      </c>
    </row>
    <row r="1203" spans="1:12">
      <c r="A1203" s="1046" t="s">
        <v>1443</v>
      </c>
      <c r="B1203" s="1046" t="s">
        <v>2985</v>
      </c>
      <c r="C1203" s="1047">
        <v>464.12939023226357</v>
      </c>
      <c r="D1203" s="1047" t="s">
        <v>21</v>
      </c>
      <c r="E1203" s="1047" t="s">
        <v>21</v>
      </c>
      <c r="F1203" s="1046">
        <v>5</v>
      </c>
      <c r="G1203" s="1047">
        <v>2537.3011001173945</v>
      </c>
      <c r="H1203" s="1046">
        <v>19</v>
      </c>
      <c r="I1203" s="1048">
        <v>237.45251239269564</v>
      </c>
      <c r="J1203" s="1046" t="s">
        <v>27</v>
      </c>
      <c r="K1203" s="1049">
        <v>0.25</v>
      </c>
      <c r="L1203" s="1047">
        <v>634.32527502934863</v>
      </c>
    </row>
    <row r="1204" spans="1:12">
      <c r="A1204" s="1046" t="s">
        <v>1444</v>
      </c>
      <c r="B1204" s="1046" t="s">
        <v>2986</v>
      </c>
      <c r="C1204" s="1047">
        <v>307.30442048581517</v>
      </c>
      <c r="D1204" s="1047" t="s">
        <v>21</v>
      </c>
      <c r="E1204" s="1047" t="s">
        <v>21</v>
      </c>
      <c r="F1204" s="1046">
        <v>5</v>
      </c>
      <c r="G1204" s="1047">
        <v>1653.460952702439</v>
      </c>
      <c r="H1204" s="1046">
        <v>8</v>
      </c>
      <c r="I1204" s="1048">
        <v>237.45251239269564</v>
      </c>
      <c r="J1204" s="1046" t="s">
        <v>27</v>
      </c>
      <c r="K1204" s="1049">
        <v>0.25</v>
      </c>
      <c r="L1204" s="1047">
        <v>413.36523817560976</v>
      </c>
    </row>
    <row r="1205" spans="1:12">
      <c r="A1205" s="1046" t="s">
        <v>1445</v>
      </c>
      <c r="B1205" s="1046" t="s">
        <v>418</v>
      </c>
      <c r="C1205" s="1047">
        <v>437.8408114886393</v>
      </c>
      <c r="D1205" s="1047" t="s">
        <v>21</v>
      </c>
      <c r="E1205" s="1047" t="s">
        <v>21</v>
      </c>
      <c r="F1205" s="1046">
        <v>5</v>
      </c>
      <c r="G1205" s="1047">
        <v>2268.9762963893668</v>
      </c>
      <c r="H1205" s="1046">
        <v>19</v>
      </c>
      <c r="I1205" s="1048">
        <v>237.45251239269564</v>
      </c>
      <c r="J1205" s="1046" t="s">
        <v>27</v>
      </c>
      <c r="K1205" s="1049">
        <v>0.25</v>
      </c>
      <c r="L1205" s="1047">
        <v>567.2440740973417</v>
      </c>
    </row>
    <row r="1206" spans="1:12">
      <c r="A1206" s="1046" t="s">
        <v>1446</v>
      </c>
      <c r="B1206" s="1046" t="s">
        <v>419</v>
      </c>
      <c r="C1206" s="1047">
        <v>347.19053995890027</v>
      </c>
      <c r="D1206" s="1047" t="s">
        <v>21</v>
      </c>
      <c r="E1206" s="1047" t="s">
        <v>21</v>
      </c>
      <c r="F1206" s="1046">
        <v>5</v>
      </c>
      <c r="G1206" s="1047">
        <v>1459.4693716287977</v>
      </c>
      <c r="H1206" s="1046">
        <v>6</v>
      </c>
      <c r="I1206" s="1048">
        <v>237.45251239269564</v>
      </c>
      <c r="J1206" s="1046" t="s">
        <v>27</v>
      </c>
      <c r="K1206" s="1049">
        <v>0.25</v>
      </c>
      <c r="L1206" s="1047">
        <v>364.86734290719943</v>
      </c>
    </row>
    <row r="1207" spans="1:12">
      <c r="A1207" s="1046" t="s">
        <v>1447</v>
      </c>
      <c r="B1207" s="1046" t="s">
        <v>2987</v>
      </c>
      <c r="C1207" s="1047">
        <v>902.87670443620027</v>
      </c>
      <c r="D1207" s="1047" t="s">
        <v>21</v>
      </c>
      <c r="E1207" s="1047" t="s">
        <v>21</v>
      </c>
      <c r="F1207" s="1046">
        <v>5</v>
      </c>
      <c r="G1207" s="1047">
        <v>1928.1312754375481</v>
      </c>
      <c r="H1207" s="1046">
        <v>13</v>
      </c>
      <c r="I1207" s="1048">
        <v>237.45251239269564</v>
      </c>
      <c r="J1207" s="1046" t="s">
        <v>27</v>
      </c>
      <c r="K1207" s="1049">
        <v>0.25</v>
      </c>
      <c r="L1207" s="1047">
        <v>482.03281885938702</v>
      </c>
    </row>
    <row r="1208" spans="1:12">
      <c r="A1208" s="1046" t="s">
        <v>1448</v>
      </c>
      <c r="B1208" s="1046" t="s">
        <v>420</v>
      </c>
      <c r="C1208" s="1047">
        <v>421.52376261328624</v>
      </c>
      <c r="D1208" s="1047" t="s">
        <v>21</v>
      </c>
      <c r="E1208" s="1047" t="s">
        <v>21</v>
      </c>
      <c r="F1208" s="1046">
        <v>5</v>
      </c>
      <c r="G1208" s="1047">
        <v>1449.4978417605264</v>
      </c>
      <c r="H1208" s="1046">
        <v>5</v>
      </c>
      <c r="I1208" s="1048">
        <v>237.45251239269564</v>
      </c>
      <c r="J1208" s="1046" t="s">
        <v>27</v>
      </c>
      <c r="K1208" s="1049">
        <v>0.25</v>
      </c>
      <c r="L1208" s="1047">
        <v>362.3744604401316</v>
      </c>
    </row>
    <row r="1209" spans="1:12">
      <c r="A1209" s="1046" t="s">
        <v>1449</v>
      </c>
      <c r="B1209" s="1046" t="s">
        <v>421</v>
      </c>
      <c r="C1209" s="1047">
        <v>357.16206982717165</v>
      </c>
      <c r="D1209" s="1047" t="s">
        <v>21</v>
      </c>
      <c r="E1209" s="1047" t="s">
        <v>21</v>
      </c>
      <c r="F1209" s="1046">
        <v>5</v>
      </c>
      <c r="G1209" s="1047">
        <v>1677.9365260154684</v>
      </c>
      <c r="H1209" s="1046">
        <v>5</v>
      </c>
      <c r="I1209" s="1048">
        <v>237.45251239269564</v>
      </c>
      <c r="J1209" s="1046" t="s">
        <v>27</v>
      </c>
      <c r="K1209" s="1049">
        <v>0.25</v>
      </c>
      <c r="L1209" s="1047">
        <v>419.4841315038671</v>
      </c>
    </row>
    <row r="1210" spans="1:12">
      <c r="A1210" s="1046" t="s">
        <v>1450</v>
      </c>
      <c r="B1210" s="1046" t="s">
        <v>422</v>
      </c>
      <c r="C1210" s="1047">
        <v>378.91813499430896</v>
      </c>
      <c r="D1210" s="1047" t="s">
        <v>21</v>
      </c>
      <c r="E1210" s="1047" t="s">
        <v>21</v>
      </c>
      <c r="F1210" s="1046">
        <v>5</v>
      </c>
      <c r="G1210" s="1047">
        <v>2692.3130644332477</v>
      </c>
      <c r="H1210" s="1046">
        <v>16</v>
      </c>
      <c r="I1210" s="1048">
        <v>237.45251239269564</v>
      </c>
      <c r="J1210" s="1046" t="s">
        <v>27</v>
      </c>
      <c r="K1210" s="1049">
        <v>0.25</v>
      </c>
      <c r="L1210" s="1047">
        <v>673.07826610831194</v>
      </c>
    </row>
    <row r="1211" spans="1:12">
      <c r="A1211" s="1046" t="s">
        <v>1451</v>
      </c>
      <c r="B1211" s="1046" t="s">
        <v>423</v>
      </c>
      <c r="C1211" s="1047">
        <v>374.38562141782199</v>
      </c>
      <c r="D1211" s="1047" t="s">
        <v>21</v>
      </c>
      <c r="E1211" s="1047" t="s">
        <v>21</v>
      </c>
      <c r="F1211" s="1046">
        <v>5</v>
      </c>
      <c r="G1211" s="1047">
        <v>2041.4441148497222</v>
      </c>
      <c r="H1211" s="1046">
        <v>9</v>
      </c>
      <c r="I1211" s="1048">
        <v>237.45251239269564</v>
      </c>
      <c r="J1211" s="1046" t="s">
        <v>27</v>
      </c>
      <c r="K1211" s="1049">
        <v>0.25</v>
      </c>
      <c r="L1211" s="1047">
        <v>510.36102871243054</v>
      </c>
    </row>
    <row r="1212" spans="1:12">
      <c r="A1212" s="1046" t="s">
        <v>1452</v>
      </c>
      <c r="B1212" s="1046" t="s">
        <v>2988</v>
      </c>
      <c r="C1212" s="1047">
        <v>405.20671373793323</v>
      </c>
      <c r="D1212" s="1047" t="s">
        <v>21</v>
      </c>
      <c r="E1212" s="1047" t="s">
        <v>21</v>
      </c>
      <c r="F1212" s="1046">
        <v>5</v>
      </c>
      <c r="G1212" s="1047">
        <v>609.16982467984599</v>
      </c>
      <c r="H1212" s="1046">
        <v>5</v>
      </c>
      <c r="I1212" s="1048">
        <v>237.45251239269564</v>
      </c>
      <c r="J1212" s="1046" t="s">
        <v>22</v>
      </c>
      <c r="K1212" s="1049">
        <v>0</v>
      </c>
      <c r="L1212" s="1047">
        <v>0</v>
      </c>
    </row>
    <row r="1213" spans="1:12">
      <c r="A1213" s="1046" t="s">
        <v>1453</v>
      </c>
      <c r="B1213" s="1046" t="s">
        <v>2989</v>
      </c>
      <c r="C1213" s="1047">
        <v>581.06824050562682</v>
      </c>
      <c r="D1213" s="1047" t="s">
        <v>21</v>
      </c>
      <c r="E1213" s="1047" t="s">
        <v>21</v>
      </c>
      <c r="F1213" s="1046">
        <v>5</v>
      </c>
      <c r="G1213" s="1047">
        <v>576.53572692913986</v>
      </c>
      <c r="H1213" s="1046">
        <v>5</v>
      </c>
      <c r="I1213" s="1048">
        <v>237.45251239269564</v>
      </c>
      <c r="J1213" s="1046" t="s">
        <v>22</v>
      </c>
      <c r="K1213" s="1049">
        <v>0</v>
      </c>
      <c r="L1213" s="1047">
        <v>0</v>
      </c>
    </row>
    <row r="1214" spans="1:12">
      <c r="A1214" s="1046" t="s">
        <v>1454</v>
      </c>
      <c r="B1214" s="1046" t="s">
        <v>424</v>
      </c>
      <c r="C1214" s="1047">
        <v>3107.6792105630716</v>
      </c>
      <c r="D1214" s="1047" t="s">
        <v>21</v>
      </c>
      <c r="E1214" s="1047" t="s">
        <v>21</v>
      </c>
      <c r="F1214" s="1046">
        <v>19</v>
      </c>
      <c r="G1214" s="1047">
        <v>7554.7936292884469</v>
      </c>
      <c r="H1214" s="1046">
        <v>45</v>
      </c>
      <c r="I1214" s="1048">
        <v>237.45251239269564</v>
      </c>
      <c r="J1214" s="1046" t="s">
        <v>22</v>
      </c>
      <c r="K1214" s="1049">
        <v>0</v>
      </c>
      <c r="L1214" s="1047">
        <v>0</v>
      </c>
    </row>
    <row r="1215" spans="1:12">
      <c r="A1215" s="1046" t="s">
        <v>1455</v>
      </c>
      <c r="B1215" s="1046" t="s">
        <v>425</v>
      </c>
      <c r="C1215" s="1047">
        <v>3107.6792105630716</v>
      </c>
      <c r="D1215" s="1047" t="s">
        <v>21</v>
      </c>
      <c r="E1215" s="1047" t="s">
        <v>21</v>
      </c>
      <c r="F1215" s="1046">
        <v>5</v>
      </c>
      <c r="G1215" s="1047">
        <v>13004.416002841765</v>
      </c>
      <c r="H1215" s="1046">
        <v>58</v>
      </c>
      <c r="I1215" s="1048">
        <v>237.45251239269564</v>
      </c>
      <c r="J1215" s="1046" t="s">
        <v>22</v>
      </c>
      <c r="K1215" s="1049">
        <v>0</v>
      </c>
      <c r="L1215" s="1047">
        <v>0</v>
      </c>
    </row>
    <row r="1216" spans="1:12">
      <c r="A1216" s="1046" t="s">
        <v>1456</v>
      </c>
      <c r="B1216" s="1046" t="s">
        <v>426</v>
      </c>
      <c r="C1216" s="1047">
        <v>3107.6792105630716</v>
      </c>
      <c r="D1216" s="1047" t="s">
        <v>21</v>
      </c>
      <c r="E1216" s="1047" t="s">
        <v>21</v>
      </c>
      <c r="F1216" s="1046">
        <v>43</v>
      </c>
      <c r="G1216" s="1047">
        <v>13004.416002841765</v>
      </c>
      <c r="H1216" s="1046">
        <v>91</v>
      </c>
      <c r="I1216" s="1048">
        <v>237.45251239269564</v>
      </c>
      <c r="J1216" s="1046" t="s">
        <v>22</v>
      </c>
      <c r="K1216" s="1049">
        <v>0</v>
      </c>
      <c r="L1216" s="1047">
        <v>0</v>
      </c>
    </row>
    <row r="1217" spans="1:12">
      <c r="A1217" s="1046" t="s">
        <v>1457</v>
      </c>
      <c r="B1217" s="1046" t="s">
        <v>2990</v>
      </c>
      <c r="C1217" s="1047">
        <v>387.98316214728283</v>
      </c>
      <c r="D1217" s="1047" t="s">
        <v>21</v>
      </c>
      <c r="E1217" s="1047" t="s">
        <v>21</v>
      </c>
      <c r="F1217" s="1046">
        <v>5</v>
      </c>
      <c r="G1217" s="1047">
        <v>3416.6087339558621</v>
      </c>
      <c r="H1217" s="1046">
        <v>26</v>
      </c>
      <c r="I1217" s="1048">
        <v>237.45251239269564</v>
      </c>
      <c r="J1217" s="1046" t="s">
        <v>27</v>
      </c>
      <c r="K1217" s="1049">
        <v>0.25</v>
      </c>
      <c r="L1217" s="1047">
        <v>854.15218348896553</v>
      </c>
    </row>
    <row r="1218" spans="1:12">
      <c r="A1218" s="1046" t="s">
        <v>1458</v>
      </c>
      <c r="B1218" s="1046" t="s">
        <v>2991</v>
      </c>
      <c r="C1218" s="1047">
        <v>362.60108611895595</v>
      </c>
      <c r="D1218" s="1047" t="s">
        <v>21</v>
      </c>
      <c r="E1218" s="1047" t="s">
        <v>21</v>
      </c>
      <c r="F1218" s="1046">
        <v>5</v>
      </c>
      <c r="G1218" s="1047">
        <v>1451.3108471911212</v>
      </c>
      <c r="H1218" s="1046">
        <v>5</v>
      </c>
      <c r="I1218" s="1048">
        <v>237.45251239269564</v>
      </c>
      <c r="J1218" s="1046" t="s">
        <v>27</v>
      </c>
      <c r="K1218" s="1049">
        <v>0.25</v>
      </c>
      <c r="L1218" s="1047">
        <v>362.8277117977803</v>
      </c>
    </row>
    <row r="1219" spans="1:12">
      <c r="A1219" s="1046" t="s">
        <v>1459</v>
      </c>
      <c r="B1219" s="1046" t="s">
        <v>427</v>
      </c>
      <c r="C1219" s="1047">
        <v>1531.9895888525887</v>
      </c>
      <c r="D1219" s="1047" t="s">
        <v>21</v>
      </c>
      <c r="E1219" s="1047" t="s">
        <v>21</v>
      </c>
      <c r="F1219" s="1046">
        <v>5</v>
      </c>
      <c r="G1219" s="1047">
        <v>2356.9070597732139</v>
      </c>
      <c r="H1219" s="1046">
        <v>6</v>
      </c>
      <c r="I1219" s="1048">
        <v>237.45251239269564</v>
      </c>
      <c r="J1219" s="1046" t="s">
        <v>22</v>
      </c>
      <c r="K1219" s="1049">
        <v>0</v>
      </c>
      <c r="L1219" s="1047">
        <v>0</v>
      </c>
    </row>
    <row r="1220" spans="1:12">
      <c r="A1220" s="1046" t="s">
        <v>1460</v>
      </c>
      <c r="B1220" s="1046" t="s">
        <v>428</v>
      </c>
      <c r="C1220" s="1047">
        <v>1437.7133064616603</v>
      </c>
      <c r="D1220" s="1047" t="s">
        <v>21</v>
      </c>
      <c r="E1220" s="1047" t="s">
        <v>21</v>
      </c>
      <c r="F1220" s="1046">
        <v>5</v>
      </c>
      <c r="G1220" s="1047">
        <v>8490.3044314753515</v>
      </c>
      <c r="H1220" s="1046">
        <v>65</v>
      </c>
      <c r="I1220" s="1048">
        <v>237.45251239269564</v>
      </c>
      <c r="J1220" s="1046" t="s">
        <v>27</v>
      </c>
      <c r="K1220" s="1049">
        <v>0.25</v>
      </c>
      <c r="L1220" s="1047">
        <v>2122.5761078688379</v>
      </c>
    </row>
    <row r="1221" spans="1:12">
      <c r="A1221" s="1046" t="s">
        <v>1461</v>
      </c>
      <c r="B1221" s="1046" t="s">
        <v>429</v>
      </c>
      <c r="C1221" s="1047">
        <v>634.55190070817287</v>
      </c>
      <c r="D1221" s="1047" t="s">
        <v>21</v>
      </c>
      <c r="E1221" s="1047" t="s">
        <v>21</v>
      </c>
      <c r="F1221" s="1046">
        <v>5</v>
      </c>
      <c r="G1221" s="1047">
        <v>3764.70577663006</v>
      </c>
      <c r="H1221" s="1046">
        <v>13</v>
      </c>
      <c r="I1221" s="1048">
        <v>237.45251239269564</v>
      </c>
      <c r="J1221" s="1046" t="s">
        <v>27</v>
      </c>
      <c r="K1221" s="1049">
        <v>0.25</v>
      </c>
      <c r="L1221" s="1047">
        <v>941.17644415751499</v>
      </c>
    </row>
    <row r="1222" spans="1:12">
      <c r="A1222" s="1046" t="s">
        <v>1462</v>
      </c>
      <c r="B1222" s="1046" t="s">
        <v>430</v>
      </c>
      <c r="C1222" s="1047">
        <v>3169.1334926796749</v>
      </c>
      <c r="D1222" s="1047" t="s">
        <v>21</v>
      </c>
      <c r="E1222" s="1047" t="s">
        <v>21</v>
      </c>
      <c r="F1222" s="1046">
        <v>25</v>
      </c>
      <c r="G1222" s="1047">
        <v>6842.2824950646982</v>
      </c>
      <c r="H1222" s="1046">
        <v>54</v>
      </c>
      <c r="I1222" s="1048">
        <v>237.45251239269564</v>
      </c>
      <c r="J1222" s="1046" t="s">
        <v>27</v>
      </c>
      <c r="K1222" s="1049">
        <v>0.25</v>
      </c>
      <c r="L1222" s="1047">
        <v>1710.5706237661745</v>
      </c>
    </row>
    <row r="1223" spans="1:12">
      <c r="A1223" s="1046" t="s">
        <v>1463</v>
      </c>
      <c r="B1223" s="1046" t="s">
        <v>431</v>
      </c>
      <c r="C1223" s="1047">
        <v>618.23485183281991</v>
      </c>
      <c r="D1223" s="1047" t="s">
        <v>21</v>
      </c>
      <c r="E1223" s="1047" t="s">
        <v>21</v>
      </c>
      <c r="F1223" s="1046">
        <v>5</v>
      </c>
      <c r="G1223" s="1047">
        <v>4291.3838542178428</v>
      </c>
      <c r="H1223" s="1046">
        <v>20</v>
      </c>
      <c r="I1223" s="1048">
        <v>237.45251239269564</v>
      </c>
      <c r="J1223" s="1046" t="s">
        <v>27</v>
      </c>
      <c r="K1223" s="1049">
        <v>0.25</v>
      </c>
      <c r="L1223" s="1047">
        <v>1072.8459635544607</v>
      </c>
    </row>
    <row r="1224" spans="1:12">
      <c r="A1224" s="1046" t="s">
        <v>1464</v>
      </c>
      <c r="B1224" s="1046" t="s">
        <v>432</v>
      </c>
      <c r="C1224" s="1047">
        <v>337.21901009062901</v>
      </c>
      <c r="D1224" s="1047" t="s">
        <v>21</v>
      </c>
      <c r="E1224" s="1047" t="s">
        <v>21</v>
      </c>
      <c r="F1224" s="1046">
        <v>5</v>
      </c>
      <c r="G1224" s="1047">
        <v>4049.3476292334403</v>
      </c>
      <c r="H1224" s="1046">
        <v>30</v>
      </c>
      <c r="I1224" s="1048">
        <v>237.45251239269564</v>
      </c>
      <c r="J1224" s="1046" t="s">
        <v>27</v>
      </c>
      <c r="K1224" s="1049">
        <v>0.25</v>
      </c>
      <c r="L1224" s="1047">
        <v>1012.3369073083601</v>
      </c>
    </row>
    <row r="1225" spans="1:12">
      <c r="A1225" s="1046" t="s">
        <v>1465</v>
      </c>
      <c r="B1225" s="1046" t="s">
        <v>2998</v>
      </c>
      <c r="C1225" s="1047">
        <v>747.8647401203466</v>
      </c>
      <c r="D1225" s="1047" t="s">
        <v>21</v>
      </c>
      <c r="E1225" s="1047" t="s">
        <v>21</v>
      </c>
      <c r="F1225" s="1046">
        <v>5</v>
      </c>
      <c r="G1225" s="1047">
        <v>3963.229871280188</v>
      </c>
      <c r="H1225" s="1046">
        <v>29</v>
      </c>
      <c r="I1225" s="1048">
        <v>237.45251239269564</v>
      </c>
      <c r="J1225" s="1046" t="s">
        <v>27</v>
      </c>
      <c r="K1225" s="1049">
        <v>0.25</v>
      </c>
      <c r="L1225" s="1047">
        <v>990.80746782004701</v>
      </c>
    </row>
    <row r="1226" spans="1:12">
      <c r="A1226" s="1046" t="s">
        <v>1466</v>
      </c>
      <c r="B1226" s="1046" t="s">
        <v>2931</v>
      </c>
      <c r="C1226" s="1047">
        <v>343.56452909771076</v>
      </c>
      <c r="D1226" s="1047" t="s">
        <v>21</v>
      </c>
      <c r="E1226" s="1047" t="s">
        <v>21</v>
      </c>
      <c r="F1226" s="1046">
        <v>5</v>
      </c>
      <c r="G1226" s="1047">
        <v>3532.6410815139279</v>
      </c>
      <c r="H1226" s="1046">
        <v>23</v>
      </c>
      <c r="I1226" s="1048">
        <v>237.45251239269564</v>
      </c>
      <c r="J1226" s="1046" t="s">
        <v>27</v>
      </c>
      <c r="K1226" s="1049">
        <v>0.25</v>
      </c>
      <c r="L1226" s="1047">
        <v>883.16027037848198</v>
      </c>
    </row>
    <row r="1227" spans="1:12">
      <c r="A1227" s="1046" t="s">
        <v>1467</v>
      </c>
      <c r="B1227" s="1046" t="s">
        <v>433</v>
      </c>
      <c r="C1227" s="1047">
        <v>423.33676804388102</v>
      </c>
      <c r="D1227" s="1047" t="s">
        <v>21</v>
      </c>
      <c r="E1227" s="1047" t="s">
        <v>21</v>
      </c>
      <c r="F1227" s="1046">
        <v>5</v>
      </c>
      <c r="G1227" s="1047">
        <v>547.52764003962341</v>
      </c>
      <c r="H1227" s="1046">
        <v>5</v>
      </c>
      <c r="I1227" s="1048">
        <v>237.45251239269564</v>
      </c>
      <c r="J1227" s="1046" t="s">
        <v>22</v>
      </c>
      <c r="K1227" s="1049">
        <v>0</v>
      </c>
      <c r="L1227" s="1047">
        <v>0</v>
      </c>
    </row>
    <row r="1228" spans="1:12">
      <c r="A1228" s="1046" t="s">
        <v>1468</v>
      </c>
      <c r="B1228" s="1046" t="s">
        <v>2932</v>
      </c>
      <c r="C1228" s="1047">
        <v>0</v>
      </c>
      <c r="D1228" s="1047" t="s">
        <v>21</v>
      </c>
      <c r="E1228" s="1047" t="s">
        <v>21</v>
      </c>
      <c r="F1228" s="1046">
        <v>5</v>
      </c>
      <c r="G1228" s="1047">
        <v>0</v>
      </c>
      <c r="H1228" s="1046">
        <v>5</v>
      </c>
      <c r="I1228" s="1048">
        <v>0</v>
      </c>
      <c r="J1228" s="1046" t="s">
        <v>22</v>
      </c>
      <c r="K1228" s="1049">
        <v>0</v>
      </c>
      <c r="L1228" s="1047">
        <v>0</v>
      </c>
    </row>
    <row r="1229" spans="1:12">
      <c r="A1229" s="1046" t="s">
        <v>1469</v>
      </c>
      <c r="B1229" s="1046" t="s">
        <v>2933</v>
      </c>
      <c r="C1229" s="1047">
        <v>0</v>
      </c>
      <c r="D1229" s="1047" t="s">
        <v>21</v>
      </c>
      <c r="E1229" s="1047" t="s">
        <v>21</v>
      </c>
      <c r="F1229" s="1046">
        <v>5</v>
      </c>
      <c r="G1229" s="1047">
        <v>0</v>
      </c>
      <c r="H1229" s="1046">
        <v>5</v>
      </c>
      <c r="I1229" s="1048">
        <v>0</v>
      </c>
      <c r="J1229" s="1046" t="s">
        <v>22</v>
      </c>
      <c r="K1229" s="1049">
        <v>0</v>
      </c>
      <c r="L1229" s="1047">
        <v>0</v>
      </c>
    </row>
    <row r="1230" spans="1:12">
      <c r="A1230" s="1046" t="s">
        <v>1470</v>
      </c>
      <c r="B1230" s="1046" t="s">
        <v>2936</v>
      </c>
      <c r="C1230" s="1047">
        <v>0</v>
      </c>
      <c r="D1230" s="1047" t="s">
        <v>21</v>
      </c>
      <c r="E1230" s="1047" t="s">
        <v>21</v>
      </c>
      <c r="F1230" s="1046">
        <v>5</v>
      </c>
      <c r="G1230" s="1047">
        <v>0</v>
      </c>
      <c r="H1230" s="1046">
        <v>5</v>
      </c>
      <c r="I1230" s="1048">
        <v>0</v>
      </c>
      <c r="J1230" s="1046" t="s">
        <v>22</v>
      </c>
      <c r="K1230" s="1049">
        <v>0</v>
      </c>
      <c r="L1230" s="1047">
        <v>0</v>
      </c>
    </row>
    <row r="1231" spans="1:12">
      <c r="A1231" s="1046" t="s">
        <v>1471</v>
      </c>
      <c r="B1231" s="1046" t="s">
        <v>2939</v>
      </c>
      <c r="C1231" s="1047">
        <v>1450.4661898416484</v>
      </c>
      <c r="D1231" s="1047" t="s">
        <v>21</v>
      </c>
      <c r="E1231" s="1047" t="s">
        <v>21</v>
      </c>
      <c r="F1231" s="1046">
        <v>32</v>
      </c>
      <c r="G1231" s="1047">
        <v>1450.4661898416484</v>
      </c>
      <c r="H1231" s="1046">
        <v>5</v>
      </c>
      <c r="I1231" s="1048">
        <v>209.51347840048635</v>
      </c>
      <c r="J1231" s="1046" t="s">
        <v>27</v>
      </c>
      <c r="K1231" s="1049">
        <v>0.25</v>
      </c>
      <c r="L1231" s="1047">
        <v>362.61654746041211</v>
      </c>
    </row>
    <row r="1232" spans="1:12">
      <c r="A1232" s="1046" t="s">
        <v>1472</v>
      </c>
      <c r="B1232" s="1046" t="s">
        <v>2942</v>
      </c>
      <c r="C1232" s="1047">
        <v>2438.7417489186973</v>
      </c>
      <c r="D1232" s="1047" t="s">
        <v>21</v>
      </c>
      <c r="E1232" s="1047" t="s">
        <v>21</v>
      </c>
      <c r="F1232" s="1046">
        <v>77</v>
      </c>
      <c r="G1232" s="1047">
        <v>2438.7417489186973</v>
      </c>
      <c r="H1232" s="1046">
        <v>19</v>
      </c>
      <c r="I1232" s="1048">
        <v>209.51347840048635</v>
      </c>
      <c r="J1232" s="1046" t="s">
        <v>27</v>
      </c>
      <c r="K1232" s="1049">
        <v>0.25</v>
      </c>
      <c r="L1232" s="1047">
        <v>609.68543722967433</v>
      </c>
    </row>
    <row r="1233" spans="1:12">
      <c r="A1233" s="1046" t="s">
        <v>1473</v>
      </c>
      <c r="B1233" s="1046" t="s">
        <v>2945</v>
      </c>
      <c r="C1233" s="1047">
        <v>3591.936346867873</v>
      </c>
      <c r="D1233" s="1047" t="s">
        <v>21</v>
      </c>
      <c r="E1233" s="1047" t="s">
        <v>21</v>
      </c>
      <c r="F1233" s="1046">
        <v>94</v>
      </c>
      <c r="G1233" s="1047">
        <v>3591.936346867873</v>
      </c>
      <c r="H1233" s="1046">
        <v>35</v>
      </c>
      <c r="I1233" s="1048">
        <v>209.51347840048635</v>
      </c>
      <c r="J1233" s="1046" t="s">
        <v>27</v>
      </c>
      <c r="K1233" s="1049">
        <v>0.25</v>
      </c>
      <c r="L1233" s="1047">
        <v>897.98408671696825</v>
      </c>
    </row>
    <row r="1234" spans="1:12">
      <c r="A1234" s="1046" t="s">
        <v>1474</v>
      </c>
      <c r="B1234" s="1046" t="s">
        <v>2948</v>
      </c>
      <c r="C1234" s="1047">
        <v>5871.7231139683572</v>
      </c>
      <c r="D1234" s="1047" t="s">
        <v>21</v>
      </c>
      <c r="E1234" s="1047" t="s">
        <v>21</v>
      </c>
      <c r="F1234" s="1046">
        <v>94</v>
      </c>
      <c r="G1234" s="1047">
        <v>5871.7231139683572</v>
      </c>
      <c r="H1234" s="1046">
        <v>66</v>
      </c>
      <c r="I1234" s="1048">
        <v>209.51347840048635</v>
      </c>
      <c r="J1234" s="1046" t="s">
        <v>27</v>
      </c>
      <c r="K1234" s="1049">
        <v>0.25</v>
      </c>
      <c r="L1234" s="1047">
        <v>1467.9307784920893</v>
      </c>
    </row>
    <row r="1235" spans="1:12">
      <c r="A1235" s="1046" t="s">
        <v>1475</v>
      </c>
      <c r="B1235" s="1046" t="s">
        <v>2950</v>
      </c>
      <c r="C1235" s="1047">
        <v>1585.1520628314636</v>
      </c>
      <c r="D1235" s="1047" t="s">
        <v>21</v>
      </c>
      <c r="E1235" s="1047" t="s">
        <v>21</v>
      </c>
      <c r="F1235" s="1046">
        <v>5</v>
      </c>
      <c r="G1235" s="1047">
        <v>1585.1520628314636</v>
      </c>
      <c r="H1235" s="1046">
        <v>8</v>
      </c>
      <c r="I1235" s="1048">
        <v>209.51347840048635</v>
      </c>
      <c r="J1235" s="1046" t="s">
        <v>22</v>
      </c>
      <c r="K1235" s="1049">
        <v>0</v>
      </c>
      <c r="L1235" s="1047">
        <v>0</v>
      </c>
    </row>
    <row r="1236" spans="1:12">
      <c r="A1236" s="1046" t="s">
        <v>1476</v>
      </c>
      <c r="B1236" s="1046" t="s">
        <v>2952</v>
      </c>
      <c r="C1236" s="1047">
        <v>2205.4169629968628</v>
      </c>
      <c r="D1236" s="1047" t="s">
        <v>21</v>
      </c>
      <c r="E1236" s="1047" t="s">
        <v>21</v>
      </c>
      <c r="F1236" s="1046">
        <v>5</v>
      </c>
      <c r="G1236" s="1047">
        <v>2205.4169629968628</v>
      </c>
      <c r="H1236" s="1046">
        <v>16</v>
      </c>
      <c r="I1236" s="1048">
        <v>209.51347840048635</v>
      </c>
      <c r="J1236" s="1046" t="s">
        <v>22</v>
      </c>
      <c r="K1236" s="1049">
        <v>0</v>
      </c>
      <c r="L1236" s="1047">
        <v>0</v>
      </c>
    </row>
    <row r="1237" spans="1:12">
      <c r="A1237" s="1046" t="s">
        <v>1477</v>
      </c>
      <c r="B1237" s="1046" t="s">
        <v>2953</v>
      </c>
      <c r="C1237" s="1047">
        <v>3703.4033662468073</v>
      </c>
      <c r="D1237" s="1047" t="s">
        <v>21</v>
      </c>
      <c r="E1237" s="1047" t="s">
        <v>21</v>
      </c>
      <c r="F1237" s="1046">
        <v>51</v>
      </c>
      <c r="G1237" s="1047">
        <v>3703.4033662468073</v>
      </c>
      <c r="H1237" s="1046">
        <v>33</v>
      </c>
      <c r="I1237" s="1048">
        <v>209.51347840048635</v>
      </c>
      <c r="J1237" s="1046" t="s">
        <v>22</v>
      </c>
      <c r="K1237" s="1049">
        <v>0</v>
      </c>
      <c r="L1237" s="1047">
        <v>0</v>
      </c>
    </row>
    <row r="1238" spans="1:12">
      <c r="A1238" s="1046" t="s">
        <v>1478</v>
      </c>
      <c r="B1238" s="1046" t="s">
        <v>2954</v>
      </c>
      <c r="C1238" s="1047">
        <v>6918.8014101123927</v>
      </c>
      <c r="D1238" s="1047" t="s">
        <v>21</v>
      </c>
      <c r="E1238" s="1047" t="s">
        <v>21</v>
      </c>
      <c r="F1238" s="1046">
        <v>65</v>
      </c>
      <c r="G1238" s="1047">
        <v>6918.8014101123927</v>
      </c>
      <c r="H1238" s="1046">
        <v>71</v>
      </c>
      <c r="I1238" s="1048">
        <v>209.51347840048635</v>
      </c>
      <c r="J1238" s="1046" t="s">
        <v>22</v>
      </c>
      <c r="K1238" s="1049">
        <v>0</v>
      </c>
      <c r="L1238" s="1047">
        <v>0</v>
      </c>
    </row>
    <row r="1239" spans="1:12">
      <c r="A1239" s="1046" t="s">
        <v>1479</v>
      </c>
      <c r="B1239" s="1046" t="s">
        <v>2955</v>
      </c>
      <c r="C1239" s="1047">
        <v>3437.6326094340748</v>
      </c>
      <c r="D1239" s="1047" t="s">
        <v>21</v>
      </c>
      <c r="E1239" s="1047" t="s">
        <v>21</v>
      </c>
      <c r="F1239" s="1046">
        <v>5</v>
      </c>
      <c r="G1239" s="1047">
        <v>3437.6326094340748</v>
      </c>
      <c r="H1239" s="1046">
        <v>20</v>
      </c>
      <c r="I1239" s="1048">
        <v>209.51347840048635</v>
      </c>
      <c r="J1239" s="1046" t="s">
        <v>22</v>
      </c>
      <c r="K1239" s="1049">
        <v>0</v>
      </c>
      <c r="L1239" s="1047">
        <v>0</v>
      </c>
    </row>
    <row r="1240" spans="1:12">
      <c r="A1240" s="1046" t="s">
        <v>1480</v>
      </c>
      <c r="B1240" s="1046" t="s">
        <v>2956</v>
      </c>
      <c r="C1240" s="1047">
        <v>4955.5152638922646</v>
      </c>
      <c r="D1240" s="1047" t="s">
        <v>21</v>
      </c>
      <c r="E1240" s="1047" t="s">
        <v>21</v>
      </c>
      <c r="F1240" s="1046">
        <v>6</v>
      </c>
      <c r="G1240" s="1047">
        <v>4955.5152638922646</v>
      </c>
      <c r="H1240" s="1046">
        <v>34</v>
      </c>
      <c r="I1240" s="1048">
        <v>209.51347840048635</v>
      </c>
      <c r="J1240" s="1046" t="s">
        <v>22</v>
      </c>
      <c r="K1240" s="1049">
        <v>0</v>
      </c>
      <c r="L1240" s="1047">
        <v>0</v>
      </c>
    </row>
    <row r="1241" spans="1:12">
      <c r="A1241" s="1046" t="s">
        <v>1481</v>
      </c>
      <c r="B1241" s="1046" t="s">
        <v>2957</v>
      </c>
      <c r="C1241" s="1047">
        <v>6373.9826815866118</v>
      </c>
      <c r="D1241" s="1047" t="s">
        <v>21</v>
      </c>
      <c r="E1241" s="1047" t="s">
        <v>21</v>
      </c>
      <c r="F1241" s="1046">
        <v>16</v>
      </c>
      <c r="G1241" s="1047">
        <v>6373.9826815866118</v>
      </c>
      <c r="H1241" s="1046">
        <v>50</v>
      </c>
      <c r="I1241" s="1048">
        <v>209.51347840048635</v>
      </c>
      <c r="J1241" s="1046" t="s">
        <v>22</v>
      </c>
      <c r="K1241" s="1049">
        <v>0</v>
      </c>
      <c r="L1241" s="1047">
        <v>0</v>
      </c>
    </row>
    <row r="1242" spans="1:12">
      <c r="A1242" s="1046" t="s">
        <v>1482</v>
      </c>
      <c r="B1242" s="1046" t="s">
        <v>2958</v>
      </c>
      <c r="C1242" s="1047">
        <v>9483.6653010124082</v>
      </c>
      <c r="D1242" s="1047" t="s">
        <v>21</v>
      </c>
      <c r="E1242" s="1047" t="s">
        <v>21</v>
      </c>
      <c r="F1242" s="1046">
        <v>212</v>
      </c>
      <c r="G1242" s="1047">
        <v>9483.6653010124082</v>
      </c>
      <c r="H1242" s="1046">
        <v>85</v>
      </c>
      <c r="I1242" s="1048">
        <v>209.51347840048635</v>
      </c>
      <c r="J1242" s="1046" t="s">
        <v>22</v>
      </c>
      <c r="K1242" s="1049">
        <v>0</v>
      </c>
      <c r="L1242" s="1047">
        <v>0</v>
      </c>
    </row>
    <row r="1243" spans="1:12">
      <c r="A1243" s="1046" t="s">
        <v>1483</v>
      </c>
      <c r="B1243" s="1046" t="s">
        <v>2959</v>
      </c>
      <c r="C1243" s="1047">
        <v>3855.6269438446598</v>
      </c>
      <c r="D1243" s="1047" t="s">
        <v>21</v>
      </c>
      <c r="E1243" s="1047" t="s">
        <v>21</v>
      </c>
      <c r="F1243" s="1046">
        <v>5</v>
      </c>
      <c r="G1243" s="1047">
        <v>3855.6269438446598</v>
      </c>
      <c r="H1243" s="1046">
        <v>17</v>
      </c>
      <c r="I1243" s="1048">
        <v>209.51347840048635</v>
      </c>
      <c r="J1243" s="1046" t="s">
        <v>22</v>
      </c>
      <c r="K1243" s="1049">
        <v>0</v>
      </c>
      <c r="L1243" s="1047">
        <v>0</v>
      </c>
    </row>
    <row r="1244" spans="1:12">
      <c r="A1244" s="1046" t="s">
        <v>1484</v>
      </c>
      <c r="B1244" s="1046" t="s">
        <v>2960</v>
      </c>
      <c r="C1244" s="1047">
        <v>5450.8798779210792</v>
      </c>
      <c r="D1244" s="1047" t="s">
        <v>21</v>
      </c>
      <c r="E1244" s="1047" t="s">
        <v>21</v>
      </c>
      <c r="F1244" s="1046">
        <v>29</v>
      </c>
      <c r="G1244" s="1047">
        <v>5450.8798779210792</v>
      </c>
      <c r="H1244" s="1046">
        <v>31</v>
      </c>
      <c r="I1244" s="1048">
        <v>209.51347840048635</v>
      </c>
      <c r="J1244" s="1046" t="s">
        <v>22</v>
      </c>
      <c r="K1244" s="1049">
        <v>0</v>
      </c>
      <c r="L1244" s="1047">
        <v>0</v>
      </c>
    </row>
    <row r="1245" spans="1:12">
      <c r="A1245" s="1046" t="s">
        <v>1485</v>
      </c>
      <c r="B1245" s="1046" t="s">
        <v>2961</v>
      </c>
      <c r="C1245" s="1047">
        <v>7368.4774713267898</v>
      </c>
      <c r="D1245" s="1047" t="s">
        <v>21</v>
      </c>
      <c r="E1245" s="1047" t="s">
        <v>21</v>
      </c>
      <c r="F1245" s="1046">
        <v>19</v>
      </c>
      <c r="G1245" s="1047">
        <v>7368.4774713267898</v>
      </c>
      <c r="H1245" s="1046">
        <v>44</v>
      </c>
      <c r="I1245" s="1048">
        <v>209.51347840048635</v>
      </c>
      <c r="J1245" s="1046" t="s">
        <v>22</v>
      </c>
      <c r="K1245" s="1049">
        <v>0</v>
      </c>
      <c r="L1245" s="1047">
        <v>0</v>
      </c>
    </row>
    <row r="1246" spans="1:12">
      <c r="A1246" s="1046" t="s">
        <v>1486</v>
      </c>
      <c r="B1246" s="1046" t="s">
        <v>2962</v>
      </c>
      <c r="C1246" s="1047">
        <v>11365.055917586818</v>
      </c>
      <c r="D1246" s="1047" t="s">
        <v>21</v>
      </c>
      <c r="E1246" s="1047" t="s">
        <v>21</v>
      </c>
      <c r="F1246" s="1046">
        <v>683</v>
      </c>
      <c r="G1246" s="1047">
        <v>11365.055917586818</v>
      </c>
      <c r="H1246" s="1046">
        <v>93</v>
      </c>
      <c r="I1246" s="1048">
        <v>209.51347840048635</v>
      </c>
      <c r="J1246" s="1046" t="s">
        <v>22</v>
      </c>
      <c r="K1246" s="1049">
        <v>0</v>
      </c>
      <c r="L1246" s="1047">
        <v>0</v>
      </c>
    </row>
    <row r="1247" spans="1:12">
      <c r="A1247" s="1046" t="s">
        <v>1487</v>
      </c>
      <c r="B1247" s="1046" t="s">
        <v>2963</v>
      </c>
      <c r="C1247" s="1047">
        <v>5827.0549878122984</v>
      </c>
      <c r="D1247" s="1047" t="s">
        <v>21</v>
      </c>
      <c r="E1247" s="1047" t="s">
        <v>21</v>
      </c>
      <c r="F1247" s="1046">
        <v>29</v>
      </c>
      <c r="G1247" s="1047">
        <v>5827.0549878122984</v>
      </c>
      <c r="H1247" s="1046">
        <v>23</v>
      </c>
      <c r="I1247" s="1048">
        <v>209.51347840048635</v>
      </c>
      <c r="J1247" s="1046" t="s">
        <v>22</v>
      </c>
      <c r="K1247" s="1049">
        <v>0</v>
      </c>
      <c r="L1247" s="1047">
        <v>0</v>
      </c>
    </row>
    <row r="1248" spans="1:12">
      <c r="A1248" s="1046" t="s">
        <v>1488</v>
      </c>
      <c r="B1248" s="1046" t="s">
        <v>2964</v>
      </c>
      <c r="C1248" s="1047">
        <v>7110.8153496604491</v>
      </c>
      <c r="D1248" s="1047" t="s">
        <v>21</v>
      </c>
      <c r="E1248" s="1047" t="s">
        <v>21</v>
      </c>
      <c r="F1248" s="1046">
        <v>18</v>
      </c>
      <c r="G1248" s="1047">
        <v>7110.8153496604491</v>
      </c>
      <c r="H1248" s="1046">
        <v>33</v>
      </c>
      <c r="I1248" s="1048">
        <v>209.51347840048635</v>
      </c>
      <c r="J1248" s="1046" t="s">
        <v>22</v>
      </c>
      <c r="K1248" s="1049">
        <v>0</v>
      </c>
      <c r="L1248" s="1047">
        <v>0</v>
      </c>
    </row>
    <row r="1249" spans="1:12">
      <c r="A1249" s="1046" t="s">
        <v>1489</v>
      </c>
      <c r="B1249" s="1046" t="s">
        <v>2965</v>
      </c>
      <c r="C1249" s="1047">
        <v>9280.3634069480668</v>
      </c>
      <c r="D1249" s="1047" t="s">
        <v>21</v>
      </c>
      <c r="E1249" s="1047" t="s">
        <v>21</v>
      </c>
      <c r="F1249" s="1046">
        <v>5</v>
      </c>
      <c r="G1249" s="1047">
        <v>9280.3634069480668</v>
      </c>
      <c r="H1249" s="1046">
        <v>50</v>
      </c>
      <c r="I1249" s="1048">
        <v>209.51347840048635</v>
      </c>
      <c r="J1249" s="1046" t="s">
        <v>22</v>
      </c>
      <c r="K1249" s="1049">
        <v>0</v>
      </c>
      <c r="L1249" s="1047">
        <v>0</v>
      </c>
    </row>
    <row r="1250" spans="1:12">
      <c r="A1250" s="1046" t="s">
        <v>1490</v>
      </c>
      <c r="B1250" s="1046" t="s">
        <v>2966</v>
      </c>
      <c r="C1250" s="1047">
        <v>13917.922423587936</v>
      </c>
      <c r="D1250" s="1047" t="s">
        <v>21</v>
      </c>
      <c r="E1250" s="1047" t="s">
        <v>21</v>
      </c>
      <c r="F1250" s="1046">
        <v>125</v>
      </c>
      <c r="G1250" s="1047">
        <v>13917.922423587936</v>
      </c>
      <c r="H1250" s="1046">
        <v>97</v>
      </c>
      <c r="I1250" s="1048">
        <v>209.51347840048635</v>
      </c>
      <c r="J1250" s="1046" t="s">
        <v>22</v>
      </c>
      <c r="K1250" s="1049">
        <v>0</v>
      </c>
      <c r="L1250" s="1047">
        <v>0</v>
      </c>
    </row>
    <row r="1251" spans="1:12">
      <c r="A1251" s="1046" t="s">
        <v>1491</v>
      </c>
      <c r="B1251" s="1046" t="s">
        <v>2967</v>
      </c>
      <c r="C1251" s="1047">
        <v>8202.065263273802</v>
      </c>
      <c r="D1251" s="1047" t="s">
        <v>21</v>
      </c>
      <c r="E1251" s="1047" t="s">
        <v>21</v>
      </c>
      <c r="F1251" s="1046">
        <v>5</v>
      </c>
      <c r="G1251" s="1047">
        <v>8202.065263273802</v>
      </c>
      <c r="H1251" s="1046">
        <v>33</v>
      </c>
      <c r="I1251" s="1048">
        <v>209.51347840048635</v>
      </c>
      <c r="J1251" s="1046" t="s">
        <v>22</v>
      </c>
      <c r="K1251" s="1049">
        <v>0</v>
      </c>
      <c r="L1251" s="1047">
        <v>0</v>
      </c>
    </row>
    <row r="1252" spans="1:12">
      <c r="A1252" s="1046" t="s">
        <v>1492</v>
      </c>
      <c r="B1252" s="1046" t="s">
        <v>2969</v>
      </c>
      <c r="C1252" s="1047">
        <v>13451.167703513551</v>
      </c>
      <c r="D1252" s="1047" t="s">
        <v>21</v>
      </c>
      <c r="E1252" s="1047" t="s">
        <v>21</v>
      </c>
      <c r="F1252" s="1046">
        <v>50</v>
      </c>
      <c r="G1252" s="1047">
        <v>13451.167703513551</v>
      </c>
      <c r="H1252" s="1046">
        <v>50</v>
      </c>
      <c r="I1252" s="1048">
        <v>209.51347840048635</v>
      </c>
      <c r="J1252" s="1046" t="s">
        <v>22</v>
      </c>
      <c r="K1252" s="1049">
        <v>0</v>
      </c>
      <c r="L1252" s="1047">
        <v>0</v>
      </c>
    </row>
    <row r="1253" spans="1:12">
      <c r="A1253" s="1046" t="s">
        <v>1493</v>
      </c>
      <c r="B1253" s="1046" t="s">
        <v>2971</v>
      </c>
      <c r="C1253" s="1047">
        <v>14256.294356561832</v>
      </c>
      <c r="D1253" s="1047" t="s">
        <v>21</v>
      </c>
      <c r="E1253" s="1047" t="s">
        <v>21</v>
      </c>
      <c r="F1253" s="1046">
        <v>73</v>
      </c>
      <c r="G1253" s="1047">
        <v>14256.294356561832</v>
      </c>
      <c r="H1253" s="1046">
        <v>73</v>
      </c>
      <c r="I1253" s="1048">
        <v>209.51347840048635</v>
      </c>
      <c r="J1253" s="1046" t="s">
        <v>22</v>
      </c>
      <c r="K1253" s="1049">
        <v>0</v>
      </c>
      <c r="L1253" s="1047">
        <v>0</v>
      </c>
    </row>
    <row r="1254" spans="1:12">
      <c r="A1254" s="1046" t="s">
        <v>1494</v>
      </c>
      <c r="B1254" s="1046" t="s">
        <v>2973</v>
      </c>
      <c r="C1254" s="1047">
        <v>24039.045907565738</v>
      </c>
      <c r="D1254" s="1047" t="s">
        <v>21</v>
      </c>
      <c r="E1254" s="1047" t="s">
        <v>21</v>
      </c>
      <c r="F1254" s="1046">
        <v>128</v>
      </c>
      <c r="G1254" s="1047">
        <v>24039.045907565738</v>
      </c>
      <c r="H1254" s="1046">
        <v>128</v>
      </c>
      <c r="I1254" s="1048">
        <v>209.51347840048635</v>
      </c>
      <c r="J1254" s="1046" t="s">
        <v>22</v>
      </c>
      <c r="K1254" s="1049">
        <v>0</v>
      </c>
      <c r="L1254" s="1047">
        <v>0</v>
      </c>
    </row>
    <row r="1255" spans="1:12">
      <c r="A1255" s="1046" t="s">
        <v>1495</v>
      </c>
      <c r="B1255" s="1046" t="s">
        <v>2999</v>
      </c>
      <c r="C1255" s="1047">
        <v>878.98660840761374</v>
      </c>
      <c r="D1255" s="1047" t="s">
        <v>21</v>
      </c>
      <c r="E1255" s="1047" t="s">
        <v>21</v>
      </c>
      <c r="F1255" s="1046">
        <v>5</v>
      </c>
      <c r="G1255" s="1047">
        <v>3200.8551597487999</v>
      </c>
      <c r="H1255" s="1046">
        <v>24</v>
      </c>
      <c r="I1255" s="1048">
        <v>193.99365874796516</v>
      </c>
      <c r="J1255" s="1046" t="s">
        <v>27</v>
      </c>
      <c r="K1255" s="1049">
        <v>0.7</v>
      </c>
      <c r="L1255" s="1047">
        <v>2240.5986118241599</v>
      </c>
    </row>
    <row r="1256" spans="1:12">
      <c r="A1256" s="1046" t="s">
        <v>1496</v>
      </c>
      <c r="B1256" s="1046" t="s">
        <v>3000</v>
      </c>
      <c r="C1256" s="1047">
        <v>457.65418454280712</v>
      </c>
      <c r="D1256" s="1047" t="s">
        <v>21</v>
      </c>
      <c r="E1256" s="1047" t="s">
        <v>21</v>
      </c>
      <c r="F1256" s="1046">
        <v>5</v>
      </c>
      <c r="G1256" s="1047">
        <v>1731.6399403236769</v>
      </c>
      <c r="H1256" s="1046">
        <v>14</v>
      </c>
      <c r="I1256" s="1048">
        <v>193.99365874796516</v>
      </c>
      <c r="J1256" s="1046" t="s">
        <v>27</v>
      </c>
      <c r="K1256" s="1049">
        <v>1</v>
      </c>
      <c r="L1256" s="1047">
        <v>1731.6399403236769</v>
      </c>
    </row>
    <row r="1257" spans="1:12">
      <c r="A1257" s="1046" t="s">
        <v>1497</v>
      </c>
      <c r="B1257" s="1046" t="s">
        <v>3001</v>
      </c>
      <c r="C1257" s="1047">
        <v>352.32107857660543</v>
      </c>
      <c r="D1257" s="1047" t="s">
        <v>21</v>
      </c>
      <c r="E1257" s="1047" t="s">
        <v>21</v>
      </c>
      <c r="F1257" s="1046">
        <v>5</v>
      </c>
      <c r="G1257" s="1047">
        <v>1832.4328262051285</v>
      </c>
      <c r="H1257" s="1046">
        <v>13</v>
      </c>
      <c r="I1257" s="1048">
        <v>193.99365874796516</v>
      </c>
      <c r="J1257" s="1046" t="s">
        <v>27</v>
      </c>
      <c r="K1257" s="1049">
        <v>0.25</v>
      </c>
      <c r="L1257" s="1047">
        <v>458.10820655128214</v>
      </c>
    </row>
    <row r="1258" spans="1:12">
      <c r="A1258" s="1046" t="s">
        <v>1498</v>
      </c>
      <c r="B1258" s="1046" t="s">
        <v>3002</v>
      </c>
      <c r="C1258" s="1047">
        <v>311.45909781385484</v>
      </c>
      <c r="D1258" s="1047" t="s">
        <v>21</v>
      </c>
      <c r="E1258" s="1047" t="s">
        <v>21</v>
      </c>
      <c r="F1258" s="1046">
        <v>5</v>
      </c>
      <c r="G1258" s="1047">
        <v>1083.2965122213666</v>
      </c>
      <c r="H1258" s="1046">
        <v>5</v>
      </c>
      <c r="I1258" s="1048">
        <v>193.99365874796516</v>
      </c>
      <c r="J1258" s="1046" t="s">
        <v>27</v>
      </c>
      <c r="K1258" s="1049">
        <v>0.25</v>
      </c>
      <c r="L1258" s="1047">
        <v>270.82412805534165</v>
      </c>
    </row>
    <row r="1259" spans="1:12">
      <c r="A1259" s="1046" t="s">
        <v>1499</v>
      </c>
      <c r="B1259" s="1046" t="s">
        <v>434</v>
      </c>
      <c r="C1259" s="1047">
        <v>4730.9093283095744</v>
      </c>
      <c r="D1259" s="1047" t="s">
        <v>21</v>
      </c>
      <c r="E1259" s="1047" t="s">
        <v>21</v>
      </c>
      <c r="F1259" s="1046">
        <v>43</v>
      </c>
      <c r="G1259" s="1047">
        <v>3669.4058724950069</v>
      </c>
      <c r="H1259" s="1046">
        <v>36</v>
      </c>
      <c r="I1259" s="1048">
        <v>193.99365874796516</v>
      </c>
      <c r="J1259" s="1046" t="s">
        <v>27</v>
      </c>
      <c r="K1259" s="1049">
        <v>0.25</v>
      </c>
      <c r="L1259" s="1047">
        <v>917.35146812375172</v>
      </c>
    </row>
    <row r="1260" spans="1:12">
      <c r="A1260" s="1046" t="s">
        <v>1500</v>
      </c>
      <c r="B1260" s="1046" t="s">
        <v>435</v>
      </c>
      <c r="C1260" s="1047">
        <v>2576.1208760871896</v>
      </c>
      <c r="D1260" s="1047" t="s">
        <v>21</v>
      </c>
      <c r="E1260" s="1047" t="s">
        <v>21</v>
      </c>
      <c r="F1260" s="1046">
        <v>19</v>
      </c>
      <c r="G1260" s="1047">
        <v>2416.3051291039874</v>
      </c>
      <c r="H1260" s="1046">
        <v>18</v>
      </c>
      <c r="I1260" s="1048">
        <v>193.99365874796516</v>
      </c>
      <c r="J1260" s="1046" t="s">
        <v>27</v>
      </c>
      <c r="K1260" s="1049">
        <v>0.25</v>
      </c>
      <c r="L1260" s="1047">
        <v>604.07628227599685</v>
      </c>
    </row>
    <row r="1261" spans="1:12">
      <c r="A1261" s="1046" t="s">
        <v>1501</v>
      </c>
      <c r="B1261" s="1046" t="s">
        <v>436</v>
      </c>
      <c r="C1261" s="1047">
        <v>1278.52597586562</v>
      </c>
      <c r="D1261" s="1047" t="s">
        <v>21</v>
      </c>
      <c r="E1261" s="1047" t="s">
        <v>21</v>
      </c>
      <c r="F1261" s="1046">
        <v>11</v>
      </c>
      <c r="G1261" s="1047">
        <v>1781.5823612559277</v>
      </c>
      <c r="H1261" s="1046">
        <v>14</v>
      </c>
      <c r="I1261" s="1048">
        <v>193.99365874796516</v>
      </c>
      <c r="J1261" s="1046" t="s">
        <v>27</v>
      </c>
      <c r="K1261" s="1049">
        <v>0.25</v>
      </c>
      <c r="L1261" s="1047">
        <v>445.39559031398193</v>
      </c>
    </row>
    <row r="1262" spans="1:12">
      <c r="A1262" s="1046" t="s">
        <v>1502</v>
      </c>
      <c r="B1262" s="1046" t="s">
        <v>3003</v>
      </c>
      <c r="C1262" s="1047">
        <v>741.15696655922454</v>
      </c>
      <c r="D1262" s="1047" t="s">
        <v>21</v>
      </c>
      <c r="E1262" s="1047" t="s">
        <v>21</v>
      </c>
      <c r="F1262" s="1046">
        <v>6</v>
      </c>
      <c r="G1262" s="1047">
        <v>1188.6296181875684</v>
      </c>
      <c r="H1262" s="1046">
        <v>6</v>
      </c>
      <c r="I1262" s="1048">
        <v>193.99365874796516</v>
      </c>
      <c r="J1262" s="1046" t="s">
        <v>27</v>
      </c>
      <c r="K1262" s="1049">
        <v>0.25</v>
      </c>
      <c r="L1262" s="1047">
        <v>297.15740454689211</v>
      </c>
    </row>
    <row r="1263" spans="1:12">
      <c r="A1263" s="1046" t="s">
        <v>1503</v>
      </c>
      <c r="B1263" s="1046" t="s">
        <v>3004</v>
      </c>
      <c r="C1263" s="1047">
        <v>741.15696655922454</v>
      </c>
      <c r="D1263" s="1047" t="s">
        <v>21</v>
      </c>
      <c r="E1263" s="1047" t="s">
        <v>21</v>
      </c>
      <c r="F1263" s="1046">
        <v>5</v>
      </c>
      <c r="G1263" s="1047">
        <v>692.83758493286064</v>
      </c>
      <c r="H1263" s="1046">
        <v>5</v>
      </c>
      <c r="I1263" s="1048">
        <v>193.99365874796516</v>
      </c>
      <c r="J1263" s="1046" t="s">
        <v>27</v>
      </c>
      <c r="K1263" s="1049">
        <v>1</v>
      </c>
      <c r="L1263" s="1047">
        <v>692.83758493286064</v>
      </c>
    </row>
    <row r="1264" spans="1:12">
      <c r="A1264" s="1046" t="s">
        <v>1504</v>
      </c>
      <c r="B1264" s="1046" t="s">
        <v>3005</v>
      </c>
      <c r="C1264" s="1047">
        <v>500.33225333945779</v>
      </c>
      <c r="D1264" s="1047" t="s">
        <v>21</v>
      </c>
      <c r="E1264" s="1047" t="s">
        <v>21</v>
      </c>
      <c r="F1264" s="1046">
        <v>5</v>
      </c>
      <c r="G1264" s="1047">
        <v>697.37780501761074</v>
      </c>
      <c r="H1264" s="1046">
        <v>5</v>
      </c>
      <c r="I1264" s="1048">
        <v>193.99365874796516</v>
      </c>
      <c r="J1264" s="1046" t="s">
        <v>27</v>
      </c>
      <c r="K1264" s="1049">
        <v>0.7</v>
      </c>
      <c r="L1264" s="1047">
        <v>488.16446351232747</v>
      </c>
    </row>
    <row r="1265" spans="1:12">
      <c r="A1265" s="1046" t="s">
        <v>1505</v>
      </c>
      <c r="B1265" s="1046" t="s">
        <v>3006</v>
      </c>
      <c r="C1265" s="1047">
        <v>3724.7965575289581</v>
      </c>
      <c r="D1265" s="1047" t="s">
        <v>21</v>
      </c>
      <c r="E1265" s="1047" t="s">
        <v>21</v>
      </c>
      <c r="F1265" s="1046">
        <v>26</v>
      </c>
      <c r="G1265" s="1047">
        <v>2824.9249367314937</v>
      </c>
      <c r="H1265" s="1046">
        <v>18</v>
      </c>
      <c r="I1265" s="1048">
        <v>193.99365874796516</v>
      </c>
      <c r="J1265" s="1046" t="s">
        <v>22</v>
      </c>
      <c r="K1265" s="1049">
        <v>0</v>
      </c>
      <c r="L1265" s="1047">
        <v>0</v>
      </c>
    </row>
    <row r="1266" spans="1:12">
      <c r="A1266" s="1046" t="s">
        <v>1506</v>
      </c>
      <c r="B1266" s="1046" t="s">
        <v>3007</v>
      </c>
      <c r="C1266" s="1047">
        <v>3564.0727665288055</v>
      </c>
      <c r="D1266" s="1047" t="s">
        <v>21</v>
      </c>
      <c r="E1266" s="1047" t="s">
        <v>21</v>
      </c>
      <c r="F1266" s="1046">
        <v>6</v>
      </c>
      <c r="G1266" s="1047">
        <v>2212.9032693071845</v>
      </c>
      <c r="H1266" s="1046">
        <v>15</v>
      </c>
      <c r="I1266" s="1048">
        <v>193.99365874796516</v>
      </c>
      <c r="J1266" s="1046" t="s">
        <v>22</v>
      </c>
      <c r="K1266" s="1049">
        <v>0</v>
      </c>
      <c r="L1266" s="1047">
        <v>0</v>
      </c>
    </row>
    <row r="1267" spans="1:12">
      <c r="A1267" s="1046" t="s">
        <v>1507</v>
      </c>
      <c r="B1267" s="1046" t="s">
        <v>2980</v>
      </c>
      <c r="C1267" s="1047">
        <v>2178.3975966630837</v>
      </c>
      <c r="D1267" s="1047" t="s">
        <v>21</v>
      </c>
      <c r="E1267" s="1047" t="s">
        <v>21</v>
      </c>
      <c r="F1267" s="1046">
        <v>15</v>
      </c>
      <c r="G1267" s="1047">
        <v>1457.4109490309374</v>
      </c>
      <c r="H1267" s="1046">
        <v>8</v>
      </c>
      <c r="I1267" s="1048">
        <v>193.99365874796516</v>
      </c>
      <c r="J1267" s="1046" t="s">
        <v>27</v>
      </c>
      <c r="K1267" s="1049">
        <v>0.25</v>
      </c>
      <c r="L1267" s="1047">
        <v>364.35273725773436</v>
      </c>
    </row>
    <row r="1268" spans="1:12">
      <c r="A1268" s="1046" t="s">
        <v>1508</v>
      </c>
      <c r="B1268" s="1046" t="s">
        <v>2981</v>
      </c>
      <c r="C1268" s="1047">
        <v>852.65333191606328</v>
      </c>
      <c r="D1268" s="1047" t="s">
        <v>21</v>
      </c>
      <c r="E1268" s="1047" t="s">
        <v>21</v>
      </c>
      <c r="F1268" s="1046">
        <v>5</v>
      </c>
      <c r="G1268" s="1047">
        <v>1457.4109490309374</v>
      </c>
      <c r="H1268" s="1046">
        <v>5</v>
      </c>
      <c r="I1268" s="1048">
        <v>193.99365874796516</v>
      </c>
      <c r="J1268" s="1046" t="s">
        <v>27</v>
      </c>
      <c r="K1268" s="1049">
        <v>0.25</v>
      </c>
      <c r="L1268" s="1047">
        <v>364.35273725773436</v>
      </c>
    </row>
    <row r="1269" spans="1:12">
      <c r="A1269" s="1046" t="s">
        <v>1509</v>
      </c>
      <c r="B1269" s="1046" t="s">
        <v>2982</v>
      </c>
      <c r="C1269" s="1047">
        <v>181.60880339000283</v>
      </c>
      <c r="D1269" s="1047" t="s">
        <v>21</v>
      </c>
      <c r="E1269" s="1047" t="s">
        <v>21</v>
      </c>
      <c r="F1269" s="1046">
        <v>5</v>
      </c>
      <c r="G1269" s="1047">
        <v>2904.8328102230953</v>
      </c>
      <c r="H1269" s="1046">
        <v>23</v>
      </c>
      <c r="I1269" s="1048">
        <v>193.99365874796516</v>
      </c>
      <c r="J1269" s="1046" t="s">
        <v>27</v>
      </c>
      <c r="K1269" s="1049">
        <v>0.25</v>
      </c>
      <c r="L1269" s="1047">
        <v>726.20820255577382</v>
      </c>
    </row>
    <row r="1270" spans="1:12">
      <c r="A1270" s="1046" t="s">
        <v>1510</v>
      </c>
      <c r="B1270" s="1046" t="s">
        <v>437</v>
      </c>
      <c r="C1270" s="1047">
        <v>995.21624257721544</v>
      </c>
      <c r="D1270" s="1047" t="s">
        <v>21</v>
      </c>
      <c r="E1270" s="1047" t="s">
        <v>21</v>
      </c>
      <c r="F1270" s="1046">
        <v>9</v>
      </c>
      <c r="G1270" s="1047">
        <v>1245.8363912554194</v>
      </c>
      <c r="H1270" s="1046">
        <v>6</v>
      </c>
      <c r="I1270" s="1048">
        <v>193.99365874796516</v>
      </c>
      <c r="J1270" s="1046" t="s">
        <v>27</v>
      </c>
      <c r="K1270" s="1049">
        <v>0.45</v>
      </c>
      <c r="L1270" s="1047">
        <v>560.62637606493877</v>
      </c>
    </row>
    <row r="1271" spans="1:12">
      <c r="A1271" s="1046" t="s">
        <v>1511</v>
      </c>
      <c r="B1271" s="1046" t="s">
        <v>2983</v>
      </c>
      <c r="C1271" s="1047">
        <v>1220.4111587808191</v>
      </c>
      <c r="D1271" s="1047" t="s">
        <v>21</v>
      </c>
      <c r="E1271" s="1047" t="s">
        <v>21</v>
      </c>
      <c r="F1271" s="1046">
        <v>5</v>
      </c>
      <c r="G1271" s="1047">
        <v>2923.9017345790458</v>
      </c>
      <c r="H1271" s="1046">
        <v>25</v>
      </c>
      <c r="I1271" s="1048">
        <v>193.99365874796516</v>
      </c>
      <c r="J1271" s="1046" t="s">
        <v>27</v>
      </c>
      <c r="K1271" s="1049">
        <v>0.25</v>
      </c>
      <c r="L1271" s="1047">
        <v>730.97543364476144</v>
      </c>
    </row>
    <row r="1272" spans="1:12">
      <c r="A1272" s="1046" t="s">
        <v>1512</v>
      </c>
      <c r="B1272" s="1046" t="s">
        <v>2984</v>
      </c>
      <c r="C1272" s="1047">
        <v>534.83792598355831</v>
      </c>
      <c r="D1272" s="1047" t="s">
        <v>21</v>
      </c>
      <c r="E1272" s="1047" t="s">
        <v>21</v>
      </c>
      <c r="F1272" s="1046">
        <v>5</v>
      </c>
      <c r="G1272" s="1047">
        <v>1580.9046335099747</v>
      </c>
      <c r="H1272" s="1046">
        <v>9</v>
      </c>
      <c r="I1272" s="1048">
        <v>193.99365874796516</v>
      </c>
      <c r="J1272" s="1046" t="s">
        <v>27</v>
      </c>
      <c r="K1272" s="1049">
        <v>0.25</v>
      </c>
      <c r="L1272" s="1047">
        <v>395.22615837749368</v>
      </c>
    </row>
    <row r="1273" spans="1:12">
      <c r="A1273" s="1046" t="s">
        <v>1513</v>
      </c>
      <c r="B1273" s="1046" t="s">
        <v>3008</v>
      </c>
      <c r="C1273" s="1047">
        <v>868.99812422116349</v>
      </c>
      <c r="D1273" s="1047" t="s">
        <v>21</v>
      </c>
      <c r="E1273" s="1047" t="s">
        <v>21</v>
      </c>
      <c r="F1273" s="1046">
        <v>5</v>
      </c>
      <c r="G1273" s="1047">
        <v>1413.8245343911722</v>
      </c>
      <c r="H1273" s="1046">
        <v>9</v>
      </c>
      <c r="I1273" s="1048">
        <v>193.99365874796516</v>
      </c>
      <c r="J1273" s="1046" t="s">
        <v>27</v>
      </c>
      <c r="K1273" s="1049">
        <v>0.7</v>
      </c>
      <c r="L1273" s="1047">
        <v>989.67717407382042</v>
      </c>
    </row>
    <row r="1274" spans="1:12">
      <c r="A1274" s="1046" t="s">
        <v>1514</v>
      </c>
      <c r="B1274" s="1046" t="s">
        <v>3009</v>
      </c>
      <c r="C1274" s="1047">
        <v>2184.7539047817336</v>
      </c>
      <c r="D1274" s="1047" t="s">
        <v>21</v>
      </c>
      <c r="E1274" s="1047" t="s">
        <v>21</v>
      </c>
      <c r="F1274" s="1046">
        <v>28</v>
      </c>
      <c r="G1274" s="1047">
        <v>1747.0766886118272</v>
      </c>
      <c r="H1274" s="1046">
        <v>16</v>
      </c>
      <c r="I1274" s="1048">
        <v>193.99365874796516</v>
      </c>
      <c r="J1274" s="1046" t="s">
        <v>27</v>
      </c>
      <c r="K1274" s="1049">
        <v>0.45</v>
      </c>
      <c r="L1274" s="1047">
        <v>786.18450987532231</v>
      </c>
    </row>
    <row r="1275" spans="1:12">
      <c r="A1275" s="1046" t="s">
        <v>1515</v>
      </c>
      <c r="B1275" s="1046" t="s">
        <v>3010</v>
      </c>
      <c r="C1275" s="1047">
        <v>791.8143827804123</v>
      </c>
      <c r="D1275" s="1047" t="s">
        <v>21</v>
      </c>
      <c r="E1275" s="1047" t="s">
        <v>21</v>
      </c>
      <c r="F1275" s="1046">
        <v>5</v>
      </c>
      <c r="G1275" s="1047">
        <v>464.01049266145725</v>
      </c>
      <c r="H1275" s="1046">
        <v>5</v>
      </c>
      <c r="I1275" s="1048">
        <v>193.99365874796516</v>
      </c>
      <c r="J1275" s="1046" t="s">
        <v>22</v>
      </c>
      <c r="K1275" s="1049">
        <v>0</v>
      </c>
      <c r="L1275" s="1047">
        <v>0</v>
      </c>
    </row>
    <row r="1276" spans="1:12">
      <c r="A1276" s="1046" t="s">
        <v>1516</v>
      </c>
      <c r="B1276" s="1046" t="s">
        <v>3011</v>
      </c>
      <c r="C1276" s="1047">
        <v>265.1488529494041</v>
      </c>
      <c r="D1276" s="1047" t="s">
        <v>21</v>
      </c>
      <c r="E1276" s="1047" t="s">
        <v>21</v>
      </c>
      <c r="F1276" s="1046">
        <v>5</v>
      </c>
      <c r="G1276" s="1047">
        <v>380.47044310205592</v>
      </c>
      <c r="H1276" s="1046">
        <v>5</v>
      </c>
      <c r="I1276" s="1048">
        <v>193.99365874796516</v>
      </c>
      <c r="J1276" s="1046" t="s">
        <v>22</v>
      </c>
      <c r="K1276" s="1049">
        <v>0</v>
      </c>
      <c r="L1276" s="1047">
        <v>0</v>
      </c>
    </row>
    <row r="1277" spans="1:12">
      <c r="A1277" s="1046" t="s">
        <v>1517</v>
      </c>
      <c r="B1277" s="1046" t="s">
        <v>438</v>
      </c>
      <c r="C1277" s="1047">
        <v>2519.8221470362892</v>
      </c>
      <c r="D1277" s="1047" t="s">
        <v>21</v>
      </c>
      <c r="E1277" s="1047" t="s">
        <v>21</v>
      </c>
      <c r="F1277" s="1046">
        <v>20</v>
      </c>
      <c r="G1277" s="1047">
        <v>3734.7850417154082</v>
      </c>
      <c r="H1277" s="1046">
        <v>30</v>
      </c>
      <c r="I1277" s="1048">
        <v>193.99365874796516</v>
      </c>
      <c r="J1277" s="1046" t="s">
        <v>27</v>
      </c>
      <c r="K1277" s="1049">
        <v>0.25</v>
      </c>
      <c r="L1277" s="1047">
        <v>933.69626042885204</v>
      </c>
    </row>
    <row r="1278" spans="1:12">
      <c r="A1278" s="1046" t="s">
        <v>1518</v>
      </c>
      <c r="B1278" s="1046" t="s">
        <v>439</v>
      </c>
      <c r="C1278" s="1047">
        <v>1598.1574698320248</v>
      </c>
      <c r="D1278" s="1047" t="s">
        <v>21</v>
      </c>
      <c r="E1278" s="1047" t="s">
        <v>21</v>
      </c>
      <c r="F1278" s="1046">
        <v>10</v>
      </c>
      <c r="G1278" s="1047">
        <v>2121.1908235952328</v>
      </c>
      <c r="H1278" s="1046">
        <v>11</v>
      </c>
      <c r="I1278" s="1048">
        <v>193.99365874796516</v>
      </c>
      <c r="J1278" s="1046" t="s">
        <v>27</v>
      </c>
      <c r="K1278" s="1049">
        <v>0.25</v>
      </c>
      <c r="L1278" s="1047">
        <v>530.2977058988082</v>
      </c>
    </row>
    <row r="1279" spans="1:12">
      <c r="A1279" s="1046" t="s">
        <v>1519</v>
      </c>
      <c r="B1279" s="1046" t="s">
        <v>440</v>
      </c>
      <c r="C1279" s="1047">
        <v>931.65316139071444</v>
      </c>
      <c r="D1279" s="1047" t="s">
        <v>21</v>
      </c>
      <c r="E1279" s="1047" t="s">
        <v>21</v>
      </c>
      <c r="F1279" s="1046">
        <v>5</v>
      </c>
      <c r="G1279" s="1047">
        <v>760.94088620411185</v>
      </c>
      <c r="H1279" s="1046">
        <v>5</v>
      </c>
      <c r="I1279" s="1048">
        <v>193.99365874796516</v>
      </c>
      <c r="J1279" s="1046" t="s">
        <v>27</v>
      </c>
      <c r="K1279" s="1049">
        <v>1</v>
      </c>
      <c r="L1279" s="1047">
        <v>760.94088620411185</v>
      </c>
    </row>
    <row r="1280" spans="1:12">
      <c r="A1280" s="1046" t="s">
        <v>1520</v>
      </c>
      <c r="B1280" s="1046" t="s">
        <v>3012</v>
      </c>
      <c r="C1280" s="1047">
        <v>7897.3288805390384</v>
      </c>
      <c r="D1280" s="1047" t="s">
        <v>21</v>
      </c>
      <c r="E1280" s="1047" t="s">
        <v>21</v>
      </c>
      <c r="F1280" s="1046">
        <v>16</v>
      </c>
      <c r="G1280" s="1047">
        <v>7897.3288805390384</v>
      </c>
      <c r="H1280" s="1046">
        <v>65</v>
      </c>
      <c r="I1280" s="1048">
        <v>193.99365874796516</v>
      </c>
      <c r="J1280" s="1046" t="s">
        <v>22</v>
      </c>
      <c r="K1280" s="1049">
        <v>0</v>
      </c>
      <c r="L1280" s="1047">
        <v>0</v>
      </c>
    </row>
    <row r="1281" spans="1:12">
      <c r="A1281" s="1046" t="s">
        <v>1521</v>
      </c>
      <c r="B1281" s="1046" t="s">
        <v>3013</v>
      </c>
      <c r="C1281" s="1047">
        <v>7897.3288805390384</v>
      </c>
      <c r="D1281" s="1047" t="s">
        <v>21</v>
      </c>
      <c r="E1281" s="1047" t="s">
        <v>21</v>
      </c>
      <c r="F1281" s="1046">
        <v>16</v>
      </c>
      <c r="G1281" s="1047">
        <v>7897.3288805390384</v>
      </c>
      <c r="H1281" s="1046">
        <v>53</v>
      </c>
      <c r="I1281" s="1048">
        <v>193.99365874796516</v>
      </c>
      <c r="J1281" s="1046" t="s">
        <v>22</v>
      </c>
      <c r="K1281" s="1049">
        <v>0</v>
      </c>
      <c r="L1281" s="1047">
        <v>0</v>
      </c>
    </row>
    <row r="1282" spans="1:12">
      <c r="A1282" s="1046" t="s">
        <v>1522</v>
      </c>
      <c r="B1282" s="1046" t="s">
        <v>3014</v>
      </c>
      <c r="C1282" s="1047">
        <v>7897.3288805390384</v>
      </c>
      <c r="D1282" s="1047" t="s">
        <v>21</v>
      </c>
      <c r="E1282" s="1047" t="s">
        <v>21</v>
      </c>
      <c r="F1282" s="1046">
        <v>89</v>
      </c>
      <c r="G1282" s="1047">
        <v>7897.3288805390384</v>
      </c>
      <c r="H1282" s="1046">
        <v>89</v>
      </c>
      <c r="I1282" s="1048">
        <v>193.99365874796516</v>
      </c>
      <c r="J1282" s="1046" t="s">
        <v>22</v>
      </c>
      <c r="K1282" s="1049">
        <v>0</v>
      </c>
      <c r="L1282" s="1047">
        <v>0</v>
      </c>
    </row>
    <row r="1283" spans="1:12">
      <c r="A1283" s="1046" t="s">
        <v>1523</v>
      </c>
      <c r="B1283" s="1046" t="s">
        <v>3015</v>
      </c>
      <c r="C1283" s="1047">
        <v>2112.1468263003521</v>
      </c>
      <c r="D1283" s="1047" t="s">
        <v>21</v>
      </c>
      <c r="E1283" s="1047" t="s">
        <v>21</v>
      </c>
      <c r="F1283" s="1046">
        <v>7</v>
      </c>
      <c r="G1283" s="1047">
        <v>3253.5217127319011</v>
      </c>
      <c r="H1283" s="1046">
        <v>7</v>
      </c>
      <c r="I1283" s="1048">
        <v>193.99365874796516</v>
      </c>
      <c r="J1283" s="1046" t="s">
        <v>22</v>
      </c>
      <c r="K1283" s="1049">
        <v>0</v>
      </c>
      <c r="L1283" s="1047">
        <v>0</v>
      </c>
    </row>
    <row r="1284" spans="1:12">
      <c r="A1284" s="1046" t="s">
        <v>1524</v>
      </c>
      <c r="B1284" s="1046" t="s">
        <v>3016</v>
      </c>
      <c r="C1284" s="1047">
        <v>2112.1468263003521</v>
      </c>
      <c r="D1284" s="1047" t="s">
        <v>21</v>
      </c>
      <c r="E1284" s="1047" t="s">
        <v>21</v>
      </c>
      <c r="F1284" s="1046">
        <v>7</v>
      </c>
      <c r="G1284" s="1047">
        <v>2366.3627081717364</v>
      </c>
      <c r="H1284" s="1046">
        <v>9</v>
      </c>
      <c r="I1284" s="1048">
        <v>193.99365874796516</v>
      </c>
      <c r="J1284" s="1046" t="s">
        <v>22</v>
      </c>
      <c r="K1284" s="1049">
        <v>0</v>
      </c>
      <c r="L1284" s="1047">
        <v>0</v>
      </c>
    </row>
    <row r="1285" spans="1:12">
      <c r="A1285" s="1046" t="s">
        <v>1525</v>
      </c>
      <c r="B1285" s="1046" t="s">
        <v>3017</v>
      </c>
      <c r="C1285" s="1047">
        <v>2112.1468263003521</v>
      </c>
      <c r="D1285" s="1047" t="s">
        <v>21</v>
      </c>
      <c r="E1285" s="1047" t="s">
        <v>21</v>
      </c>
      <c r="F1285" s="1046">
        <v>7</v>
      </c>
      <c r="G1285" s="1047">
        <v>1455.9299580657364</v>
      </c>
      <c r="H1285" s="1046">
        <v>10</v>
      </c>
      <c r="I1285" s="1048">
        <v>193.11424671353069</v>
      </c>
      <c r="J1285" s="1046" t="s">
        <v>22</v>
      </c>
      <c r="K1285" s="1049">
        <v>0</v>
      </c>
      <c r="L1285" s="1047">
        <v>0</v>
      </c>
    </row>
    <row r="1286" spans="1:12">
      <c r="A1286" s="1046" t="s">
        <v>3018</v>
      </c>
      <c r="B1286" s="1046" t="s">
        <v>3019</v>
      </c>
      <c r="C1286" s="1047">
        <v>871.72225627201351</v>
      </c>
      <c r="D1286" s="1047" t="s">
        <v>21</v>
      </c>
      <c r="E1286" s="1047" t="s">
        <v>21</v>
      </c>
      <c r="F1286" s="1046">
        <v>7</v>
      </c>
      <c r="G1286" s="1047">
        <v>773.65350244141212</v>
      </c>
      <c r="H1286" s="1046">
        <v>5</v>
      </c>
      <c r="I1286" s="1048">
        <v>193.99365874796516</v>
      </c>
      <c r="J1286" s="1046" t="s">
        <v>27</v>
      </c>
      <c r="K1286" s="1049">
        <v>0.7</v>
      </c>
      <c r="L1286" s="1047">
        <v>541.55745170898842</v>
      </c>
    </row>
    <row r="1287" spans="1:12">
      <c r="A1287" s="1046" t="s">
        <v>1526</v>
      </c>
      <c r="B1287" s="1046" t="s">
        <v>3020</v>
      </c>
      <c r="C1287" s="1047">
        <v>857.19355200081327</v>
      </c>
      <c r="D1287" s="1047" t="s">
        <v>21</v>
      </c>
      <c r="E1287" s="1047" t="s">
        <v>21</v>
      </c>
      <c r="F1287" s="1046">
        <v>5</v>
      </c>
      <c r="G1287" s="1047">
        <v>499.42420932250781</v>
      </c>
      <c r="H1287" s="1046">
        <v>5</v>
      </c>
      <c r="I1287" s="1048">
        <v>193.99365874796516</v>
      </c>
      <c r="J1287" s="1046" t="s">
        <v>27</v>
      </c>
      <c r="K1287" s="1049">
        <v>1</v>
      </c>
      <c r="L1287" s="1047">
        <v>499.42420932250781</v>
      </c>
    </row>
    <row r="1288" spans="1:12">
      <c r="A1288" s="1046" t="s">
        <v>1527</v>
      </c>
      <c r="B1288" s="1046" t="s">
        <v>3021</v>
      </c>
      <c r="C1288" s="1047">
        <v>453.11396445805707</v>
      </c>
      <c r="D1288" s="1047" t="s">
        <v>21</v>
      </c>
      <c r="E1288" s="1047" t="s">
        <v>21</v>
      </c>
      <c r="F1288" s="1046">
        <v>5</v>
      </c>
      <c r="G1288" s="1047">
        <v>351.41303455965544</v>
      </c>
      <c r="H1288" s="1046">
        <v>5</v>
      </c>
      <c r="I1288" s="1048">
        <v>193.99365874796516</v>
      </c>
      <c r="J1288" s="1046" t="s">
        <v>27</v>
      </c>
      <c r="K1288" s="1049">
        <v>1</v>
      </c>
      <c r="L1288" s="1047">
        <v>351.41303455965544</v>
      </c>
    </row>
    <row r="1289" spans="1:12">
      <c r="A1289" s="1046" t="s">
        <v>1528</v>
      </c>
      <c r="B1289" s="1046" t="s">
        <v>2992</v>
      </c>
      <c r="C1289" s="1047">
        <v>2338.2133436462864</v>
      </c>
      <c r="D1289" s="1047" t="s">
        <v>21</v>
      </c>
      <c r="E1289" s="1047" t="s">
        <v>21</v>
      </c>
      <c r="F1289" s="1046">
        <v>26</v>
      </c>
      <c r="G1289" s="1047">
        <v>3839.21010366466</v>
      </c>
      <c r="H1289" s="1046">
        <v>36</v>
      </c>
      <c r="I1289" s="1048">
        <v>193.99365874796516</v>
      </c>
      <c r="J1289" s="1046" t="s">
        <v>27</v>
      </c>
      <c r="K1289" s="1049">
        <v>0.25</v>
      </c>
      <c r="L1289" s="1047">
        <v>959.802525916165</v>
      </c>
    </row>
    <row r="1290" spans="1:12">
      <c r="A1290" s="1046" t="s">
        <v>1529</v>
      </c>
      <c r="B1290" s="1046" t="s">
        <v>2993</v>
      </c>
      <c r="C1290" s="1047">
        <v>729.15934561086124</v>
      </c>
      <c r="D1290" s="1047" t="s">
        <v>21</v>
      </c>
      <c r="E1290" s="1047" t="s">
        <v>21</v>
      </c>
      <c r="F1290" s="1046">
        <v>5</v>
      </c>
      <c r="G1290" s="1047">
        <v>2661.4770136804914</v>
      </c>
      <c r="H1290" s="1046">
        <v>25</v>
      </c>
      <c r="I1290" s="1048">
        <v>193.99365874796516</v>
      </c>
      <c r="J1290" s="1046" t="s">
        <v>27</v>
      </c>
      <c r="K1290" s="1049">
        <v>0.25</v>
      </c>
      <c r="L1290" s="1047">
        <v>665.36925342012285</v>
      </c>
    </row>
    <row r="1291" spans="1:12">
      <c r="A1291" s="1046" t="s">
        <v>1530</v>
      </c>
      <c r="B1291" s="1046" t="s">
        <v>2994</v>
      </c>
      <c r="C1291" s="1047">
        <v>458.5622285597571</v>
      </c>
      <c r="D1291" s="1047" t="s">
        <v>21</v>
      </c>
      <c r="E1291" s="1047" t="s">
        <v>21</v>
      </c>
      <c r="F1291" s="1046">
        <v>5</v>
      </c>
      <c r="G1291" s="1047">
        <v>1642.6516266625756</v>
      </c>
      <c r="H1291" s="1046">
        <v>10</v>
      </c>
      <c r="I1291" s="1048">
        <v>193.99365874796516</v>
      </c>
      <c r="J1291" s="1046" t="s">
        <v>27</v>
      </c>
      <c r="K1291" s="1049">
        <v>0.45</v>
      </c>
      <c r="L1291" s="1047">
        <v>739.19323199815904</v>
      </c>
    </row>
    <row r="1292" spans="1:12">
      <c r="A1292" s="1046" t="s">
        <v>1531</v>
      </c>
      <c r="B1292" s="1046" t="s">
        <v>2995</v>
      </c>
      <c r="C1292" s="1047">
        <v>2548.8795555786896</v>
      </c>
      <c r="D1292" s="1047" t="s">
        <v>21</v>
      </c>
      <c r="E1292" s="1047" t="s">
        <v>21</v>
      </c>
      <c r="F1292" s="1046">
        <v>38</v>
      </c>
      <c r="G1292" s="1047">
        <v>3060.1083371215477</v>
      </c>
      <c r="H1292" s="1046">
        <v>40</v>
      </c>
      <c r="I1292" s="1048">
        <v>193.99365874796516</v>
      </c>
      <c r="J1292" s="1046" t="s">
        <v>27</v>
      </c>
      <c r="K1292" s="1049">
        <v>0.25</v>
      </c>
      <c r="L1292" s="1047">
        <v>765.02708428038693</v>
      </c>
    </row>
    <row r="1293" spans="1:12">
      <c r="A1293" s="1046" t="s">
        <v>1532</v>
      </c>
      <c r="B1293" s="1046" t="s">
        <v>2996</v>
      </c>
      <c r="C1293" s="1047">
        <v>617.46993152600965</v>
      </c>
      <c r="D1293" s="1047" t="s">
        <v>21</v>
      </c>
      <c r="E1293" s="1047" t="s">
        <v>21</v>
      </c>
      <c r="F1293" s="1046">
        <v>5</v>
      </c>
      <c r="G1293" s="1047">
        <v>1882.3752471373791</v>
      </c>
      <c r="H1293" s="1046">
        <v>15</v>
      </c>
      <c r="I1293" s="1048">
        <v>193.99365874796516</v>
      </c>
      <c r="J1293" s="1046" t="s">
        <v>27</v>
      </c>
      <c r="K1293" s="1049">
        <v>0.25</v>
      </c>
      <c r="L1293" s="1047">
        <v>470.59381178434478</v>
      </c>
    </row>
    <row r="1294" spans="1:12">
      <c r="A1294" s="1046" t="s">
        <v>1533</v>
      </c>
      <c r="B1294" s="1046" t="s">
        <v>2997</v>
      </c>
      <c r="C1294" s="1047">
        <v>805.43504303466261</v>
      </c>
      <c r="D1294" s="1047" t="s">
        <v>21</v>
      </c>
      <c r="E1294" s="1047" t="s">
        <v>21</v>
      </c>
      <c r="F1294" s="1046">
        <v>5</v>
      </c>
      <c r="G1294" s="1047">
        <v>660.14800032266032</v>
      </c>
      <c r="H1294" s="1046">
        <v>5</v>
      </c>
      <c r="I1294" s="1048">
        <v>193.99365874796516</v>
      </c>
      <c r="J1294" s="1046" t="s">
        <v>27</v>
      </c>
      <c r="K1294" s="1049">
        <v>0.7</v>
      </c>
      <c r="L1294" s="1047">
        <v>462.10360022586218</v>
      </c>
    </row>
    <row r="1295" spans="1:12">
      <c r="A1295" s="1046" t="s">
        <v>1534</v>
      </c>
      <c r="B1295" s="1046" t="s">
        <v>3022</v>
      </c>
      <c r="C1295" s="1047">
        <v>430.41286403430678</v>
      </c>
      <c r="D1295" s="1047" t="s">
        <v>21</v>
      </c>
      <c r="E1295" s="1047" t="s">
        <v>21</v>
      </c>
      <c r="F1295" s="1046">
        <v>5</v>
      </c>
      <c r="G1295" s="1047">
        <v>1267.6294476622197</v>
      </c>
      <c r="H1295" s="1046">
        <v>8</v>
      </c>
      <c r="I1295" s="1048">
        <v>193.99365874796516</v>
      </c>
      <c r="J1295" s="1046" t="s">
        <v>27</v>
      </c>
      <c r="K1295" s="1049">
        <v>0.45</v>
      </c>
      <c r="L1295" s="1047">
        <v>570.43325144799894</v>
      </c>
    </row>
    <row r="1296" spans="1:12">
      <c r="A1296" s="1046" t="s">
        <v>1535</v>
      </c>
      <c r="B1296" s="1046" t="s">
        <v>3023</v>
      </c>
      <c r="C1296" s="1047">
        <v>298.74648157655463</v>
      </c>
      <c r="D1296" s="1047" t="s">
        <v>21</v>
      </c>
      <c r="E1296" s="1047" t="s">
        <v>21</v>
      </c>
      <c r="F1296" s="1046">
        <v>5</v>
      </c>
      <c r="G1296" s="1047">
        <v>414.97611574615638</v>
      </c>
      <c r="H1296" s="1046">
        <v>5</v>
      </c>
      <c r="I1296" s="1048">
        <v>193.99365874796516</v>
      </c>
      <c r="J1296" s="1046" t="s">
        <v>27</v>
      </c>
      <c r="K1296" s="1049">
        <v>1</v>
      </c>
      <c r="L1296" s="1047">
        <v>414.97611574615638</v>
      </c>
    </row>
    <row r="1297" spans="1:12">
      <c r="A1297" s="1046" t="s">
        <v>1536</v>
      </c>
      <c r="B1297" s="1046" t="s">
        <v>3024</v>
      </c>
      <c r="C1297" s="1047">
        <v>450.38983240720705</v>
      </c>
      <c r="D1297" s="1047" t="s">
        <v>21</v>
      </c>
      <c r="E1297" s="1047" t="s">
        <v>21</v>
      </c>
      <c r="F1297" s="1046">
        <v>5</v>
      </c>
      <c r="G1297" s="1047">
        <v>823.59592337366291</v>
      </c>
      <c r="H1297" s="1046">
        <v>5</v>
      </c>
      <c r="I1297" s="1048">
        <v>193.99365874796516</v>
      </c>
      <c r="J1297" s="1046" t="s">
        <v>27</v>
      </c>
      <c r="K1297" s="1049">
        <v>0.45</v>
      </c>
      <c r="L1297" s="1047">
        <v>370.61816551814832</v>
      </c>
    </row>
    <row r="1298" spans="1:12">
      <c r="A1298" s="1046" t="s">
        <v>1537</v>
      </c>
      <c r="B1298" s="1046" t="s">
        <v>3025</v>
      </c>
      <c r="C1298" s="1047">
        <v>322.35562601725496</v>
      </c>
      <c r="D1298" s="1047" t="s">
        <v>21</v>
      </c>
      <c r="E1298" s="1047" t="s">
        <v>21</v>
      </c>
      <c r="F1298" s="1046">
        <v>5</v>
      </c>
      <c r="G1298" s="1047">
        <v>355.95325464440549</v>
      </c>
      <c r="H1298" s="1046">
        <v>5</v>
      </c>
      <c r="I1298" s="1048">
        <v>193.99365874796516</v>
      </c>
      <c r="J1298" s="1046" t="s">
        <v>27</v>
      </c>
      <c r="K1298" s="1049">
        <v>1</v>
      </c>
      <c r="L1298" s="1047">
        <v>355.95325464440549</v>
      </c>
    </row>
    <row r="1299" spans="1:12">
      <c r="A1299" s="1046" t="s">
        <v>1538</v>
      </c>
      <c r="B1299" s="1046" t="s">
        <v>3026</v>
      </c>
      <c r="C1299" s="1047">
        <v>542.10227811915843</v>
      </c>
      <c r="D1299" s="1047" t="s">
        <v>21</v>
      </c>
      <c r="E1299" s="1047" t="s">
        <v>21</v>
      </c>
      <c r="F1299" s="1046">
        <v>5</v>
      </c>
      <c r="G1299" s="1047">
        <v>2278.2824385275853</v>
      </c>
      <c r="H1299" s="1046">
        <v>10</v>
      </c>
      <c r="I1299" s="1048">
        <v>193.99365874796516</v>
      </c>
      <c r="J1299" s="1046" t="s">
        <v>27</v>
      </c>
      <c r="K1299" s="1049">
        <v>0.25</v>
      </c>
      <c r="L1299" s="1047">
        <v>569.57060963189633</v>
      </c>
    </row>
    <row r="1300" spans="1:12">
      <c r="A1300" s="1046" t="s">
        <v>1539</v>
      </c>
      <c r="B1300" s="1046" t="s">
        <v>3027</v>
      </c>
      <c r="C1300" s="1047">
        <v>453.11396445805707</v>
      </c>
      <c r="D1300" s="1047" t="s">
        <v>21</v>
      </c>
      <c r="E1300" s="1047" t="s">
        <v>21</v>
      </c>
      <c r="F1300" s="1046">
        <v>5</v>
      </c>
      <c r="G1300" s="1047">
        <v>1093.2849964078171</v>
      </c>
      <c r="H1300" s="1046">
        <v>5</v>
      </c>
      <c r="I1300" s="1048">
        <v>193.99365874796516</v>
      </c>
      <c r="J1300" s="1046" t="s">
        <v>27</v>
      </c>
      <c r="K1300" s="1049">
        <v>0.25</v>
      </c>
      <c r="L1300" s="1047">
        <v>273.32124910195427</v>
      </c>
    </row>
    <row r="1301" spans="1:12">
      <c r="A1301" s="1046" t="s">
        <v>1540</v>
      </c>
      <c r="B1301" s="1046" t="s">
        <v>3028</v>
      </c>
      <c r="C1301" s="1047">
        <v>3438.762692189704</v>
      </c>
      <c r="D1301" s="1047" t="s">
        <v>21</v>
      </c>
      <c r="E1301" s="1047" t="s">
        <v>21</v>
      </c>
      <c r="F1301" s="1046">
        <v>80</v>
      </c>
      <c r="G1301" s="1047">
        <v>3679.3943566814573</v>
      </c>
      <c r="H1301" s="1046">
        <v>52</v>
      </c>
      <c r="I1301" s="1048">
        <v>193.99365874796516</v>
      </c>
      <c r="J1301" s="1046" t="s">
        <v>27</v>
      </c>
      <c r="K1301" s="1049">
        <v>0.25</v>
      </c>
      <c r="L1301" s="1047">
        <v>919.84858917036433</v>
      </c>
    </row>
    <row r="1302" spans="1:12">
      <c r="A1302" s="1046" t="s">
        <v>1541</v>
      </c>
      <c r="B1302" s="1046" t="s">
        <v>3029</v>
      </c>
      <c r="C1302" s="1047">
        <v>2323.6846393750861</v>
      </c>
      <c r="D1302" s="1047" t="s">
        <v>21</v>
      </c>
      <c r="E1302" s="1047" t="s">
        <v>21</v>
      </c>
      <c r="F1302" s="1046">
        <v>48</v>
      </c>
      <c r="G1302" s="1047">
        <v>2652.3965735109914</v>
      </c>
      <c r="H1302" s="1046">
        <v>34</v>
      </c>
      <c r="I1302" s="1048">
        <v>193.99365874796516</v>
      </c>
      <c r="J1302" s="1046" t="s">
        <v>27</v>
      </c>
      <c r="K1302" s="1049">
        <v>0.25</v>
      </c>
      <c r="L1302" s="1047">
        <v>663.09914337774785</v>
      </c>
    </row>
    <row r="1303" spans="1:12">
      <c r="A1303" s="1046" t="s">
        <v>1542</v>
      </c>
      <c r="B1303" s="1046" t="s">
        <v>3030</v>
      </c>
      <c r="C1303" s="1047">
        <v>257.88450081380404</v>
      </c>
      <c r="D1303" s="1047" t="s">
        <v>21</v>
      </c>
      <c r="E1303" s="1047" t="s">
        <v>21</v>
      </c>
      <c r="F1303" s="1046">
        <v>5</v>
      </c>
      <c r="G1303" s="1047">
        <v>805.43504303466261</v>
      </c>
      <c r="H1303" s="1046">
        <v>5</v>
      </c>
      <c r="I1303" s="1048">
        <v>193.99365874796516</v>
      </c>
      <c r="J1303" s="1046" t="s">
        <v>27</v>
      </c>
      <c r="K1303" s="1049">
        <v>0.45</v>
      </c>
      <c r="L1303" s="1047">
        <v>362.44576936559821</v>
      </c>
    </row>
    <row r="1304" spans="1:12">
      <c r="A1304" s="1046" t="s">
        <v>1543</v>
      </c>
      <c r="B1304" s="1046" t="s">
        <v>3031</v>
      </c>
      <c r="C1304" s="1047">
        <v>4286.8758040210168</v>
      </c>
      <c r="D1304" s="1047" t="s">
        <v>21</v>
      </c>
      <c r="E1304" s="1047" t="s">
        <v>21</v>
      </c>
      <c r="F1304" s="1046">
        <v>69</v>
      </c>
      <c r="G1304" s="1047">
        <v>3337.0617622913019</v>
      </c>
      <c r="H1304" s="1046">
        <v>47</v>
      </c>
      <c r="I1304" s="1048">
        <v>193.99365874796516</v>
      </c>
      <c r="J1304" s="1046" t="s">
        <v>27</v>
      </c>
      <c r="K1304" s="1049">
        <v>0.25</v>
      </c>
      <c r="L1304" s="1047">
        <v>834.26544057282547</v>
      </c>
    </row>
    <row r="1305" spans="1:12">
      <c r="A1305" s="1046" t="s">
        <v>1544</v>
      </c>
      <c r="B1305" s="1046" t="s">
        <v>3032</v>
      </c>
      <c r="C1305" s="1047">
        <v>3966.3362660376615</v>
      </c>
      <c r="D1305" s="1047" t="s">
        <v>21</v>
      </c>
      <c r="E1305" s="1047" t="s">
        <v>21</v>
      </c>
      <c r="F1305" s="1046">
        <v>67</v>
      </c>
      <c r="G1305" s="1047">
        <v>2404.5005568836377</v>
      </c>
      <c r="H1305" s="1046">
        <v>29</v>
      </c>
      <c r="I1305" s="1048">
        <v>193.99365874796516</v>
      </c>
      <c r="J1305" s="1046" t="s">
        <v>27</v>
      </c>
      <c r="K1305" s="1049">
        <v>0.25</v>
      </c>
      <c r="L1305" s="1047">
        <v>601.12513922090943</v>
      </c>
    </row>
    <row r="1306" spans="1:12">
      <c r="A1306" s="1046" t="s">
        <v>1545</v>
      </c>
      <c r="B1306" s="1046" t="s">
        <v>3033</v>
      </c>
      <c r="C1306" s="1047">
        <v>2262.845690239435</v>
      </c>
      <c r="D1306" s="1047" t="s">
        <v>21</v>
      </c>
      <c r="E1306" s="1047" t="s">
        <v>21</v>
      </c>
      <c r="F1306" s="1046">
        <v>96</v>
      </c>
      <c r="G1306" s="1047">
        <v>915.30836908561423</v>
      </c>
      <c r="H1306" s="1046">
        <v>5</v>
      </c>
      <c r="I1306" s="1048">
        <v>193.99365874796516</v>
      </c>
      <c r="J1306" s="1046" t="s">
        <v>27</v>
      </c>
      <c r="K1306" s="1049">
        <v>0.45</v>
      </c>
      <c r="L1306" s="1047">
        <v>411.88876608852644</v>
      </c>
    </row>
    <row r="1307" spans="1:12">
      <c r="A1307" s="1046" t="s">
        <v>1546</v>
      </c>
      <c r="B1307" s="1046" t="s">
        <v>441</v>
      </c>
      <c r="C1307" s="1047">
        <v>1756.1571287813272</v>
      </c>
      <c r="D1307" s="1047" t="s">
        <v>21</v>
      </c>
      <c r="E1307" s="1047" t="s">
        <v>21</v>
      </c>
      <c r="F1307" s="1046">
        <v>5</v>
      </c>
      <c r="G1307" s="1047">
        <v>3999.9338946648122</v>
      </c>
      <c r="H1307" s="1046">
        <v>36</v>
      </c>
      <c r="I1307" s="1048">
        <v>193.99365874796516</v>
      </c>
      <c r="J1307" s="1046" t="s">
        <v>22</v>
      </c>
      <c r="K1307" s="1049">
        <v>0</v>
      </c>
      <c r="L1307" s="1047">
        <v>0</v>
      </c>
    </row>
    <row r="1309" spans="1:12">
      <c r="C1309" s="1051"/>
    </row>
    <row r="1310" spans="1:12">
      <c r="C1310" s="1051"/>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T133"/>
  <sheetViews>
    <sheetView workbookViewId="0"/>
  </sheetViews>
  <sheetFormatPr defaultRowHeight="15"/>
  <cols>
    <col min="1" max="1" width="9.140625" style="384"/>
    <col min="2" max="2" width="47.5703125" style="384" bestFit="1" customWidth="1"/>
    <col min="3" max="3" width="34.5703125" style="384" customWidth="1"/>
    <col min="4" max="5" width="10.140625" style="384" customWidth="1"/>
    <col min="6" max="6" width="9.140625" style="384"/>
    <col min="7" max="7" width="10.140625" style="384" customWidth="1"/>
    <col min="8" max="8" width="20.5703125" style="384" customWidth="1"/>
    <col min="9" max="9" width="21.140625" style="384" bestFit="1" customWidth="1"/>
    <col min="10" max="10" width="21.140625" style="334" bestFit="1" customWidth="1"/>
    <col min="11" max="11" width="9.85546875" style="384" bestFit="1" customWidth="1"/>
    <col min="12" max="12" width="43.7109375" style="384" bestFit="1" customWidth="1"/>
    <col min="13" max="13" width="14.7109375" style="384" bestFit="1" customWidth="1"/>
    <col min="14" max="14" width="10.140625" style="384" customWidth="1"/>
    <col min="15" max="15" width="9.140625" style="384"/>
    <col min="16" max="16" width="10.140625" style="384" customWidth="1"/>
    <col min="17" max="17" width="20.140625" style="384" customWidth="1"/>
    <col min="18" max="18" width="21.140625" style="384" bestFit="1" customWidth="1"/>
    <col min="19" max="16384" width="9.140625" style="384"/>
  </cols>
  <sheetData>
    <row r="1" spans="2:20" ht="16.5" customHeight="1" thickBot="1">
      <c r="C1" s="695"/>
      <c r="I1" s="560"/>
      <c r="K1" s="695"/>
      <c r="L1" s="695"/>
      <c r="M1" s="695"/>
      <c r="N1" s="695"/>
      <c r="O1" s="695"/>
      <c r="P1" s="695"/>
      <c r="Q1" s="695"/>
      <c r="R1" s="695"/>
      <c r="S1" s="695"/>
    </row>
    <row r="2" spans="2:20" ht="28.5" customHeight="1">
      <c r="B2" s="560"/>
      <c r="C2" s="1082" t="s">
        <v>3050</v>
      </c>
      <c r="D2" s="1083"/>
      <c r="E2" s="1083"/>
      <c r="F2" s="1083"/>
      <c r="G2" s="1083"/>
      <c r="H2" s="1084"/>
      <c r="I2" s="560"/>
      <c r="K2" s="334"/>
      <c r="L2" s="1082" t="s">
        <v>3051</v>
      </c>
      <c r="M2" s="1083"/>
      <c r="N2" s="1083"/>
      <c r="O2" s="1083"/>
      <c r="P2" s="1083"/>
      <c r="Q2" s="1084"/>
      <c r="R2" s="560"/>
      <c r="S2" s="695"/>
      <c r="T2" s="695"/>
    </row>
    <row r="3" spans="2:20" ht="8.25" customHeight="1" thickBot="1">
      <c r="B3" s="696"/>
      <c r="C3" s="1085"/>
      <c r="D3" s="1086"/>
      <c r="E3" s="1086"/>
      <c r="F3" s="1086"/>
      <c r="G3" s="1086"/>
      <c r="H3" s="1087"/>
      <c r="I3" s="560"/>
      <c r="K3" s="334"/>
      <c r="L3" s="1085"/>
      <c r="M3" s="1086"/>
      <c r="N3" s="1086"/>
      <c r="O3" s="1086"/>
      <c r="P3" s="1086"/>
      <c r="Q3" s="1087"/>
      <c r="R3" s="560"/>
      <c r="S3" s="695"/>
      <c r="T3" s="695"/>
    </row>
    <row r="4" spans="2:20" ht="15.75" customHeight="1" thickBot="1">
      <c r="B4" s="560"/>
      <c r="C4" s="697" t="s">
        <v>1547</v>
      </c>
      <c r="D4" s="698" t="s">
        <v>1548</v>
      </c>
      <c r="E4" s="699" t="s">
        <v>1549</v>
      </c>
      <c r="F4" s="698" t="s">
        <v>1550</v>
      </c>
      <c r="G4" s="699" t="s">
        <v>1551</v>
      </c>
      <c r="H4" s="698" t="s">
        <v>1552</v>
      </c>
      <c r="I4" s="801"/>
      <c r="L4" s="699" t="s">
        <v>1547</v>
      </c>
      <c r="M4" s="698" t="s">
        <v>1548</v>
      </c>
      <c r="N4" s="699" t="s">
        <v>1549</v>
      </c>
      <c r="O4" s="698" t="s">
        <v>1550</v>
      </c>
      <c r="P4" s="699" t="s">
        <v>1551</v>
      </c>
      <c r="Q4" s="698" t="s">
        <v>1552</v>
      </c>
      <c r="R4" s="801"/>
      <c r="S4" s="695"/>
      <c r="T4" s="695"/>
    </row>
    <row r="5" spans="2:20" ht="15.75" customHeight="1">
      <c r="B5" s="560"/>
      <c r="C5" s="701" t="s">
        <v>1553</v>
      </c>
      <c r="D5" s="702">
        <v>2.1999999999999999E-2</v>
      </c>
      <c r="E5" s="702">
        <v>2.7E-2</v>
      </c>
      <c r="F5" s="702">
        <v>2.5000000000000001E-2</v>
      </c>
      <c r="G5" s="703">
        <v>0</v>
      </c>
      <c r="H5" s="802">
        <f t="shared" ref="H5:H6" si="0">(D5+1)*(E5+1)*(F5+1)*(G5+1)-1</f>
        <v>7.5833849999999758E-2</v>
      </c>
      <c r="I5" s="718"/>
      <c r="L5" s="701" t="s">
        <v>1553</v>
      </c>
      <c r="M5" s="704">
        <v>2.1999999999999999E-2</v>
      </c>
      <c r="N5" s="704">
        <v>2.7E-2</v>
      </c>
      <c r="O5" s="704">
        <v>2.5000000000000001E-2</v>
      </c>
      <c r="P5" s="704">
        <v>0</v>
      </c>
      <c r="Q5" s="806">
        <f>(M5+1)*(N5+1)*(O5+1)*(P5+1)-1</f>
        <v>7.5833849999999758E-2</v>
      </c>
      <c r="R5" s="718"/>
      <c r="S5" s="695"/>
      <c r="T5" s="695"/>
    </row>
    <row r="6" spans="2:20" ht="15.75" customHeight="1">
      <c r="B6" s="560"/>
      <c r="C6" s="705" t="s">
        <v>1768</v>
      </c>
      <c r="D6" s="706">
        <v>-3.6999999999999998E-2</v>
      </c>
      <c r="E6" s="706">
        <v>-0.04</v>
      </c>
      <c r="F6" s="706">
        <v>-0.04</v>
      </c>
      <c r="G6" s="707">
        <v>0</v>
      </c>
      <c r="H6" s="803">
        <f t="shared" si="0"/>
        <v>-0.11249920000000002</v>
      </c>
      <c r="I6" s="718"/>
      <c r="L6" s="705" t="s">
        <v>1554</v>
      </c>
      <c r="M6" s="708">
        <v>-0.04</v>
      </c>
      <c r="N6" s="708">
        <v>-0.04</v>
      </c>
      <c r="O6" s="708">
        <v>-0.04</v>
      </c>
      <c r="P6" s="708">
        <v>0</v>
      </c>
      <c r="Q6" s="807">
        <f>(M6+1)*(N6+1)*(O6+1)*(P6+1)-1</f>
        <v>-0.11526400000000003</v>
      </c>
      <c r="R6" s="718"/>
      <c r="S6" s="695"/>
      <c r="T6" s="695"/>
    </row>
    <row r="7" spans="2:20" ht="15.75" customHeight="1">
      <c r="B7" s="560"/>
      <c r="C7" s="709" t="s">
        <v>1767</v>
      </c>
      <c r="D7" s="706">
        <f>SUM(D5:D6)</f>
        <v>-1.4999999999999999E-2</v>
      </c>
      <c r="E7" s="706">
        <f t="shared" ref="E7:F7" si="1">SUM(E5:E6)</f>
        <v>-1.3000000000000001E-2</v>
      </c>
      <c r="F7" s="706">
        <f t="shared" si="1"/>
        <v>-1.4999999999999999E-2</v>
      </c>
      <c r="G7" s="706">
        <f>(1+G5)*(1+G6)-1</f>
        <v>0</v>
      </c>
      <c r="H7" s="804">
        <f>(1+D7)*(1+E7)*(1+F7)*(1+G7)-1</f>
        <v>-4.2387925000000104E-2</v>
      </c>
      <c r="I7" s="718"/>
      <c r="L7" s="710" t="s">
        <v>1767</v>
      </c>
      <c r="M7" s="708">
        <f>SUM(M5:M6)</f>
        <v>-1.8000000000000002E-2</v>
      </c>
      <c r="N7" s="708">
        <f t="shared" ref="N7:O7" si="2">SUM(N5:N6)</f>
        <v>-1.3000000000000001E-2</v>
      </c>
      <c r="O7" s="708">
        <f t="shared" si="2"/>
        <v>-1.4999999999999999E-2</v>
      </c>
      <c r="P7" s="708">
        <f>(1+P5)*(1+P6)-1</f>
        <v>0</v>
      </c>
      <c r="Q7" s="807">
        <f>(M7+1)*(N7+1)*(O7+1)*(P7+1)-1</f>
        <v>-4.5304510000000131E-2</v>
      </c>
      <c r="R7" s="718"/>
      <c r="S7" s="695"/>
      <c r="T7" s="695"/>
    </row>
    <row r="8" spans="2:20" ht="9" customHeight="1" thickBot="1">
      <c r="B8" s="560"/>
      <c r="C8" s="711"/>
      <c r="D8" s="712"/>
      <c r="E8" s="712"/>
      <c r="F8" s="712"/>
      <c r="G8" s="712"/>
      <c r="H8" s="805"/>
      <c r="I8" s="718"/>
      <c r="J8" s="384"/>
      <c r="L8" s="711"/>
      <c r="M8" s="713"/>
      <c r="N8" s="713"/>
      <c r="O8" s="713"/>
      <c r="P8" s="713"/>
      <c r="Q8" s="808"/>
      <c r="R8" s="718"/>
      <c r="S8" s="695"/>
      <c r="T8" s="695"/>
    </row>
    <row r="9" spans="2:20" ht="7.5" customHeight="1">
      <c r="B9" s="714"/>
      <c r="C9" s="714"/>
      <c r="D9" s="715"/>
      <c r="E9" s="716"/>
      <c r="F9" s="716"/>
      <c r="G9" s="717"/>
      <c r="H9" s="715"/>
      <c r="I9" s="718"/>
      <c r="L9" s="719"/>
      <c r="M9" s="695"/>
      <c r="N9" s="716"/>
      <c r="O9" s="695"/>
      <c r="P9" s="716"/>
      <c r="Q9" s="715"/>
      <c r="R9" s="718"/>
      <c r="S9" s="695"/>
      <c r="T9" s="695"/>
    </row>
    <row r="10" spans="2:20">
      <c r="C10" s="720" t="s">
        <v>3052</v>
      </c>
      <c r="I10" s="695"/>
      <c r="K10" s="695"/>
      <c r="L10" s="695"/>
      <c r="M10" s="695"/>
      <c r="N10" s="695"/>
      <c r="O10" s="695"/>
      <c r="P10" s="695"/>
      <c r="Q10" s="695"/>
      <c r="R10" s="695"/>
      <c r="S10" s="695"/>
    </row>
    <row r="11" spans="2:20">
      <c r="C11" s="720" t="s">
        <v>3053</v>
      </c>
      <c r="K11" s="695"/>
      <c r="L11" s="695"/>
      <c r="M11" s="695"/>
      <c r="N11" s="695"/>
      <c r="O11" s="695"/>
      <c r="P11" s="695"/>
      <c r="Q11" s="695"/>
      <c r="R11" s="695"/>
      <c r="S11" s="695"/>
    </row>
    <row r="12" spans="2:20" ht="15.75" thickBot="1">
      <c r="H12" s="560"/>
      <c r="K12" s="695"/>
      <c r="L12" s="695"/>
      <c r="M12" s="695"/>
      <c r="N12" s="695"/>
      <c r="O12" s="695"/>
      <c r="P12" s="695"/>
      <c r="Q12" s="695"/>
      <c r="R12" s="695"/>
      <c r="S12" s="695"/>
    </row>
    <row r="13" spans="2:20" ht="15" customHeight="1">
      <c r="B13" s="1082" t="s">
        <v>3054</v>
      </c>
      <c r="C13" s="1083"/>
      <c r="D13" s="1083"/>
      <c r="E13" s="1083"/>
      <c r="F13" s="1083"/>
      <c r="G13" s="1084"/>
      <c r="H13" s="696"/>
      <c r="K13" s="695"/>
      <c r="L13" s="695"/>
      <c r="M13" s="695"/>
      <c r="N13" s="695"/>
      <c r="O13" s="695"/>
      <c r="P13" s="695"/>
      <c r="Q13" s="695"/>
      <c r="R13" s="695"/>
      <c r="S13" s="695"/>
    </row>
    <row r="14" spans="2:20" s="334" customFormat="1" ht="26.25" customHeight="1" thickBot="1">
      <c r="B14" s="1085"/>
      <c r="C14" s="1086"/>
      <c r="D14" s="1086"/>
      <c r="E14" s="1086"/>
      <c r="F14" s="1086"/>
      <c r="G14" s="1087"/>
      <c r="H14" s="696"/>
    </row>
    <row r="15" spans="2:20" ht="31.5" customHeight="1" thickBot="1">
      <c r="B15" s="345" t="s">
        <v>1766</v>
      </c>
      <c r="C15" s="721" t="s">
        <v>1548</v>
      </c>
      <c r="D15" s="721" t="s">
        <v>1549</v>
      </c>
      <c r="E15" s="721" t="s">
        <v>1550</v>
      </c>
      <c r="F15" s="721" t="s">
        <v>1551</v>
      </c>
      <c r="G15" s="721" t="s">
        <v>1552</v>
      </c>
      <c r="H15" s="700"/>
      <c r="J15" s="722"/>
      <c r="K15" s="700"/>
    </row>
    <row r="16" spans="2:20">
      <c r="B16" s="723" t="s">
        <v>1764</v>
      </c>
      <c r="C16" s="724">
        <v>4.4999999999999997E-3</v>
      </c>
      <c r="D16" s="725">
        <v>2.7120631448189769E-3</v>
      </c>
      <c r="E16" s="725">
        <v>4.0331192887210765E-3</v>
      </c>
      <c r="F16" s="725">
        <v>0</v>
      </c>
      <c r="G16" s="726">
        <v>1.1286523050006325E-2</v>
      </c>
      <c r="H16" s="718"/>
      <c r="J16" s="727"/>
      <c r="K16" s="728"/>
    </row>
    <row r="17" spans="2:11">
      <c r="B17" s="729" t="s">
        <v>1763</v>
      </c>
      <c r="C17" s="730">
        <v>3.0000000000000001E-3</v>
      </c>
      <c r="D17" s="731">
        <v>4.6639054280992465E-3</v>
      </c>
      <c r="E17" s="731">
        <v>2.5168995621460688E-3</v>
      </c>
      <c r="F17" s="731">
        <v>0</v>
      </c>
      <c r="G17" s="732">
        <v>1.0214121202490434E-2</v>
      </c>
      <c r="H17" s="718"/>
      <c r="J17" s="727"/>
      <c r="K17" s="728"/>
    </row>
    <row r="18" spans="2:11">
      <c r="B18" s="733" t="s">
        <v>1762</v>
      </c>
      <c r="C18" s="730">
        <v>2.5999999999999999E-3</v>
      </c>
      <c r="D18" s="731">
        <v>1.7135629937548025E-3</v>
      </c>
      <c r="E18" s="731">
        <v>2.2965609688603283E-3</v>
      </c>
      <c r="F18" s="731">
        <v>0</v>
      </c>
      <c r="G18" s="732">
        <v>6.6244958185919245E-3</v>
      </c>
      <c r="H18" s="718"/>
      <c r="J18" s="727"/>
      <c r="K18" s="728"/>
    </row>
    <row r="19" spans="2:11">
      <c r="B19" s="729" t="s">
        <v>1761</v>
      </c>
      <c r="C19" s="730">
        <v>1.1999999999999999E-3</v>
      </c>
      <c r="D19" s="731">
        <v>7.9831600546853565E-4</v>
      </c>
      <c r="E19" s="731">
        <v>8.2227697699654989E-4</v>
      </c>
      <c r="F19" s="731">
        <v>0</v>
      </c>
      <c r="G19" s="732">
        <v>2.8231949186401373E-3</v>
      </c>
      <c r="H19" s="718"/>
      <c r="J19" s="727"/>
      <c r="K19" s="728"/>
    </row>
    <row r="20" spans="2:11">
      <c r="B20" s="733" t="s">
        <v>1760</v>
      </c>
      <c r="C20" s="730">
        <v>4.0000000000000002E-4</v>
      </c>
      <c r="D20" s="731">
        <v>2.0988348940491619E-3</v>
      </c>
      <c r="E20" s="731">
        <v>1.1281882920322062E-5</v>
      </c>
      <c r="F20" s="731">
        <v>0</v>
      </c>
      <c r="G20" s="732">
        <v>2.5109845119613006E-3</v>
      </c>
      <c r="H20" s="718"/>
      <c r="J20" s="727"/>
      <c r="K20" s="728"/>
    </row>
    <row r="21" spans="2:11">
      <c r="B21" s="729" t="s">
        <v>1759</v>
      </c>
      <c r="C21" s="730">
        <v>1.4E-3</v>
      </c>
      <c r="D21" s="731">
        <v>6.8376141339254737E-4</v>
      </c>
      <c r="E21" s="731">
        <v>8.7019419478395754E-4</v>
      </c>
      <c r="F21" s="731">
        <v>0</v>
      </c>
      <c r="G21" s="732">
        <v>2.9567269842478705E-3</v>
      </c>
      <c r="H21" s="718"/>
      <c r="J21" s="727"/>
      <c r="K21" s="728"/>
    </row>
    <row r="22" spans="2:11">
      <c r="B22" s="733" t="s">
        <v>1758</v>
      </c>
      <c r="C22" s="730">
        <v>6.9999999999999999E-4</v>
      </c>
      <c r="D22" s="731">
        <v>9.0147384402938791E-4</v>
      </c>
      <c r="E22" s="731">
        <v>7.2782220278599929E-4</v>
      </c>
      <c r="F22" s="731">
        <v>0</v>
      </c>
      <c r="G22" s="732">
        <v>2.3310931260058787E-3</v>
      </c>
      <c r="H22" s="718"/>
      <c r="J22" s="727"/>
      <c r="K22" s="728"/>
    </row>
    <row r="23" spans="2:11">
      <c r="B23" s="729" t="s">
        <v>1757</v>
      </c>
      <c r="C23" s="730">
        <v>1.6000000000000001E-3</v>
      </c>
      <c r="D23" s="731">
        <v>6.9434276756650259E-3</v>
      </c>
      <c r="E23" s="731">
        <v>2.0934300240254E-3</v>
      </c>
      <c r="F23" s="731">
        <v>0</v>
      </c>
      <c r="G23" s="732">
        <v>1.0665875508903744E-2</v>
      </c>
      <c r="H23" s="718"/>
      <c r="J23" s="727"/>
      <c r="K23" s="728"/>
    </row>
    <row r="24" spans="2:11">
      <c r="B24" s="733" t="s">
        <v>1756</v>
      </c>
      <c r="C24" s="730">
        <v>1.6999999999999999E-3</v>
      </c>
      <c r="D24" s="731">
        <v>8.3929962527324875E-3</v>
      </c>
      <c r="E24" s="731">
        <v>3.2548782592356496E-3</v>
      </c>
      <c r="F24" s="731">
        <v>0</v>
      </c>
      <c r="G24" s="732">
        <v>1.339504052057916E-2</v>
      </c>
      <c r="H24" s="718"/>
      <c r="J24" s="727"/>
      <c r="K24" s="728"/>
    </row>
    <row r="25" spans="2:11">
      <c r="B25" s="729" t="s">
        <v>1755</v>
      </c>
      <c r="C25" s="730">
        <v>1.1000000000000001E-3</v>
      </c>
      <c r="D25" s="731">
        <v>3.9857657915021161E-3</v>
      </c>
      <c r="E25" s="731">
        <v>1.4670447677391785E-3</v>
      </c>
      <c r="F25" s="731">
        <v>0</v>
      </c>
      <c r="G25" s="732">
        <v>6.5646623797330772E-3</v>
      </c>
      <c r="H25" s="718"/>
      <c r="J25" s="727"/>
      <c r="K25" s="728"/>
    </row>
    <row r="26" spans="2:11">
      <c r="B26" s="733" t="s">
        <v>1754</v>
      </c>
      <c r="C26" s="730">
        <v>1.6000000000000001E-3</v>
      </c>
      <c r="D26" s="731">
        <v>6.1396776298163758E-3</v>
      </c>
      <c r="E26" s="731">
        <v>1.7811411022434775E-3</v>
      </c>
      <c r="F26" s="731">
        <v>0</v>
      </c>
      <c r="G26" s="732">
        <v>9.5444451712236589E-3</v>
      </c>
      <c r="H26" s="718"/>
      <c r="J26" s="727"/>
      <c r="K26" s="728"/>
    </row>
    <row r="27" spans="2:11">
      <c r="B27" s="729" t="s">
        <v>1753</v>
      </c>
      <c r="C27" s="730">
        <v>5.5999999999999999E-3</v>
      </c>
      <c r="D27" s="731">
        <v>1.1458715826883292E-2</v>
      </c>
      <c r="E27" s="731">
        <v>3.9247569065956611E-3</v>
      </c>
      <c r="F27" s="731">
        <v>0</v>
      </c>
      <c r="G27" s="732">
        <v>2.1114844701843438E-2</v>
      </c>
      <c r="H27" s="718"/>
      <c r="J27" s="727"/>
      <c r="K27" s="728"/>
    </row>
    <row r="28" spans="2:11">
      <c r="B28" s="733" t="s">
        <v>1752</v>
      </c>
      <c r="C28" s="730">
        <v>5.0000000000000001E-3</v>
      </c>
      <c r="D28" s="731">
        <v>1.0604363193151389E-2</v>
      </c>
      <c r="E28" s="731">
        <v>3.6557798734122571E-3</v>
      </c>
      <c r="F28" s="731">
        <v>0</v>
      </c>
      <c r="G28" s="732">
        <v>1.9370404835515886E-2</v>
      </c>
      <c r="H28" s="718"/>
      <c r="J28" s="727"/>
      <c r="K28" s="728"/>
    </row>
    <row r="29" spans="2:11">
      <c r="B29" s="729" t="s">
        <v>1751</v>
      </c>
      <c r="C29" s="730">
        <v>8.6999999999999994E-3</v>
      </c>
      <c r="D29" s="731">
        <v>6.3163971875872527E-3</v>
      </c>
      <c r="E29" s="731">
        <v>5.2421680236163226E-3</v>
      </c>
      <c r="F29" s="731">
        <v>0</v>
      </c>
      <c r="G29" s="732">
        <v>2.039252441495587E-2</v>
      </c>
      <c r="H29" s="718"/>
      <c r="J29" s="727"/>
      <c r="K29" s="728"/>
    </row>
    <row r="30" spans="2:11">
      <c r="B30" s="733" t="s">
        <v>1750</v>
      </c>
      <c r="C30" s="730">
        <v>1.4E-3</v>
      </c>
      <c r="D30" s="731">
        <v>4.2221839108231851E-3</v>
      </c>
      <c r="E30" s="731">
        <v>1.2461541146224775E-4</v>
      </c>
      <c r="F30" s="731">
        <v>0</v>
      </c>
      <c r="G30" s="732">
        <v>5.7534117271307306E-3</v>
      </c>
      <c r="H30" s="718"/>
      <c r="J30" s="727"/>
      <c r="K30" s="728"/>
    </row>
    <row r="31" spans="2:11">
      <c r="B31" s="729" t="s">
        <v>1749</v>
      </c>
      <c r="C31" s="730">
        <v>4.4999999999999997E-3</v>
      </c>
      <c r="D31" s="731">
        <v>6.112531021233325E-3</v>
      </c>
      <c r="E31" s="731">
        <v>2.0507319365403731E-3</v>
      </c>
      <c r="F31" s="731">
        <v>0</v>
      </c>
      <c r="G31" s="732">
        <v>1.2712589211893555E-2</v>
      </c>
      <c r="H31" s="718"/>
      <c r="J31" s="727"/>
      <c r="K31" s="728"/>
    </row>
    <row r="32" spans="2:11">
      <c r="B32" s="733" t="s">
        <v>1748</v>
      </c>
      <c r="C32" s="730">
        <v>1.1999999999999999E-3</v>
      </c>
      <c r="D32" s="731">
        <v>6.4304063507034659E-3</v>
      </c>
      <c r="E32" s="731">
        <v>1.2794280689145676E-3</v>
      </c>
      <c r="F32" s="731">
        <v>0</v>
      </c>
      <c r="G32" s="732">
        <v>8.92732333599211E-3</v>
      </c>
      <c r="H32" s="718"/>
      <c r="J32" s="727"/>
      <c r="K32" s="728"/>
    </row>
    <row r="33" spans="2:11">
      <c r="B33" s="729" t="s">
        <v>1747</v>
      </c>
      <c r="C33" s="730">
        <v>1.9E-3</v>
      </c>
      <c r="D33" s="731">
        <v>3.6510830811316008E-3</v>
      </c>
      <c r="E33" s="731">
        <v>1.7803936364513273E-3</v>
      </c>
      <c r="F33" s="731">
        <v>0</v>
      </c>
      <c r="G33" s="732">
        <v>7.3483092391237737E-3</v>
      </c>
      <c r="H33" s="718"/>
      <c r="J33" s="727"/>
      <c r="K33" s="728"/>
    </row>
    <row r="34" spans="2:11">
      <c r="B34" s="733" t="s">
        <v>1746</v>
      </c>
      <c r="C34" s="730">
        <v>8.9999999999999998E-4</v>
      </c>
      <c r="D34" s="731">
        <v>2.6729961073768127E-3</v>
      </c>
      <c r="E34" s="731">
        <v>1.0486026327254372E-3</v>
      </c>
      <c r="F34" s="731">
        <v>0</v>
      </c>
      <c r="G34" s="732">
        <v>4.6277536123433549E-3</v>
      </c>
      <c r="H34" s="718"/>
      <c r="J34" s="727"/>
      <c r="K34" s="728"/>
    </row>
    <row r="35" spans="2:11">
      <c r="B35" s="729" t="s">
        <v>1745</v>
      </c>
      <c r="C35" s="730">
        <v>1.4E-3</v>
      </c>
      <c r="D35" s="731">
        <v>3.8450441685828896E-3</v>
      </c>
      <c r="E35" s="731">
        <v>9.4410677570055945E-4</v>
      </c>
      <c r="F35" s="731">
        <v>0</v>
      </c>
      <c r="G35" s="732">
        <v>6.1994909700431311E-3</v>
      </c>
      <c r="H35" s="718"/>
      <c r="J35" s="727"/>
      <c r="K35" s="728"/>
    </row>
    <row r="36" spans="2:11">
      <c r="B36" s="733" t="s">
        <v>1744</v>
      </c>
      <c r="C36" s="730">
        <v>2.9999999999999997E-4</v>
      </c>
      <c r="D36" s="731">
        <v>3.5166956544530059E-4</v>
      </c>
      <c r="E36" s="731">
        <v>6.6025179707085435E-4</v>
      </c>
      <c r="F36" s="731">
        <v>0</v>
      </c>
      <c r="G36" s="732">
        <v>1.3124571990446032E-3</v>
      </c>
      <c r="H36" s="718"/>
      <c r="J36" s="727"/>
      <c r="K36" s="728"/>
    </row>
    <row r="37" spans="2:11">
      <c r="B37" s="729" t="s">
        <v>1743</v>
      </c>
      <c r="C37" s="730">
        <v>4.0000000000000002E-4</v>
      </c>
      <c r="D37" s="731">
        <v>1.0156478917267009E-3</v>
      </c>
      <c r="E37" s="731">
        <v>1.2352320038200304E-4</v>
      </c>
      <c r="F37" s="731">
        <v>0</v>
      </c>
      <c r="G37" s="732">
        <v>1.5397522668061381E-3</v>
      </c>
      <c r="H37" s="718"/>
      <c r="J37" s="727"/>
      <c r="K37" s="728"/>
    </row>
    <row r="38" spans="2:11">
      <c r="B38" s="733" t="s">
        <v>1742</v>
      </c>
      <c r="C38" s="730">
        <v>8.0000000000000004E-4</v>
      </c>
      <c r="D38" s="731">
        <v>8.7420520085790265E-4</v>
      </c>
      <c r="E38" s="731">
        <v>5.1491581673213105E-4</v>
      </c>
      <c r="F38" s="731">
        <v>0</v>
      </c>
      <c r="G38" s="732">
        <v>2.1906828166025072E-3</v>
      </c>
      <c r="H38" s="718"/>
      <c r="J38" s="727"/>
      <c r="K38" s="728"/>
    </row>
    <row r="39" spans="2:11">
      <c r="B39" s="729" t="s">
        <v>1741</v>
      </c>
      <c r="C39" s="730">
        <v>1E-3</v>
      </c>
      <c r="D39" s="731">
        <v>4.58633918397644E-3</v>
      </c>
      <c r="E39" s="731">
        <v>1.1234991714843545E-3</v>
      </c>
      <c r="F39" s="731">
        <v>0</v>
      </c>
      <c r="G39" s="732">
        <v>6.7207060948377695E-3</v>
      </c>
      <c r="H39" s="718"/>
      <c r="J39" s="727"/>
      <c r="K39" s="728"/>
    </row>
    <row r="40" spans="2:11">
      <c r="B40" s="733" t="s">
        <v>1740</v>
      </c>
      <c r="C40" s="730">
        <v>0</v>
      </c>
      <c r="D40" s="731">
        <v>0</v>
      </c>
      <c r="E40" s="731">
        <v>0</v>
      </c>
      <c r="F40" s="731">
        <v>0</v>
      </c>
      <c r="G40" s="732">
        <v>0</v>
      </c>
      <c r="H40" s="718"/>
      <c r="J40" s="727"/>
      <c r="K40" s="728"/>
    </row>
    <row r="41" spans="2:11">
      <c r="B41" s="729" t="s">
        <v>1739</v>
      </c>
      <c r="C41" s="730">
        <v>0</v>
      </c>
      <c r="D41" s="731">
        <v>5.1603725608684536E-2</v>
      </c>
      <c r="E41" s="731">
        <v>4.0632237452609132E-3</v>
      </c>
      <c r="F41" s="731">
        <v>0</v>
      </c>
      <c r="G41" s="732">
        <v>5.5876626837182641E-2</v>
      </c>
      <c r="H41" s="718"/>
      <c r="J41" s="727"/>
      <c r="K41" s="728"/>
    </row>
    <row r="42" spans="2:11">
      <c r="B42" s="733" t="s">
        <v>1738</v>
      </c>
      <c r="C42" s="730">
        <v>2.9999999999999997E-4</v>
      </c>
      <c r="D42" s="731">
        <v>4.6619290226565857E-2</v>
      </c>
      <c r="E42" s="731">
        <v>1.5009122892200022E-3</v>
      </c>
      <c r="F42" s="731">
        <v>0</v>
      </c>
      <c r="G42" s="732">
        <v>4.8504631033596146E-2</v>
      </c>
      <c r="H42" s="718"/>
      <c r="J42" s="727"/>
      <c r="K42" s="728"/>
    </row>
    <row r="43" spans="2:11">
      <c r="B43" s="729" t="s">
        <v>1737</v>
      </c>
      <c r="C43" s="730">
        <v>2E-3</v>
      </c>
      <c r="D43" s="731">
        <v>-8.928019846899482E-2</v>
      </c>
      <c r="E43" s="731">
        <v>2.8267565859709798E-2</v>
      </c>
      <c r="F43" s="731">
        <v>0</v>
      </c>
      <c r="G43" s="732">
        <v>-6.1663439232474193E-2</v>
      </c>
      <c r="H43" s="718"/>
      <c r="J43" s="727"/>
      <c r="K43" s="728"/>
    </row>
    <row r="44" spans="2:11">
      <c r="B44" s="733" t="s">
        <v>1736</v>
      </c>
      <c r="C44" s="730">
        <v>3.8999999999999998E-3</v>
      </c>
      <c r="D44" s="731">
        <v>4.4827502314648271E-4</v>
      </c>
      <c r="E44" s="731">
        <v>4.3834448710582397E-3</v>
      </c>
      <c r="F44" s="731">
        <v>0</v>
      </c>
      <c r="G44" s="732">
        <v>8.7525362540996632E-3</v>
      </c>
      <c r="H44" s="718"/>
      <c r="J44" s="727"/>
      <c r="K44" s="728"/>
    </row>
    <row r="45" spans="2:11">
      <c r="B45" s="729" t="s">
        <v>1735</v>
      </c>
      <c r="C45" s="730">
        <v>0</v>
      </c>
      <c r="D45" s="731">
        <v>0</v>
      </c>
      <c r="E45" s="731">
        <v>0</v>
      </c>
      <c r="F45" s="731">
        <v>0</v>
      </c>
      <c r="G45" s="732">
        <v>0</v>
      </c>
      <c r="H45" s="718"/>
      <c r="J45" s="727"/>
      <c r="K45" s="728"/>
    </row>
    <row r="46" spans="2:11">
      <c r="B46" s="733" t="s">
        <v>1734</v>
      </c>
      <c r="C46" s="730">
        <v>2.0999999999999999E-3</v>
      </c>
      <c r="D46" s="731">
        <v>1.7265642874806364E-3</v>
      </c>
      <c r="E46" s="731">
        <v>3.1319345733256121E-3</v>
      </c>
      <c r="F46" s="731">
        <v>0</v>
      </c>
      <c r="G46" s="732">
        <v>6.9741205505204906E-3</v>
      </c>
      <c r="H46" s="718"/>
      <c r="J46" s="727"/>
      <c r="K46" s="728"/>
    </row>
    <row r="47" spans="2:11">
      <c r="B47" s="729" t="s">
        <v>1733</v>
      </c>
      <c r="C47" s="730">
        <v>0</v>
      </c>
      <c r="D47" s="731">
        <v>0</v>
      </c>
      <c r="E47" s="731">
        <v>0</v>
      </c>
      <c r="F47" s="731">
        <v>0</v>
      </c>
      <c r="G47" s="732">
        <v>0</v>
      </c>
      <c r="H47" s="718"/>
      <c r="J47" s="727"/>
      <c r="K47" s="728"/>
    </row>
    <row r="48" spans="2:11">
      <c r="B48" s="733" t="s">
        <v>1732</v>
      </c>
      <c r="C48" s="730">
        <v>0</v>
      </c>
      <c r="D48" s="731">
        <v>0</v>
      </c>
      <c r="E48" s="731">
        <v>0</v>
      </c>
      <c r="F48" s="731">
        <v>0</v>
      </c>
      <c r="G48" s="732">
        <v>0</v>
      </c>
      <c r="H48" s="718"/>
      <c r="J48" s="727"/>
      <c r="K48" s="728"/>
    </row>
    <row r="49" spans="2:11">
      <c r="B49" s="729" t="s">
        <v>1731</v>
      </c>
      <c r="C49" s="730">
        <v>4.0000000000000002E-4</v>
      </c>
      <c r="D49" s="731">
        <v>6.3410046328193914E-4</v>
      </c>
      <c r="E49" s="731">
        <v>-5.5466412123872377E-4</v>
      </c>
      <c r="F49" s="731">
        <v>0</v>
      </c>
      <c r="G49" s="732">
        <v>4.7911626311858413E-4</v>
      </c>
      <c r="H49" s="718"/>
      <c r="J49" s="727"/>
      <c r="K49" s="728"/>
    </row>
    <row r="50" spans="2:11">
      <c r="B50" s="733" t="s">
        <v>1730</v>
      </c>
      <c r="C50" s="730">
        <v>0</v>
      </c>
      <c r="D50" s="731">
        <v>0</v>
      </c>
      <c r="E50" s="731">
        <v>0</v>
      </c>
      <c r="F50" s="731">
        <v>0</v>
      </c>
      <c r="G50" s="732">
        <v>0</v>
      </c>
      <c r="H50" s="718"/>
      <c r="J50" s="727"/>
      <c r="K50" s="728"/>
    </row>
    <row r="51" spans="2:11">
      <c r="B51" s="729" t="s">
        <v>1729</v>
      </c>
      <c r="C51" s="730">
        <v>0</v>
      </c>
      <c r="D51" s="731">
        <v>0</v>
      </c>
      <c r="E51" s="731">
        <v>0</v>
      </c>
      <c r="F51" s="731">
        <v>0</v>
      </c>
      <c r="G51" s="732">
        <v>0</v>
      </c>
      <c r="H51" s="718"/>
      <c r="J51" s="727"/>
      <c r="K51" s="728"/>
    </row>
    <row r="52" spans="2:11">
      <c r="B52" s="733" t="s">
        <v>1728</v>
      </c>
      <c r="C52" s="730">
        <v>0</v>
      </c>
      <c r="D52" s="731">
        <v>0</v>
      </c>
      <c r="E52" s="731">
        <v>0</v>
      </c>
      <c r="F52" s="731">
        <v>0</v>
      </c>
      <c r="G52" s="732">
        <v>0</v>
      </c>
      <c r="H52" s="718"/>
      <c r="J52" s="727"/>
      <c r="K52" s="728"/>
    </row>
    <row r="53" spans="2:11">
      <c r="B53" s="729" t="s">
        <v>1727</v>
      </c>
      <c r="C53" s="730">
        <v>4.7000000000000002E-3</v>
      </c>
      <c r="D53" s="731">
        <v>1.3678608794291724E-2</v>
      </c>
      <c r="E53" s="731">
        <v>3.1799566526078404E-3</v>
      </c>
      <c r="F53" s="731">
        <v>0</v>
      </c>
      <c r="G53" s="732">
        <v>2.1681502525233931E-2</v>
      </c>
      <c r="H53" s="718"/>
      <c r="J53" s="727"/>
      <c r="K53" s="728"/>
    </row>
    <row r="54" spans="2:11">
      <c r="B54" s="729" t="s">
        <v>1726</v>
      </c>
      <c r="C54" s="730">
        <v>1.1999999999999999E-3</v>
      </c>
      <c r="D54" s="731">
        <v>1.3776568699075398E-4</v>
      </c>
      <c r="E54" s="731">
        <v>1.0210188461163838E-3</v>
      </c>
      <c r="F54" s="731">
        <v>0</v>
      </c>
      <c r="G54" s="732">
        <v>2.360315904703425E-3</v>
      </c>
      <c r="H54" s="718"/>
      <c r="J54" s="727"/>
      <c r="K54" s="728"/>
    </row>
    <row r="55" spans="2:11">
      <c r="B55" s="729" t="s">
        <v>1725</v>
      </c>
      <c r="C55" s="730">
        <v>1.61E-2</v>
      </c>
      <c r="D55" s="731">
        <v>1.1539171571975482E-2</v>
      </c>
      <c r="E55" s="731">
        <v>7.33525858395212E-3</v>
      </c>
      <c r="F55" s="731">
        <v>0</v>
      </c>
      <c r="G55" s="732">
        <v>3.5364314037961142E-2</v>
      </c>
      <c r="H55" s="718"/>
      <c r="J55" s="727"/>
      <c r="K55" s="728"/>
    </row>
    <row r="56" spans="2:11" ht="15.75" thickBot="1">
      <c r="B56" s="734" t="s">
        <v>3055</v>
      </c>
      <c r="C56" s="735"/>
      <c r="D56" s="736"/>
      <c r="E56" s="736">
        <v>2.8299999999999999E-2</v>
      </c>
      <c r="F56" s="736"/>
      <c r="G56" s="737"/>
      <c r="H56" s="718"/>
      <c r="J56" s="727"/>
      <c r="K56" s="728"/>
    </row>
    <row r="57" spans="2:11">
      <c r="B57" s="738" t="s">
        <v>3056</v>
      </c>
      <c r="C57" s="739"/>
      <c r="D57" s="738"/>
      <c r="E57" s="739"/>
      <c r="F57" s="738"/>
      <c r="G57" s="738"/>
      <c r="H57" s="718"/>
      <c r="J57" s="727"/>
      <c r="K57" s="728"/>
    </row>
    <row r="58" spans="2:11">
      <c r="H58" s="560"/>
    </row>
    <row r="59" spans="2:11" ht="15.75" thickBot="1">
      <c r="H59" s="560"/>
      <c r="K59" s="728"/>
    </row>
    <row r="60" spans="2:11" ht="21">
      <c r="B60" s="1078" t="s">
        <v>3057</v>
      </c>
      <c r="C60" s="1079"/>
      <c r="D60" s="740"/>
      <c r="E60" s="740"/>
      <c r="F60" s="740"/>
      <c r="G60" s="740"/>
      <c r="H60" s="740"/>
    </row>
    <row r="61" spans="2:11" ht="15.75" thickBot="1">
      <c r="B61" s="1080"/>
      <c r="C61" s="1081"/>
    </row>
    <row r="62" spans="2:11" ht="30" customHeight="1" thickBot="1">
      <c r="B62" s="741" t="s">
        <v>1724</v>
      </c>
      <c r="C62" s="742" t="s">
        <v>1723</v>
      </c>
      <c r="K62" s="743"/>
    </row>
    <row r="63" spans="2:11">
      <c r="B63" s="744" t="s">
        <v>3058</v>
      </c>
      <c r="C63" s="745">
        <v>-6.1683993539870308E-2</v>
      </c>
      <c r="E63" s="746"/>
      <c r="K63" s="746"/>
    </row>
    <row r="64" spans="2:11">
      <c r="B64" s="747" t="s">
        <v>3059</v>
      </c>
      <c r="C64" s="729">
        <v>6.3876199701790481E-2</v>
      </c>
      <c r="E64" s="746"/>
      <c r="K64" s="746"/>
    </row>
    <row r="65" spans="2:11">
      <c r="B65" s="748" t="s">
        <v>1722</v>
      </c>
      <c r="C65" s="729">
        <v>-2.1474056912737183E-2</v>
      </c>
      <c r="E65" s="746"/>
      <c r="K65" s="746"/>
    </row>
    <row r="66" spans="2:11">
      <c r="B66" s="748" t="s">
        <v>1721</v>
      </c>
      <c r="C66" s="729">
        <v>1.4130930513065909E-2</v>
      </c>
      <c r="E66" s="746"/>
      <c r="K66" s="746"/>
    </row>
    <row r="67" spans="2:11">
      <c r="B67" s="748" t="s">
        <v>1720</v>
      </c>
      <c r="C67" s="729">
        <v>1.5685391533066362E-2</v>
      </c>
      <c r="E67" s="746"/>
      <c r="K67" s="746"/>
    </row>
    <row r="68" spans="2:11">
      <c r="B68" s="749" t="s">
        <v>3060</v>
      </c>
      <c r="C68" s="729">
        <v>-6.1683993539870308E-2</v>
      </c>
      <c r="E68" s="746"/>
      <c r="K68" s="746"/>
    </row>
    <row r="69" spans="2:11">
      <c r="B69" s="748" t="s">
        <v>1719</v>
      </c>
      <c r="C69" s="750">
        <v>0</v>
      </c>
      <c r="K69" s="746"/>
    </row>
    <row r="70" spans="2:11">
      <c r="B70" s="748" t="s">
        <v>1718</v>
      </c>
      <c r="C70" s="750">
        <v>0</v>
      </c>
      <c r="K70" s="746"/>
    </row>
    <row r="71" spans="2:11" ht="15.75" thickBot="1">
      <c r="B71" s="751" t="s">
        <v>1717</v>
      </c>
      <c r="C71" s="752">
        <v>0</v>
      </c>
      <c r="K71" s="746"/>
    </row>
    <row r="72" spans="2:11" ht="15.75" thickBot="1">
      <c r="H72" s="560"/>
      <c r="K72" s="746"/>
    </row>
    <row r="73" spans="2:11" ht="15" customHeight="1">
      <c r="B73" s="1082" t="s">
        <v>3061</v>
      </c>
      <c r="C73" s="1083"/>
      <c r="D73" s="1083"/>
      <c r="E73" s="1083"/>
      <c r="F73" s="1083"/>
      <c r="G73" s="1084"/>
      <c r="H73" s="696"/>
    </row>
    <row r="74" spans="2:11" ht="15.75" customHeight="1" thickBot="1">
      <c r="B74" s="1085"/>
      <c r="C74" s="1086"/>
      <c r="D74" s="1086"/>
      <c r="E74" s="1086"/>
      <c r="F74" s="1086"/>
      <c r="G74" s="1087"/>
      <c r="H74" s="696"/>
    </row>
    <row r="75" spans="2:11" ht="15.75" thickBot="1">
      <c r="B75" s="345" t="s">
        <v>1547</v>
      </c>
      <c r="C75" s="352" t="s">
        <v>1548</v>
      </c>
      <c r="D75" s="345" t="s">
        <v>1549</v>
      </c>
      <c r="E75" s="352" t="s">
        <v>1550</v>
      </c>
      <c r="F75" s="345" t="s">
        <v>1551</v>
      </c>
      <c r="G75" s="352" t="s">
        <v>1552</v>
      </c>
      <c r="H75" s="801"/>
    </row>
    <row r="76" spans="2:11">
      <c r="B76" s="753" t="s">
        <v>3062</v>
      </c>
      <c r="C76" s="754"/>
      <c r="D76" s="755"/>
      <c r="E76" s="755"/>
      <c r="F76" s="756"/>
      <c r="G76" s="757"/>
      <c r="H76" s="718"/>
    </row>
    <row r="77" spans="2:11">
      <c r="B77" s="758" t="s">
        <v>3063</v>
      </c>
      <c r="C77" s="759"/>
      <c r="D77" s="760">
        <v>-9.4999999999999998E-3</v>
      </c>
      <c r="E77" s="761"/>
      <c r="F77" s="762"/>
      <c r="G77" s="763"/>
      <c r="H77" s="809"/>
      <c r="J77" s="764"/>
    </row>
    <row r="78" spans="2:11">
      <c r="B78" s="758" t="s">
        <v>3064</v>
      </c>
      <c r="C78" s="759"/>
      <c r="D78" s="765">
        <v>-1.39759014037564E-2</v>
      </c>
      <c r="E78" s="761"/>
      <c r="F78" s="762"/>
      <c r="G78" s="763"/>
      <c r="H78" s="809"/>
      <c r="J78" s="764"/>
    </row>
    <row r="79" spans="2:11">
      <c r="B79" s="758" t="s">
        <v>3065</v>
      </c>
      <c r="C79" s="766"/>
      <c r="D79" s="765">
        <v>9.2061283461699599E-3</v>
      </c>
      <c r="E79" s="761"/>
      <c r="F79" s="762"/>
      <c r="G79" s="763"/>
      <c r="H79" s="809"/>
      <c r="J79" s="727"/>
    </row>
    <row r="80" spans="2:11">
      <c r="B80" s="758" t="s">
        <v>3066</v>
      </c>
      <c r="C80" s="766"/>
      <c r="D80" s="760">
        <v>-6.4999999999999997E-3</v>
      </c>
      <c r="E80" s="761"/>
      <c r="F80" s="762"/>
      <c r="G80" s="763"/>
      <c r="H80" s="809"/>
    </row>
    <row r="81" spans="2:10">
      <c r="B81" s="758" t="s">
        <v>3067</v>
      </c>
      <c r="C81" s="766"/>
      <c r="D81" s="760">
        <v>-5.1000000000000004E-3</v>
      </c>
      <c r="E81" s="761"/>
      <c r="F81" s="762"/>
      <c r="G81" s="763"/>
      <c r="H81" s="809"/>
    </row>
    <row r="82" spans="2:10">
      <c r="B82" s="350" t="s">
        <v>1552</v>
      </c>
      <c r="C82" s="759"/>
      <c r="D82" s="760">
        <f>(1+D77)*(1+D78)*(1+D79)*(1+D80)*(1+D81)-1</f>
        <v>-2.5752745552273471E-2</v>
      </c>
      <c r="E82" s="761"/>
      <c r="F82" s="762"/>
      <c r="G82" s="767">
        <f>(1+C82)*(1+D82)-1</f>
        <v>-2.5752745552273471E-2</v>
      </c>
      <c r="H82" s="695"/>
    </row>
    <row r="83" spans="2:10">
      <c r="B83" s="350"/>
      <c r="C83" s="766"/>
      <c r="D83" s="761"/>
      <c r="E83" s="761"/>
      <c r="F83" s="762"/>
      <c r="G83" s="763"/>
      <c r="H83" s="695"/>
    </row>
    <row r="84" spans="2:10">
      <c r="B84" s="768" t="s">
        <v>3068</v>
      </c>
      <c r="C84" s="766"/>
      <c r="D84" s="761"/>
      <c r="E84" s="761"/>
      <c r="F84" s="762"/>
      <c r="G84" s="763"/>
      <c r="H84" s="695"/>
    </row>
    <row r="85" spans="2:10">
      <c r="B85" s="350" t="s">
        <v>3069</v>
      </c>
      <c r="C85" s="759"/>
      <c r="D85" s="760">
        <v>-9.4999999999999998E-3</v>
      </c>
      <c r="E85" s="761"/>
      <c r="F85" s="762"/>
      <c r="G85" s="763"/>
      <c r="H85" s="809"/>
      <c r="J85" s="764"/>
    </row>
    <row r="86" spans="2:10">
      <c r="B86" s="350" t="s">
        <v>3070</v>
      </c>
      <c r="C86" s="759"/>
      <c r="D86" s="760">
        <v>-1.4999999999999999E-2</v>
      </c>
      <c r="E86" s="761"/>
      <c r="F86" s="762"/>
      <c r="G86" s="763"/>
      <c r="H86" s="809"/>
      <c r="J86" s="764"/>
    </row>
    <row r="87" spans="2:10">
      <c r="B87" s="350" t="s">
        <v>3071</v>
      </c>
      <c r="C87" s="759"/>
      <c r="D87" s="760">
        <v>9.4999999999999998E-3</v>
      </c>
      <c r="E87" s="761"/>
      <c r="F87" s="762"/>
      <c r="G87" s="763"/>
      <c r="H87" s="809"/>
      <c r="J87" s="764"/>
    </row>
    <row r="88" spans="2:10">
      <c r="B88" s="350" t="s">
        <v>3072</v>
      </c>
      <c r="C88" s="766"/>
      <c r="D88" s="760">
        <v>-2.5499999999999998E-2</v>
      </c>
      <c r="E88" s="761"/>
      <c r="F88" s="762"/>
      <c r="G88" s="763"/>
      <c r="H88" s="809"/>
    </row>
    <row r="89" spans="2:10">
      <c r="B89" s="350" t="s">
        <v>3067</v>
      </c>
      <c r="C89" s="766"/>
      <c r="D89" s="760">
        <v>-5.1000000000000004E-3</v>
      </c>
      <c r="E89" s="761"/>
      <c r="F89" s="762"/>
      <c r="G89" s="763"/>
      <c r="H89" s="809"/>
    </row>
    <row r="90" spans="2:10">
      <c r="B90" s="350" t="s">
        <v>1552</v>
      </c>
      <c r="C90" s="769"/>
      <c r="D90" s="760">
        <f>(1+D85)*(1+D86)*(1+D87)*(1+D88)*(1+D89)-1</f>
        <v>-4.5099088335707083E-2</v>
      </c>
      <c r="E90" s="761"/>
      <c r="F90" s="762"/>
      <c r="G90" s="767">
        <f>(1+C90)*(1+D90)-1</f>
        <v>-4.5099088335707083E-2</v>
      </c>
      <c r="H90" s="695"/>
    </row>
    <row r="91" spans="2:10">
      <c r="B91" s="350"/>
      <c r="C91" s="766"/>
      <c r="D91" s="761"/>
      <c r="E91" s="761"/>
      <c r="F91" s="762"/>
      <c r="G91" s="763"/>
      <c r="H91" s="695"/>
    </row>
    <row r="92" spans="2:10">
      <c r="B92" s="768" t="s">
        <v>1721</v>
      </c>
      <c r="C92" s="766"/>
      <c r="D92" s="761"/>
      <c r="E92" s="761"/>
      <c r="F92" s="762"/>
      <c r="G92" s="763"/>
      <c r="H92" s="695"/>
    </row>
    <row r="93" spans="2:10">
      <c r="B93" s="350" t="s">
        <v>3073</v>
      </c>
      <c r="C93" s="766"/>
      <c r="D93" s="760">
        <v>-6.6000000000000003E-2</v>
      </c>
      <c r="E93" s="761"/>
      <c r="F93" s="762"/>
      <c r="G93" s="763"/>
      <c r="H93" s="809"/>
    </row>
    <row r="94" spans="2:10">
      <c r="B94" s="350" t="s">
        <v>3074</v>
      </c>
      <c r="C94" s="766"/>
      <c r="D94" s="760">
        <v>-5.1000000000000004E-3</v>
      </c>
      <c r="E94" s="761"/>
      <c r="F94" s="762"/>
      <c r="G94" s="763"/>
      <c r="H94" s="809"/>
    </row>
    <row r="95" spans="2:10">
      <c r="B95" s="350" t="s">
        <v>1552</v>
      </c>
      <c r="C95" s="766"/>
      <c r="D95" s="760">
        <f>(1+D93)*(1+D94)-1</f>
        <v>-7.0763400000000032E-2</v>
      </c>
      <c r="E95" s="761"/>
      <c r="F95" s="762"/>
      <c r="G95" s="767">
        <f>(1+D95)-1</f>
        <v>-7.0763400000000032E-2</v>
      </c>
      <c r="H95" s="695"/>
    </row>
    <row r="96" spans="2:10">
      <c r="B96" s="350"/>
      <c r="C96" s="766"/>
      <c r="D96" s="761"/>
      <c r="E96" s="761"/>
      <c r="F96" s="762"/>
      <c r="G96" s="763"/>
      <c r="H96" s="695"/>
    </row>
    <row r="97" spans="2:10">
      <c r="B97" s="768" t="s">
        <v>3075</v>
      </c>
      <c r="C97" s="766"/>
      <c r="D97" s="761"/>
      <c r="E97" s="761"/>
      <c r="F97" s="762"/>
      <c r="G97" s="763"/>
      <c r="H97" s="695"/>
    </row>
    <row r="98" spans="2:10">
      <c r="B98" s="350" t="s">
        <v>3076</v>
      </c>
      <c r="C98" s="766"/>
      <c r="D98" s="770">
        <v>-5.1000000000000004E-3</v>
      </c>
      <c r="E98" s="761"/>
      <c r="F98" s="762"/>
      <c r="G98" s="763"/>
      <c r="H98" s="809"/>
    </row>
    <row r="99" spans="2:10">
      <c r="B99" s="771" t="s">
        <v>3077</v>
      </c>
      <c r="C99" s="766"/>
      <c r="D99" s="770">
        <v>-5.1000000000000004E-3</v>
      </c>
      <c r="E99" s="761"/>
      <c r="F99" s="762"/>
      <c r="G99" s="763"/>
      <c r="H99" s="809"/>
    </row>
    <row r="100" spans="2:10">
      <c r="B100" s="771" t="s">
        <v>3078</v>
      </c>
      <c r="C100" s="766"/>
      <c r="D100" s="770">
        <v>0</v>
      </c>
      <c r="E100" s="761"/>
      <c r="F100" s="762"/>
      <c r="G100" s="763"/>
      <c r="H100" s="809"/>
    </row>
    <row r="101" spans="2:10">
      <c r="B101" s="771" t="s">
        <v>3079</v>
      </c>
      <c r="C101" s="766"/>
      <c r="D101" s="770">
        <v>0</v>
      </c>
      <c r="E101" s="761"/>
      <c r="F101" s="762"/>
      <c r="G101" s="763"/>
      <c r="H101" s="809"/>
    </row>
    <row r="102" spans="2:10">
      <c r="B102" s="350" t="s">
        <v>1552</v>
      </c>
      <c r="C102" s="766"/>
      <c r="D102" s="760">
        <f>(1+D98)-1</f>
        <v>-5.0999999999999934E-3</v>
      </c>
      <c r="E102" s="761"/>
      <c r="F102" s="762"/>
      <c r="G102" s="767">
        <f>(1+D102)-1</f>
        <v>-5.0999999999999934E-3</v>
      </c>
      <c r="H102" s="560"/>
    </row>
    <row r="103" spans="2:10">
      <c r="B103" s="350"/>
      <c r="C103" s="766"/>
      <c r="D103" s="761"/>
      <c r="E103" s="761"/>
      <c r="F103" s="762"/>
      <c r="G103" s="763"/>
      <c r="H103" s="695"/>
    </row>
    <row r="104" spans="2:10">
      <c r="B104" s="768" t="s">
        <v>3080</v>
      </c>
      <c r="C104" s="766"/>
      <c r="D104" s="761"/>
      <c r="E104" s="761"/>
      <c r="F104" s="762"/>
      <c r="G104" s="763"/>
      <c r="H104" s="695"/>
      <c r="J104" s="384"/>
    </row>
    <row r="105" spans="2:10">
      <c r="B105" s="350" t="s">
        <v>3076</v>
      </c>
      <c r="C105" s="766"/>
      <c r="D105" s="770">
        <v>-5.1000000000000004E-3</v>
      </c>
      <c r="E105" s="761"/>
      <c r="F105" s="762"/>
      <c r="G105" s="763"/>
      <c r="H105" s="809"/>
      <c r="J105" s="384"/>
    </row>
    <row r="106" spans="2:10">
      <c r="B106" s="350" t="s">
        <v>1552</v>
      </c>
      <c r="C106" s="766"/>
      <c r="D106" s="760">
        <f>(1+D105)-1</f>
        <v>-5.0999999999999934E-3</v>
      </c>
      <c r="E106" s="761"/>
      <c r="F106" s="762"/>
      <c r="G106" s="767">
        <f>(1+D106)-1</f>
        <v>-5.0999999999999934E-3</v>
      </c>
      <c r="H106" s="560"/>
      <c r="J106" s="384"/>
    </row>
    <row r="107" spans="2:10">
      <c r="B107" s="350"/>
      <c r="C107" s="766"/>
      <c r="D107" s="761"/>
      <c r="E107" s="761"/>
      <c r="F107" s="762"/>
      <c r="G107" s="763"/>
      <c r="H107" s="695"/>
    </row>
    <row r="108" spans="2:10">
      <c r="B108" s="768" t="s">
        <v>3081</v>
      </c>
      <c r="C108" s="766"/>
      <c r="D108" s="761"/>
      <c r="E108" s="761"/>
      <c r="F108" s="762"/>
      <c r="G108" s="763"/>
      <c r="H108" s="695"/>
    </row>
    <row r="109" spans="2:10">
      <c r="B109" s="350" t="s">
        <v>3076</v>
      </c>
      <c r="C109" s="766"/>
      <c r="D109" s="770">
        <v>-5.1000000000000004E-3</v>
      </c>
      <c r="E109" s="761"/>
      <c r="F109" s="762"/>
      <c r="G109" s="763"/>
      <c r="H109" s="809"/>
    </row>
    <row r="110" spans="2:10">
      <c r="B110" s="350" t="s">
        <v>1552</v>
      </c>
      <c r="C110" s="766"/>
      <c r="D110" s="760">
        <f>(1+D109)-1</f>
        <v>-5.0999999999999934E-3</v>
      </c>
      <c r="E110" s="761"/>
      <c r="F110" s="762"/>
      <c r="G110" s="767">
        <f>(1+D110)-1</f>
        <v>-5.0999999999999934E-3</v>
      </c>
      <c r="H110" s="560"/>
    </row>
    <row r="111" spans="2:10">
      <c r="B111" s="350"/>
      <c r="C111" s="766"/>
      <c r="D111" s="761"/>
      <c r="E111" s="761"/>
      <c r="F111" s="762"/>
      <c r="G111" s="763"/>
      <c r="H111" s="695"/>
    </row>
    <row r="112" spans="2:10">
      <c r="B112" s="768" t="s">
        <v>3082</v>
      </c>
      <c r="C112" s="766"/>
      <c r="D112" s="761"/>
      <c r="E112" s="761"/>
      <c r="F112" s="762"/>
      <c r="G112" s="763"/>
      <c r="H112" s="695"/>
    </row>
    <row r="113" spans="2:10">
      <c r="B113" s="350" t="s">
        <v>3076</v>
      </c>
      <c r="C113" s="766"/>
      <c r="D113" s="770">
        <v>-5.1000000000000004E-3</v>
      </c>
      <c r="E113" s="761"/>
      <c r="F113" s="762"/>
      <c r="G113" s="763"/>
      <c r="H113" s="809"/>
    </row>
    <row r="114" spans="2:10">
      <c r="B114" s="771" t="s">
        <v>3083</v>
      </c>
      <c r="C114" s="766"/>
      <c r="D114" s="770">
        <v>-5.1000000000000004E-3</v>
      </c>
      <c r="E114" s="761"/>
      <c r="F114" s="762"/>
      <c r="G114" s="763"/>
      <c r="H114" s="809"/>
    </row>
    <row r="115" spans="2:10">
      <c r="B115" s="771" t="s">
        <v>3084</v>
      </c>
      <c r="C115" s="766"/>
      <c r="D115" s="770">
        <v>0</v>
      </c>
      <c r="E115" s="761"/>
      <c r="F115" s="762"/>
      <c r="G115" s="763"/>
      <c r="H115" s="809"/>
    </row>
    <row r="116" spans="2:10">
      <c r="B116" s="771" t="s">
        <v>3085</v>
      </c>
      <c r="C116" s="766"/>
      <c r="D116" s="770">
        <v>-5.1000000000000004E-3</v>
      </c>
      <c r="E116" s="761"/>
      <c r="F116" s="762"/>
      <c r="G116" s="763"/>
      <c r="H116" s="809"/>
      <c r="J116" s="384"/>
    </row>
    <row r="117" spans="2:10">
      <c r="B117" s="771" t="s">
        <v>3086</v>
      </c>
      <c r="C117" s="766"/>
      <c r="D117" s="770">
        <v>-5.1000000000000004E-3</v>
      </c>
      <c r="E117" s="761"/>
      <c r="F117" s="762"/>
      <c r="G117" s="763"/>
      <c r="H117" s="809"/>
      <c r="J117" s="384"/>
    </row>
    <row r="118" spans="2:10">
      <c r="B118" s="771" t="s">
        <v>3087</v>
      </c>
      <c r="C118" s="766"/>
      <c r="D118" s="770">
        <v>-5.1000000000000004E-3</v>
      </c>
      <c r="E118" s="761"/>
      <c r="F118" s="762"/>
      <c r="G118" s="763"/>
      <c r="H118" s="809"/>
      <c r="J118" s="384"/>
    </row>
    <row r="119" spans="2:10">
      <c r="B119" s="771" t="s">
        <v>3088</v>
      </c>
      <c r="C119" s="766"/>
      <c r="D119" s="770">
        <v>-5.1000000000000004E-3</v>
      </c>
      <c r="E119" s="761"/>
      <c r="F119" s="762"/>
      <c r="G119" s="763"/>
      <c r="H119" s="809"/>
      <c r="J119" s="384"/>
    </row>
    <row r="120" spans="2:10">
      <c r="B120" s="771" t="s">
        <v>3089</v>
      </c>
      <c r="C120" s="766"/>
      <c r="D120" s="770">
        <v>-5.1000000000000004E-3</v>
      </c>
      <c r="E120" s="761"/>
      <c r="F120" s="762"/>
      <c r="G120" s="763"/>
      <c r="H120" s="809"/>
      <c r="J120" s="384"/>
    </row>
    <row r="121" spans="2:10">
      <c r="B121" s="771" t="s">
        <v>3090</v>
      </c>
      <c r="C121" s="766"/>
      <c r="D121" s="770">
        <v>-5.1000000000000004E-3</v>
      </c>
      <c r="E121" s="761"/>
      <c r="F121" s="762"/>
      <c r="G121" s="763"/>
      <c r="H121" s="809"/>
      <c r="J121" s="384"/>
    </row>
    <row r="122" spans="2:10">
      <c r="B122" s="771" t="s">
        <v>3091</v>
      </c>
      <c r="C122" s="766"/>
      <c r="D122" s="770">
        <v>0</v>
      </c>
      <c r="E122" s="761"/>
      <c r="F122" s="762"/>
      <c r="G122" s="763"/>
      <c r="H122" s="809"/>
      <c r="J122" s="384"/>
    </row>
    <row r="123" spans="2:10">
      <c r="B123" s="771" t="s">
        <v>3059</v>
      </c>
      <c r="C123" s="766"/>
      <c r="D123" s="770">
        <v>-5.1000000000000004E-3</v>
      </c>
      <c r="E123" s="761"/>
      <c r="F123" s="762"/>
      <c r="G123" s="763"/>
      <c r="H123" s="809"/>
      <c r="J123" s="772"/>
    </row>
    <row r="124" spans="2:10">
      <c r="B124" s="771" t="s">
        <v>3092</v>
      </c>
      <c r="C124" s="766"/>
      <c r="D124" s="770">
        <v>0</v>
      </c>
      <c r="E124" s="761"/>
      <c r="F124" s="762"/>
      <c r="G124" s="763"/>
      <c r="H124" s="809"/>
      <c r="J124" s="772"/>
    </row>
    <row r="125" spans="2:10">
      <c r="B125" s="771" t="s">
        <v>3093</v>
      </c>
      <c r="C125" s="766"/>
      <c r="D125" s="770">
        <v>0</v>
      </c>
      <c r="E125" s="761"/>
      <c r="F125" s="762"/>
      <c r="G125" s="763"/>
      <c r="H125" s="809"/>
      <c r="J125" s="772"/>
    </row>
    <row r="126" spans="2:10">
      <c r="B126" s="771" t="s">
        <v>3094</v>
      </c>
      <c r="C126" s="766"/>
      <c r="D126" s="770">
        <v>-5.1000000000000004E-3</v>
      </c>
      <c r="E126" s="761"/>
      <c r="F126" s="762"/>
      <c r="G126" s="763"/>
      <c r="H126" s="809"/>
      <c r="J126" s="384"/>
    </row>
    <row r="127" spans="2:10">
      <c r="B127" s="771" t="s">
        <v>3095</v>
      </c>
      <c r="C127" s="766"/>
      <c r="D127" s="770">
        <v>-5.1000000000000004E-3</v>
      </c>
      <c r="E127" s="761"/>
      <c r="F127" s="762"/>
      <c r="G127" s="763"/>
      <c r="H127" s="809"/>
      <c r="J127" s="384"/>
    </row>
    <row r="128" spans="2:10">
      <c r="B128" s="771" t="s">
        <v>3096</v>
      </c>
      <c r="C128" s="766"/>
      <c r="D128" s="770">
        <v>-5.1000000000000004E-3</v>
      </c>
      <c r="E128" s="761"/>
      <c r="F128" s="762"/>
      <c r="G128" s="763"/>
      <c r="H128" s="809"/>
      <c r="J128" s="384"/>
    </row>
    <row r="129" spans="2:8" s="384" customFormat="1">
      <c r="B129" s="771" t="s">
        <v>3097</v>
      </c>
      <c r="C129" s="766"/>
      <c r="D129" s="770">
        <v>-5.1000000000000004E-3</v>
      </c>
      <c r="E129" s="761"/>
      <c r="F129" s="762"/>
      <c r="G129" s="763"/>
      <c r="H129" s="809"/>
    </row>
    <row r="130" spans="2:8" s="384" customFormat="1">
      <c r="B130" s="771" t="s">
        <v>3098</v>
      </c>
      <c r="C130" s="766"/>
      <c r="D130" s="770">
        <v>-5.1000000000000004E-3</v>
      </c>
      <c r="E130" s="761"/>
      <c r="F130" s="762"/>
      <c r="G130" s="763"/>
      <c r="H130" s="809"/>
    </row>
    <row r="131" spans="2:8" s="384" customFormat="1">
      <c r="B131" s="350" t="s">
        <v>1552</v>
      </c>
      <c r="C131" s="766"/>
      <c r="D131" s="760">
        <f>(1+D113)-1</f>
        <v>-5.0999999999999934E-3</v>
      </c>
      <c r="E131" s="761"/>
      <c r="F131" s="762"/>
      <c r="G131" s="767">
        <f>(1+D131)-1</f>
        <v>-5.0999999999999934E-3</v>
      </c>
      <c r="H131" s="560"/>
    </row>
    <row r="132" spans="2:8" s="384" customFormat="1">
      <c r="B132" s="350"/>
      <c r="C132" s="766"/>
      <c r="D132" s="761"/>
      <c r="E132" s="761"/>
      <c r="F132" s="762"/>
      <c r="G132" s="773"/>
      <c r="H132" s="695"/>
    </row>
    <row r="133" spans="2:8" ht="15.75" thickBot="1">
      <c r="B133" s="346"/>
      <c r="C133" s="774"/>
      <c r="D133" s="775"/>
      <c r="E133" s="775"/>
      <c r="F133" s="776"/>
      <c r="G133" s="777"/>
      <c r="H133" s="695"/>
    </row>
  </sheetData>
  <mergeCells count="5">
    <mergeCell ref="B60:C61"/>
    <mergeCell ref="C2:H3"/>
    <mergeCell ref="L2:Q3"/>
    <mergeCell ref="B13:G14"/>
    <mergeCell ref="B73:G74"/>
  </mergeCells>
  <pageMargins left="0.70866141732283472" right="0.70866141732283472" top="0.74803149606299213" bottom="0.74803149606299213" header="0.31496062992125984" footer="0.31496062992125984"/>
  <pageSetup paperSize="9" scale="60" orientation="portrait" r:id="rId1"/>
  <headerFooter>
    <oddFooter>&amp;L&amp;F&amp;CPage &amp;P/&amp;N&amp;R&amp;A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1:J137"/>
  <sheetViews>
    <sheetView zoomScaleNormal="100" workbookViewId="0">
      <pane ySplit="4680" activePane="bottomLeft"/>
      <selection activeCell="C5" sqref="C5"/>
      <selection pane="bottomLeft" sqref="A1:B1"/>
    </sheetView>
  </sheetViews>
  <sheetFormatPr defaultRowHeight="11.25"/>
  <cols>
    <col min="1" max="1" width="10.5703125" style="2" customWidth="1"/>
    <col min="2" max="2" width="75.85546875" style="1" customWidth="1"/>
    <col min="3" max="3" width="13.85546875" style="2" customWidth="1"/>
    <col min="4" max="6" width="13.85546875" style="1" customWidth="1"/>
    <col min="7" max="7" width="11.28515625" style="1" customWidth="1"/>
    <col min="8" max="9" width="11.42578125" style="1" customWidth="1"/>
    <col min="10" max="16384" width="9.140625" style="1"/>
  </cols>
  <sheetData>
    <row r="1" spans="1:7" ht="12.75" customHeight="1">
      <c r="A1" s="1063" t="s">
        <v>126</v>
      </c>
      <c r="B1" s="1063"/>
      <c r="C1" s="175"/>
    </row>
    <row r="2" spans="1:7" ht="11.25" customHeight="1">
      <c r="A2" s="195"/>
      <c r="B2" s="195"/>
      <c r="C2" s="195"/>
    </row>
    <row r="3" spans="1:7">
      <c r="A3" s="173" t="s">
        <v>125</v>
      </c>
      <c r="F3" s="172"/>
    </row>
    <row r="4" spans="1:7">
      <c r="B4" s="171"/>
      <c r="G4" s="170"/>
    </row>
    <row r="5" spans="1:7">
      <c r="A5" s="85">
        <v>1</v>
      </c>
      <c r="B5" s="930" t="s">
        <v>123</v>
      </c>
      <c r="G5" s="170"/>
    </row>
    <row r="6" spans="1:7">
      <c r="A6" s="85">
        <v>2</v>
      </c>
      <c r="B6" s="930" t="s">
        <v>97</v>
      </c>
      <c r="G6" s="170"/>
    </row>
    <row r="7" spans="1:7">
      <c r="A7" s="85">
        <v>3</v>
      </c>
      <c r="B7" s="930" t="s">
        <v>92</v>
      </c>
      <c r="G7" s="170"/>
    </row>
    <row r="8" spans="1:7">
      <c r="A8" s="85">
        <v>4</v>
      </c>
      <c r="B8" s="930" t="s">
        <v>82</v>
      </c>
      <c r="G8" s="170"/>
    </row>
    <row r="9" spans="1:7">
      <c r="A9" s="85">
        <v>5</v>
      </c>
      <c r="B9" s="930" t="s">
        <v>77</v>
      </c>
      <c r="G9" s="170"/>
    </row>
    <row r="10" spans="1:7">
      <c r="A10" s="85">
        <v>6</v>
      </c>
      <c r="B10" s="930" t="s">
        <v>76</v>
      </c>
      <c r="G10" s="170"/>
    </row>
    <row r="11" spans="1:7" ht="12.75" customHeight="1">
      <c r="A11" s="85">
        <v>7</v>
      </c>
      <c r="B11" s="930" t="s">
        <v>124</v>
      </c>
    </row>
    <row r="12" spans="1:7" ht="12.75" customHeight="1">
      <c r="A12" s="85">
        <v>8</v>
      </c>
      <c r="B12" s="930" t="s">
        <v>68</v>
      </c>
    </row>
    <row r="13" spans="1:7" ht="12.75" customHeight="1">
      <c r="A13" s="85">
        <v>9</v>
      </c>
      <c r="B13" s="930" t="s">
        <v>67</v>
      </c>
    </row>
    <row r="14" spans="1:7" ht="12.75" customHeight="1">
      <c r="A14" s="85">
        <v>10</v>
      </c>
      <c r="B14" s="930" t="s">
        <v>55</v>
      </c>
    </row>
    <row r="15" spans="1:7" ht="12.75" customHeight="1">
      <c r="A15" s="85">
        <v>11</v>
      </c>
      <c r="B15" s="930" t="s">
        <v>20</v>
      </c>
    </row>
    <row r="16" spans="1:7" ht="12.75" customHeight="1">
      <c r="A16" s="2">
        <v>12</v>
      </c>
      <c r="B16" s="930" t="s">
        <v>10</v>
      </c>
    </row>
    <row r="17" spans="1:9" ht="12.75" customHeight="1">
      <c r="A17" s="85">
        <v>13</v>
      </c>
      <c r="B17" s="930" t="s">
        <v>7</v>
      </c>
    </row>
    <row r="18" spans="1:9" ht="12.75" customHeight="1" thickBot="1">
      <c r="A18" s="64"/>
      <c r="B18" s="169"/>
      <c r="C18" s="64"/>
      <c r="D18" s="61"/>
      <c r="E18" s="61"/>
      <c r="F18" s="61"/>
      <c r="G18" s="61"/>
      <c r="H18" s="61"/>
    </row>
    <row r="19" spans="1:9">
      <c r="B19" s="168"/>
      <c r="G19" s="88"/>
      <c r="H19" s="88"/>
      <c r="I19" s="88"/>
    </row>
    <row r="20" spans="1:9" s="93" customFormat="1">
      <c r="A20" s="108">
        <v>1</v>
      </c>
      <c r="B20" s="167" t="s">
        <v>123</v>
      </c>
      <c r="I20" s="16"/>
    </row>
    <row r="21" spans="1:9" s="93" customFormat="1" ht="12" thickBot="1">
      <c r="A21" s="108"/>
      <c r="B21" s="145"/>
      <c r="C21" s="87"/>
    </row>
    <row r="22" spans="1:9" s="93" customFormat="1" ht="36" customHeight="1" thickBot="1">
      <c r="A22" s="130" t="s">
        <v>54</v>
      </c>
      <c r="B22" s="129" t="s">
        <v>53</v>
      </c>
      <c r="C22" s="166" t="s">
        <v>122</v>
      </c>
      <c r="D22" s="165" t="s">
        <v>121</v>
      </c>
      <c r="E22" s="164" t="s">
        <v>120</v>
      </c>
    </row>
    <row r="23" spans="1:9" s="93" customFormat="1" ht="12.75">
      <c r="A23" s="128" t="s">
        <v>119</v>
      </c>
      <c r="B23" s="127" t="s">
        <v>118</v>
      </c>
      <c r="C23" s="162"/>
      <c r="D23" s="75">
        <v>1456</v>
      </c>
      <c r="E23" s="155">
        <v>0.46</v>
      </c>
      <c r="I23" s="106"/>
    </row>
    <row r="24" spans="1:9" s="93" customFormat="1" ht="12.75">
      <c r="A24" s="161" t="s">
        <v>117</v>
      </c>
      <c r="B24" s="160" t="s">
        <v>116</v>
      </c>
      <c r="C24" s="159"/>
      <c r="D24" s="71">
        <v>1122</v>
      </c>
      <c r="E24" s="151">
        <v>0.51</v>
      </c>
      <c r="I24" s="106"/>
    </row>
    <row r="25" spans="1:9" s="93" customFormat="1" ht="13.5" thickBot="1">
      <c r="A25" s="150" t="s">
        <v>115</v>
      </c>
      <c r="B25" s="149" t="s">
        <v>114</v>
      </c>
      <c r="C25" s="158"/>
      <c r="D25" s="66">
        <v>544</v>
      </c>
      <c r="E25" s="147">
        <v>0.59</v>
      </c>
      <c r="I25" s="106"/>
    </row>
    <row r="26" spans="1:9" s="93" customFormat="1" ht="12.75">
      <c r="A26" s="163" t="s">
        <v>113</v>
      </c>
      <c r="B26" s="157" t="s">
        <v>112</v>
      </c>
      <c r="C26" s="162"/>
      <c r="D26" s="75">
        <v>5553</v>
      </c>
      <c r="E26" s="155">
        <v>0.66</v>
      </c>
      <c r="I26" s="106"/>
    </row>
    <row r="27" spans="1:9" s="93" customFormat="1" ht="12.75">
      <c r="A27" s="161" t="s">
        <v>111</v>
      </c>
      <c r="B27" s="160" t="s">
        <v>110</v>
      </c>
      <c r="C27" s="159"/>
      <c r="D27" s="71">
        <v>5373</v>
      </c>
      <c r="E27" s="151">
        <v>0.85</v>
      </c>
      <c r="I27" s="106"/>
    </row>
    <row r="28" spans="1:9" s="93" customFormat="1" ht="12.75">
      <c r="A28" s="161" t="s">
        <v>109</v>
      </c>
      <c r="B28" s="160" t="s">
        <v>108</v>
      </c>
      <c r="C28" s="159"/>
      <c r="D28" s="71">
        <v>3228</v>
      </c>
      <c r="E28" s="151">
        <v>0.46</v>
      </c>
      <c r="I28" s="106"/>
    </row>
    <row r="29" spans="1:9" s="93" customFormat="1" ht="12.75">
      <c r="A29" s="161" t="s">
        <v>107</v>
      </c>
      <c r="B29" s="160" t="s">
        <v>106</v>
      </c>
      <c r="C29" s="159"/>
      <c r="D29" s="71">
        <v>4224</v>
      </c>
      <c r="E29" s="151">
        <v>0.75</v>
      </c>
      <c r="I29" s="106"/>
    </row>
    <row r="30" spans="1:9" s="93" customFormat="1" ht="13.5" thickBot="1">
      <c r="A30" s="125" t="s">
        <v>105</v>
      </c>
      <c r="B30" s="124" t="s">
        <v>104</v>
      </c>
      <c r="C30" s="158"/>
      <c r="D30" s="66">
        <v>4392</v>
      </c>
      <c r="E30" s="147">
        <v>0.78</v>
      </c>
      <c r="I30" s="106"/>
    </row>
    <row r="31" spans="1:9" s="93" customFormat="1" ht="12.75">
      <c r="A31" s="128" t="s">
        <v>103</v>
      </c>
      <c r="B31" s="157" t="s">
        <v>102</v>
      </c>
      <c r="C31" s="76">
        <v>5363</v>
      </c>
      <c r="D31" s="156"/>
      <c r="E31" s="155">
        <v>0.74</v>
      </c>
      <c r="I31" s="106"/>
    </row>
    <row r="32" spans="1:9" s="93" customFormat="1" ht="12.75">
      <c r="A32" s="154" t="s">
        <v>101</v>
      </c>
      <c r="B32" s="153" t="s">
        <v>100</v>
      </c>
      <c r="C32" s="72">
        <v>5128</v>
      </c>
      <c r="D32" s="152"/>
      <c r="E32" s="151">
        <v>0.86</v>
      </c>
      <c r="I32" s="106"/>
    </row>
    <row r="33" spans="1:9" s="93" customFormat="1" ht="13.5" thickBot="1">
      <c r="A33" s="150" t="s">
        <v>99</v>
      </c>
      <c r="B33" s="149" t="s">
        <v>98</v>
      </c>
      <c r="C33" s="67">
        <v>4750</v>
      </c>
      <c r="D33" s="148"/>
      <c r="E33" s="147">
        <v>0.91</v>
      </c>
      <c r="I33" s="106"/>
    </row>
    <row r="34" spans="1:9" ht="12" thickBot="1">
      <c r="A34" s="64"/>
      <c r="B34" s="98"/>
      <c r="C34" s="64"/>
      <c r="D34" s="61"/>
      <c r="E34" s="61"/>
      <c r="G34" s="61"/>
      <c r="H34" s="61"/>
      <c r="I34" s="61"/>
    </row>
    <row r="35" spans="1:9">
      <c r="A35" s="85"/>
      <c r="B35" s="146"/>
      <c r="C35" s="85"/>
      <c r="D35" s="69"/>
      <c r="E35" s="69"/>
      <c r="F35" s="88"/>
      <c r="G35" s="88"/>
      <c r="H35" s="88"/>
      <c r="I35" s="69"/>
    </row>
    <row r="36" spans="1:9" s="93" customFormat="1">
      <c r="A36" s="108">
        <v>2</v>
      </c>
      <c r="B36" s="145" t="s">
        <v>97</v>
      </c>
      <c r="I36" s="16"/>
    </row>
    <row r="37" spans="1:9" s="93" customFormat="1" ht="12" thickBot="1">
      <c r="A37" s="108"/>
      <c r="B37" s="145"/>
      <c r="C37" s="87"/>
    </row>
    <row r="38" spans="1:9" s="93" customFormat="1" ht="12" thickBot="1">
      <c r="A38" s="108"/>
      <c r="B38" s="144" t="s">
        <v>69</v>
      </c>
      <c r="C38" s="94" t="s">
        <v>4</v>
      </c>
    </row>
    <row r="39" spans="1:9" s="93" customFormat="1">
      <c r="A39" s="108"/>
      <c r="B39" s="143" t="s">
        <v>96</v>
      </c>
      <c r="C39" s="142">
        <v>53</v>
      </c>
    </row>
    <row r="40" spans="1:9" s="93" customFormat="1" ht="11.25" customHeight="1">
      <c r="A40" s="108"/>
      <c r="B40" s="141" t="s">
        <v>95</v>
      </c>
      <c r="C40" s="140">
        <v>269</v>
      </c>
    </row>
    <row r="41" spans="1:9" s="93" customFormat="1" ht="11.25" customHeight="1">
      <c r="A41" s="108"/>
      <c r="B41" s="141" t="s">
        <v>94</v>
      </c>
      <c r="C41" s="140">
        <v>372</v>
      </c>
    </row>
    <row r="42" spans="1:9" s="93" customFormat="1" ht="12" thickBot="1">
      <c r="A42" s="108"/>
      <c r="B42" s="139" t="s">
        <v>93</v>
      </c>
      <c r="C42" s="138">
        <v>26</v>
      </c>
    </row>
    <row r="43" spans="1:9" ht="12" thickBot="1">
      <c r="A43" s="61"/>
      <c r="B43" s="61"/>
      <c r="C43" s="64"/>
      <c r="D43" s="122"/>
      <c r="E43" s="121"/>
      <c r="G43" s="61"/>
      <c r="H43" s="61"/>
      <c r="I43" s="61"/>
    </row>
    <row r="44" spans="1:9">
      <c r="A44" s="69"/>
      <c r="B44" s="69"/>
      <c r="C44" s="85"/>
      <c r="D44" s="84"/>
      <c r="E44" s="83"/>
      <c r="F44" s="88"/>
      <c r="G44" s="69"/>
      <c r="H44" s="69"/>
      <c r="I44" s="69"/>
    </row>
    <row r="45" spans="1:9">
      <c r="A45" s="87">
        <v>3</v>
      </c>
      <c r="B45" s="86" t="s">
        <v>92</v>
      </c>
      <c r="C45" s="85"/>
      <c r="D45" s="84"/>
      <c r="E45" s="83"/>
      <c r="G45" s="69"/>
      <c r="H45" s="69"/>
      <c r="I45" s="16"/>
    </row>
    <row r="46" spans="1:9">
      <c r="A46" s="69"/>
      <c r="B46" s="69"/>
      <c r="C46" s="85"/>
      <c r="D46" s="84"/>
      <c r="E46" s="83"/>
      <c r="G46" s="69"/>
      <c r="H46" s="69"/>
      <c r="I46" s="69"/>
    </row>
    <row r="47" spans="1:9">
      <c r="A47" s="1064" t="s">
        <v>91</v>
      </c>
      <c r="B47" s="1064"/>
      <c r="C47" s="1064"/>
      <c r="D47" s="1064"/>
      <c r="E47" s="1064"/>
      <c r="F47" s="1064"/>
      <c r="G47" s="1064"/>
      <c r="H47" s="69"/>
      <c r="I47" s="69"/>
    </row>
    <row r="48" spans="1:9">
      <c r="A48" s="1064" t="s">
        <v>90</v>
      </c>
      <c r="B48" s="1064"/>
      <c r="C48" s="1064"/>
      <c r="D48" s="1064"/>
      <c r="E48" s="1064"/>
      <c r="F48" s="1064"/>
      <c r="G48" s="1064"/>
      <c r="H48" s="69"/>
      <c r="I48" s="69"/>
    </row>
    <row r="49" spans="1:9">
      <c r="A49" s="1065" t="s">
        <v>89</v>
      </c>
      <c r="B49" s="1065"/>
      <c r="C49" s="1065"/>
      <c r="D49" s="1065"/>
      <c r="E49" s="1065"/>
      <c r="F49" s="1065"/>
      <c r="G49" s="1065"/>
      <c r="H49" s="69"/>
      <c r="I49" s="69"/>
    </row>
    <row r="50" spans="1:9" ht="12" thickBot="1">
      <c r="A50" s="69"/>
      <c r="B50" s="69"/>
      <c r="C50" s="85"/>
      <c r="D50" s="84"/>
      <c r="E50" s="83"/>
      <c r="G50" s="69"/>
      <c r="H50" s="69"/>
      <c r="I50" s="69"/>
    </row>
    <row r="51" spans="1:9" ht="34.5" thickBot="1">
      <c r="A51" s="130" t="s">
        <v>54</v>
      </c>
      <c r="B51" s="129" t="s">
        <v>53</v>
      </c>
      <c r="C51" s="33" t="s">
        <v>88</v>
      </c>
      <c r="D51" s="31" t="s">
        <v>87</v>
      </c>
      <c r="E51" s="83"/>
      <c r="G51" s="69"/>
      <c r="H51" s="69"/>
      <c r="I51" s="69"/>
    </row>
    <row r="52" spans="1:9">
      <c r="A52" s="128" t="s">
        <v>86</v>
      </c>
      <c r="B52" s="127" t="s">
        <v>85</v>
      </c>
      <c r="C52" s="137">
        <v>864</v>
      </c>
      <c r="D52" s="136">
        <v>1624</v>
      </c>
      <c r="E52" s="83"/>
      <c r="G52" s="69"/>
      <c r="H52" s="69"/>
      <c r="I52" s="69"/>
    </row>
    <row r="53" spans="1:9" ht="12" thickBot="1">
      <c r="A53" s="125" t="s">
        <v>84</v>
      </c>
      <c r="B53" s="124" t="s">
        <v>83</v>
      </c>
      <c r="C53" s="135">
        <v>1056</v>
      </c>
      <c r="D53" s="134">
        <v>1994</v>
      </c>
      <c r="E53" s="83"/>
      <c r="G53" s="69"/>
      <c r="H53" s="69"/>
      <c r="I53" s="69"/>
    </row>
    <row r="54" spans="1:9" ht="12" thickBot="1">
      <c r="A54" s="69"/>
      <c r="B54" s="69"/>
      <c r="C54" s="85"/>
      <c r="D54" s="84"/>
      <c r="E54" s="83"/>
      <c r="G54" s="69"/>
      <c r="H54" s="69"/>
      <c r="I54" s="69"/>
    </row>
    <row r="55" spans="1:9">
      <c r="A55" s="88"/>
      <c r="B55" s="88"/>
      <c r="C55" s="133"/>
      <c r="D55" s="132"/>
      <c r="E55" s="131"/>
      <c r="F55" s="88"/>
      <c r="G55" s="88"/>
      <c r="H55" s="88"/>
      <c r="I55" s="88"/>
    </row>
    <row r="56" spans="1:9">
      <c r="A56" s="87">
        <v>4</v>
      </c>
      <c r="B56" s="86" t="s">
        <v>82</v>
      </c>
      <c r="C56" s="85"/>
      <c r="D56" s="84"/>
      <c r="E56" s="83"/>
      <c r="I56" s="16"/>
    </row>
    <row r="57" spans="1:9" ht="12" thickBot="1">
      <c r="A57" s="69"/>
      <c r="B57" s="69"/>
      <c r="C57" s="85"/>
      <c r="D57" s="84"/>
      <c r="E57" s="83"/>
      <c r="I57" s="69"/>
    </row>
    <row r="58" spans="1:9" ht="12" thickBot="1">
      <c r="A58" s="130" t="s">
        <v>54</v>
      </c>
      <c r="B58" s="129" t="s">
        <v>53</v>
      </c>
      <c r="C58" s="119" t="s">
        <v>4</v>
      </c>
      <c r="D58" s="84"/>
      <c r="E58" s="83"/>
      <c r="I58" s="69"/>
    </row>
    <row r="59" spans="1:9">
      <c r="A59" s="128" t="s">
        <v>81</v>
      </c>
      <c r="B59" s="127" t="s">
        <v>80</v>
      </c>
      <c r="C59" s="126">
        <v>21181</v>
      </c>
      <c r="D59" s="84"/>
      <c r="E59" s="83"/>
      <c r="I59" s="69"/>
    </row>
    <row r="60" spans="1:9" ht="12" thickBot="1">
      <c r="A60" s="125" t="s">
        <v>79</v>
      </c>
      <c r="B60" s="124" t="s">
        <v>78</v>
      </c>
      <c r="C60" s="123">
        <v>21181</v>
      </c>
      <c r="D60" s="84"/>
      <c r="E60" s="83"/>
      <c r="I60" s="69"/>
    </row>
    <row r="61" spans="1:9" ht="12" thickBot="1">
      <c r="A61" s="61"/>
      <c r="B61" s="61"/>
      <c r="C61" s="64"/>
      <c r="D61" s="122"/>
      <c r="E61" s="121"/>
      <c r="F61" s="61"/>
      <c r="G61" s="61"/>
      <c r="H61" s="61"/>
      <c r="I61" s="61"/>
    </row>
    <row r="62" spans="1:9">
      <c r="A62" s="69"/>
      <c r="B62" s="69"/>
      <c r="C62" s="85"/>
      <c r="D62" s="84"/>
      <c r="E62" s="83"/>
      <c r="F62" s="69"/>
      <c r="G62" s="88"/>
      <c r="H62" s="88"/>
      <c r="I62" s="69"/>
    </row>
    <row r="63" spans="1:9">
      <c r="A63" s="87">
        <v>5</v>
      </c>
      <c r="B63" s="86" t="s">
        <v>77</v>
      </c>
      <c r="C63" s="85"/>
      <c r="D63" s="84"/>
      <c r="E63" s="83"/>
      <c r="I63" s="16"/>
    </row>
    <row r="64" spans="1:9" ht="12" thickBot="1">
      <c r="A64" s="69"/>
      <c r="B64" s="69"/>
      <c r="C64" s="85"/>
      <c r="D64" s="84"/>
      <c r="E64" s="83"/>
      <c r="I64" s="69"/>
    </row>
    <row r="65" spans="1:10" ht="12" thickBot="1">
      <c r="A65" s="120"/>
      <c r="B65" s="95" t="s">
        <v>69</v>
      </c>
      <c r="C65" s="119" t="s">
        <v>4</v>
      </c>
      <c r="D65" s="84"/>
      <c r="E65" s="83"/>
      <c r="I65" s="69"/>
    </row>
    <row r="66" spans="1:10" ht="12" thickBot="1">
      <c r="A66" s="118"/>
      <c r="B66" s="117" t="s">
        <v>77</v>
      </c>
      <c r="C66" s="116">
        <v>25</v>
      </c>
      <c r="D66" s="84"/>
      <c r="E66" s="83"/>
      <c r="I66" s="69"/>
    </row>
    <row r="67" spans="1:10" ht="12" thickBot="1">
      <c r="A67" s="64"/>
      <c r="B67" s="61"/>
      <c r="C67" s="63"/>
      <c r="D67" s="62"/>
      <c r="E67" s="62"/>
      <c r="G67" s="61"/>
      <c r="H67" s="61"/>
      <c r="I67" s="62"/>
    </row>
    <row r="68" spans="1:10">
      <c r="A68" s="69"/>
      <c r="B68" s="69"/>
      <c r="C68" s="85"/>
      <c r="D68" s="84"/>
      <c r="E68" s="83"/>
      <c r="F68" s="88"/>
      <c r="G68" s="88"/>
      <c r="H68" s="88"/>
      <c r="I68" s="69"/>
    </row>
    <row r="69" spans="1:10" ht="12" thickBot="1">
      <c r="A69" s="87">
        <v>6</v>
      </c>
      <c r="B69" s="86" t="s">
        <v>76</v>
      </c>
      <c r="C69" s="85"/>
      <c r="D69" s="84"/>
      <c r="E69" s="83"/>
      <c r="I69" s="16"/>
    </row>
    <row r="70" spans="1:10" ht="12" thickBot="1">
      <c r="A70" s="69"/>
      <c r="B70" s="69"/>
      <c r="C70" s="1066" t="s">
        <v>73</v>
      </c>
      <c r="D70" s="1067"/>
      <c r="E70" s="1067"/>
      <c r="F70" s="1068"/>
      <c r="I70" s="69"/>
    </row>
    <row r="71" spans="1:10" ht="57" thickBot="1">
      <c r="A71" s="105" t="s">
        <v>18</v>
      </c>
      <c r="B71" s="58" t="s">
        <v>17</v>
      </c>
      <c r="C71" s="33" t="s">
        <v>16</v>
      </c>
      <c r="D71" s="32" t="s">
        <v>15</v>
      </c>
      <c r="E71" s="32" t="s">
        <v>14</v>
      </c>
      <c r="F71" s="31" t="s">
        <v>13</v>
      </c>
      <c r="I71" s="69"/>
    </row>
    <row r="72" spans="1:10" ht="12" thickBot="1">
      <c r="A72" s="115">
        <v>360</v>
      </c>
      <c r="B72" s="114" t="s">
        <v>75</v>
      </c>
      <c r="C72" s="113">
        <v>134</v>
      </c>
      <c r="D72" s="112">
        <v>140</v>
      </c>
      <c r="E72" s="112">
        <v>105</v>
      </c>
      <c r="F72" s="111">
        <v>105</v>
      </c>
      <c r="I72" s="69"/>
    </row>
    <row r="73" spans="1:10" ht="12" thickBot="1">
      <c r="A73" s="64"/>
      <c r="B73" s="61"/>
      <c r="C73" s="63"/>
      <c r="D73" s="62"/>
      <c r="E73" s="62"/>
      <c r="G73" s="61"/>
      <c r="H73" s="61"/>
      <c r="I73" s="62"/>
      <c r="J73" s="93"/>
    </row>
    <row r="74" spans="1:10">
      <c r="A74" s="85"/>
      <c r="B74" s="69"/>
      <c r="C74" s="110"/>
      <c r="D74" s="109"/>
      <c r="E74" s="109"/>
      <c r="F74" s="88"/>
      <c r="G74" s="88"/>
      <c r="H74" s="88"/>
      <c r="I74" s="109"/>
      <c r="J74" s="93"/>
    </row>
    <row r="75" spans="1:10" s="93" customFormat="1" ht="12" thickBot="1">
      <c r="A75" s="108">
        <v>7</v>
      </c>
      <c r="B75" s="107" t="s">
        <v>74</v>
      </c>
      <c r="C75" s="106"/>
      <c r="D75" s="106"/>
      <c r="E75" s="106"/>
      <c r="I75" s="16"/>
    </row>
    <row r="76" spans="1:10" s="93" customFormat="1" ht="12" thickBot="1">
      <c r="A76" s="1"/>
      <c r="B76" s="1"/>
      <c r="C76" s="1066" t="s">
        <v>73</v>
      </c>
      <c r="D76" s="1067"/>
      <c r="E76" s="1067"/>
      <c r="F76" s="1068"/>
      <c r="H76" s="1"/>
      <c r="I76" s="1"/>
      <c r="J76" s="1"/>
    </row>
    <row r="77" spans="1:10" s="93" customFormat="1" ht="57" thickBot="1">
      <c r="A77" s="105" t="s">
        <v>18</v>
      </c>
      <c r="B77" s="58" t="s">
        <v>17</v>
      </c>
      <c r="C77" s="33" t="s">
        <v>16</v>
      </c>
      <c r="D77" s="32" t="s">
        <v>15</v>
      </c>
      <c r="E77" s="32" t="s">
        <v>14</v>
      </c>
      <c r="F77" s="31" t="s">
        <v>13</v>
      </c>
      <c r="H77" s="1"/>
      <c r="I77" s="1"/>
      <c r="J77" s="1"/>
    </row>
    <row r="78" spans="1:10" s="93" customFormat="1">
      <c r="A78" s="104">
        <v>150</v>
      </c>
      <c r="B78" s="103" t="s">
        <v>72</v>
      </c>
      <c r="C78" s="76">
        <v>314</v>
      </c>
      <c r="D78" s="75">
        <v>314</v>
      </c>
      <c r="E78" s="75">
        <v>128</v>
      </c>
      <c r="F78" s="74">
        <v>161</v>
      </c>
    </row>
    <row r="79" spans="1:10" s="93" customFormat="1">
      <c r="A79" s="102">
        <v>400</v>
      </c>
      <c r="B79" s="101" t="s">
        <v>71</v>
      </c>
      <c r="C79" s="72">
        <v>219</v>
      </c>
      <c r="D79" s="71">
        <v>219</v>
      </c>
      <c r="E79" s="71">
        <v>126</v>
      </c>
      <c r="F79" s="70">
        <v>132</v>
      </c>
    </row>
    <row r="80" spans="1:10" s="93" customFormat="1" ht="12" thickBot="1">
      <c r="A80" s="100">
        <v>421</v>
      </c>
      <c r="B80" s="99" t="s">
        <v>70</v>
      </c>
      <c r="C80" s="67">
        <v>390</v>
      </c>
      <c r="D80" s="66">
        <v>390</v>
      </c>
      <c r="E80" s="66">
        <v>222</v>
      </c>
      <c r="F80" s="65">
        <v>242</v>
      </c>
    </row>
    <row r="81" spans="1:10" ht="12" thickBot="1">
      <c r="A81" s="64"/>
      <c r="B81" s="98"/>
      <c r="C81" s="64"/>
      <c r="D81" s="61"/>
      <c r="E81" s="61"/>
      <c r="F81" s="61"/>
      <c r="G81" s="61"/>
      <c r="H81" s="61"/>
      <c r="I81" s="61"/>
    </row>
    <row r="82" spans="1:10">
      <c r="B82" s="97"/>
      <c r="C82" s="96"/>
      <c r="G82" s="88"/>
      <c r="H82" s="88"/>
    </row>
    <row r="83" spans="1:10" s="93" customFormat="1">
      <c r="A83" s="87">
        <v>8</v>
      </c>
      <c r="B83" s="86" t="s">
        <v>68</v>
      </c>
      <c r="H83" s="1"/>
      <c r="I83" s="16"/>
      <c r="J83" s="1"/>
    </row>
    <row r="84" spans="1:10" s="93" customFormat="1" ht="12" thickBot="1">
      <c r="A84" s="87"/>
      <c r="B84" s="86"/>
      <c r="C84" s="87"/>
      <c r="H84" s="1"/>
      <c r="J84" s="1"/>
    </row>
    <row r="85" spans="1:10" s="93" customFormat="1" ht="12" thickBot="1">
      <c r="A85" s="87"/>
      <c r="B85" s="95" t="s">
        <v>69</v>
      </c>
      <c r="C85" s="94" t="s">
        <v>4</v>
      </c>
      <c r="H85" s="1"/>
      <c r="J85" s="1"/>
    </row>
    <row r="86" spans="1:10" ht="12" thickBot="1">
      <c r="B86" s="92" t="s">
        <v>68</v>
      </c>
      <c r="C86" s="91">
        <v>23</v>
      </c>
    </row>
    <row r="87" spans="1:10" ht="12" thickBot="1">
      <c r="A87" s="64"/>
      <c r="B87" s="90"/>
      <c r="C87" s="89"/>
      <c r="D87" s="61"/>
      <c r="E87" s="61"/>
      <c r="F87" s="61"/>
      <c r="G87" s="61"/>
      <c r="H87" s="61"/>
      <c r="I87" s="61"/>
    </row>
    <row r="88" spans="1:10">
      <c r="A88" s="69"/>
      <c r="B88" s="69"/>
      <c r="C88" s="85"/>
      <c r="D88" s="84"/>
      <c r="E88" s="83"/>
      <c r="G88" s="88"/>
      <c r="H88" s="88"/>
      <c r="I88" s="69"/>
    </row>
    <row r="89" spans="1:10">
      <c r="A89" s="87">
        <v>9</v>
      </c>
      <c r="B89" s="86" t="s">
        <v>67</v>
      </c>
      <c r="C89" s="85"/>
      <c r="D89" s="84"/>
      <c r="E89" s="83"/>
      <c r="I89" s="16"/>
    </row>
    <row r="90" spans="1:10" ht="12" thickBot="1">
      <c r="A90" s="69"/>
      <c r="B90" s="69"/>
      <c r="C90" s="85"/>
      <c r="D90" s="84"/>
      <c r="E90" s="83"/>
      <c r="G90" s="69"/>
    </row>
    <row r="91" spans="1:10" ht="12" customHeight="1" thickBot="1">
      <c r="A91" s="69"/>
      <c r="B91" s="82" t="s">
        <v>66</v>
      </c>
      <c r="C91" s="81" t="s">
        <v>65</v>
      </c>
      <c r="D91" s="80" t="s">
        <v>64</v>
      </c>
      <c r="E91" s="79" t="s">
        <v>63</v>
      </c>
      <c r="F91" s="79" t="s">
        <v>62</v>
      </c>
      <c r="G91" s="78" t="s">
        <v>61</v>
      </c>
    </row>
    <row r="92" spans="1:10">
      <c r="A92" s="69"/>
      <c r="B92" s="77" t="s">
        <v>60</v>
      </c>
      <c r="C92" s="76">
        <v>241</v>
      </c>
      <c r="D92" s="75">
        <v>228</v>
      </c>
      <c r="E92" s="75">
        <v>221</v>
      </c>
      <c r="F92" s="75">
        <v>203</v>
      </c>
      <c r="G92" s="74">
        <v>183</v>
      </c>
    </row>
    <row r="93" spans="1:10">
      <c r="A93" s="69"/>
      <c r="B93" s="73" t="s">
        <v>59</v>
      </c>
      <c r="C93" s="72">
        <v>313</v>
      </c>
      <c r="D93" s="71">
        <v>295</v>
      </c>
      <c r="E93" s="71">
        <v>287</v>
      </c>
      <c r="F93" s="71">
        <v>228</v>
      </c>
      <c r="G93" s="70">
        <v>205</v>
      </c>
    </row>
    <row r="94" spans="1:10">
      <c r="A94" s="69"/>
      <c r="B94" s="73" t="s">
        <v>58</v>
      </c>
      <c r="C94" s="72">
        <v>385</v>
      </c>
      <c r="D94" s="71">
        <v>362</v>
      </c>
      <c r="E94" s="71">
        <v>353</v>
      </c>
      <c r="F94" s="71">
        <v>326</v>
      </c>
      <c r="G94" s="70">
        <v>294</v>
      </c>
    </row>
    <row r="95" spans="1:10">
      <c r="A95" s="69"/>
      <c r="B95" s="73" t="s">
        <v>57</v>
      </c>
      <c r="C95" s="72">
        <v>501</v>
      </c>
      <c r="D95" s="71">
        <v>472</v>
      </c>
      <c r="E95" s="71">
        <v>459</v>
      </c>
      <c r="F95" s="71">
        <v>447</v>
      </c>
      <c r="G95" s="70">
        <v>403</v>
      </c>
    </row>
    <row r="96" spans="1:10" ht="12" thickBot="1">
      <c r="A96" s="69"/>
      <c r="B96" s="68" t="s">
        <v>56</v>
      </c>
      <c r="C96" s="67">
        <v>645</v>
      </c>
      <c r="D96" s="66">
        <v>608</v>
      </c>
      <c r="E96" s="66">
        <v>592</v>
      </c>
      <c r="F96" s="66">
        <v>569</v>
      </c>
      <c r="G96" s="65">
        <v>513</v>
      </c>
    </row>
    <row r="97" spans="1:9" ht="12" thickBot="1">
      <c r="A97" s="64"/>
      <c r="B97" s="61"/>
      <c r="C97" s="63"/>
      <c r="D97" s="62"/>
      <c r="E97" s="62"/>
      <c r="F97" s="61"/>
      <c r="G97" s="62"/>
      <c r="H97" s="61"/>
      <c r="I97" s="61"/>
    </row>
    <row r="98" spans="1:9" ht="12.75">
      <c r="A98" s="60"/>
      <c r="B98" s="59"/>
      <c r="C98" s="59"/>
      <c r="D98" s="59"/>
      <c r="E98" s="59"/>
      <c r="F98" s="59"/>
      <c r="G98" s="59"/>
      <c r="H98" s="59"/>
      <c r="I98" s="59"/>
    </row>
    <row r="99" spans="1:9" ht="12.75">
      <c r="A99" s="18">
        <v>10</v>
      </c>
      <c r="B99" s="17" t="s">
        <v>55</v>
      </c>
      <c r="C99" s="3"/>
      <c r="D99" s="3"/>
      <c r="E99" s="3"/>
      <c r="F99" s="3"/>
      <c r="G99" s="3"/>
      <c r="H99" s="3"/>
      <c r="I99" s="16"/>
    </row>
    <row r="100" spans="1:9" ht="13.5" thickBot="1">
      <c r="A100" s="15"/>
      <c r="B100" s="3"/>
      <c r="C100" s="3"/>
      <c r="D100" s="3"/>
      <c r="E100" s="3"/>
      <c r="F100" s="3"/>
      <c r="G100" s="3"/>
      <c r="H100" s="3"/>
      <c r="I100" s="3"/>
    </row>
    <row r="101" spans="1:9" ht="68.25" thickBot="1">
      <c r="A101" s="33" t="s">
        <v>54</v>
      </c>
      <c r="B101" s="58" t="s">
        <v>53</v>
      </c>
      <c r="C101" s="33" t="s">
        <v>52</v>
      </c>
      <c r="D101" s="57" t="s">
        <v>51</v>
      </c>
      <c r="E101" s="32" t="s">
        <v>50</v>
      </c>
      <c r="F101" s="32" t="s">
        <v>49</v>
      </c>
      <c r="G101" s="32" t="s">
        <v>48</v>
      </c>
      <c r="H101" s="32" t="s">
        <v>47</v>
      </c>
      <c r="I101" s="31" t="s">
        <v>46</v>
      </c>
    </row>
    <row r="102" spans="1:9">
      <c r="A102" s="53" t="s">
        <v>45</v>
      </c>
      <c r="B102" s="52" t="s">
        <v>44</v>
      </c>
      <c r="C102" s="51" t="s">
        <v>21</v>
      </c>
      <c r="D102" s="50">
        <v>372</v>
      </c>
      <c r="E102" s="49">
        <v>5</v>
      </c>
      <c r="F102" s="49">
        <v>371</v>
      </c>
      <c r="G102" s="48" t="s">
        <v>22</v>
      </c>
      <c r="H102" s="55" t="s">
        <v>21</v>
      </c>
      <c r="I102" s="54" t="s">
        <v>21</v>
      </c>
    </row>
    <row r="103" spans="1:9">
      <c r="A103" s="53" t="s">
        <v>43</v>
      </c>
      <c r="B103" s="52" t="s">
        <v>42</v>
      </c>
      <c r="C103" s="51" t="s">
        <v>21</v>
      </c>
      <c r="D103" s="50">
        <v>372</v>
      </c>
      <c r="E103" s="49">
        <v>5</v>
      </c>
      <c r="F103" s="49">
        <v>371</v>
      </c>
      <c r="G103" s="48" t="s">
        <v>22</v>
      </c>
      <c r="H103" s="55" t="s">
        <v>21</v>
      </c>
      <c r="I103" s="54" t="s">
        <v>21</v>
      </c>
    </row>
    <row r="104" spans="1:9">
      <c r="A104" s="53" t="s">
        <v>41</v>
      </c>
      <c r="B104" s="52" t="s">
        <v>40</v>
      </c>
      <c r="C104" s="56">
        <v>71</v>
      </c>
      <c r="D104" s="50">
        <v>372</v>
      </c>
      <c r="E104" s="49">
        <v>5</v>
      </c>
      <c r="F104" s="49">
        <v>371</v>
      </c>
      <c r="G104" s="48" t="s">
        <v>22</v>
      </c>
      <c r="H104" s="55" t="s">
        <v>21</v>
      </c>
      <c r="I104" s="54" t="s">
        <v>21</v>
      </c>
    </row>
    <row r="105" spans="1:9">
      <c r="A105" s="53" t="s">
        <v>39</v>
      </c>
      <c r="B105" s="52" t="s">
        <v>38</v>
      </c>
      <c r="C105" s="56">
        <v>73</v>
      </c>
      <c r="D105" s="50">
        <v>372</v>
      </c>
      <c r="E105" s="49">
        <v>5</v>
      </c>
      <c r="F105" s="49">
        <v>371</v>
      </c>
      <c r="G105" s="48" t="s">
        <v>22</v>
      </c>
      <c r="H105" s="55" t="s">
        <v>21</v>
      </c>
      <c r="I105" s="54" t="s">
        <v>21</v>
      </c>
    </row>
    <row r="106" spans="1:9">
      <c r="A106" s="53" t="s">
        <v>37</v>
      </c>
      <c r="B106" s="52" t="s">
        <v>36</v>
      </c>
      <c r="C106" s="51" t="s">
        <v>21</v>
      </c>
      <c r="D106" s="50">
        <v>382</v>
      </c>
      <c r="E106" s="49">
        <v>5</v>
      </c>
      <c r="F106" s="49">
        <v>371</v>
      </c>
      <c r="G106" s="48" t="s">
        <v>22</v>
      </c>
      <c r="H106" s="55" t="s">
        <v>21</v>
      </c>
      <c r="I106" s="54" t="s">
        <v>21</v>
      </c>
    </row>
    <row r="107" spans="1:9">
      <c r="A107" s="53" t="s">
        <v>35</v>
      </c>
      <c r="B107" s="52" t="s">
        <v>34</v>
      </c>
      <c r="C107" s="51" t="s">
        <v>21</v>
      </c>
      <c r="D107" s="50">
        <v>729</v>
      </c>
      <c r="E107" s="49">
        <v>5</v>
      </c>
      <c r="F107" s="49">
        <v>371</v>
      </c>
      <c r="G107" s="48" t="s">
        <v>27</v>
      </c>
      <c r="H107" s="55">
        <v>0.7</v>
      </c>
      <c r="I107" s="54">
        <v>510</v>
      </c>
    </row>
    <row r="108" spans="1:9">
      <c r="A108" s="53" t="s">
        <v>33</v>
      </c>
      <c r="B108" s="52" t="s">
        <v>32</v>
      </c>
      <c r="C108" s="51" t="s">
        <v>21</v>
      </c>
      <c r="D108" s="50">
        <v>824</v>
      </c>
      <c r="E108" s="49">
        <v>5</v>
      </c>
      <c r="F108" s="49">
        <v>371</v>
      </c>
      <c r="G108" s="48" t="s">
        <v>27</v>
      </c>
      <c r="H108" s="55">
        <v>0.7</v>
      </c>
      <c r="I108" s="54">
        <v>577</v>
      </c>
    </row>
    <row r="109" spans="1:9">
      <c r="A109" s="53" t="s">
        <v>31</v>
      </c>
      <c r="B109" s="52" t="s">
        <v>30</v>
      </c>
      <c r="C109" s="51" t="s">
        <v>21</v>
      </c>
      <c r="D109" s="50">
        <v>777</v>
      </c>
      <c r="E109" s="49">
        <v>5</v>
      </c>
      <c r="F109" s="49">
        <v>371</v>
      </c>
      <c r="G109" s="48" t="s">
        <v>22</v>
      </c>
      <c r="H109" s="47" t="s">
        <v>21</v>
      </c>
      <c r="I109" s="46" t="s">
        <v>21</v>
      </c>
    </row>
    <row r="110" spans="1:9">
      <c r="A110" s="53" t="s">
        <v>29</v>
      </c>
      <c r="B110" s="52" t="s">
        <v>28</v>
      </c>
      <c r="C110" s="51" t="s">
        <v>21</v>
      </c>
      <c r="D110" s="50">
        <v>896</v>
      </c>
      <c r="E110" s="49">
        <v>6</v>
      </c>
      <c r="F110" s="49">
        <v>371</v>
      </c>
      <c r="G110" s="48" t="s">
        <v>27</v>
      </c>
      <c r="H110" s="55">
        <v>0.7</v>
      </c>
      <c r="I110" s="54">
        <v>627</v>
      </c>
    </row>
    <row r="111" spans="1:9">
      <c r="A111" s="53" t="s">
        <v>26</v>
      </c>
      <c r="B111" s="52" t="s">
        <v>25</v>
      </c>
      <c r="C111" s="51" t="s">
        <v>21</v>
      </c>
      <c r="D111" s="50">
        <v>1143</v>
      </c>
      <c r="E111" s="49">
        <v>9</v>
      </c>
      <c r="F111" s="49">
        <v>371</v>
      </c>
      <c r="G111" s="48" t="s">
        <v>22</v>
      </c>
      <c r="H111" s="47" t="s">
        <v>21</v>
      </c>
      <c r="I111" s="46" t="s">
        <v>21</v>
      </c>
    </row>
    <row r="112" spans="1:9" ht="12" thickBot="1">
      <c r="A112" s="45" t="s">
        <v>24</v>
      </c>
      <c r="B112" s="44" t="s">
        <v>23</v>
      </c>
      <c r="C112" s="43">
        <v>280</v>
      </c>
      <c r="D112" s="42">
        <v>1155</v>
      </c>
      <c r="E112" s="41">
        <v>8</v>
      </c>
      <c r="F112" s="41">
        <v>371</v>
      </c>
      <c r="G112" s="40" t="s">
        <v>22</v>
      </c>
      <c r="H112" s="39" t="s">
        <v>21</v>
      </c>
      <c r="I112" s="38" t="s">
        <v>21</v>
      </c>
    </row>
    <row r="113" spans="1:9" ht="13.5" thickBot="1">
      <c r="A113" s="37"/>
      <c r="B113" s="36"/>
      <c r="C113" s="36"/>
      <c r="D113" s="36"/>
      <c r="E113" s="36"/>
      <c r="F113" s="36"/>
      <c r="G113" s="36"/>
      <c r="H113" s="36"/>
      <c r="I113" s="36"/>
    </row>
    <row r="114" spans="1:9" ht="12.75">
      <c r="A114" s="15"/>
      <c r="B114" s="3"/>
      <c r="C114" s="3"/>
      <c r="D114" s="3"/>
      <c r="E114" s="3"/>
      <c r="F114" s="3"/>
      <c r="G114" s="3"/>
      <c r="H114" s="3"/>
      <c r="I114" s="3"/>
    </row>
    <row r="115" spans="1:9" ht="12.75">
      <c r="A115" s="18">
        <v>11</v>
      </c>
      <c r="B115" s="17" t="s">
        <v>20</v>
      </c>
      <c r="C115" s="3"/>
      <c r="D115" s="3"/>
      <c r="E115" s="3"/>
      <c r="F115" s="3"/>
      <c r="G115" s="3"/>
      <c r="H115" s="3"/>
      <c r="I115" s="16"/>
    </row>
    <row r="116" spans="1:9" ht="13.5" thickBot="1">
      <c r="A116" s="15"/>
      <c r="B116" s="3"/>
      <c r="C116" s="3"/>
      <c r="D116" s="3"/>
      <c r="E116" s="3"/>
      <c r="F116" s="3"/>
      <c r="G116" s="3"/>
      <c r="H116" s="3"/>
      <c r="I116" s="3"/>
    </row>
    <row r="117" spans="1:9" ht="13.5" thickBot="1">
      <c r="A117" s="35"/>
      <c r="B117" s="34"/>
      <c r="C117" s="1066" t="s">
        <v>19</v>
      </c>
      <c r="D117" s="1067"/>
      <c r="E117" s="1067"/>
      <c r="F117" s="1068"/>
      <c r="G117" s="3"/>
      <c r="H117" s="3"/>
      <c r="I117" s="3"/>
    </row>
    <row r="118" spans="1:9" ht="57" thickBot="1">
      <c r="A118" s="33" t="s">
        <v>18</v>
      </c>
      <c r="B118" s="31" t="s">
        <v>17</v>
      </c>
      <c r="C118" s="33" t="s">
        <v>16</v>
      </c>
      <c r="D118" s="32" t="s">
        <v>15</v>
      </c>
      <c r="E118" s="32" t="s">
        <v>14</v>
      </c>
      <c r="F118" s="31" t="s">
        <v>13</v>
      </c>
      <c r="G118" s="3"/>
      <c r="H118" s="3"/>
      <c r="I118" s="3"/>
    </row>
    <row r="119" spans="1:9" ht="12.75">
      <c r="A119" s="30">
        <v>501</v>
      </c>
      <c r="B119" s="29" t="s">
        <v>12</v>
      </c>
      <c r="C119" s="28">
        <v>131</v>
      </c>
      <c r="D119" s="27">
        <v>138</v>
      </c>
      <c r="E119" s="27">
        <v>66</v>
      </c>
      <c r="F119" s="26">
        <v>83</v>
      </c>
      <c r="G119" s="3"/>
      <c r="H119" s="3"/>
      <c r="I119" s="3"/>
    </row>
    <row r="120" spans="1:9" ht="13.5" thickBot="1">
      <c r="A120" s="25">
        <v>560</v>
      </c>
      <c r="B120" s="24" t="s">
        <v>11</v>
      </c>
      <c r="C120" s="23">
        <v>131</v>
      </c>
      <c r="D120" s="22">
        <v>138</v>
      </c>
      <c r="E120" s="22">
        <v>66</v>
      </c>
      <c r="F120" s="21">
        <v>83</v>
      </c>
      <c r="G120" s="3"/>
      <c r="H120" s="3"/>
      <c r="I120" s="3"/>
    </row>
    <row r="121" spans="1:9" ht="13.5" thickBot="1">
      <c r="A121" s="4"/>
      <c r="B121" s="4"/>
      <c r="C121" s="4"/>
      <c r="D121" s="4"/>
      <c r="E121" s="4"/>
      <c r="F121" s="4"/>
      <c r="G121" s="4"/>
      <c r="H121" s="4"/>
      <c r="I121" s="4"/>
    </row>
    <row r="122" spans="1:9" ht="12.75">
      <c r="A122" s="15"/>
      <c r="B122" s="3"/>
      <c r="C122" s="3"/>
      <c r="D122" s="3"/>
      <c r="E122" s="3"/>
      <c r="F122" s="3"/>
      <c r="G122" s="3"/>
      <c r="H122" s="3"/>
      <c r="I122" s="3"/>
    </row>
    <row r="123" spans="1:9" ht="12.75">
      <c r="A123" s="18">
        <v>12</v>
      </c>
      <c r="B123" s="17" t="s">
        <v>10</v>
      </c>
      <c r="C123" s="3"/>
      <c r="D123" s="3"/>
      <c r="E123" s="3"/>
      <c r="F123" s="3"/>
      <c r="G123" s="3"/>
      <c r="H123" s="3"/>
      <c r="I123" s="16"/>
    </row>
    <row r="124" spans="1:9" ht="13.5" thickBot="1">
      <c r="A124" s="15"/>
      <c r="B124" s="3"/>
      <c r="C124" s="3"/>
      <c r="D124" s="3"/>
      <c r="E124" s="3"/>
      <c r="F124" s="3"/>
      <c r="G124" s="3"/>
      <c r="H124" s="3"/>
      <c r="I124" s="3"/>
    </row>
    <row r="125" spans="1:9" ht="13.5" thickBot="1">
      <c r="A125" s="14" t="s">
        <v>6</v>
      </c>
      <c r="B125" s="13" t="s">
        <v>5</v>
      </c>
      <c r="C125" s="12" t="s">
        <v>4</v>
      </c>
      <c r="D125" s="3"/>
      <c r="E125" s="3"/>
      <c r="F125" s="3"/>
      <c r="G125" s="3"/>
      <c r="H125" s="3"/>
      <c r="I125" s="3"/>
    </row>
    <row r="126" spans="1:9" ht="12.75">
      <c r="A126" s="10" t="s">
        <v>1</v>
      </c>
      <c r="B126" s="20" t="s">
        <v>9</v>
      </c>
      <c r="C126" s="8">
        <v>43</v>
      </c>
      <c r="D126" s="3"/>
      <c r="E126" s="3"/>
      <c r="F126" s="3"/>
      <c r="G126" s="3"/>
      <c r="H126" s="3"/>
      <c r="I126" s="3"/>
    </row>
    <row r="127" spans="1:9" ht="13.5" thickBot="1">
      <c r="A127" s="7" t="s">
        <v>1</v>
      </c>
      <c r="B127" s="19" t="s">
        <v>8</v>
      </c>
      <c r="C127" s="5">
        <v>55</v>
      </c>
      <c r="D127" s="3"/>
      <c r="E127" s="3"/>
      <c r="F127" s="3"/>
      <c r="G127" s="3"/>
      <c r="H127" s="3"/>
      <c r="I127" s="3"/>
    </row>
    <row r="128" spans="1:9" ht="13.5" thickBot="1">
      <c r="A128" s="4"/>
      <c r="B128" s="4"/>
      <c r="C128" s="4"/>
      <c r="D128" s="4"/>
      <c r="E128" s="4"/>
      <c r="F128" s="4"/>
      <c r="G128" s="4"/>
      <c r="H128" s="4"/>
      <c r="I128" s="4"/>
    </row>
    <row r="129" spans="1:9" ht="12.75">
      <c r="A129" s="15"/>
      <c r="B129" s="3"/>
      <c r="C129" s="3"/>
      <c r="D129" s="3"/>
      <c r="E129" s="3"/>
      <c r="F129" s="3"/>
      <c r="G129" s="3"/>
      <c r="H129" s="3"/>
      <c r="I129" s="3"/>
    </row>
    <row r="130" spans="1:9" ht="12.75">
      <c r="A130" s="18">
        <v>13</v>
      </c>
      <c r="B130" s="17" t="s">
        <v>7</v>
      </c>
      <c r="C130" s="3"/>
      <c r="D130" s="3"/>
      <c r="E130" s="3"/>
      <c r="F130" s="3"/>
      <c r="G130" s="3"/>
      <c r="H130" s="3"/>
      <c r="I130" s="16"/>
    </row>
    <row r="131" spans="1:9" ht="13.5" thickBot="1">
      <c r="A131" s="15"/>
      <c r="B131" s="3"/>
      <c r="C131" s="3"/>
      <c r="D131" s="3"/>
      <c r="E131" s="3"/>
      <c r="F131" s="3"/>
      <c r="G131" s="3"/>
      <c r="H131" s="3"/>
      <c r="I131" s="3"/>
    </row>
    <row r="132" spans="1:9" ht="13.5" thickBot="1">
      <c r="A132" s="14" t="s">
        <v>6</v>
      </c>
      <c r="B132" s="13" t="s">
        <v>5</v>
      </c>
      <c r="C132" s="12" t="s">
        <v>4</v>
      </c>
      <c r="D132" s="3"/>
      <c r="E132" s="3"/>
      <c r="F132" s="3"/>
      <c r="G132" s="3"/>
      <c r="H132" s="3"/>
      <c r="I132" s="3"/>
    </row>
    <row r="133" spans="1:9" ht="12.75">
      <c r="A133" s="10" t="s">
        <v>1</v>
      </c>
      <c r="B133" s="9" t="s">
        <v>3</v>
      </c>
      <c r="C133" s="11">
        <v>184</v>
      </c>
      <c r="D133" s="3"/>
      <c r="E133" s="3"/>
      <c r="F133" s="3"/>
      <c r="G133" s="3"/>
      <c r="H133" s="3"/>
      <c r="I133" s="3"/>
    </row>
    <row r="134" spans="1:9" ht="12.75">
      <c r="A134" s="10" t="s">
        <v>1</v>
      </c>
      <c r="B134" s="9" t="s">
        <v>2</v>
      </c>
      <c r="C134" s="8">
        <v>284</v>
      </c>
      <c r="D134" s="3"/>
      <c r="E134" s="3"/>
      <c r="F134" s="3"/>
      <c r="G134" s="3"/>
      <c r="H134" s="3"/>
      <c r="I134" s="3"/>
    </row>
    <row r="135" spans="1:9" ht="13.5" thickBot="1">
      <c r="A135" s="7" t="s">
        <v>1</v>
      </c>
      <c r="B135" s="6" t="s">
        <v>0</v>
      </c>
      <c r="C135" s="5">
        <v>284</v>
      </c>
      <c r="D135" s="3"/>
      <c r="E135" s="3"/>
      <c r="F135" s="3"/>
      <c r="G135" s="3"/>
      <c r="H135" s="3"/>
      <c r="I135" s="3"/>
    </row>
    <row r="136" spans="1:9" ht="13.5" thickBot="1">
      <c r="A136" s="4"/>
      <c r="B136" s="4"/>
      <c r="C136" s="4"/>
      <c r="D136" s="4"/>
      <c r="E136" s="4"/>
      <c r="F136" s="4"/>
      <c r="G136" s="4"/>
      <c r="H136" s="4"/>
      <c r="I136" s="4"/>
    </row>
    <row r="137" spans="1:9" ht="12.75">
      <c r="A137" s="3"/>
      <c r="B137" s="3"/>
      <c r="C137" s="3"/>
      <c r="D137" s="3"/>
      <c r="E137" s="3"/>
      <c r="F137" s="3"/>
      <c r="G137" s="3"/>
      <c r="H137" s="3"/>
      <c r="I137" s="3"/>
    </row>
  </sheetData>
  <mergeCells count="7">
    <mergeCell ref="C117:F117"/>
    <mergeCell ref="A1:B1"/>
    <mergeCell ref="A47:G47"/>
    <mergeCell ref="A48:G48"/>
    <mergeCell ref="A49:G49"/>
    <mergeCell ref="C70:F70"/>
    <mergeCell ref="C76:F76"/>
  </mergeCells>
  <conditionalFormatting sqref="E101">
    <cfRule type="cellIs" dxfId="7" priority="1" stopIfTrue="1" operator="equal">
      <formula>0</formula>
    </cfRule>
  </conditionalFormatting>
  <pageMargins left="0.7" right="0.7" top="0.75" bottom="0.75" header="0.3" footer="0.3"/>
  <pageSetup paperSize="9" scale="48" orientation="portrait" r:id="rId1"/>
  <rowBreaks count="1" manualBreakCount="1">
    <brk id="9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B1:AE447"/>
  <sheetViews>
    <sheetView workbookViewId="0"/>
  </sheetViews>
  <sheetFormatPr defaultRowHeight="11.25"/>
  <cols>
    <col min="1" max="1" width="0.7109375" style="393" customWidth="1"/>
    <col min="2" max="2" width="11.42578125" style="393" customWidth="1"/>
    <col min="3" max="3" width="0.7109375" style="394" customWidth="1"/>
    <col min="4" max="5" width="11.42578125" style="393" customWidth="1"/>
    <col min="6" max="6" width="11.42578125" style="394" customWidth="1"/>
    <col min="7" max="7" width="3" style="394" customWidth="1"/>
    <col min="8" max="8" width="15.5703125" style="394" customWidth="1"/>
    <col min="9" max="9" width="15.5703125" style="393" customWidth="1"/>
    <col min="10" max="10" width="0.7109375" style="393" customWidth="1"/>
    <col min="11" max="11" width="15.5703125" style="393" customWidth="1"/>
    <col min="12" max="12" width="14.28515625" style="393" customWidth="1"/>
    <col min="13" max="13" width="13.28515625" style="393" customWidth="1"/>
    <col min="14" max="14" width="22.42578125" style="393" customWidth="1"/>
    <col min="15" max="15" width="13.7109375" style="649" customWidth="1"/>
    <col min="16" max="16" width="1.140625" style="393" customWidth="1"/>
    <col min="17" max="17" width="14.85546875" style="393" customWidth="1"/>
    <col min="18" max="18" width="1.140625" style="393" customWidth="1"/>
    <col min="19" max="19" width="14.85546875" style="393" customWidth="1"/>
    <col min="20" max="20" width="1.140625" style="393" customWidth="1"/>
    <col min="21" max="21" width="14.85546875" style="393" customWidth="1"/>
    <col min="22" max="22" width="1.140625" style="393" customWidth="1"/>
    <col min="23" max="23" width="14.85546875" style="393" customWidth="1"/>
    <col min="24" max="24" width="1.140625" style="393" customWidth="1"/>
    <col min="25" max="25" width="14.85546875" style="393" customWidth="1"/>
    <col min="26" max="26" width="1.140625" style="393" customWidth="1"/>
    <col min="27" max="27" width="14.85546875" style="393" customWidth="1"/>
    <col min="28" max="28" width="1.140625" style="393" customWidth="1"/>
    <col min="29" max="29" width="14.85546875" style="393" customWidth="1"/>
    <col min="30" max="30" width="9.140625" style="393"/>
    <col min="31" max="31" width="12" style="579" customWidth="1"/>
    <col min="32" max="16384" width="9.140625" style="393"/>
  </cols>
  <sheetData>
    <row r="1" spans="2:31" ht="18">
      <c r="B1" s="578" t="s">
        <v>3103</v>
      </c>
      <c r="O1" s="393"/>
    </row>
    <row r="2" spans="2:31">
      <c r="C2" s="393"/>
      <c r="F2" s="393"/>
      <c r="G2" s="393"/>
      <c r="H2" s="393"/>
      <c r="I2" s="579"/>
      <c r="J2" s="579"/>
      <c r="K2" s="579"/>
      <c r="L2" s="579"/>
      <c r="M2" s="579"/>
      <c r="N2" s="579"/>
      <c r="O2" s="393"/>
    </row>
    <row r="3" spans="2:31">
      <c r="C3" s="393"/>
      <c r="F3" s="393"/>
      <c r="G3" s="393"/>
      <c r="H3" s="393"/>
      <c r="I3" s="579"/>
      <c r="J3" s="783"/>
      <c r="K3" s="579"/>
      <c r="L3" s="579"/>
      <c r="M3" s="579"/>
      <c r="N3" s="579"/>
      <c r="O3" s="393"/>
    </row>
    <row r="4" spans="2:31">
      <c r="I4" s="579"/>
      <c r="J4" s="783"/>
      <c r="K4" s="579"/>
      <c r="L4" s="579"/>
      <c r="M4" s="579"/>
      <c r="N4" s="579"/>
      <c r="O4" s="393"/>
    </row>
    <row r="5" spans="2:31" ht="18.75">
      <c r="B5" s="784" t="s">
        <v>1842</v>
      </c>
      <c r="I5" s="579"/>
      <c r="J5" s="579"/>
      <c r="K5" s="579"/>
      <c r="L5" s="579"/>
      <c r="M5" s="579"/>
      <c r="N5" s="579"/>
      <c r="O5" s="393"/>
    </row>
    <row r="6" spans="2:31">
      <c r="B6" s="580"/>
      <c r="I6" s="579"/>
      <c r="J6" s="579"/>
      <c r="K6" s="579"/>
      <c r="L6" s="579"/>
      <c r="M6" s="579"/>
      <c r="N6" s="579"/>
      <c r="O6" s="393"/>
    </row>
    <row r="7" spans="2:31">
      <c r="B7" s="580"/>
      <c r="O7" s="393"/>
    </row>
    <row r="8" spans="2:31" ht="14.25">
      <c r="B8" s="581" t="s">
        <v>1843</v>
      </c>
      <c r="O8" s="393"/>
    </row>
    <row r="9" spans="2:31" ht="6" customHeight="1" thickBot="1">
      <c r="B9" s="580"/>
      <c r="O9" s="393"/>
    </row>
    <row r="10" spans="2:31" ht="12" thickBot="1">
      <c r="B10" s="1088" t="s">
        <v>1844</v>
      </c>
      <c r="C10" s="1089"/>
      <c r="D10" s="1089"/>
      <c r="E10" s="1089"/>
      <c r="F10" s="1090"/>
      <c r="H10" s="785"/>
      <c r="I10" s="786"/>
      <c r="J10" s="786"/>
      <c r="K10" s="786"/>
      <c r="O10" s="393"/>
    </row>
    <row r="11" spans="2:31" ht="31.5" customHeight="1" thickBot="1">
      <c r="B11" s="582" t="s">
        <v>1845</v>
      </c>
      <c r="D11" s="583" t="s">
        <v>1846</v>
      </c>
      <c r="E11" s="584" t="s">
        <v>1847</v>
      </c>
      <c r="F11" s="585" t="s">
        <v>1848</v>
      </c>
      <c r="H11" s="785"/>
      <c r="I11" s="786"/>
      <c r="J11" s="786"/>
      <c r="K11" s="786"/>
      <c r="O11" s="393"/>
    </row>
    <row r="12" spans="2:31">
      <c r="B12" s="586">
        <v>130</v>
      </c>
      <c r="C12" s="587"/>
      <c r="D12" s="588" t="s">
        <v>21</v>
      </c>
      <c r="E12" s="589">
        <f>VLOOKUP(B12,'OPATT linked sheet'!A:F,3,FALSE)</f>
        <v>110.87456657199382</v>
      </c>
      <c r="F12" s="590">
        <f>VLOOKUP(B12,'OPATT linked sheet'!A:F,5,FALSE)</f>
        <v>62.679844038293432</v>
      </c>
      <c r="H12" s="787"/>
      <c r="I12" s="788"/>
      <c r="J12" s="786"/>
      <c r="K12" s="786"/>
      <c r="O12" s="393"/>
    </row>
    <row r="13" spans="2:31" ht="13.5" customHeight="1">
      <c r="B13" s="591" t="s">
        <v>86</v>
      </c>
      <c r="C13" s="587"/>
      <c r="D13" s="592">
        <f>VLOOKUP(B13,'APC Model - Linked sheet'!$A:$C,3,FALSE)</f>
        <v>713.37945527032832</v>
      </c>
      <c r="E13" s="593" t="s">
        <v>21</v>
      </c>
      <c r="F13" s="594" t="s">
        <v>21</v>
      </c>
      <c r="H13" s="787"/>
      <c r="I13" s="788"/>
      <c r="J13" s="786"/>
      <c r="K13" s="786"/>
      <c r="O13" s="393"/>
    </row>
    <row r="14" spans="2:31" ht="11.25" customHeight="1" thickBot="1">
      <c r="B14" s="595" t="s">
        <v>84</v>
      </c>
      <c r="C14" s="596"/>
      <c r="D14" s="597">
        <f>VLOOKUP(B14,'APC Model - Linked sheet'!$A:$C,3,FALSE)</f>
        <v>916.81119251493601</v>
      </c>
      <c r="E14" s="597" t="s">
        <v>21</v>
      </c>
      <c r="F14" s="598" t="s">
        <v>21</v>
      </c>
      <c r="G14" s="393"/>
      <c r="H14" s="787"/>
      <c r="I14" s="788"/>
      <c r="J14" s="786"/>
      <c r="K14" s="786"/>
      <c r="O14" s="393"/>
    </row>
    <row r="15" spans="2:31" ht="27" thickBot="1">
      <c r="C15" s="393"/>
      <c r="E15" s="394"/>
      <c r="F15" s="393"/>
      <c r="G15" s="393"/>
      <c r="H15" s="393"/>
      <c r="L15" s="599" t="s">
        <v>1561</v>
      </c>
      <c r="O15" s="393"/>
      <c r="AE15" s="789"/>
    </row>
    <row r="16" spans="2:31" ht="13.5" thickBot="1">
      <c r="B16" s="600" t="s">
        <v>92</v>
      </c>
      <c r="C16" s="393"/>
      <c r="D16" s="1088" t="s">
        <v>1849</v>
      </c>
      <c r="E16" s="1091"/>
      <c r="F16" s="1092"/>
      <c r="G16" s="393"/>
      <c r="H16" s="1088" t="s">
        <v>1850</v>
      </c>
      <c r="I16" s="1093"/>
      <c r="L16" s="601"/>
      <c r="M16" s="601"/>
      <c r="N16" s="601"/>
      <c r="O16" s="601"/>
      <c r="P16" s="601"/>
      <c r="Q16" s="602" t="s">
        <v>1851</v>
      </c>
      <c r="R16" s="603"/>
      <c r="S16" s="604"/>
      <c r="T16" s="601"/>
      <c r="U16" s="601"/>
      <c r="V16" s="601"/>
      <c r="W16" s="602" t="s">
        <v>1852</v>
      </c>
      <c r="X16" s="603"/>
      <c r="Y16" s="604"/>
      <c r="Z16" s="601"/>
      <c r="AA16" s="602" t="s">
        <v>1853</v>
      </c>
      <c r="AB16" s="605"/>
      <c r="AC16" s="603"/>
      <c r="AD16" s="606"/>
      <c r="AE16" s="790"/>
    </row>
    <row r="17" spans="2:31" ht="12.75" customHeight="1" thickBot="1">
      <c r="B17" s="582" t="s">
        <v>54</v>
      </c>
      <c r="C17" s="393"/>
      <c r="D17" s="583" t="s">
        <v>1854</v>
      </c>
      <c r="E17" s="583" t="s">
        <v>1855</v>
      </c>
      <c r="F17" s="583" t="s">
        <v>1856</v>
      </c>
      <c r="G17" s="393"/>
      <c r="H17" s="607" t="s">
        <v>1857</v>
      </c>
      <c r="I17" s="607" t="s">
        <v>1858</v>
      </c>
      <c r="L17" s="608" t="s">
        <v>54</v>
      </c>
      <c r="M17" s="609" t="s">
        <v>53</v>
      </c>
      <c r="N17" s="609" t="s">
        <v>1557</v>
      </c>
      <c r="O17" s="609" t="s">
        <v>1568</v>
      </c>
      <c r="P17" s="610"/>
      <c r="Q17" s="611" t="s">
        <v>1859</v>
      </c>
      <c r="R17" s="610"/>
      <c r="S17" s="612" t="s">
        <v>1860</v>
      </c>
      <c r="T17" s="610"/>
      <c r="U17" s="613" t="s">
        <v>1559</v>
      </c>
      <c r="V17" s="610"/>
      <c r="W17" s="611" t="s">
        <v>1859</v>
      </c>
      <c r="X17" s="610"/>
      <c r="Y17" s="612" t="s">
        <v>1860</v>
      </c>
      <c r="Z17" s="610"/>
      <c r="AA17" s="611" t="s">
        <v>1859</v>
      </c>
      <c r="AB17" s="610"/>
      <c r="AC17" s="612" t="s">
        <v>1860</v>
      </c>
      <c r="AD17" s="601"/>
      <c r="AE17" s="792"/>
    </row>
    <row r="18" spans="2:31" ht="15" customHeight="1">
      <c r="B18" s="586" t="s">
        <v>86</v>
      </c>
      <c r="C18" s="393"/>
      <c r="D18" s="614">
        <f>D13+$E$12+$F$12</f>
        <v>886.9338658806156</v>
      </c>
      <c r="E18" s="615">
        <f>D13+$F$12</f>
        <v>776.0592993086218</v>
      </c>
      <c r="F18" s="616">
        <f>D18+E18</f>
        <v>1662.9931651892375</v>
      </c>
      <c r="G18" s="393"/>
      <c r="H18" s="617">
        <f>D18</f>
        <v>886.9338658806156</v>
      </c>
      <c r="I18" s="618">
        <f>F18</f>
        <v>1662.9931651892375</v>
      </c>
      <c r="L18" s="619" t="str">
        <f>B18</f>
        <v>BZ02Z</v>
      </c>
      <c r="M18" s="620" t="str">
        <f>H17</f>
        <v>Single eye (£)</v>
      </c>
      <c r="N18" s="621" t="s">
        <v>1574</v>
      </c>
      <c r="O18" s="622"/>
      <c r="P18" s="610"/>
      <c r="Q18" s="623">
        <f>IF(N18="PbR Methodology",H18,IF(N18="Rollover",H29,"Error"))</f>
        <v>886.9338658806156</v>
      </c>
      <c r="R18" s="610"/>
      <c r="S18" s="623" t="s">
        <v>21</v>
      </c>
      <c r="T18" s="610"/>
      <c r="U18" s="624">
        <f>'Price Adjustments'!$C$70</f>
        <v>0</v>
      </c>
      <c r="V18" s="610"/>
      <c r="W18" s="625">
        <f>Q18*(1+U18)</f>
        <v>886.9338658806156</v>
      </c>
      <c r="X18" s="610"/>
      <c r="Y18" s="625" t="s">
        <v>21</v>
      </c>
      <c r="Z18" s="610"/>
      <c r="AA18" s="626">
        <f>W18</f>
        <v>886.9338658806156</v>
      </c>
      <c r="AB18" s="627"/>
      <c r="AC18" s="626" t="str">
        <f>Y18</f>
        <v>-</v>
      </c>
      <c r="AD18" s="601"/>
      <c r="AE18" s="790"/>
    </row>
    <row r="19" spans="2:31" ht="15" customHeight="1" thickBot="1">
      <c r="B19" s="595" t="s">
        <v>84</v>
      </c>
      <c r="C19" s="393"/>
      <c r="D19" s="628">
        <f>D14+$E$12+$F$12</f>
        <v>1090.3656031252233</v>
      </c>
      <c r="E19" s="629">
        <f>D14+$F$12</f>
        <v>979.49103655322949</v>
      </c>
      <c r="F19" s="630">
        <f>D19+E19</f>
        <v>2069.8566396784527</v>
      </c>
      <c r="G19" s="393"/>
      <c r="H19" s="631">
        <f t="shared" ref="H19" si="0">D19</f>
        <v>1090.3656031252233</v>
      </c>
      <c r="I19" s="632">
        <f t="shared" ref="I19" si="1">F19</f>
        <v>2069.8566396784527</v>
      </c>
      <c r="L19" s="633" t="str">
        <f>B18</f>
        <v>BZ02Z</v>
      </c>
      <c r="M19" s="634" t="str">
        <f>I17</f>
        <v xml:space="preserve">Both eyes (£) </v>
      </c>
      <c r="N19" s="635" t="s">
        <v>1574</v>
      </c>
      <c r="O19" s="636"/>
      <c r="P19" s="610"/>
      <c r="Q19" s="637">
        <f>IF(N19="PbR Methodology",I18,IF(N19="Rollover",I29,"Error"))</f>
        <v>1662.9931651892375</v>
      </c>
      <c r="R19" s="610"/>
      <c r="S19" s="637" t="s">
        <v>21</v>
      </c>
      <c r="T19" s="610"/>
      <c r="U19" s="638">
        <f>'Price Adjustments'!$C$70</f>
        <v>0</v>
      </c>
      <c r="V19" s="610"/>
      <c r="W19" s="639">
        <f t="shared" ref="W19:W21" si="2">Q19*(1+U19)</f>
        <v>1662.9931651892375</v>
      </c>
      <c r="X19" s="610"/>
      <c r="Y19" s="639" t="s">
        <v>21</v>
      </c>
      <c r="Z19" s="610"/>
      <c r="AA19" s="640">
        <f t="shared" ref="AA19:AA21" si="3">W19</f>
        <v>1662.9931651892375</v>
      </c>
      <c r="AB19" s="627"/>
      <c r="AC19" s="640" t="str">
        <f t="shared" ref="AC19:AC21" si="4">Y19</f>
        <v>-</v>
      </c>
      <c r="AD19" s="601"/>
      <c r="AE19" s="790"/>
    </row>
    <row r="20" spans="2:31" s="394" customFormat="1" ht="15" customHeight="1">
      <c r="K20" s="393"/>
      <c r="L20" s="633" t="str">
        <f>B19</f>
        <v>BZ03Z</v>
      </c>
      <c r="M20" s="634" t="str">
        <f>H17</f>
        <v>Single eye (£)</v>
      </c>
      <c r="N20" s="635" t="s">
        <v>1574</v>
      </c>
      <c r="O20" s="636"/>
      <c r="P20" s="610"/>
      <c r="Q20" s="637">
        <f>IF(N20="PbR Methodology",H19,IF(N20="Rollover",H30,"Error"))</f>
        <v>1090.3656031252233</v>
      </c>
      <c r="R20" s="610"/>
      <c r="S20" s="637" t="s">
        <v>21</v>
      </c>
      <c r="T20" s="610"/>
      <c r="U20" s="638">
        <f>'Price Adjustments'!$C$70</f>
        <v>0</v>
      </c>
      <c r="V20" s="610"/>
      <c r="W20" s="639">
        <f t="shared" si="2"/>
        <v>1090.3656031252233</v>
      </c>
      <c r="X20" s="610"/>
      <c r="Y20" s="639" t="s">
        <v>21</v>
      </c>
      <c r="Z20" s="610"/>
      <c r="AA20" s="640">
        <f t="shared" si="3"/>
        <v>1090.3656031252233</v>
      </c>
      <c r="AB20" s="627"/>
      <c r="AC20" s="640" t="str">
        <f t="shared" si="4"/>
        <v>-</v>
      </c>
      <c r="AD20" s="601"/>
      <c r="AE20" s="790"/>
    </row>
    <row r="21" spans="2:31" s="394" customFormat="1" ht="15" customHeight="1" thickBot="1">
      <c r="K21" s="393"/>
      <c r="L21" s="641" t="str">
        <f>B19</f>
        <v>BZ03Z</v>
      </c>
      <c r="M21" s="642" t="str">
        <f>I17</f>
        <v xml:space="preserve">Both eyes (£) </v>
      </c>
      <c r="N21" s="643" t="s">
        <v>1574</v>
      </c>
      <c r="O21" s="644"/>
      <c r="P21" s="610"/>
      <c r="Q21" s="645">
        <f>IF(N21="PbR Methodology",I19,IF(N21="Rollover",I30,"Error"))</f>
        <v>2069.8566396784527</v>
      </c>
      <c r="R21" s="610"/>
      <c r="S21" s="645" t="s">
        <v>21</v>
      </c>
      <c r="T21" s="610"/>
      <c r="U21" s="646">
        <f>'Price Adjustments'!$C$70</f>
        <v>0</v>
      </c>
      <c r="V21" s="610"/>
      <c r="W21" s="647">
        <f t="shared" si="2"/>
        <v>2069.8566396784527</v>
      </c>
      <c r="X21" s="610"/>
      <c r="Y21" s="647" t="s">
        <v>21</v>
      </c>
      <c r="Z21" s="610"/>
      <c r="AA21" s="648">
        <f t="shared" si="3"/>
        <v>2069.8566396784527</v>
      </c>
      <c r="AB21" s="627"/>
      <c r="AC21" s="648" t="str">
        <f t="shared" si="4"/>
        <v>-</v>
      </c>
      <c r="AD21" s="601"/>
      <c r="AE21" s="790"/>
    </row>
    <row r="22" spans="2:31" s="394" customFormat="1" ht="15" customHeight="1">
      <c r="K22" s="393"/>
      <c r="L22" s="393"/>
      <c r="M22" s="393"/>
      <c r="O22" s="393"/>
      <c r="AE22" s="791"/>
    </row>
    <row r="23" spans="2:31">
      <c r="C23" s="393"/>
      <c r="H23" s="393"/>
      <c r="O23" s="393"/>
      <c r="AE23" s="789"/>
    </row>
    <row r="24" spans="2:31">
      <c r="B24" s="789"/>
      <c r="C24" s="789"/>
      <c r="D24" s="1041"/>
      <c r="E24" s="789"/>
      <c r="F24" s="791"/>
      <c r="G24" s="791"/>
      <c r="H24" s="791"/>
      <c r="I24" s="789"/>
      <c r="J24" s="789"/>
      <c r="K24" s="789"/>
      <c r="O24" s="393"/>
      <c r="AE24" s="789"/>
    </row>
    <row r="25" spans="2:31" ht="14.25">
      <c r="B25" s="793"/>
      <c r="C25" s="791"/>
      <c r="D25" s="1041"/>
      <c r="E25" s="791"/>
      <c r="F25" s="791"/>
      <c r="G25" s="791"/>
      <c r="H25" s="789"/>
      <c r="I25" s="791"/>
      <c r="J25" s="791"/>
      <c r="K25" s="789"/>
      <c r="O25" s="393"/>
      <c r="AE25" s="789"/>
    </row>
    <row r="26" spans="2:31" ht="6" customHeight="1">
      <c r="B26" s="789"/>
      <c r="C26" s="791"/>
      <c r="D26" s="789"/>
      <c r="E26" s="791"/>
      <c r="F26" s="791"/>
      <c r="G26" s="791"/>
      <c r="H26" s="789"/>
      <c r="I26" s="789"/>
      <c r="J26" s="789"/>
      <c r="K26" s="789"/>
      <c r="O26" s="393"/>
    </row>
    <row r="27" spans="2:31" ht="12.75">
      <c r="B27" s="794"/>
      <c r="C27" s="789"/>
      <c r="D27" s="1094"/>
      <c r="E27" s="1095"/>
      <c r="F27" s="1095"/>
      <c r="G27" s="789"/>
      <c r="H27" s="1094"/>
      <c r="I27" s="1095"/>
      <c r="J27" s="789"/>
      <c r="K27" s="789"/>
      <c r="O27" s="393"/>
    </row>
    <row r="28" spans="2:31" ht="24.75" customHeight="1">
      <c r="B28" s="795"/>
      <c r="C28" s="789"/>
      <c r="D28" s="796"/>
      <c r="E28" s="796"/>
      <c r="F28" s="796"/>
      <c r="G28" s="789"/>
      <c r="H28" s="797"/>
      <c r="I28" s="797"/>
      <c r="J28" s="789"/>
      <c r="K28" s="789"/>
      <c r="O28" s="393"/>
    </row>
    <row r="29" spans="2:31" ht="15" customHeight="1">
      <c r="B29" s="798"/>
      <c r="C29" s="789"/>
      <c r="D29" s="789"/>
      <c r="E29" s="789"/>
      <c r="F29" s="789"/>
      <c r="G29" s="789"/>
      <c r="H29" s="799"/>
      <c r="I29" s="799"/>
      <c r="J29" s="789"/>
      <c r="K29" s="789"/>
      <c r="O29" s="393"/>
    </row>
    <row r="30" spans="2:31" ht="15" customHeight="1">
      <c r="B30" s="798"/>
      <c r="C30" s="789"/>
      <c r="D30" s="789"/>
      <c r="E30" s="789"/>
      <c r="F30" s="789"/>
      <c r="G30" s="789"/>
      <c r="H30" s="799"/>
      <c r="I30" s="799"/>
      <c r="J30" s="789"/>
      <c r="K30" s="789"/>
      <c r="O30" s="393"/>
    </row>
    <row r="31" spans="2:31">
      <c r="B31" s="789"/>
      <c r="C31" s="791"/>
      <c r="D31" s="789"/>
      <c r="E31" s="789"/>
      <c r="F31" s="791"/>
      <c r="G31" s="791"/>
      <c r="H31" s="791"/>
      <c r="I31" s="789"/>
      <c r="J31" s="789"/>
      <c r="K31" s="789"/>
      <c r="O31" s="393"/>
    </row>
    <row r="32" spans="2:31">
      <c r="B32" s="789"/>
      <c r="C32" s="791"/>
      <c r="D32" s="789"/>
      <c r="E32" s="789"/>
      <c r="F32" s="791"/>
      <c r="G32" s="791"/>
      <c r="H32" s="791"/>
      <c r="I32" s="789"/>
      <c r="J32" s="789"/>
      <c r="K32" s="789"/>
      <c r="O32" s="393"/>
    </row>
    <row r="33" spans="2:15">
      <c r="B33" s="789"/>
      <c r="C33" s="791"/>
      <c r="D33" s="789"/>
      <c r="E33" s="789"/>
      <c r="F33" s="791"/>
      <c r="G33" s="791"/>
      <c r="H33" s="791"/>
      <c r="I33" s="789"/>
      <c r="J33" s="789"/>
      <c r="K33" s="789"/>
      <c r="O33" s="393"/>
    </row>
    <row r="34" spans="2:15">
      <c r="O34" s="393"/>
    </row>
    <row r="35" spans="2:15">
      <c r="O35" s="393"/>
    </row>
    <row r="36" spans="2:15">
      <c r="O36" s="393"/>
    </row>
    <row r="37" spans="2:15">
      <c r="O37" s="393"/>
    </row>
    <row r="38" spans="2:15">
      <c r="O38" s="393"/>
    </row>
    <row r="39" spans="2:15">
      <c r="O39" s="393"/>
    </row>
    <row r="40" spans="2:15">
      <c r="O40" s="393"/>
    </row>
    <row r="41" spans="2:15">
      <c r="O41" s="393"/>
    </row>
    <row r="42" spans="2:15">
      <c r="O42" s="393"/>
    </row>
    <row r="43" spans="2:15">
      <c r="O43" s="393"/>
    </row>
    <row r="44" spans="2:15">
      <c r="O44" s="393"/>
    </row>
    <row r="45" spans="2:15">
      <c r="O45" s="393"/>
    </row>
    <row r="46" spans="2:15">
      <c r="O46" s="393"/>
    </row>
    <row r="47" spans="2:15">
      <c r="O47" s="393"/>
    </row>
    <row r="48" spans="2:15">
      <c r="O48" s="393"/>
    </row>
    <row r="49" spans="15:15">
      <c r="O49" s="393"/>
    </row>
    <row r="50" spans="15:15">
      <c r="O50" s="393"/>
    </row>
    <row r="51" spans="15:15">
      <c r="O51" s="393"/>
    </row>
    <row r="52" spans="15:15">
      <c r="O52" s="393"/>
    </row>
    <row r="53" spans="15:15">
      <c r="O53" s="393"/>
    </row>
    <row r="54" spans="15:15">
      <c r="O54" s="393"/>
    </row>
    <row r="55" spans="15:15">
      <c r="O55" s="393"/>
    </row>
    <row r="56" spans="15:15">
      <c r="O56" s="393"/>
    </row>
    <row r="57" spans="15:15">
      <c r="O57" s="393"/>
    </row>
    <row r="58" spans="15:15">
      <c r="O58" s="393"/>
    </row>
    <row r="59" spans="15:15">
      <c r="O59" s="393"/>
    </row>
    <row r="60" spans="15:15">
      <c r="O60" s="393"/>
    </row>
    <row r="61" spans="15:15">
      <c r="O61" s="393"/>
    </row>
    <row r="62" spans="15:15">
      <c r="O62" s="393"/>
    </row>
    <row r="63" spans="15:15">
      <c r="O63" s="393"/>
    </row>
    <row r="64" spans="15:15">
      <c r="O64" s="393"/>
    </row>
    <row r="65" spans="15:15">
      <c r="O65" s="393"/>
    </row>
    <row r="66" spans="15:15">
      <c r="O66" s="393"/>
    </row>
    <row r="67" spans="15:15">
      <c r="O67" s="393"/>
    </row>
    <row r="68" spans="15:15">
      <c r="O68" s="393"/>
    </row>
    <row r="69" spans="15:15">
      <c r="O69" s="393"/>
    </row>
    <row r="70" spans="15:15">
      <c r="O70" s="393"/>
    </row>
    <row r="71" spans="15:15">
      <c r="O71" s="393"/>
    </row>
    <row r="72" spans="15:15">
      <c r="O72" s="393"/>
    </row>
    <row r="73" spans="15:15">
      <c r="O73" s="393"/>
    </row>
    <row r="74" spans="15:15">
      <c r="O74" s="393"/>
    </row>
    <row r="75" spans="15:15">
      <c r="O75" s="393"/>
    </row>
    <row r="76" spans="15:15">
      <c r="O76" s="393"/>
    </row>
    <row r="77" spans="15:15">
      <c r="O77" s="393"/>
    </row>
    <row r="78" spans="15:15">
      <c r="O78" s="393"/>
    </row>
    <row r="79" spans="15:15">
      <c r="O79" s="393"/>
    </row>
    <row r="80" spans="15:15">
      <c r="O80" s="393"/>
    </row>
    <row r="81" spans="15:15">
      <c r="O81" s="393"/>
    </row>
    <row r="82" spans="15:15">
      <c r="O82" s="393"/>
    </row>
    <row r="83" spans="15:15">
      <c r="O83" s="393"/>
    </row>
    <row r="84" spans="15:15">
      <c r="O84" s="393"/>
    </row>
    <row r="85" spans="15:15">
      <c r="O85" s="393"/>
    </row>
    <row r="86" spans="15:15">
      <c r="O86" s="393"/>
    </row>
    <row r="87" spans="15:15">
      <c r="O87" s="393"/>
    </row>
    <row r="88" spans="15:15">
      <c r="O88" s="393"/>
    </row>
    <row r="89" spans="15:15">
      <c r="O89" s="393"/>
    </row>
    <row r="90" spans="15:15">
      <c r="O90" s="393"/>
    </row>
    <row r="91" spans="15:15">
      <c r="O91" s="393"/>
    </row>
    <row r="92" spans="15:15">
      <c r="O92" s="393"/>
    </row>
    <row r="93" spans="15:15">
      <c r="O93" s="393"/>
    </row>
    <row r="94" spans="15:15">
      <c r="O94" s="393"/>
    </row>
    <row r="95" spans="15:15">
      <c r="O95" s="393"/>
    </row>
    <row r="96" spans="15:15">
      <c r="O96" s="393"/>
    </row>
    <row r="97" spans="15:15">
      <c r="O97" s="393"/>
    </row>
    <row r="98" spans="15:15">
      <c r="O98" s="393"/>
    </row>
    <row r="99" spans="15:15">
      <c r="O99" s="393"/>
    </row>
    <row r="100" spans="15:15">
      <c r="O100" s="393"/>
    </row>
    <row r="101" spans="15:15">
      <c r="O101" s="393"/>
    </row>
    <row r="102" spans="15:15">
      <c r="O102" s="393"/>
    </row>
    <row r="103" spans="15:15">
      <c r="O103" s="393"/>
    </row>
    <row r="104" spans="15:15">
      <c r="O104" s="393"/>
    </row>
    <row r="105" spans="15:15">
      <c r="O105" s="393"/>
    </row>
    <row r="106" spans="15:15">
      <c r="O106" s="393"/>
    </row>
    <row r="107" spans="15:15">
      <c r="O107" s="393"/>
    </row>
    <row r="108" spans="15:15">
      <c r="O108" s="393"/>
    </row>
    <row r="109" spans="15:15">
      <c r="O109" s="393"/>
    </row>
    <row r="110" spans="15:15">
      <c r="O110" s="393"/>
    </row>
    <row r="111" spans="15:15">
      <c r="O111" s="393"/>
    </row>
    <row r="112" spans="15:15">
      <c r="O112" s="393"/>
    </row>
    <row r="113" spans="15:15">
      <c r="O113" s="393"/>
    </row>
    <row r="114" spans="15:15">
      <c r="O114" s="393"/>
    </row>
    <row r="115" spans="15:15">
      <c r="O115" s="393"/>
    </row>
    <row r="116" spans="15:15">
      <c r="O116" s="393"/>
    </row>
    <row r="117" spans="15:15">
      <c r="O117" s="393"/>
    </row>
    <row r="118" spans="15:15">
      <c r="O118" s="393"/>
    </row>
    <row r="119" spans="15:15">
      <c r="O119" s="393"/>
    </row>
    <row r="120" spans="15:15">
      <c r="O120" s="393"/>
    </row>
    <row r="121" spans="15:15">
      <c r="O121" s="393"/>
    </row>
    <row r="122" spans="15:15">
      <c r="O122" s="393"/>
    </row>
    <row r="123" spans="15:15">
      <c r="O123" s="393"/>
    </row>
    <row r="124" spans="15:15">
      <c r="O124" s="393"/>
    </row>
    <row r="125" spans="15:15">
      <c r="O125" s="393"/>
    </row>
    <row r="126" spans="15:15">
      <c r="O126" s="393"/>
    </row>
    <row r="127" spans="15:15">
      <c r="O127" s="393"/>
    </row>
    <row r="128" spans="15:15">
      <c r="O128" s="393"/>
    </row>
    <row r="129" spans="15:15">
      <c r="O129" s="393"/>
    </row>
    <row r="130" spans="15:15">
      <c r="O130" s="393"/>
    </row>
    <row r="131" spans="15:15">
      <c r="O131" s="393"/>
    </row>
    <row r="132" spans="15:15">
      <c r="O132" s="393"/>
    </row>
    <row r="133" spans="15:15">
      <c r="O133" s="393"/>
    </row>
    <row r="134" spans="15:15">
      <c r="O134" s="393"/>
    </row>
    <row r="135" spans="15:15">
      <c r="O135" s="393"/>
    </row>
    <row r="136" spans="15:15">
      <c r="O136" s="393"/>
    </row>
    <row r="137" spans="15:15">
      <c r="O137" s="393"/>
    </row>
    <row r="138" spans="15:15">
      <c r="O138" s="393"/>
    </row>
    <row r="139" spans="15:15">
      <c r="O139" s="393"/>
    </row>
    <row r="140" spans="15:15">
      <c r="O140" s="393"/>
    </row>
    <row r="141" spans="15:15">
      <c r="O141" s="393"/>
    </row>
    <row r="142" spans="15:15">
      <c r="O142" s="393"/>
    </row>
    <row r="143" spans="15:15">
      <c r="O143" s="393"/>
    </row>
    <row r="144" spans="15:15">
      <c r="O144" s="393"/>
    </row>
    <row r="145" spans="15:15">
      <c r="O145" s="393"/>
    </row>
    <row r="146" spans="15:15">
      <c r="O146" s="393"/>
    </row>
    <row r="147" spans="15:15">
      <c r="O147" s="393"/>
    </row>
    <row r="148" spans="15:15">
      <c r="O148" s="393"/>
    </row>
    <row r="149" spans="15:15">
      <c r="O149" s="393"/>
    </row>
    <row r="150" spans="15:15">
      <c r="O150" s="393"/>
    </row>
    <row r="151" spans="15:15">
      <c r="O151" s="393"/>
    </row>
    <row r="152" spans="15:15">
      <c r="O152" s="393"/>
    </row>
    <row r="153" spans="15:15">
      <c r="O153" s="393"/>
    </row>
    <row r="154" spans="15:15">
      <c r="O154" s="393"/>
    </row>
    <row r="155" spans="15:15">
      <c r="O155" s="393"/>
    </row>
    <row r="156" spans="15:15">
      <c r="O156" s="393"/>
    </row>
    <row r="157" spans="15:15">
      <c r="O157" s="393"/>
    </row>
    <row r="158" spans="15:15">
      <c r="O158" s="393"/>
    </row>
    <row r="159" spans="15:15">
      <c r="O159" s="393"/>
    </row>
    <row r="160" spans="15:15">
      <c r="O160" s="393"/>
    </row>
    <row r="161" spans="15:15">
      <c r="O161" s="393"/>
    </row>
    <row r="162" spans="15:15">
      <c r="O162" s="393"/>
    </row>
    <row r="163" spans="15:15">
      <c r="O163" s="393"/>
    </row>
    <row r="164" spans="15:15">
      <c r="O164" s="393"/>
    </row>
    <row r="165" spans="15:15">
      <c r="O165" s="393"/>
    </row>
    <row r="166" spans="15:15">
      <c r="O166" s="393"/>
    </row>
    <row r="167" spans="15:15">
      <c r="O167" s="393"/>
    </row>
    <row r="168" spans="15:15">
      <c r="O168" s="393"/>
    </row>
    <row r="169" spans="15:15">
      <c r="O169" s="393"/>
    </row>
    <row r="170" spans="15:15">
      <c r="O170" s="393"/>
    </row>
    <row r="171" spans="15:15">
      <c r="O171" s="393"/>
    </row>
    <row r="172" spans="15:15">
      <c r="O172" s="393"/>
    </row>
    <row r="173" spans="15:15">
      <c r="O173" s="393"/>
    </row>
    <row r="174" spans="15:15">
      <c r="O174" s="393"/>
    </row>
    <row r="175" spans="15:15">
      <c r="O175" s="393"/>
    </row>
    <row r="176" spans="15:15">
      <c r="O176" s="393"/>
    </row>
    <row r="177" spans="15:15">
      <c r="O177" s="393"/>
    </row>
    <row r="178" spans="15:15">
      <c r="O178" s="393"/>
    </row>
    <row r="179" spans="15:15">
      <c r="O179" s="393"/>
    </row>
    <row r="180" spans="15:15">
      <c r="O180" s="393"/>
    </row>
    <row r="181" spans="15:15">
      <c r="O181" s="393"/>
    </row>
    <row r="182" spans="15:15">
      <c r="O182" s="393"/>
    </row>
    <row r="183" spans="15:15">
      <c r="O183" s="393"/>
    </row>
    <row r="184" spans="15:15">
      <c r="O184" s="393"/>
    </row>
    <row r="185" spans="15:15">
      <c r="O185" s="393"/>
    </row>
    <row r="186" spans="15:15">
      <c r="O186" s="393"/>
    </row>
    <row r="187" spans="15:15">
      <c r="O187" s="393"/>
    </row>
    <row r="188" spans="15:15">
      <c r="O188" s="393"/>
    </row>
    <row r="189" spans="15:15">
      <c r="O189" s="393"/>
    </row>
    <row r="190" spans="15:15">
      <c r="O190" s="393"/>
    </row>
    <row r="191" spans="15:15">
      <c r="O191" s="393"/>
    </row>
    <row r="192" spans="15:15">
      <c r="O192" s="393"/>
    </row>
    <row r="193" spans="15:15">
      <c r="O193" s="393"/>
    </row>
    <row r="194" spans="15:15">
      <c r="O194" s="393"/>
    </row>
    <row r="195" spans="15:15">
      <c r="O195" s="393"/>
    </row>
    <row r="196" spans="15:15">
      <c r="O196" s="393"/>
    </row>
    <row r="197" spans="15:15">
      <c r="O197" s="393"/>
    </row>
    <row r="198" spans="15:15">
      <c r="O198" s="393"/>
    </row>
    <row r="199" spans="15:15">
      <c r="O199" s="393"/>
    </row>
    <row r="200" spans="15:15">
      <c r="O200" s="393"/>
    </row>
    <row r="201" spans="15:15">
      <c r="O201" s="393"/>
    </row>
    <row r="202" spans="15:15">
      <c r="O202" s="393"/>
    </row>
    <row r="203" spans="15:15">
      <c r="O203" s="393"/>
    </row>
    <row r="204" spans="15:15">
      <c r="O204" s="393"/>
    </row>
    <row r="205" spans="15:15">
      <c r="O205" s="393"/>
    </row>
    <row r="206" spans="15:15">
      <c r="O206" s="393"/>
    </row>
    <row r="207" spans="15:15">
      <c r="O207" s="393"/>
    </row>
    <row r="208" spans="15:15">
      <c r="O208" s="393"/>
    </row>
    <row r="209" spans="15:15">
      <c r="O209" s="393"/>
    </row>
    <row r="210" spans="15:15">
      <c r="O210" s="393"/>
    </row>
    <row r="211" spans="15:15">
      <c r="O211" s="393"/>
    </row>
    <row r="212" spans="15:15">
      <c r="O212" s="393"/>
    </row>
    <row r="213" spans="15:15">
      <c r="O213" s="393"/>
    </row>
    <row r="214" spans="15:15">
      <c r="O214" s="393"/>
    </row>
    <row r="215" spans="15:15">
      <c r="O215" s="393"/>
    </row>
    <row r="216" spans="15:15">
      <c r="O216" s="393"/>
    </row>
    <row r="217" spans="15:15">
      <c r="O217" s="393"/>
    </row>
    <row r="218" spans="15:15">
      <c r="O218" s="393"/>
    </row>
    <row r="219" spans="15:15">
      <c r="O219" s="393"/>
    </row>
    <row r="220" spans="15:15">
      <c r="O220" s="393"/>
    </row>
    <row r="221" spans="15:15">
      <c r="O221" s="393"/>
    </row>
    <row r="222" spans="15:15">
      <c r="O222" s="393"/>
    </row>
    <row r="223" spans="15:15">
      <c r="O223" s="393"/>
    </row>
    <row r="224" spans="15:15">
      <c r="O224" s="393"/>
    </row>
    <row r="225" spans="15:15">
      <c r="O225" s="393"/>
    </row>
    <row r="226" spans="15:15">
      <c r="O226" s="393"/>
    </row>
    <row r="227" spans="15:15">
      <c r="O227" s="393"/>
    </row>
    <row r="228" spans="15:15">
      <c r="O228" s="393"/>
    </row>
    <row r="229" spans="15:15">
      <c r="O229" s="393"/>
    </row>
    <row r="230" spans="15:15">
      <c r="O230" s="393"/>
    </row>
    <row r="231" spans="15:15">
      <c r="O231" s="393"/>
    </row>
    <row r="232" spans="15:15">
      <c r="O232" s="393"/>
    </row>
    <row r="233" spans="15:15">
      <c r="O233" s="393"/>
    </row>
    <row r="234" spans="15:15">
      <c r="O234" s="393"/>
    </row>
    <row r="235" spans="15:15">
      <c r="O235" s="393"/>
    </row>
    <row r="236" spans="15:15">
      <c r="O236" s="393"/>
    </row>
    <row r="237" spans="15:15">
      <c r="O237" s="393"/>
    </row>
    <row r="238" spans="15:15">
      <c r="O238" s="393"/>
    </row>
    <row r="239" spans="15:15">
      <c r="O239" s="393"/>
    </row>
    <row r="240" spans="15:15">
      <c r="O240" s="393"/>
    </row>
    <row r="241" spans="15:15">
      <c r="O241" s="393"/>
    </row>
    <row r="242" spans="15:15">
      <c r="O242" s="393"/>
    </row>
    <row r="243" spans="15:15">
      <c r="O243" s="393"/>
    </row>
    <row r="244" spans="15:15">
      <c r="O244" s="393"/>
    </row>
    <row r="245" spans="15:15">
      <c r="O245" s="393"/>
    </row>
    <row r="246" spans="15:15">
      <c r="O246" s="393"/>
    </row>
    <row r="247" spans="15:15">
      <c r="O247" s="393"/>
    </row>
    <row r="248" spans="15:15">
      <c r="O248" s="393"/>
    </row>
    <row r="249" spans="15:15">
      <c r="O249" s="393"/>
    </row>
    <row r="250" spans="15:15">
      <c r="O250" s="393"/>
    </row>
    <row r="251" spans="15:15">
      <c r="O251" s="393"/>
    </row>
    <row r="252" spans="15:15">
      <c r="O252" s="393"/>
    </row>
    <row r="253" spans="15:15">
      <c r="O253" s="393"/>
    </row>
    <row r="254" spans="15:15">
      <c r="O254" s="393"/>
    </row>
    <row r="255" spans="15:15">
      <c r="O255" s="393"/>
    </row>
    <row r="256" spans="15:15">
      <c r="O256" s="393"/>
    </row>
    <row r="257" spans="15:15">
      <c r="O257" s="393"/>
    </row>
    <row r="258" spans="15:15">
      <c r="O258" s="393"/>
    </row>
    <row r="259" spans="15:15">
      <c r="O259" s="393"/>
    </row>
    <row r="260" spans="15:15">
      <c r="O260" s="393"/>
    </row>
    <row r="261" spans="15:15">
      <c r="O261" s="393"/>
    </row>
    <row r="262" spans="15:15">
      <c r="O262" s="393"/>
    </row>
    <row r="263" spans="15:15">
      <c r="O263" s="393"/>
    </row>
    <row r="264" spans="15:15">
      <c r="O264" s="393"/>
    </row>
    <row r="265" spans="15:15">
      <c r="O265" s="393"/>
    </row>
    <row r="266" spans="15:15">
      <c r="O266" s="393"/>
    </row>
    <row r="267" spans="15:15">
      <c r="O267" s="393"/>
    </row>
    <row r="268" spans="15:15">
      <c r="O268" s="393"/>
    </row>
    <row r="269" spans="15:15">
      <c r="O269" s="393"/>
    </row>
    <row r="270" spans="15:15">
      <c r="O270" s="393"/>
    </row>
    <row r="271" spans="15:15">
      <c r="O271" s="393"/>
    </row>
    <row r="272" spans="15:15">
      <c r="O272" s="393"/>
    </row>
    <row r="273" spans="15:15">
      <c r="O273" s="393"/>
    </row>
    <row r="274" spans="15:15">
      <c r="O274" s="393"/>
    </row>
    <row r="275" spans="15:15">
      <c r="O275" s="393"/>
    </row>
    <row r="276" spans="15:15">
      <c r="O276" s="393"/>
    </row>
    <row r="277" spans="15:15">
      <c r="O277" s="393"/>
    </row>
    <row r="278" spans="15:15">
      <c r="O278" s="393"/>
    </row>
    <row r="279" spans="15:15">
      <c r="O279" s="393"/>
    </row>
    <row r="280" spans="15:15">
      <c r="O280" s="393"/>
    </row>
    <row r="281" spans="15:15">
      <c r="O281" s="393"/>
    </row>
    <row r="282" spans="15:15">
      <c r="O282" s="393"/>
    </row>
    <row r="283" spans="15:15">
      <c r="O283" s="393"/>
    </row>
    <row r="284" spans="15:15">
      <c r="O284" s="393"/>
    </row>
    <row r="285" spans="15:15">
      <c r="O285" s="393"/>
    </row>
    <row r="286" spans="15:15">
      <c r="O286" s="393"/>
    </row>
    <row r="287" spans="15:15">
      <c r="O287" s="393"/>
    </row>
    <row r="288" spans="15:15">
      <c r="O288" s="393"/>
    </row>
    <row r="289" spans="15:15">
      <c r="O289" s="393"/>
    </row>
    <row r="290" spans="15:15">
      <c r="O290" s="393"/>
    </row>
    <row r="291" spans="15:15">
      <c r="O291" s="393"/>
    </row>
    <row r="292" spans="15:15">
      <c r="O292" s="393"/>
    </row>
    <row r="293" spans="15:15">
      <c r="O293" s="393"/>
    </row>
    <row r="294" spans="15:15">
      <c r="O294" s="393"/>
    </row>
    <row r="295" spans="15:15">
      <c r="O295" s="393"/>
    </row>
    <row r="296" spans="15:15">
      <c r="O296" s="393"/>
    </row>
    <row r="297" spans="15:15">
      <c r="O297" s="393"/>
    </row>
    <row r="298" spans="15:15">
      <c r="O298" s="393"/>
    </row>
    <row r="299" spans="15:15">
      <c r="O299" s="393"/>
    </row>
    <row r="300" spans="15:15">
      <c r="O300" s="393"/>
    </row>
    <row r="301" spans="15:15">
      <c r="O301" s="393"/>
    </row>
    <row r="302" spans="15:15">
      <c r="O302" s="393"/>
    </row>
    <row r="303" spans="15:15">
      <c r="O303" s="393"/>
    </row>
    <row r="304" spans="15:15">
      <c r="O304" s="393"/>
    </row>
    <row r="305" spans="15:15">
      <c r="O305" s="393"/>
    </row>
    <row r="306" spans="15:15">
      <c r="O306" s="393"/>
    </row>
    <row r="307" spans="15:15">
      <c r="O307" s="393"/>
    </row>
    <row r="308" spans="15:15">
      <c r="O308" s="393"/>
    </row>
    <row r="309" spans="15:15">
      <c r="O309" s="393"/>
    </row>
    <row r="310" spans="15:15">
      <c r="O310" s="393"/>
    </row>
    <row r="311" spans="15:15">
      <c r="O311" s="393"/>
    </row>
    <row r="312" spans="15:15">
      <c r="O312" s="393"/>
    </row>
    <row r="313" spans="15:15">
      <c r="O313" s="393"/>
    </row>
    <row r="314" spans="15:15">
      <c r="O314" s="393"/>
    </row>
    <row r="315" spans="15:15">
      <c r="O315" s="393"/>
    </row>
    <row r="316" spans="15:15">
      <c r="O316" s="393"/>
    </row>
    <row r="317" spans="15:15">
      <c r="O317" s="393"/>
    </row>
    <row r="318" spans="15:15">
      <c r="O318" s="393"/>
    </row>
    <row r="319" spans="15:15">
      <c r="O319" s="393"/>
    </row>
    <row r="320" spans="15:15">
      <c r="O320" s="393"/>
    </row>
    <row r="321" spans="15:15">
      <c r="O321" s="393"/>
    </row>
    <row r="322" spans="15:15">
      <c r="O322" s="393"/>
    </row>
    <row r="323" spans="15:15">
      <c r="O323" s="393"/>
    </row>
    <row r="324" spans="15:15">
      <c r="O324" s="393"/>
    </row>
    <row r="325" spans="15:15">
      <c r="O325" s="393"/>
    </row>
    <row r="326" spans="15:15">
      <c r="O326" s="393"/>
    </row>
    <row r="327" spans="15:15">
      <c r="O327" s="393"/>
    </row>
    <row r="328" spans="15:15">
      <c r="O328" s="393"/>
    </row>
    <row r="329" spans="15:15">
      <c r="O329" s="393"/>
    </row>
    <row r="330" spans="15:15">
      <c r="O330" s="393"/>
    </row>
    <row r="331" spans="15:15">
      <c r="O331" s="393"/>
    </row>
    <row r="332" spans="15:15">
      <c r="O332" s="393"/>
    </row>
    <row r="333" spans="15:15">
      <c r="O333" s="393"/>
    </row>
    <row r="334" spans="15:15">
      <c r="O334" s="393"/>
    </row>
    <row r="335" spans="15:15">
      <c r="O335" s="393"/>
    </row>
    <row r="336" spans="15:15">
      <c r="O336" s="393"/>
    </row>
    <row r="337" spans="15:15">
      <c r="O337" s="393"/>
    </row>
    <row r="338" spans="15:15">
      <c r="O338" s="393"/>
    </row>
    <row r="339" spans="15:15">
      <c r="O339" s="393"/>
    </row>
    <row r="340" spans="15:15">
      <c r="O340" s="393"/>
    </row>
    <row r="341" spans="15:15">
      <c r="O341" s="393"/>
    </row>
    <row r="342" spans="15:15">
      <c r="O342" s="393"/>
    </row>
    <row r="343" spans="15:15">
      <c r="O343" s="393"/>
    </row>
    <row r="344" spans="15:15">
      <c r="O344" s="393"/>
    </row>
    <row r="345" spans="15:15">
      <c r="O345" s="393"/>
    </row>
    <row r="346" spans="15:15">
      <c r="O346" s="393"/>
    </row>
    <row r="347" spans="15:15">
      <c r="O347" s="393"/>
    </row>
    <row r="348" spans="15:15">
      <c r="O348" s="393"/>
    </row>
    <row r="349" spans="15:15">
      <c r="O349" s="393"/>
    </row>
    <row r="350" spans="15:15">
      <c r="O350" s="393"/>
    </row>
    <row r="351" spans="15:15">
      <c r="O351" s="393"/>
    </row>
    <row r="352" spans="15:15">
      <c r="O352" s="393"/>
    </row>
    <row r="353" spans="15:15">
      <c r="O353" s="393"/>
    </row>
    <row r="354" spans="15:15">
      <c r="O354" s="393"/>
    </row>
    <row r="355" spans="15:15">
      <c r="O355" s="393"/>
    </row>
    <row r="356" spans="15:15">
      <c r="O356" s="393"/>
    </row>
    <row r="357" spans="15:15">
      <c r="O357" s="393"/>
    </row>
    <row r="358" spans="15:15">
      <c r="O358" s="393"/>
    </row>
    <row r="359" spans="15:15">
      <c r="O359" s="393"/>
    </row>
    <row r="360" spans="15:15">
      <c r="O360" s="393"/>
    </row>
    <row r="361" spans="15:15">
      <c r="O361" s="393"/>
    </row>
    <row r="362" spans="15:15">
      <c r="O362" s="393"/>
    </row>
    <row r="363" spans="15:15">
      <c r="O363" s="393"/>
    </row>
    <row r="364" spans="15:15">
      <c r="O364" s="393"/>
    </row>
    <row r="365" spans="15:15">
      <c r="O365" s="393"/>
    </row>
    <row r="366" spans="15:15">
      <c r="O366" s="393"/>
    </row>
    <row r="367" spans="15:15">
      <c r="O367" s="393"/>
    </row>
    <row r="368" spans="15:15">
      <c r="O368" s="393"/>
    </row>
    <row r="369" spans="15:15">
      <c r="O369" s="393"/>
    </row>
    <row r="370" spans="15:15">
      <c r="O370" s="393"/>
    </row>
    <row r="371" spans="15:15">
      <c r="O371" s="393"/>
    </row>
    <row r="372" spans="15:15">
      <c r="O372" s="393"/>
    </row>
    <row r="373" spans="15:15">
      <c r="O373" s="393"/>
    </row>
    <row r="374" spans="15:15">
      <c r="O374" s="393"/>
    </row>
    <row r="375" spans="15:15">
      <c r="O375" s="393"/>
    </row>
    <row r="376" spans="15:15">
      <c r="O376" s="393"/>
    </row>
    <row r="377" spans="15:15">
      <c r="O377" s="393"/>
    </row>
    <row r="378" spans="15:15">
      <c r="O378" s="393"/>
    </row>
    <row r="379" spans="15:15">
      <c r="O379" s="393"/>
    </row>
    <row r="380" spans="15:15">
      <c r="O380" s="393"/>
    </row>
    <row r="381" spans="15:15">
      <c r="O381" s="393"/>
    </row>
    <row r="382" spans="15:15">
      <c r="O382" s="393"/>
    </row>
    <row r="383" spans="15:15">
      <c r="O383" s="393"/>
    </row>
    <row r="384" spans="15:15">
      <c r="O384" s="393"/>
    </row>
    <row r="385" spans="15:15">
      <c r="O385" s="393"/>
    </row>
    <row r="386" spans="15:15">
      <c r="O386" s="393"/>
    </row>
    <row r="387" spans="15:15">
      <c r="O387" s="393"/>
    </row>
    <row r="388" spans="15:15">
      <c r="O388" s="393"/>
    </row>
    <row r="389" spans="15:15">
      <c r="O389" s="393"/>
    </row>
    <row r="390" spans="15:15">
      <c r="O390" s="393"/>
    </row>
    <row r="391" spans="15:15">
      <c r="O391" s="393"/>
    </row>
    <row r="392" spans="15:15">
      <c r="O392" s="393"/>
    </row>
    <row r="393" spans="15:15">
      <c r="O393" s="393"/>
    </row>
    <row r="394" spans="15:15">
      <c r="O394" s="393"/>
    </row>
    <row r="395" spans="15:15">
      <c r="O395" s="393"/>
    </row>
    <row r="396" spans="15:15">
      <c r="O396" s="393"/>
    </row>
    <row r="397" spans="15:15">
      <c r="O397" s="393"/>
    </row>
    <row r="398" spans="15:15">
      <c r="O398" s="393"/>
    </row>
    <row r="399" spans="15:15">
      <c r="O399" s="393"/>
    </row>
    <row r="400" spans="15:15">
      <c r="O400" s="393"/>
    </row>
    <row r="401" spans="15:15">
      <c r="O401" s="393"/>
    </row>
    <row r="402" spans="15:15">
      <c r="O402" s="393"/>
    </row>
    <row r="403" spans="15:15">
      <c r="O403" s="393"/>
    </row>
    <row r="404" spans="15:15">
      <c r="O404" s="393"/>
    </row>
    <row r="405" spans="15:15">
      <c r="O405" s="393"/>
    </row>
    <row r="406" spans="15:15">
      <c r="O406" s="393"/>
    </row>
    <row r="407" spans="15:15">
      <c r="O407" s="393"/>
    </row>
    <row r="408" spans="15:15">
      <c r="O408" s="393"/>
    </row>
    <row r="409" spans="15:15">
      <c r="O409" s="393"/>
    </row>
    <row r="410" spans="15:15">
      <c r="O410" s="393"/>
    </row>
    <row r="411" spans="15:15">
      <c r="O411" s="393"/>
    </row>
    <row r="412" spans="15:15">
      <c r="O412" s="393"/>
    </row>
    <row r="413" spans="15:15">
      <c r="O413" s="393"/>
    </row>
    <row r="414" spans="15:15">
      <c r="O414" s="393"/>
    </row>
    <row r="415" spans="15:15">
      <c r="O415" s="393"/>
    </row>
    <row r="416" spans="15:15">
      <c r="O416" s="393"/>
    </row>
    <row r="417" spans="15:15">
      <c r="O417" s="393"/>
    </row>
    <row r="418" spans="15:15">
      <c r="O418" s="393"/>
    </row>
    <row r="419" spans="15:15">
      <c r="O419" s="393"/>
    </row>
    <row r="420" spans="15:15">
      <c r="O420" s="393"/>
    </row>
    <row r="421" spans="15:15">
      <c r="O421" s="393"/>
    </row>
    <row r="422" spans="15:15">
      <c r="O422" s="393"/>
    </row>
    <row r="423" spans="15:15">
      <c r="O423" s="393"/>
    </row>
    <row r="424" spans="15:15">
      <c r="O424" s="393"/>
    </row>
    <row r="425" spans="15:15">
      <c r="O425" s="393"/>
    </row>
    <row r="426" spans="15:15">
      <c r="O426" s="393"/>
    </row>
    <row r="427" spans="15:15">
      <c r="O427" s="393"/>
    </row>
    <row r="428" spans="15:15">
      <c r="O428" s="393"/>
    </row>
    <row r="429" spans="15:15">
      <c r="O429" s="393"/>
    </row>
    <row r="430" spans="15:15">
      <c r="O430" s="393"/>
    </row>
    <row r="431" spans="15:15">
      <c r="O431" s="393"/>
    </row>
    <row r="432" spans="15:15">
      <c r="O432" s="393"/>
    </row>
    <row r="433" spans="15:15">
      <c r="O433" s="393"/>
    </row>
    <row r="434" spans="15:15">
      <c r="O434" s="393"/>
    </row>
    <row r="435" spans="15:15">
      <c r="O435" s="393"/>
    </row>
    <row r="436" spans="15:15">
      <c r="O436" s="393"/>
    </row>
    <row r="437" spans="15:15">
      <c r="O437" s="393"/>
    </row>
    <row r="438" spans="15:15">
      <c r="O438" s="393"/>
    </row>
    <row r="439" spans="15:15">
      <c r="O439" s="393"/>
    </row>
    <row r="440" spans="15:15">
      <c r="O440" s="393"/>
    </row>
    <row r="441" spans="15:15">
      <c r="O441" s="393"/>
    </row>
    <row r="442" spans="15:15">
      <c r="O442" s="393"/>
    </row>
    <row r="443" spans="15:15">
      <c r="O443" s="393"/>
    </row>
    <row r="444" spans="15:15">
      <c r="O444" s="393"/>
    </row>
    <row r="445" spans="15:15">
      <c r="O445" s="393"/>
    </row>
    <row r="446" spans="15:15">
      <c r="O446" s="393"/>
    </row>
    <row r="447" spans="15:15">
      <c r="O447" s="393"/>
    </row>
  </sheetData>
  <mergeCells count="5">
    <mergeCell ref="B10:F10"/>
    <mergeCell ref="D16:F16"/>
    <mergeCell ref="H16:I16"/>
    <mergeCell ref="D27:F27"/>
    <mergeCell ref="H27:I27"/>
  </mergeCells>
  <conditionalFormatting sqref="L18:M21">
    <cfRule type="expression" dxfId="6" priority="1">
      <formula>NOT(#REF!)</formula>
    </cfRule>
  </conditionalFormatting>
  <dataValidations count="1">
    <dataValidation type="list" allowBlank="1" showInputMessage="1" showErrorMessage="1" sqref="N18:N21">
      <formula1>"PbR Methodology,Rollover"</formula1>
    </dataValidation>
  </dataValidations>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TTeamSiteDocumentTypeTaxHTField0 xmlns="2f70ccb4-f3d4-4d81-9031-85f8babee243">
      <Terms xmlns="http://schemas.microsoft.com/office/infopath/2007/PartnerControls"/>
    </WTTeamSiteDocumentTypeTaxHTField0>
    <TaxKeywordTaxHTField xmlns="336c2581-6a7f-4686-9e24-c87fdedf996e">
      <Terms xmlns="http://schemas.microsoft.com/office/infopath/2007/PartnerControls"/>
    </TaxKeywordTaxHTField>
    <TaxCatchAll xmlns="824b9e12-2d1b-4f77-9736-60357fca002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onitor Excel Document" ma:contentTypeID="0x0101002F675E6CA4AA4A26A7D08035EFD3BFBF00EC273D66EDC3E14BB611BA98B63F3421" ma:contentTypeVersion="2" ma:contentTypeDescription="Monitor Excel Document" ma:contentTypeScope="" ma:versionID="8686576a77f235b34d38e40051ed5068">
  <xsd:schema xmlns:xsd="http://www.w3.org/2001/XMLSchema" xmlns:xs="http://www.w3.org/2001/XMLSchema" xmlns:p="http://schemas.microsoft.com/office/2006/metadata/properties" xmlns:ns2="2f70ccb4-f3d4-4d81-9031-85f8babee243" xmlns:ns3="336c2581-6a7f-4686-9e24-c87fdedf996e" xmlns:ns4="824b9e12-2d1b-4f77-9736-60357fca002d" targetNamespace="http://schemas.microsoft.com/office/2006/metadata/properties" ma:root="true" ma:fieldsID="3a89d4d71bd2b499718f5c05d771acb4" ns2:_="" ns3:_="" ns4:_="">
    <xsd:import namespace="2f70ccb4-f3d4-4d81-9031-85f8babee243"/>
    <xsd:import namespace="336c2581-6a7f-4686-9e24-c87fdedf996e"/>
    <xsd:import namespace="824b9e12-2d1b-4f77-9736-60357fca002d"/>
    <xsd:element name="properties">
      <xsd:complexType>
        <xsd:sequence>
          <xsd:element name="documentManagement">
            <xsd:complexType>
              <xsd:all>
                <xsd:element ref="ns2:WTTeamSit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0ccb4-f3d4-4d81-9031-85f8babee243" elementFormDefault="qualified">
    <xsd:import namespace="http://schemas.microsoft.com/office/2006/documentManagement/types"/>
    <xsd:import namespace="http://schemas.microsoft.com/office/infopath/2007/PartnerControls"/>
    <xsd:element name="WTTeamSiteDocumentTypeTaxHTField0" ma:index="9" nillable="true" ma:taxonomy="true" ma:internalName="WTTeamSiteDocumentTypeTaxHTField0" ma:taxonomyFieldName="WTTeamSiteDocumentType" ma:displayName="Monitor Document Type" ma:readOnly="false" ma:fieldId="{1ec7bd53-8ab7-4734-9ba1-c4ffdb97af2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6c2581-6a7f-4686-9e24-c87fdedf996e"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74443016-06ef-4b3c-8cfa-4f416ab9db03}" ma:internalName="TaxCatchAll" ma:showField="CatchAllData" ma:web="336c2581-6a7f-4686-9e24-c87fdedf9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413F2D-4EAF-46EB-9B83-36118664D379}">
  <ds:schemaRefs>
    <ds:schemaRef ds:uri="http://purl.org/dc/terms/"/>
    <ds:schemaRef ds:uri="http://www.w3.org/XML/1998/namespace"/>
    <ds:schemaRef ds:uri="2f70ccb4-f3d4-4d81-9031-85f8babee243"/>
    <ds:schemaRef ds:uri="824b9e12-2d1b-4f77-9736-60357fca002d"/>
    <ds:schemaRef ds:uri="http://purl.org/dc/dcmitype/"/>
    <ds:schemaRef ds:uri="336c2581-6a7f-4686-9e24-c87fdedf996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F2388C7C-D5E0-4E60-9C98-9DE4D4361D5F}">
  <ds:schemaRefs>
    <ds:schemaRef ds:uri="http://schemas.microsoft.com/sharepoint/v3/contenttype/forms"/>
  </ds:schemaRefs>
</ds:datastoreItem>
</file>

<file path=customXml/itemProps3.xml><?xml version="1.0" encoding="utf-8"?>
<ds:datastoreItem xmlns:ds="http://schemas.openxmlformats.org/officeDocument/2006/customXml" ds:itemID="{A1034276-65A6-4DB4-9153-A160C6189B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70ccb4-f3d4-4d81-9031-85f8babee243"/>
    <ds:schemaRef ds:uri="336c2581-6a7f-4686-9e24-c87fdedf996e"/>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Disclaimer</vt:lpstr>
      <vt:lpstr>Navigation</vt:lpstr>
      <vt:lpstr>TED Non-mandatory prices</vt:lpstr>
      <vt:lpstr>Linked Sheet</vt:lpstr>
      <vt:lpstr>Prices</vt:lpstr>
      <vt:lpstr>APC Model - Linked sheet</vt:lpstr>
      <vt:lpstr>Price Adjustments</vt:lpstr>
      <vt:lpstr>2014-15 Non-mandatory tariff</vt:lpstr>
      <vt:lpstr>Cataracts</vt:lpstr>
      <vt:lpstr>OPATT201516</vt:lpstr>
      <vt:lpstr>OPATT linked sheet</vt:lpstr>
      <vt:lpstr>Expert &amp; Final Monitor comments</vt:lpstr>
      <vt:lpstr>'Price Adjustments'!Print_Area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lastModifiedBy>Chona Labor</cp:lastModifiedBy>
  <dcterms:created xsi:type="dcterms:W3CDTF">2014-04-29T10:38:10Z</dcterms:created>
  <dcterms:modified xsi:type="dcterms:W3CDTF">2014-07-17T14:07:41Z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0x0101002F675E6CA4AA4A26A7D08035EFD3BFBF00EC273D66EDC3E14BB611BA98B63F3421</vt:lpwstr>
  </property>
  <property fmtid="{D5CDD505-2E9C-101B-9397-08002B2CF9AE}" pid="3" name="TaxKeyword">
    <vt:lpwstr/>
  </property>
  <property fmtid="{D5CDD505-2E9C-101B-9397-08002B2CF9AE}" pid="4" name="WTTeamSiteDocumentType">
    <vt:lpwstr/>
  </property>
</Properties>
</file>