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0" i="1" l="1"/>
  <c r="H28" i="1"/>
  <c r="J28" i="1" s="1"/>
  <c r="M28" i="1" s="1"/>
  <c r="I26" i="1"/>
  <c r="I30" i="1" s="1"/>
  <c r="F24" i="1"/>
  <c r="D24" i="1"/>
  <c r="H24" i="1" s="1"/>
  <c r="H23" i="1"/>
  <c r="J23" i="1" s="1"/>
  <c r="M23" i="1" s="1"/>
  <c r="F22" i="1"/>
  <c r="D22" i="1"/>
  <c r="H21" i="1"/>
  <c r="J21" i="1" s="1"/>
  <c r="M21" i="1" s="1"/>
  <c r="H20" i="1"/>
  <c r="J20" i="1" s="1"/>
  <c r="M20" i="1" s="1"/>
  <c r="H19" i="1"/>
  <c r="J19" i="1" s="1"/>
  <c r="M19" i="1" s="1"/>
  <c r="F18" i="1"/>
  <c r="D18" i="1"/>
  <c r="H18" i="1" s="1"/>
  <c r="H17" i="1"/>
  <c r="J17" i="1" s="1"/>
  <c r="M17" i="1" s="1"/>
  <c r="H16" i="1"/>
  <c r="J16" i="1" s="1"/>
  <c r="M16" i="1" s="1"/>
  <c r="F15" i="1"/>
  <c r="D15" i="1"/>
  <c r="H15" i="1" s="1"/>
  <c r="F14" i="1"/>
  <c r="D14" i="1"/>
  <c r="H14" i="1" s="1"/>
  <c r="F13" i="1"/>
  <c r="D13" i="1"/>
  <c r="H13" i="1" s="1"/>
  <c r="H12" i="1"/>
  <c r="J12" i="1" s="1"/>
  <c r="M12" i="1" s="1"/>
  <c r="H11" i="1"/>
  <c r="J11" i="1" s="1"/>
  <c r="M11" i="1" s="1"/>
  <c r="H10" i="1"/>
  <c r="J10" i="1" s="1"/>
  <c r="F9" i="1"/>
  <c r="D9" i="1"/>
  <c r="D8" i="1" s="1"/>
  <c r="K8" i="1"/>
  <c r="G8" i="1"/>
  <c r="G26" i="1" s="1"/>
  <c r="F8" i="1"/>
  <c r="E8" i="1"/>
  <c r="C8" i="1"/>
  <c r="H7" i="1"/>
  <c r="J7" i="1" s="1"/>
  <c r="M7" i="1" s="1"/>
  <c r="F6" i="1"/>
  <c r="F26" i="1" s="1"/>
  <c r="D6" i="1"/>
  <c r="D26" i="1" s="1"/>
  <c r="H26" i="1" s="1"/>
  <c r="H8" i="1" l="1"/>
  <c r="L8" i="1" s="1"/>
  <c r="H22" i="1"/>
  <c r="J26" i="1"/>
  <c r="H30" i="1"/>
  <c r="L30" i="1" s="1"/>
  <c r="L26" i="1"/>
  <c r="J22" i="1"/>
  <c r="M22" i="1" s="1"/>
  <c r="L22" i="1"/>
  <c r="J8" i="1"/>
  <c r="M8" i="1" s="1"/>
  <c r="J13" i="1"/>
  <c r="M13" i="1" s="1"/>
  <c r="L13" i="1"/>
  <c r="J14" i="1"/>
  <c r="M14" i="1" s="1"/>
  <c r="L14" i="1"/>
  <c r="J15" i="1"/>
  <c r="M15" i="1" s="1"/>
  <c r="L15" i="1"/>
  <c r="J18" i="1"/>
  <c r="M18" i="1" s="1"/>
  <c r="L18" i="1"/>
  <c r="J24" i="1"/>
  <c r="M24" i="1" s="1"/>
  <c r="L24" i="1"/>
  <c r="H6" i="1"/>
  <c r="L7" i="1"/>
  <c r="H9" i="1"/>
  <c r="L16" i="1"/>
  <c r="L17" i="1"/>
  <c r="L19" i="1"/>
  <c r="L20" i="1"/>
  <c r="L21" i="1"/>
  <c r="L23" i="1"/>
  <c r="L28" i="1"/>
  <c r="L11" i="1"/>
  <c r="L12" i="1"/>
  <c r="M26" i="1" l="1"/>
  <c r="J30" i="1"/>
  <c r="M30" i="1" s="1"/>
  <c r="J9" i="1"/>
  <c r="M9" i="1" s="1"/>
  <c r="L9" i="1"/>
  <c r="J6" i="1"/>
  <c r="M6" i="1" s="1"/>
  <c r="L6" i="1"/>
</calcChain>
</file>

<file path=xl/sharedStrings.xml><?xml version="1.0" encoding="utf-8"?>
<sst xmlns="http://schemas.openxmlformats.org/spreadsheetml/2006/main" count="63" uniqueCount="57">
  <si>
    <t xml:space="preserve"> 2011/12 TDA Initial Teacher Training Census Data Summary </t>
  </si>
  <si>
    <t>Mainstream</t>
  </si>
  <si>
    <t>EBITT</t>
  </si>
  <si>
    <t>Mainstream and EBITT</t>
  </si>
  <si>
    <t>2010/11</t>
  </si>
  <si>
    <t>2011/12</t>
  </si>
  <si>
    <t>Registrations and forecast registrations</t>
  </si>
  <si>
    <t>Registrations</t>
  </si>
  <si>
    <t>Provider</t>
  </si>
  <si>
    <t>TDA subject</t>
  </si>
  <si>
    <t>New entrants</t>
  </si>
  <si>
    <t>New entrants (Autumn term)</t>
  </si>
  <si>
    <t>Teach First (Autumn term)</t>
  </si>
  <si>
    <t>Mainstream and EBITT Registrations(not including TF)</t>
  </si>
  <si>
    <t>EBITT Forecast Registrations</t>
  </si>
  <si>
    <t>Predicted Outcomes by 31/07/2012</t>
  </si>
  <si>
    <t>2011/12 DfE target</t>
  </si>
  <si>
    <t>% Contribution to 2010/2011 DfE target at Census Date</t>
  </si>
  <si>
    <t>Sector</t>
  </si>
  <si>
    <t>English (inc. drama)</t>
  </si>
  <si>
    <t>Mathematics</t>
  </si>
  <si>
    <t>Science (total)</t>
  </si>
  <si>
    <t>General science</t>
  </si>
  <si>
    <t>Biology</t>
  </si>
  <si>
    <t>Chemistry</t>
  </si>
  <si>
    <t>Physics</t>
  </si>
  <si>
    <t>ICT</t>
  </si>
  <si>
    <t>Design &amp; technology</t>
  </si>
  <si>
    <t>Modern Languages</t>
  </si>
  <si>
    <t>Geography</t>
  </si>
  <si>
    <t>History</t>
  </si>
  <si>
    <t>Art &amp; design</t>
  </si>
  <si>
    <t>Music</t>
  </si>
  <si>
    <t>Physical education</t>
  </si>
  <si>
    <t>Religious education</t>
  </si>
  <si>
    <t>Business studies</t>
  </si>
  <si>
    <t>Citizenship</t>
  </si>
  <si>
    <t>Other</t>
  </si>
  <si>
    <t>Total Secondary</t>
  </si>
  <si>
    <t>Primary</t>
  </si>
  <si>
    <t>Notes</t>
  </si>
  <si>
    <t>Total</t>
  </si>
  <si>
    <t xml:space="preserve">A).  Recruitment figures for 2011/12 are provisional and are subject to change.  2011/12 data correct as at the census date  (12 October) </t>
  </si>
  <si>
    <t>B).  Mainstream includes Higher Education Institutions and SCITTs.</t>
  </si>
  <si>
    <t>C).  English numbers include Drama (311), Dance(105) and Performing Arts (1).</t>
  </si>
  <si>
    <t>D).  There are no separate targets for Biology, General Science.  DfE targets are for Science, Chemistry and Physics only.</t>
  </si>
  <si>
    <t>E).  Science (total) is the sum of General Science, Biology, Chemistry, Physics and Applied Science.</t>
  </si>
  <si>
    <t>F)   Modern Languages includes Classics (36)</t>
  </si>
  <si>
    <t>G).  Other includes Social Science (87), Media (22), Economics (5), Psychology (66), Health and Social Care (43). Leisure and Tourism (17 )</t>
  </si>
  <si>
    <t>H).  Design and Technology comprises of Food Technology (85), Textiles (24) and Engineering (19).</t>
  </si>
  <si>
    <t>I).   2010/11 new entrants include July 2011 updates to the census</t>
  </si>
  <si>
    <t>J).  Mainstream primary numbers are made up of 16491 actual registrations and 600 forecast trainees who are expected to enter ITT during the academic year.</t>
  </si>
  <si>
    <t>K).  Mainstream secondary numbers are made up of 12325 actual registrations and 405 forecast trainees who are expected to enter ITT during the academic year.</t>
  </si>
  <si>
    <t>L).  Data extracted on 17 November 2011</t>
  </si>
  <si>
    <t>M)   EBITT Forecast figures are an informed estimate based on the recruitment pattern last year and taking into account unfilled TDA funded places and projected non-funded places</t>
  </si>
  <si>
    <t>N)   Teach First numbers do not contribute to the DfE target and have been removed from the calculations</t>
  </si>
  <si>
    <t>Predicted % Contribution to DfETarget Including EBITT Forecasts by 31/07/2012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</si>
</sst>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9"/>
      <name val="Arial"/>
    </font>
    <font>
      <sz val="10"/>
      <color indexed="11"/>
      <name val="Arial"/>
    </font>
    <font>
      <b/>
      <sz val="9"/>
      <name val="Arial"/>
      <family val="2"/>
    </font>
    <font>
      <sz val="8"/>
      <name val="Arial"/>
    </font>
    <font>
      <sz val="10"/>
      <name val="Arial"/>
      <family val="2"/>
    </font>
    <font>
      <i/>
      <sz val="8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2" borderId="3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10" fontId="2" fillId="2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/>
    </xf>
    <xf numFmtId="0" fontId="0" fillId="0" borderId="11" xfId="0" applyFill="1" applyBorder="1"/>
    <xf numFmtId="0" fontId="0" fillId="0" borderId="11" xfId="0" applyBorder="1"/>
    <xf numFmtId="0" fontId="0" fillId="2" borderId="11" xfId="0" applyFill="1" applyBorder="1"/>
    <xf numFmtId="0" fontId="6" fillId="0" borderId="11" xfId="0" applyFont="1" applyFill="1" applyBorder="1" applyAlignment="1">
      <alignment horizontal="center"/>
    </xf>
    <xf numFmtId="9" fontId="0" fillId="2" borderId="11" xfId="0" applyNumberFormat="1" applyFill="1" applyBorder="1"/>
    <xf numFmtId="9" fontId="0" fillId="0" borderId="11" xfId="0" applyNumberFormat="1" applyBorder="1"/>
    <xf numFmtId="0" fontId="6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Border="1"/>
    <xf numFmtId="3" fontId="9" fillId="0" borderId="0" xfId="0" applyNumberFormat="1" applyFont="1" applyBorder="1"/>
    <xf numFmtId="0" fontId="9" fillId="0" borderId="0" xfId="0" applyFont="1"/>
    <xf numFmtId="0" fontId="9" fillId="0" borderId="11" xfId="0" applyFont="1" applyBorder="1"/>
    <xf numFmtId="0" fontId="6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1" fillId="0" borderId="0" xfId="0" applyFont="1"/>
    <xf numFmtId="0" fontId="5" fillId="0" borderId="2" xfId="0" applyNumberFormat="1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/>
    <xf numFmtId="0" fontId="5" fillId="0" borderId="13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2" fillId="2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/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rs.tta.gov.uk/Graham/Data%20Collections/Census/11-12%20Census/Census%20Reports/ITT%20Census%20to%20DfE%20Target%20201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Gender and Primary"/>
      <sheetName val="Disabillity"/>
      <sheetName val="Age Ranges"/>
      <sheetName val="BME"/>
      <sheetName val="Regional Data"/>
      <sheetName val="Class of Degree"/>
      <sheetName val="Class of Degree by Subject"/>
      <sheetName val="Aggregate Tot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1727</v>
          </cell>
          <cell r="C11">
            <v>842</v>
          </cell>
        </row>
        <row r="16">
          <cell r="B16">
            <v>1256</v>
          </cell>
          <cell r="C16">
            <v>209</v>
          </cell>
        </row>
        <row r="24">
          <cell r="B24">
            <v>761</v>
          </cell>
          <cell r="C24">
            <v>192</v>
          </cell>
        </row>
        <row r="33">
          <cell r="B33">
            <v>157</v>
          </cell>
          <cell r="C33">
            <v>83</v>
          </cell>
        </row>
        <row r="38">
          <cell r="B38">
            <v>633</v>
          </cell>
          <cell r="C38">
            <v>127</v>
          </cell>
        </row>
        <row r="43">
          <cell r="B43">
            <v>275</v>
          </cell>
          <cell r="C43">
            <v>80</v>
          </cell>
        </row>
        <row r="48">
          <cell r="B48">
            <v>283</v>
          </cell>
          <cell r="C48">
            <v>102</v>
          </cell>
        </row>
        <row r="53">
          <cell r="B53">
            <v>286</v>
          </cell>
          <cell r="C53">
            <v>179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0" zoomScaleNormal="80" workbookViewId="0">
      <selection activeCell="M8" sqref="M8"/>
    </sheetView>
  </sheetViews>
  <sheetFormatPr defaultRowHeight="15" x14ac:dyDescent="0.25"/>
  <cols>
    <col min="4" max="4" width="10.7109375" customWidth="1"/>
    <col min="5" max="5" width="12.42578125" customWidth="1"/>
    <col min="8" max="8" width="23" customWidth="1"/>
    <col min="9" max="9" width="15.85546875" customWidth="1"/>
    <col min="10" max="10" width="16.28515625" customWidth="1"/>
    <col min="11" max="11" width="15.28515625" customWidth="1"/>
    <col min="12" max="12" width="21.85546875" customWidth="1"/>
    <col min="13" max="13" width="23.28515625" customWidth="1"/>
  </cols>
  <sheetData>
    <row r="1" spans="1:13" ht="25.5" x14ac:dyDescent="0.35">
      <c r="A1" s="1" t="s">
        <v>0</v>
      </c>
    </row>
    <row r="2" spans="1:13" x14ac:dyDescent="0.25">
      <c r="B2" s="2"/>
      <c r="C2" s="39" t="s">
        <v>1</v>
      </c>
      <c r="D2" s="39"/>
      <c r="E2" s="39" t="s">
        <v>2</v>
      </c>
      <c r="F2" s="40"/>
      <c r="G2" s="3"/>
      <c r="H2" s="41" t="s">
        <v>3</v>
      </c>
      <c r="I2" s="42"/>
      <c r="J2" s="42"/>
      <c r="K2" s="42"/>
      <c r="L2" s="43"/>
      <c r="M2" s="44"/>
    </row>
    <row r="3" spans="1:13" x14ac:dyDescent="0.25">
      <c r="B3" s="2"/>
      <c r="C3" s="4" t="s">
        <v>4</v>
      </c>
      <c r="D3" s="4" t="s">
        <v>5</v>
      </c>
      <c r="E3" s="5" t="s">
        <v>4</v>
      </c>
      <c r="F3" s="41" t="s">
        <v>5</v>
      </c>
      <c r="G3" s="45"/>
      <c r="H3" s="41" t="s">
        <v>5</v>
      </c>
      <c r="I3" s="42"/>
      <c r="J3" s="42"/>
      <c r="K3" s="46"/>
      <c r="L3" s="46"/>
      <c r="M3" s="44"/>
    </row>
    <row r="4" spans="1:13" ht="25.5" customHeight="1" x14ac:dyDescent="0.25">
      <c r="B4" s="2"/>
      <c r="C4" s="40" t="s">
        <v>6</v>
      </c>
      <c r="D4" s="40"/>
      <c r="E4" s="47" t="s">
        <v>7</v>
      </c>
      <c r="F4" s="48"/>
      <c r="G4" s="49"/>
      <c r="H4" s="41" t="s">
        <v>6</v>
      </c>
      <c r="I4" s="42"/>
      <c r="J4" s="42"/>
      <c r="K4" s="42"/>
      <c r="L4" s="46"/>
      <c r="M4" s="44"/>
    </row>
    <row r="5" spans="1:13" ht="61.5" customHeight="1" x14ac:dyDescent="0.25">
      <c r="A5" s="4" t="s">
        <v>8</v>
      </c>
      <c r="B5" s="6" t="s">
        <v>9</v>
      </c>
      <c r="C5" s="6" t="s">
        <v>10</v>
      </c>
      <c r="D5" s="7" t="s">
        <v>10</v>
      </c>
      <c r="E5" s="6" t="s">
        <v>10</v>
      </c>
      <c r="F5" s="7" t="s">
        <v>11</v>
      </c>
      <c r="G5" s="7" t="s">
        <v>12</v>
      </c>
      <c r="H5" s="7" t="s">
        <v>13</v>
      </c>
      <c r="I5" s="8" t="s">
        <v>14</v>
      </c>
      <c r="J5" s="7" t="s">
        <v>15</v>
      </c>
      <c r="K5" s="7" t="s">
        <v>16</v>
      </c>
      <c r="L5" s="8" t="s">
        <v>17</v>
      </c>
      <c r="M5" s="8" t="s">
        <v>56</v>
      </c>
    </row>
    <row r="6" spans="1:13" x14ac:dyDescent="0.25">
      <c r="A6" s="36" t="s">
        <v>18</v>
      </c>
      <c r="B6" s="9" t="s">
        <v>19</v>
      </c>
      <c r="C6" s="10">
        <v>1873</v>
      </c>
      <c r="D6" s="11">
        <f>'[1]Aggregate Totals'!B11</f>
        <v>1727</v>
      </c>
      <c r="E6" s="10">
        <v>770</v>
      </c>
      <c r="F6" s="11">
        <f>'[1]Aggregate Totals'!C11</f>
        <v>842</v>
      </c>
      <c r="G6" s="11">
        <v>186</v>
      </c>
      <c r="H6" s="12">
        <f>SUM(D6+F6)-G6</f>
        <v>2383</v>
      </c>
      <c r="I6" s="11">
        <v>152</v>
      </c>
      <c r="J6" s="11">
        <f>H6+I6</f>
        <v>2535</v>
      </c>
      <c r="K6" s="13">
        <v>2100</v>
      </c>
      <c r="L6" s="14">
        <f>H6/K6</f>
        <v>1.1347619047619049</v>
      </c>
      <c r="M6" s="15">
        <f>J6/K6</f>
        <v>1.2071428571428571</v>
      </c>
    </row>
    <row r="7" spans="1:13" x14ac:dyDescent="0.25">
      <c r="A7" s="37"/>
      <c r="B7" s="9" t="s">
        <v>20</v>
      </c>
      <c r="C7" s="10">
        <v>2324</v>
      </c>
      <c r="D7" s="11">
        <v>2232</v>
      </c>
      <c r="E7" s="10">
        <v>445</v>
      </c>
      <c r="F7" s="11">
        <v>542</v>
      </c>
      <c r="G7" s="11">
        <v>159</v>
      </c>
      <c r="H7" s="12">
        <f>SUM(D7+F7)-G7</f>
        <v>2615</v>
      </c>
      <c r="I7" s="11">
        <v>72</v>
      </c>
      <c r="J7" s="11">
        <f>H7+I7</f>
        <v>2687</v>
      </c>
      <c r="K7" s="16">
        <v>2635</v>
      </c>
      <c r="L7" s="14">
        <f t="shared" ref="L7:L30" si="0">H7/K7</f>
        <v>0.99240986717267554</v>
      </c>
      <c r="M7" s="15">
        <f t="shared" ref="M7:M30" si="1">J7/K7</f>
        <v>1.0197343453510437</v>
      </c>
    </row>
    <row r="8" spans="1:13" x14ac:dyDescent="0.25">
      <c r="A8" s="37"/>
      <c r="B8" s="9" t="s">
        <v>21</v>
      </c>
      <c r="C8" s="10">
        <f>SUM(C9:C12)</f>
        <v>3073</v>
      </c>
      <c r="D8" s="11">
        <f>SUM(D9:D12)</f>
        <v>2723</v>
      </c>
      <c r="E8" s="10">
        <f>SUM(E9:E12)</f>
        <v>408</v>
      </c>
      <c r="F8" s="10">
        <f>SUM(F9:F12)</f>
        <v>558</v>
      </c>
      <c r="G8" s="10">
        <f>SUM(G9:G12)</f>
        <v>122</v>
      </c>
      <c r="H8" s="12">
        <f t="shared" ref="H8:H28" si="2">SUM(D8+F8)-G8</f>
        <v>3159</v>
      </c>
      <c r="I8" s="11">
        <v>81</v>
      </c>
      <c r="J8" s="11">
        <f t="shared" ref="J8:J28" si="3">H8+I8</f>
        <v>3240</v>
      </c>
      <c r="K8" s="17">
        <f>SUM(K9:K12)</f>
        <v>2835</v>
      </c>
      <c r="L8" s="14">
        <f t="shared" si="0"/>
        <v>1.1142857142857143</v>
      </c>
      <c r="M8" s="15">
        <f t="shared" si="1"/>
        <v>1.1428571428571428</v>
      </c>
    </row>
    <row r="9" spans="1:13" x14ac:dyDescent="0.25">
      <c r="A9" s="37"/>
      <c r="B9" s="18" t="s">
        <v>22</v>
      </c>
      <c r="C9" s="19">
        <v>559</v>
      </c>
      <c r="D9" s="11">
        <f>'[1]Aggregate Totals'!B53</f>
        <v>286</v>
      </c>
      <c r="E9" s="19">
        <v>214</v>
      </c>
      <c r="F9" s="11">
        <f>'[1]Aggregate Totals'!C53</f>
        <v>179</v>
      </c>
      <c r="G9" s="11">
        <v>118</v>
      </c>
      <c r="H9" s="12">
        <f t="shared" si="2"/>
        <v>347</v>
      </c>
      <c r="I9" s="20">
        <v>28</v>
      </c>
      <c r="J9" s="11">
        <f t="shared" si="3"/>
        <v>375</v>
      </c>
      <c r="K9" s="17">
        <v>840</v>
      </c>
      <c r="L9" s="14">
        <f>SUM(H9+H10)/K9</f>
        <v>1.2416666666666667</v>
      </c>
      <c r="M9" s="15">
        <f>SUM(J9+J10)/K9</f>
        <v>1.2749999999999999</v>
      </c>
    </row>
    <row r="10" spans="1:13" x14ac:dyDescent="0.25">
      <c r="A10" s="37"/>
      <c r="B10" s="18" t="s">
        <v>23</v>
      </c>
      <c r="C10" s="19">
        <v>1007</v>
      </c>
      <c r="D10" s="11">
        <v>612</v>
      </c>
      <c r="E10" s="19">
        <v>88</v>
      </c>
      <c r="F10" s="11">
        <v>86</v>
      </c>
      <c r="G10" s="11">
        <v>2</v>
      </c>
      <c r="H10" s="12">
        <f t="shared" si="2"/>
        <v>696</v>
      </c>
      <c r="I10" s="20"/>
      <c r="J10" s="11">
        <f t="shared" si="3"/>
        <v>696</v>
      </c>
      <c r="K10" s="17"/>
      <c r="L10" s="14"/>
      <c r="M10" s="15"/>
    </row>
    <row r="11" spans="1:13" x14ac:dyDescent="0.25">
      <c r="A11" s="37"/>
      <c r="B11" s="18" t="s">
        <v>24</v>
      </c>
      <c r="C11" s="19">
        <v>905</v>
      </c>
      <c r="D11" s="11">
        <v>1100</v>
      </c>
      <c r="E11" s="19">
        <v>59</v>
      </c>
      <c r="F11" s="11">
        <v>172</v>
      </c>
      <c r="G11" s="11"/>
      <c r="H11" s="12">
        <f t="shared" si="2"/>
        <v>1272</v>
      </c>
      <c r="I11" s="20">
        <v>33</v>
      </c>
      <c r="J11" s="11">
        <f t="shared" si="3"/>
        <v>1305</v>
      </c>
      <c r="K11" s="13">
        <v>1070</v>
      </c>
      <c r="L11" s="14">
        <f>H11/K11</f>
        <v>1.188785046728972</v>
      </c>
      <c r="M11" s="15">
        <f>J11/K11</f>
        <v>1.219626168224299</v>
      </c>
    </row>
    <row r="12" spans="1:13" x14ac:dyDescent="0.25">
      <c r="A12" s="37"/>
      <c r="B12" s="18" t="s">
        <v>25</v>
      </c>
      <c r="C12" s="19">
        <v>602</v>
      </c>
      <c r="D12" s="11">
        <v>725</v>
      </c>
      <c r="E12" s="19">
        <v>47</v>
      </c>
      <c r="F12" s="11">
        <v>121</v>
      </c>
      <c r="G12" s="11">
        <v>2</v>
      </c>
      <c r="H12" s="12">
        <f t="shared" si="2"/>
        <v>844</v>
      </c>
      <c r="I12" s="20">
        <v>20</v>
      </c>
      <c r="J12" s="11">
        <f t="shared" si="3"/>
        <v>864</v>
      </c>
      <c r="K12" s="16">
        <v>925</v>
      </c>
      <c r="L12" s="14">
        <f>H12/K12</f>
        <v>0.91243243243243244</v>
      </c>
      <c r="M12" s="15">
        <f>J12/K12</f>
        <v>0.93405405405405406</v>
      </c>
    </row>
    <row r="13" spans="1:13" x14ac:dyDescent="0.25">
      <c r="A13" s="37"/>
      <c r="B13" s="9" t="s">
        <v>26</v>
      </c>
      <c r="C13" s="10">
        <v>984</v>
      </c>
      <c r="D13" s="11">
        <f>'[1]Aggregate Totals'!B38</f>
        <v>633</v>
      </c>
      <c r="E13" s="21">
        <v>160</v>
      </c>
      <c r="F13" s="11">
        <f>'[1]Aggregate Totals'!C38</f>
        <v>127</v>
      </c>
      <c r="G13" s="11">
        <v>11</v>
      </c>
      <c r="H13" s="12">
        <f t="shared" si="2"/>
        <v>749</v>
      </c>
      <c r="I13" s="11">
        <v>26</v>
      </c>
      <c r="J13" s="11">
        <f t="shared" si="3"/>
        <v>775</v>
      </c>
      <c r="K13" s="13">
        <v>805</v>
      </c>
      <c r="L13" s="14">
        <f t="shared" si="0"/>
        <v>0.93043478260869561</v>
      </c>
      <c r="M13" s="15">
        <f t="shared" si="1"/>
        <v>0.96273291925465843</v>
      </c>
    </row>
    <row r="14" spans="1:13" x14ac:dyDescent="0.25">
      <c r="A14" s="37"/>
      <c r="B14" s="9" t="s">
        <v>27</v>
      </c>
      <c r="C14" s="10">
        <v>1093</v>
      </c>
      <c r="D14" s="11">
        <f>'[1]Aggregate Totals'!B24</f>
        <v>761</v>
      </c>
      <c r="E14" s="21">
        <v>203</v>
      </c>
      <c r="F14" s="11">
        <f>'[1]Aggregate Totals'!C24</f>
        <v>192</v>
      </c>
      <c r="G14" s="11">
        <v>10</v>
      </c>
      <c r="H14" s="12">
        <f t="shared" si="2"/>
        <v>943</v>
      </c>
      <c r="I14" s="11">
        <v>33</v>
      </c>
      <c r="J14" s="11">
        <f t="shared" si="3"/>
        <v>976</v>
      </c>
      <c r="K14" s="13">
        <v>840</v>
      </c>
      <c r="L14" s="14">
        <f t="shared" si="0"/>
        <v>1.1226190476190476</v>
      </c>
      <c r="M14" s="15">
        <f t="shared" si="1"/>
        <v>1.161904761904762</v>
      </c>
    </row>
    <row r="15" spans="1:13" x14ac:dyDescent="0.25">
      <c r="A15" s="37"/>
      <c r="B15" s="9" t="s">
        <v>28</v>
      </c>
      <c r="C15" s="10">
        <v>1355</v>
      </c>
      <c r="D15" s="11">
        <f>'[1]Aggregate Totals'!B16</f>
        <v>1256</v>
      </c>
      <c r="E15" s="21">
        <v>201</v>
      </c>
      <c r="F15" s="11">
        <f>'[1]Aggregate Totals'!C16</f>
        <v>209</v>
      </c>
      <c r="G15" s="11">
        <v>42</v>
      </c>
      <c r="H15" s="12">
        <f t="shared" si="2"/>
        <v>1423</v>
      </c>
      <c r="I15" s="11">
        <v>34</v>
      </c>
      <c r="J15" s="11">
        <f t="shared" si="3"/>
        <v>1457</v>
      </c>
      <c r="K15" s="13">
        <v>1490</v>
      </c>
      <c r="L15" s="14">
        <f t="shared" si="0"/>
        <v>0.9550335570469799</v>
      </c>
      <c r="M15" s="15">
        <f t="shared" si="1"/>
        <v>0.97785234899328854</v>
      </c>
    </row>
    <row r="16" spans="1:13" x14ac:dyDescent="0.25">
      <c r="A16" s="37"/>
      <c r="B16" s="9" t="s">
        <v>29</v>
      </c>
      <c r="C16" s="10">
        <v>696</v>
      </c>
      <c r="D16" s="11">
        <v>602</v>
      </c>
      <c r="E16" s="21">
        <v>74</v>
      </c>
      <c r="F16" s="11">
        <v>74</v>
      </c>
      <c r="G16" s="11">
        <v>13</v>
      </c>
      <c r="H16" s="12">
        <f t="shared" si="2"/>
        <v>663</v>
      </c>
      <c r="I16" s="11">
        <v>14</v>
      </c>
      <c r="J16" s="11">
        <f t="shared" si="3"/>
        <v>677</v>
      </c>
      <c r="K16" s="13">
        <v>615</v>
      </c>
      <c r="L16" s="14">
        <f t="shared" si="0"/>
        <v>1.0780487804878049</v>
      </c>
      <c r="M16" s="15">
        <f t="shared" si="1"/>
        <v>1.1008130081300813</v>
      </c>
    </row>
    <row r="17" spans="1:13" x14ac:dyDescent="0.25">
      <c r="A17" s="37"/>
      <c r="B17" s="9" t="s">
        <v>30</v>
      </c>
      <c r="C17" s="10">
        <v>523</v>
      </c>
      <c r="D17" s="11">
        <v>508</v>
      </c>
      <c r="E17" s="21">
        <v>127</v>
      </c>
      <c r="F17" s="11">
        <v>168</v>
      </c>
      <c r="G17" s="11">
        <v>33</v>
      </c>
      <c r="H17" s="12">
        <f t="shared" si="2"/>
        <v>643</v>
      </c>
      <c r="I17" s="11">
        <v>28</v>
      </c>
      <c r="J17" s="11">
        <f t="shared" si="3"/>
        <v>671</v>
      </c>
      <c r="K17" s="13">
        <v>545</v>
      </c>
      <c r="L17" s="14">
        <f t="shared" si="0"/>
        <v>1.1798165137614678</v>
      </c>
      <c r="M17" s="15">
        <f t="shared" si="1"/>
        <v>1.2311926605504586</v>
      </c>
    </row>
    <row r="18" spans="1:13" x14ac:dyDescent="0.25">
      <c r="A18" s="37"/>
      <c r="B18" s="9" t="s">
        <v>31</v>
      </c>
      <c r="C18" s="10">
        <v>537</v>
      </c>
      <c r="D18" s="11">
        <f>'[1]Aggregate Totals'!B48</f>
        <v>283</v>
      </c>
      <c r="E18" s="21">
        <v>111</v>
      </c>
      <c r="F18" s="11">
        <f>'[1]Aggregate Totals'!C48</f>
        <v>102</v>
      </c>
      <c r="G18" s="11"/>
      <c r="H18" s="12">
        <f t="shared" si="2"/>
        <v>385</v>
      </c>
      <c r="I18" s="11">
        <v>28</v>
      </c>
      <c r="J18" s="11">
        <f t="shared" si="3"/>
        <v>413</v>
      </c>
      <c r="K18" s="13">
        <v>320</v>
      </c>
      <c r="L18" s="14">
        <f t="shared" si="0"/>
        <v>1.203125</v>
      </c>
      <c r="M18" s="15">
        <f t="shared" si="1"/>
        <v>1.2906249999999999</v>
      </c>
    </row>
    <row r="19" spans="1:13" x14ac:dyDescent="0.25">
      <c r="A19" s="37"/>
      <c r="B19" s="9" t="s">
        <v>32</v>
      </c>
      <c r="C19" s="10">
        <v>549</v>
      </c>
      <c r="D19" s="11">
        <v>313</v>
      </c>
      <c r="E19" s="21">
        <v>122</v>
      </c>
      <c r="F19" s="11">
        <v>98</v>
      </c>
      <c r="G19" s="11">
        <v>14</v>
      </c>
      <c r="H19" s="12">
        <f t="shared" si="2"/>
        <v>397</v>
      </c>
      <c r="I19" s="11">
        <v>17</v>
      </c>
      <c r="J19" s="11">
        <f t="shared" si="3"/>
        <v>414</v>
      </c>
      <c r="K19" s="13">
        <v>390</v>
      </c>
      <c r="L19" s="14">
        <f t="shared" si="0"/>
        <v>1.0179487179487179</v>
      </c>
      <c r="M19" s="15">
        <f t="shared" si="1"/>
        <v>1.0615384615384615</v>
      </c>
    </row>
    <row r="20" spans="1:13" x14ac:dyDescent="0.25">
      <c r="A20" s="37"/>
      <c r="B20" s="9" t="s">
        <v>33</v>
      </c>
      <c r="C20" s="10">
        <v>1157</v>
      </c>
      <c r="D20" s="11">
        <v>709</v>
      </c>
      <c r="E20" s="21">
        <v>338</v>
      </c>
      <c r="F20" s="11">
        <v>380</v>
      </c>
      <c r="G20" s="11"/>
      <c r="H20" s="12">
        <f t="shared" si="2"/>
        <v>1089</v>
      </c>
      <c r="I20" s="11">
        <v>83</v>
      </c>
      <c r="J20" s="11">
        <f t="shared" si="3"/>
        <v>1172</v>
      </c>
      <c r="K20" s="13">
        <v>890</v>
      </c>
      <c r="L20" s="14">
        <f t="shared" si="0"/>
        <v>1.2235955056179775</v>
      </c>
      <c r="M20" s="15">
        <f t="shared" si="1"/>
        <v>1.3168539325842696</v>
      </c>
    </row>
    <row r="21" spans="1:13" x14ac:dyDescent="0.25">
      <c r="A21" s="37"/>
      <c r="B21" s="9" t="s">
        <v>34</v>
      </c>
      <c r="C21" s="10">
        <v>707</v>
      </c>
      <c r="D21" s="11">
        <v>402</v>
      </c>
      <c r="E21" s="21">
        <v>138</v>
      </c>
      <c r="F21" s="11">
        <v>73</v>
      </c>
      <c r="G21" s="11">
        <v>18</v>
      </c>
      <c r="H21" s="12">
        <f t="shared" si="2"/>
        <v>457</v>
      </c>
      <c r="I21" s="11">
        <v>12</v>
      </c>
      <c r="J21" s="11">
        <f t="shared" si="3"/>
        <v>469</v>
      </c>
      <c r="K21" s="13">
        <v>460</v>
      </c>
      <c r="L21" s="14">
        <f t="shared" si="0"/>
        <v>0.99347826086956526</v>
      </c>
      <c r="M21" s="15">
        <f t="shared" si="1"/>
        <v>1.0195652173913043</v>
      </c>
    </row>
    <row r="22" spans="1:13" x14ac:dyDescent="0.25">
      <c r="A22" s="37"/>
      <c r="B22" s="9" t="s">
        <v>35</v>
      </c>
      <c r="C22" s="10">
        <v>518</v>
      </c>
      <c r="D22" s="11">
        <f>'[1]Aggregate Totals'!B43</f>
        <v>275</v>
      </c>
      <c r="E22" s="21">
        <v>87</v>
      </c>
      <c r="F22" s="11">
        <f>'[1]Aggregate Totals'!C43</f>
        <v>80</v>
      </c>
      <c r="G22" s="11">
        <v>20</v>
      </c>
      <c r="H22" s="12">
        <f t="shared" si="2"/>
        <v>335</v>
      </c>
      <c r="I22" s="11">
        <v>14</v>
      </c>
      <c r="J22" s="11">
        <f t="shared" si="3"/>
        <v>349</v>
      </c>
      <c r="K22" s="13">
        <v>235</v>
      </c>
      <c r="L22" s="14">
        <f t="shared" si="0"/>
        <v>1.425531914893617</v>
      </c>
      <c r="M22" s="15">
        <f t="shared" si="1"/>
        <v>1.4851063829787234</v>
      </c>
    </row>
    <row r="23" spans="1:13" x14ac:dyDescent="0.25">
      <c r="A23" s="37"/>
      <c r="B23" s="9" t="s">
        <v>36</v>
      </c>
      <c r="C23" s="10">
        <v>224</v>
      </c>
      <c r="D23" s="11">
        <v>149</v>
      </c>
      <c r="E23" s="21">
        <v>49</v>
      </c>
      <c r="F23" s="11">
        <v>23</v>
      </c>
      <c r="G23" s="11">
        <v>9</v>
      </c>
      <c r="H23" s="12">
        <f t="shared" si="2"/>
        <v>163</v>
      </c>
      <c r="I23" s="11">
        <v>6</v>
      </c>
      <c r="J23" s="11">
        <f t="shared" si="3"/>
        <v>169</v>
      </c>
      <c r="K23" s="13">
        <v>185</v>
      </c>
      <c r="L23" s="14">
        <f t="shared" si="0"/>
        <v>0.88108108108108107</v>
      </c>
      <c r="M23" s="15">
        <f t="shared" si="1"/>
        <v>0.91351351351351351</v>
      </c>
    </row>
    <row r="24" spans="1:13" x14ac:dyDescent="0.25">
      <c r="A24" s="37"/>
      <c r="B24" s="9" t="s">
        <v>37</v>
      </c>
      <c r="C24" s="10">
        <v>334</v>
      </c>
      <c r="D24" s="11">
        <f>'[1]Aggregate Totals'!B33</f>
        <v>157</v>
      </c>
      <c r="E24" s="21">
        <v>147</v>
      </c>
      <c r="F24" s="11">
        <f>'[1]Aggregate Totals'!C33</f>
        <v>83</v>
      </c>
      <c r="G24" s="11">
        <v>2</v>
      </c>
      <c r="H24" s="12">
        <f t="shared" si="2"/>
        <v>238</v>
      </c>
      <c r="I24" s="11">
        <v>33</v>
      </c>
      <c r="J24" s="11">
        <f t="shared" si="3"/>
        <v>271</v>
      </c>
      <c r="K24" s="13">
        <v>210</v>
      </c>
      <c r="L24" s="14">
        <f t="shared" si="0"/>
        <v>1.1333333333333333</v>
      </c>
      <c r="M24" s="15">
        <f t="shared" si="1"/>
        <v>1.2904761904761906</v>
      </c>
    </row>
    <row r="25" spans="1:13" x14ac:dyDescent="0.25">
      <c r="A25" s="37"/>
      <c r="B25" s="9"/>
      <c r="C25" s="10"/>
      <c r="D25" s="11"/>
      <c r="E25" s="21"/>
      <c r="F25" s="11"/>
      <c r="G25" s="11"/>
      <c r="H25" s="12"/>
      <c r="I25" s="11"/>
      <c r="J25" s="11"/>
      <c r="K25" s="11"/>
      <c r="L25" s="14"/>
      <c r="M25" s="15"/>
    </row>
    <row r="26" spans="1:13" x14ac:dyDescent="0.25">
      <c r="A26" s="37"/>
      <c r="B26" s="9" t="s">
        <v>38</v>
      </c>
      <c r="C26" s="10">
        <v>15992</v>
      </c>
      <c r="D26" s="11">
        <f>SUM(D6:D8,D13:D24)</f>
        <v>12730</v>
      </c>
      <c r="E26" s="11">
        <v>3393</v>
      </c>
      <c r="F26" s="11">
        <f>SUM(F6:F8,F13:F24)</f>
        <v>3551</v>
      </c>
      <c r="G26" s="11">
        <f>SUM(G6:G8,G13:G24)</f>
        <v>639</v>
      </c>
      <c r="H26" s="12">
        <f t="shared" si="2"/>
        <v>15642</v>
      </c>
      <c r="I26" s="11">
        <f>SUM(I6:I8,I13:I24)</f>
        <v>633</v>
      </c>
      <c r="J26" s="11">
        <f t="shared" si="3"/>
        <v>16275</v>
      </c>
      <c r="K26" s="16">
        <v>14555</v>
      </c>
      <c r="L26" s="14">
        <f t="shared" si="0"/>
        <v>1.0746822397801443</v>
      </c>
      <c r="M26" s="15">
        <f t="shared" si="1"/>
        <v>1.118172449330127</v>
      </c>
    </row>
    <row r="27" spans="1:13" x14ac:dyDescent="0.25">
      <c r="A27" s="38"/>
      <c r="B27" s="9"/>
      <c r="C27" s="10"/>
      <c r="D27" s="11"/>
      <c r="E27" s="10"/>
      <c r="F27" s="11"/>
      <c r="G27" s="11"/>
      <c r="H27" s="12"/>
      <c r="I27" s="11"/>
      <c r="J27" s="11"/>
      <c r="K27" s="11"/>
      <c r="L27" s="14"/>
      <c r="M27" s="15"/>
    </row>
    <row r="28" spans="1:13" x14ac:dyDescent="0.25">
      <c r="B28" s="22" t="s">
        <v>39</v>
      </c>
      <c r="C28" s="10">
        <v>16170</v>
      </c>
      <c r="D28" s="11">
        <v>17091</v>
      </c>
      <c r="E28" s="10">
        <v>1889</v>
      </c>
      <c r="F28" s="11">
        <v>2567</v>
      </c>
      <c r="G28" s="11">
        <v>75</v>
      </c>
      <c r="H28" s="12">
        <f t="shared" si="2"/>
        <v>19583</v>
      </c>
      <c r="I28" s="11">
        <v>250</v>
      </c>
      <c r="J28" s="11">
        <f t="shared" si="3"/>
        <v>19833</v>
      </c>
      <c r="K28" s="16">
        <v>19730</v>
      </c>
      <c r="L28" s="14">
        <f t="shared" si="0"/>
        <v>0.9925494171312722</v>
      </c>
      <c r="M28" s="15">
        <f t="shared" si="1"/>
        <v>1.0052204764318298</v>
      </c>
    </row>
    <row r="29" spans="1:13" x14ac:dyDescent="0.25">
      <c r="B29" s="23"/>
      <c r="E29" s="24"/>
      <c r="L29" s="14"/>
      <c r="M29" s="15"/>
    </row>
    <row r="30" spans="1:13" x14ac:dyDescent="0.25">
      <c r="B30" s="23" t="s">
        <v>40</v>
      </c>
      <c r="E30" s="25"/>
      <c r="F30" s="25"/>
      <c r="G30" s="26" t="s">
        <v>41</v>
      </c>
      <c r="H30" s="27">
        <f>H26+H28</f>
        <v>35225</v>
      </c>
      <c r="I30" s="11">
        <f>I26+I28</f>
        <v>883</v>
      </c>
      <c r="J30" s="27">
        <f>J26+J28</f>
        <v>36108</v>
      </c>
      <c r="K30" s="27">
        <f>K26+K28</f>
        <v>34285</v>
      </c>
      <c r="L30" s="14">
        <f t="shared" si="0"/>
        <v>1.027417237859122</v>
      </c>
      <c r="M30" s="15">
        <f t="shared" si="1"/>
        <v>1.0531719410821059</v>
      </c>
    </row>
    <row r="32" spans="1:13" x14ac:dyDescent="0.25">
      <c r="B32" s="28" t="s">
        <v>42</v>
      </c>
      <c r="C32" s="29"/>
      <c r="D32" s="30"/>
      <c r="E32" s="30"/>
      <c r="F32" s="31"/>
      <c r="G32" s="31"/>
      <c r="H32" s="32"/>
      <c r="I32" s="31"/>
    </row>
    <row r="33" spans="2:9" x14ac:dyDescent="0.25">
      <c r="B33" s="28" t="s">
        <v>43</v>
      </c>
      <c r="C33" s="29"/>
      <c r="D33" s="30"/>
      <c r="E33" s="30"/>
      <c r="F33" s="31"/>
      <c r="G33" s="31"/>
      <c r="H33" s="32"/>
      <c r="I33" s="31"/>
    </row>
    <row r="34" spans="2:9" x14ac:dyDescent="0.25">
      <c r="B34" s="28" t="s">
        <v>44</v>
      </c>
      <c r="C34" s="29"/>
      <c r="D34" s="30"/>
      <c r="E34" s="30"/>
      <c r="F34" s="31"/>
      <c r="G34" s="31"/>
      <c r="H34" s="32"/>
      <c r="I34" s="31"/>
    </row>
    <row r="35" spans="2:9" x14ac:dyDescent="0.25">
      <c r="B35" s="28" t="s">
        <v>45</v>
      </c>
      <c r="C35" s="29"/>
      <c r="D35" s="30"/>
      <c r="E35" s="30"/>
      <c r="F35" s="31"/>
      <c r="G35" s="31"/>
      <c r="H35" s="32"/>
      <c r="I35" s="31"/>
    </row>
    <row r="36" spans="2:9" x14ac:dyDescent="0.25">
      <c r="B36" s="28" t="s">
        <v>46</v>
      </c>
      <c r="C36" s="29"/>
      <c r="D36" s="30"/>
      <c r="E36" s="30"/>
      <c r="F36" s="31"/>
      <c r="G36" s="31"/>
      <c r="H36" s="32"/>
      <c r="I36" s="31"/>
    </row>
    <row r="37" spans="2:9" x14ac:dyDescent="0.25">
      <c r="B37" s="28" t="s">
        <v>47</v>
      </c>
      <c r="C37" s="29"/>
      <c r="D37" s="30"/>
      <c r="E37" s="30"/>
      <c r="F37" s="31"/>
      <c r="G37" s="31"/>
      <c r="H37" s="32"/>
      <c r="I37" s="31"/>
    </row>
    <row r="38" spans="2:9" x14ac:dyDescent="0.25">
      <c r="B38" s="28" t="s">
        <v>48</v>
      </c>
      <c r="C38" s="33"/>
      <c r="D38" s="33"/>
      <c r="E38" s="33"/>
      <c r="F38" s="33"/>
      <c r="G38" s="33"/>
      <c r="H38" s="33"/>
      <c r="I38" s="34"/>
    </row>
    <row r="39" spans="2:9" x14ac:dyDescent="0.25">
      <c r="B39" s="28" t="s">
        <v>49</v>
      </c>
      <c r="C39" s="34"/>
      <c r="D39" s="34"/>
      <c r="E39" s="34"/>
      <c r="F39" s="34"/>
      <c r="G39" s="34"/>
      <c r="H39" s="34"/>
      <c r="I39" s="34"/>
    </row>
    <row r="40" spans="2:9" x14ac:dyDescent="0.25">
      <c r="B40" s="28" t="s">
        <v>50</v>
      </c>
      <c r="C40" s="34"/>
      <c r="D40" s="34"/>
      <c r="E40" s="34"/>
      <c r="F40" s="34"/>
      <c r="G40" s="34"/>
      <c r="H40" s="34"/>
      <c r="I40" s="34"/>
    </row>
    <row r="41" spans="2:9" x14ac:dyDescent="0.25">
      <c r="B41" s="28" t="s">
        <v>51</v>
      </c>
      <c r="C41" s="34"/>
      <c r="D41" s="34"/>
      <c r="E41" s="34"/>
      <c r="F41" s="34"/>
      <c r="G41" s="34"/>
      <c r="H41" s="34"/>
      <c r="I41" s="34"/>
    </row>
    <row r="42" spans="2:9" x14ac:dyDescent="0.25">
      <c r="B42" s="28" t="s">
        <v>52</v>
      </c>
      <c r="C42" s="34"/>
      <c r="D42" s="34"/>
      <c r="E42" s="34"/>
      <c r="F42" s="34"/>
      <c r="G42" s="34"/>
      <c r="H42" s="34"/>
      <c r="I42" s="34"/>
    </row>
    <row r="43" spans="2:9" x14ac:dyDescent="0.25">
      <c r="B43" s="28" t="s">
        <v>53</v>
      </c>
      <c r="C43" s="34"/>
      <c r="D43" s="34"/>
      <c r="E43" s="34"/>
      <c r="F43" s="34"/>
      <c r="G43" s="34"/>
      <c r="H43" s="34"/>
      <c r="I43" s="34"/>
    </row>
    <row r="44" spans="2:9" x14ac:dyDescent="0.25">
      <c r="B44" s="28" t="s">
        <v>54</v>
      </c>
      <c r="C44" s="35"/>
      <c r="D44" s="35"/>
      <c r="E44" s="35"/>
      <c r="F44" s="35"/>
      <c r="G44" s="35"/>
      <c r="H44" s="35"/>
      <c r="I44" s="35"/>
    </row>
    <row r="45" spans="2:9" x14ac:dyDescent="0.25">
      <c r="B45" s="28" t="s">
        <v>55</v>
      </c>
      <c r="C45" s="35"/>
      <c r="D45" s="35"/>
      <c r="E45" s="35"/>
      <c r="F45" s="35"/>
      <c r="G45" s="35"/>
      <c r="H45" s="35"/>
      <c r="I45" s="35"/>
    </row>
  </sheetData>
  <mergeCells count="9">
    <mergeCell ref="A6:A27"/>
    <mergeCell ref="C2:D2"/>
    <mergeCell ref="E2:F2"/>
    <mergeCell ref="H2:M2"/>
    <mergeCell ref="F3:G3"/>
    <mergeCell ref="H3:M3"/>
    <mergeCell ref="C4:D4"/>
    <mergeCell ref="E4:G4"/>
    <mergeCell ref="H4:M4"/>
  </mergeCells>
  <pageMargins left="0.7" right="0.7" top="0.75" bottom="0.75" header="0.3" footer="0.3"/>
  <pageSetup paperSize="9" orientation="landscape" r:id="rId1"/>
  <headerFooter>
    <oddHeader>&amp;C&amp;"arial unicode ms,Bold"&amp;K008000NOT PROTECTIVELY MARKED</oddHeader>
    <oddFooter>&amp;C&amp;"arial unicode ms,Bold"&amp;K008000NOT PROTECTIVELY MARKED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&amp;C&amp;"arial unicode ms,Bold"&amp;K008000NOT PROTECTIVELY MARKED</oddHeader>
    <oddFooter>&amp;C&amp;"arial unicode ms,Bold"&amp;K008000NOT PROTECTIVELY MARKED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&amp;C&amp;"arial unicode ms,Bold"&amp;K008000NOT PROTECTIVELY MARKED</oddHeader>
    <oddFooter>&amp;C&amp;"arial unicode ms,Bold"&amp;K008000NOT PROTECTIVELY MARKED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tatus xmlns="2e0ee6be-fe70-4847-bc85-3d244203706a">New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9FE95AE4F5B4BA4A630D8F8160F6B" ma:contentTypeVersion="3" ma:contentTypeDescription="Create a new document." ma:contentTypeScope="" ma:versionID="e26f398c46e1c2f093c65d387faeed45">
  <xsd:schema xmlns:xsd="http://www.w3.org/2001/XMLSchema" xmlns:p="http://schemas.microsoft.com/office/2006/metadata/properties" xmlns:ns2="2e0ee6be-fe70-4847-bc85-3d244203706a" targetNamespace="http://schemas.microsoft.com/office/2006/metadata/properties" ma:root="true" ma:fieldsID="880de98665856562a17124ba4b977aa7" ns2:_="">
    <xsd:import namespace="2e0ee6be-fe70-4847-bc85-3d244203706a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e0ee6be-fe70-4847-bc85-3d244203706a" elementFormDefault="qualified">
    <xsd:import namespace="http://schemas.microsoft.com/office/2006/documentManagement/types"/>
    <xsd:element name="Status" ma:index="8" nillable="true" ma:displayName="Status" ma:default="New" ma:format="Dropdown" ma:internalName="Status">
      <xsd:simpleType>
        <xsd:restriction base="dms:Choice">
          <xsd:enumeration value="New"/>
          <xsd:enumeration value="Active"/>
          <xsd:enumeration value="Arch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08913B2-57DA-40F2-A334-A1C122991FA2}">
  <ds:schemaRefs>
    <ds:schemaRef ds:uri="http://purl.org/dc/terms/"/>
    <ds:schemaRef ds:uri="http://schemas.microsoft.com/office/2006/documentManagement/types"/>
    <ds:schemaRef ds:uri="2e0ee6be-fe70-4847-bc85-3d244203706a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83D7D0-3986-4A51-8803-205AFFBB4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EB94F-9F3C-426A-97C4-4492E1023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e6be-fe70-4847-bc85-3d24420370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McLatchie </dc:creator>
  <cp:lastModifiedBy>Richard Wydell </cp:lastModifiedBy>
  <dcterms:created xsi:type="dcterms:W3CDTF">2011-11-23T14:43:26Z</dcterms:created>
  <dcterms:modified xsi:type="dcterms:W3CDTF">2011-12-05T09:34:14Z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1f17ec56-853b-4b94-9d21-d7ac38bb64ea</vt:lpwstr>
  </property>
  <property fmtid="{D5CDD505-2E9C-101B-9397-08002B2CF9AE}" pid="3" name="ContentTypeId">
    <vt:lpwstr>0x010100C169FE95AE4F5B4BA4A630D8F8160F6B</vt:lpwstr>
  </property>
  <property fmtid="{D5CDD505-2E9C-101B-9397-08002B2CF9AE}" pid="4" name="TDATDAiL">
    <vt:lpwstr>NOT PROTECTIVELY MARKED</vt:lpwstr>
  </property>
</Properties>
</file>