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<sst xmlns="http://schemas.openxmlformats.org/spreadsheetml/2006/main" count="158" uniqueCount="46">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</sst>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J1">
      <selection activeCell="AL15" sqref="AL15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2"/>
      <c r="AO2" s="53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3"/>
      <c r="AO3" s="37"/>
    </row>
    <row r="4" spans="1:41" ht="15" customHeight="1">
      <c r="A4" s="3" t="s">
        <v>42</v>
      </c>
      <c r="B4" s="3" t="s">
        <v>34</v>
      </c>
      <c r="C4" s="3" t="s">
        <v>42</v>
      </c>
      <c r="D4" s="27">
        <v>49088</v>
      </c>
      <c r="E4" s="27">
        <v>41927.7</v>
      </c>
      <c r="F4" s="27">
        <v>40941</v>
      </c>
      <c r="G4" s="27">
        <v>36301.79</v>
      </c>
      <c r="H4" s="27">
        <v>10085</v>
      </c>
      <c r="I4" s="27">
        <v>9605.05</v>
      </c>
      <c r="J4" s="27">
        <v>2147</v>
      </c>
      <c r="K4" s="27">
        <v>2080.54</v>
      </c>
      <c r="L4" s="27">
        <v>227</v>
      </c>
      <c r="M4" s="27">
        <v>221.41</v>
      </c>
      <c r="N4" s="27">
        <v>10</v>
      </c>
      <c r="O4" s="27">
        <v>9.61</v>
      </c>
      <c r="P4" s="13">
        <f aca="true" t="shared" si="0" ref="P4:P10">SUM(N4,L4,J4,H4,F4,D4)</f>
        <v>102498</v>
      </c>
      <c r="Q4" s="13">
        <f>SUM(O4,M4,K4,I4,G4,E4)</f>
        <v>90146.1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93</v>
      </c>
      <c r="W4" s="27">
        <v>93</v>
      </c>
      <c r="X4" s="26" t="s">
        <v>45</v>
      </c>
      <c r="Y4" s="26" t="s">
        <v>45</v>
      </c>
      <c r="Z4" s="28">
        <v>93</v>
      </c>
      <c r="AA4" s="28">
        <v>93</v>
      </c>
      <c r="AB4" s="4">
        <f>Z4+P4</f>
        <v>102591</v>
      </c>
      <c r="AC4" s="4">
        <f>AA4+Q4</f>
        <v>90239.1</v>
      </c>
      <c r="AD4" s="21">
        <v>170027240.80592838</v>
      </c>
      <c r="AE4" s="22">
        <v>1989941.34</v>
      </c>
      <c r="AF4" s="22">
        <v>4087144.1855999995</v>
      </c>
      <c r="AG4" s="22">
        <v>1026379.64</v>
      </c>
      <c r="AH4" s="22">
        <v>31344660.736797247</v>
      </c>
      <c r="AI4" s="22">
        <v>15400722.761674358</v>
      </c>
      <c r="AJ4" s="23">
        <f>SUM(AD4:AI4)</f>
        <v>223876089.46999997</v>
      </c>
      <c r="AK4" s="21">
        <v>1026889.42</v>
      </c>
      <c r="AL4" s="21">
        <v>956924.59</v>
      </c>
      <c r="AM4" s="24">
        <f>SUM(AK4:AL4)</f>
        <v>1983814.01</v>
      </c>
      <c r="AN4" s="24">
        <f>AM4+AJ4</f>
        <v>225859903.47999996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508</v>
      </c>
      <c r="E5" s="27">
        <v>448.86</v>
      </c>
      <c r="F5" s="27">
        <v>491</v>
      </c>
      <c r="G5" s="27">
        <v>457.01</v>
      </c>
      <c r="H5" s="27">
        <v>1673</v>
      </c>
      <c r="I5" s="27">
        <v>1577.94</v>
      </c>
      <c r="J5" s="27">
        <v>646</v>
      </c>
      <c r="K5" s="27">
        <v>613.61</v>
      </c>
      <c r="L5" s="27">
        <v>34</v>
      </c>
      <c r="M5" s="27">
        <v>33.81</v>
      </c>
      <c r="N5" s="26" t="s">
        <v>45</v>
      </c>
      <c r="O5" s="26" t="s">
        <v>45</v>
      </c>
      <c r="P5" s="13">
        <f t="shared" si="0"/>
        <v>3352</v>
      </c>
      <c r="Q5" s="13">
        <f aca="true" t="shared" si="1" ref="Q5:Q10">SUM(O5,M5,K5,I5,G5,E5)</f>
        <v>3131.23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1" t="s">
        <v>45</v>
      </c>
      <c r="X5" s="26" t="s">
        <v>45</v>
      </c>
      <c r="Y5" s="26" t="s">
        <v>45</v>
      </c>
      <c r="Z5" s="28">
        <v>0</v>
      </c>
      <c r="AA5" s="30">
        <v>0</v>
      </c>
      <c r="AB5" s="4">
        <f aca="true" t="shared" si="2" ref="AB5:AB10">Z5+P5</f>
        <v>3352</v>
      </c>
      <c r="AC5" s="4">
        <f aca="true" t="shared" si="3" ref="AC5:AC10">AA5+Q5</f>
        <v>3131.23</v>
      </c>
      <c r="AD5" s="22">
        <v>10712736.879999999</v>
      </c>
      <c r="AE5" s="22">
        <v>158472.7</v>
      </c>
      <c r="AF5" s="22">
        <v>8150</v>
      </c>
      <c r="AG5" s="22">
        <v>45845.77</v>
      </c>
      <c r="AH5" s="22">
        <v>2201114.34</v>
      </c>
      <c r="AI5" s="22">
        <v>961363.21</v>
      </c>
      <c r="AJ5" s="23">
        <f aca="true" t="shared" si="4" ref="AJ5:AJ10">SUM(AD5:AI5)</f>
        <v>14087682.899999999</v>
      </c>
      <c r="AK5" s="21">
        <v>0</v>
      </c>
      <c r="AL5" s="22">
        <v>0</v>
      </c>
      <c r="AM5" s="24">
        <f aca="true" t="shared" si="5" ref="AM5:AM10">SUM(AK5:AL5)</f>
        <v>0</v>
      </c>
      <c r="AN5" s="24">
        <f aca="true" t="shared" si="6" ref="AN5:AN10">AM5+AJ5</f>
        <v>14087682.899999999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69</v>
      </c>
      <c r="E6" s="27">
        <v>57.33</v>
      </c>
      <c r="F6" s="27">
        <v>25</v>
      </c>
      <c r="G6" s="27">
        <v>22.03</v>
      </c>
      <c r="H6" s="27">
        <v>16</v>
      </c>
      <c r="I6" s="27">
        <v>14.77</v>
      </c>
      <c r="J6" s="27">
        <v>5</v>
      </c>
      <c r="K6" s="27">
        <v>4.92</v>
      </c>
      <c r="L6" s="27">
        <v>1</v>
      </c>
      <c r="M6" s="27">
        <v>1</v>
      </c>
      <c r="N6" s="26" t="s">
        <v>45</v>
      </c>
      <c r="O6" s="26" t="s">
        <v>45</v>
      </c>
      <c r="P6" s="13">
        <f t="shared" si="0"/>
        <v>116</v>
      </c>
      <c r="Q6" s="13">
        <f t="shared" si="1"/>
        <v>100.05</v>
      </c>
      <c r="R6" s="26">
        <v>1</v>
      </c>
      <c r="S6" s="29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v>1</v>
      </c>
      <c r="AA6" s="30">
        <v>1</v>
      </c>
      <c r="AB6" s="4">
        <f t="shared" si="2"/>
        <v>117</v>
      </c>
      <c r="AC6" s="4">
        <f t="shared" si="3"/>
        <v>101.05</v>
      </c>
      <c r="AD6" s="22">
        <v>210966.67</v>
      </c>
      <c r="AE6" s="22">
        <v>2707.71</v>
      </c>
      <c r="AF6" s="22">
        <v>0</v>
      </c>
      <c r="AG6" s="22">
        <v>734.3</v>
      </c>
      <c r="AH6" s="22">
        <v>38144.27</v>
      </c>
      <c r="AI6" s="22">
        <v>14432.38</v>
      </c>
      <c r="AJ6" s="23">
        <f t="shared" si="4"/>
        <v>266985.32999999996</v>
      </c>
      <c r="AK6" s="22">
        <v>5419.38</v>
      </c>
      <c r="AL6" s="22">
        <v>0</v>
      </c>
      <c r="AM6" s="24">
        <f t="shared" si="5"/>
        <v>5419.38</v>
      </c>
      <c r="AN6" s="24">
        <f t="shared" si="6"/>
        <v>272404.70999999996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243</v>
      </c>
      <c r="O7" s="26">
        <v>240.00536231884064</v>
      </c>
      <c r="P7" s="13">
        <f t="shared" si="0"/>
        <v>243</v>
      </c>
      <c r="Q7" s="13">
        <f t="shared" si="1"/>
        <v>240.00536231884064</v>
      </c>
      <c r="R7" s="26" t="s">
        <v>45</v>
      </c>
      <c r="S7" s="26" t="s">
        <v>45</v>
      </c>
      <c r="T7" s="26">
        <v>23</v>
      </c>
      <c r="U7" s="26">
        <v>16.695652173913047</v>
      </c>
      <c r="V7" s="26" t="s">
        <v>45</v>
      </c>
      <c r="W7" s="26" t="s">
        <v>45</v>
      </c>
      <c r="X7" s="26">
        <v>6</v>
      </c>
      <c r="Y7" s="26">
        <v>4.760869565217391</v>
      </c>
      <c r="Z7" s="28">
        <v>29</v>
      </c>
      <c r="AA7" s="28">
        <v>21.456521739130437</v>
      </c>
      <c r="AB7" s="4">
        <f t="shared" si="2"/>
        <v>272</v>
      </c>
      <c r="AC7" s="4">
        <f t="shared" si="3"/>
        <v>261.4618840579711</v>
      </c>
      <c r="AD7" s="22">
        <v>1187597.4000000001</v>
      </c>
      <c r="AE7" s="22">
        <v>5299.188</v>
      </c>
      <c r="AF7" s="22">
        <v>0</v>
      </c>
      <c r="AG7" s="22">
        <v>0</v>
      </c>
      <c r="AH7" s="22">
        <v>142964.47</v>
      </c>
      <c r="AI7" s="22">
        <v>88475.798</v>
      </c>
      <c r="AJ7" s="23">
        <f t="shared" si="4"/>
        <v>1424336.8560000001</v>
      </c>
      <c r="AK7" s="22">
        <v>228326.50833333324</v>
      </c>
      <c r="AL7" s="22">
        <v>15747.599999999991</v>
      </c>
      <c r="AM7" s="24">
        <f t="shared" si="5"/>
        <v>244074.10833333322</v>
      </c>
      <c r="AN7" s="24">
        <f t="shared" si="6"/>
        <v>1668410.9643333333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2031</v>
      </c>
      <c r="O8" s="27">
        <v>1937.3</v>
      </c>
      <c r="P8" s="13">
        <f t="shared" si="0"/>
        <v>2031</v>
      </c>
      <c r="Q8" s="13">
        <f t="shared" si="1"/>
        <v>1937.3</v>
      </c>
      <c r="R8" s="26">
        <v>132</v>
      </c>
      <c r="S8" s="26">
        <v>124.8</v>
      </c>
      <c r="T8" s="26">
        <v>11</v>
      </c>
      <c r="U8" s="26">
        <v>11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v>143</v>
      </c>
      <c r="AA8" s="28">
        <v>135.8</v>
      </c>
      <c r="AB8" s="4">
        <f t="shared" si="2"/>
        <v>2174</v>
      </c>
      <c r="AC8" s="4">
        <f t="shared" si="3"/>
        <v>2073.1</v>
      </c>
      <c r="AD8" s="22">
        <v>3458742.08</v>
      </c>
      <c r="AE8" s="22">
        <v>0</v>
      </c>
      <c r="AF8" s="22">
        <v>110812.26</v>
      </c>
      <c r="AG8" s="22">
        <v>26466.34</v>
      </c>
      <c r="AH8" s="22">
        <v>244356.83</v>
      </c>
      <c r="AI8" s="22">
        <v>306780.51</v>
      </c>
      <c r="AJ8" s="23">
        <f t="shared" si="4"/>
        <v>4147158.0199999996</v>
      </c>
      <c r="AK8" s="22">
        <v>408064.87</v>
      </c>
      <c r="AL8" s="22">
        <v>0</v>
      </c>
      <c r="AM8" s="24">
        <f t="shared" si="5"/>
        <v>408064.87</v>
      </c>
      <c r="AN8" s="24">
        <f t="shared" si="6"/>
        <v>4555222.89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39</v>
      </c>
      <c r="O9" s="26">
        <v>38.26</v>
      </c>
      <c r="P9" s="13">
        <f t="shared" si="0"/>
        <v>39</v>
      </c>
      <c r="Q9" s="13">
        <f t="shared" si="1"/>
        <v>38.26</v>
      </c>
      <c r="R9" s="26">
        <v>2</v>
      </c>
      <c r="S9" s="29">
        <v>0.04</v>
      </c>
      <c r="T9" s="26">
        <v>1</v>
      </c>
      <c r="U9" s="29">
        <v>0.07</v>
      </c>
      <c r="V9" s="26" t="s">
        <v>45</v>
      </c>
      <c r="W9" s="26" t="s">
        <v>45</v>
      </c>
      <c r="X9" s="26" t="s">
        <v>45</v>
      </c>
      <c r="Y9" s="29" t="s">
        <v>45</v>
      </c>
      <c r="Z9" s="28">
        <v>3</v>
      </c>
      <c r="AA9" s="30">
        <v>0.11</v>
      </c>
      <c r="AB9" s="4">
        <f t="shared" si="2"/>
        <v>42</v>
      </c>
      <c r="AC9" s="4">
        <f t="shared" si="3"/>
        <v>38.37</v>
      </c>
      <c r="AD9" s="22">
        <v>140051.43</v>
      </c>
      <c r="AE9" s="22">
        <v>0</v>
      </c>
      <c r="AF9" s="22">
        <v>0</v>
      </c>
      <c r="AG9" s="22">
        <v>0</v>
      </c>
      <c r="AH9" s="22">
        <v>25907.43</v>
      </c>
      <c r="AI9" s="22">
        <v>12891.35</v>
      </c>
      <c r="AJ9" s="23">
        <f t="shared" si="4"/>
        <v>178850.21</v>
      </c>
      <c r="AK9" s="22">
        <v>8893.08</v>
      </c>
      <c r="AL9" s="22">
        <v>28929.48</v>
      </c>
      <c r="AM9" s="24">
        <f t="shared" si="5"/>
        <v>37822.56</v>
      </c>
      <c r="AN9" s="24">
        <f t="shared" si="6"/>
        <v>216672.77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443</v>
      </c>
      <c r="O10" s="27">
        <v>424</v>
      </c>
      <c r="P10" s="13">
        <f t="shared" si="0"/>
        <v>443</v>
      </c>
      <c r="Q10" s="13">
        <f t="shared" si="1"/>
        <v>424</v>
      </c>
      <c r="R10" s="26">
        <v>26</v>
      </c>
      <c r="S10" s="26">
        <v>26</v>
      </c>
      <c r="T10" s="26" t="s">
        <v>45</v>
      </c>
      <c r="U10" s="26" t="s">
        <v>45</v>
      </c>
      <c r="V10" s="26">
        <v>11</v>
      </c>
      <c r="W10" s="26">
        <v>10</v>
      </c>
      <c r="X10" s="26">
        <v>9</v>
      </c>
      <c r="Y10" s="26">
        <v>9</v>
      </c>
      <c r="Z10" s="28">
        <v>46</v>
      </c>
      <c r="AA10" s="28">
        <v>45</v>
      </c>
      <c r="AB10" s="4">
        <f t="shared" si="2"/>
        <v>489</v>
      </c>
      <c r="AC10" s="4">
        <f t="shared" si="3"/>
        <v>469</v>
      </c>
      <c r="AD10" s="22">
        <v>1678528</v>
      </c>
      <c r="AE10" s="22">
        <v>1713</v>
      </c>
      <c r="AF10" s="22">
        <v>19510</v>
      </c>
      <c r="AG10" s="22">
        <v>7965</v>
      </c>
      <c r="AH10" s="22">
        <v>350685</v>
      </c>
      <c r="AI10" s="22">
        <v>239178</v>
      </c>
      <c r="AJ10" s="23">
        <f t="shared" si="4"/>
        <v>2297579</v>
      </c>
      <c r="AK10" s="22">
        <v>397312</v>
      </c>
      <c r="AL10" s="22">
        <v>215262</v>
      </c>
      <c r="AM10" s="24">
        <f t="shared" si="5"/>
        <v>612574</v>
      </c>
      <c r="AN10" s="24">
        <f t="shared" si="6"/>
        <v>2910153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1168746888</vt:i4>
  </property>
  <property fmtid="{D5CDD505-2E9C-101B-9397-08002B2CF9AE}" pid="16" name="_NewReviewCycle">
    <vt:lpwstr/>
  </property>
  <property fmtid="{D5CDD505-2E9C-101B-9397-08002B2CF9AE}" pid="17" name="_EmailSubject">
    <vt:lpwstr>For Action - Cabinet Office WFM Return - for publication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  <property fmtid="{D5CDD505-2E9C-101B-9397-08002B2CF9AE}" pid="21" name="_ReviewingToolsShownOnce">
    <vt:lpwstr/>
  </property>
</Properties>
</file>