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0"/>
  </bookViews>
  <sheets>
    <sheet name="June 2013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'June 2013'!$A$1:$AO$11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<sst xmlns="http://schemas.openxmlformats.org/spreadsheetml/2006/main" count="82" uniqueCount="45">
  <si>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</si>
  <si>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</si>
  <si>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</si>
  <si>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</si>
  <si>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</si>
  <si>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</si>
  <si>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</si>
  <si>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</si>
  <si>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</si>
  <si>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</si>
  <si>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</si>
  <si>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</si>
  <si>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</si>
  <si>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</si>
  <si>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</si>
  <si>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</si>
  <si>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</si>
  <si>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</si>
  <si>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</si>
  <si>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</si>
  <si>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</si>
  <si>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</si>
  <si>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</si>
  <si>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</si>
  <si>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</si>
  <si>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</si>
  <si>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</si>
  <si>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</si>
  <si>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</si>
  <si>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</si>
  <si>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</si>
  <si>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</si>
  <si>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</si>
  <si>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</si>
  <si>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</si>
  <si>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</si>
  <si>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</si>
  <si>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</si>
  <si>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</si>
  <si>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Independent Housing Ombudsman Ltd</t>
  </si>
  <si>
    <t>Leasehold Advisory Service</t>
  </si>
  <si>
    <t>Valuation Tribunal Service</t>
  </si>
  <si>
    <t>West Northamptonshire Development Corporation</t>
  </si>
  <si>
    <t>Department for Communities and Local Government</t>
  </si>
  <si>
    <t>Homes and Communities Agency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</si>
</sst>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2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8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2" fillId="25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22" xfId="0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29" t="s">
        <v>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50" t="s">
        <v>15</v>
      </c>
      <c r="S1" s="51"/>
      <c r="T1" s="51"/>
      <c r="U1" s="51"/>
      <c r="V1" s="51"/>
      <c r="W1" s="51"/>
      <c r="X1" s="51"/>
      <c r="Y1" s="51"/>
      <c r="Z1" s="51"/>
      <c r="AA1" s="52"/>
      <c r="AB1" s="47" t="s">
        <v>25</v>
      </c>
      <c r="AC1" s="25"/>
      <c r="AD1" s="44" t="s">
        <v>11</v>
      </c>
      <c r="AE1" s="45"/>
      <c r="AF1" s="45"/>
      <c r="AG1" s="45"/>
      <c r="AH1" s="45"/>
      <c r="AI1" s="45"/>
      <c r="AJ1" s="46"/>
      <c r="AK1" s="39" t="s">
        <v>32</v>
      </c>
      <c r="AL1" s="39"/>
      <c r="AM1" s="39"/>
      <c r="AN1" s="36" t="s">
        <v>24</v>
      </c>
      <c r="AO1" s="26" t="s">
        <v>33</v>
      </c>
    </row>
    <row r="2" spans="1:41" s="1" customFormat="1" ht="53.25" customHeight="1">
      <c r="A2" s="42"/>
      <c r="B2" s="42"/>
      <c r="C2" s="42"/>
      <c r="D2" s="32" t="s">
        <v>28</v>
      </c>
      <c r="E2" s="33"/>
      <c r="F2" s="32" t="s">
        <v>29</v>
      </c>
      <c r="G2" s="33"/>
      <c r="H2" s="32" t="s">
        <v>30</v>
      </c>
      <c r="I2" s="33"/>
      <c r="J2" s="32" t="s">
        <v>6</v>
      </c>
      <c r="K2" s="33"/>
      <c r="L2" s="32" t="s">
        <v>31</v>
      </c>
      <c r="M2" s="33"/>
      <c r="N2" s="32" t="s">
        <v>5</v>
      </c>
      <c r="O2" s="33"/>
      <c r="P2" s="34" t="s">
        <v>9</v>
      </c>
      <c r="Q2" s="35"/>
      <c r="R2" s="34" t="s">
        <v>13</v>
      </c>
      <c r="S2" s="41"/>
      <c r="T2" s="40" t="s">
        <v>3</v>
      </c>
      <c r="U2" s="41"/>
      <c r="V2" s="40" t="s">
        <v>4</v>
      </c>
      <c r="W2" s="41"/>
      <c r="X2" s="40" t="s">
        <v>14</v>
      </c>
      <c r="Y2" s="41"/>
      <c r="Z2" s="34" t="s">
        <v>10</v>
      </c>
      <c r="AA2" s="35"/>
      <c r="AB2" s="48"/>
      <c r="AC2" s="49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53" t="s">
        <v>23</v>
      </c>
      <c r="AK2" s="26" t="s">
        <v>26</v>
      </c>
      <c r="AL2" s="26" t="s">
        <v>27</v>
      </c>
      <c r="AM2" s="26" t="s">
        <v>22</v>
      </c>
      <c r="AN2" s="37"/>
      <c r="AO2" s="27"/>
    </row>
    <row r="3" spans="1:41" ht="57.75" customHeight="1">
      <c r="A3" s="43"/>
      <c r="B3" s="43"/>
      <c r="C3" s="43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28"/>
      <c r="AE3" s="28"/>
      <c r="AF3" s="28"/>
      <c r="AG3" s="28"/>
      <c r="AH3" s="28"/>
      <c r="AI3" s="28"/>
      <c r="AJ3" s="53"/>
      <c r="AK3" s="28"/>
      <c r="AL3" s="28"/>
      <c r="AM3" s="28"/>
      <c r="AN3" s="38"/>
      <c r="AO3" s="28"/>
    </row>
    <row r="4" spans="1:41" ht="48.75" customHeight="1">
      <c r="A4" s="3" t="s">
        <v>43</v>
      </c>
      <c r="B4" s="3" t="s">
        <v>34</v>
      </c>
      <c r="C4" s="3" t="s">
        <v>43</v>
      </c>
      <c r="D4" s="14">
        <v>90</v>
      </c>
      <c r="E4" s="15">
        <v>87.3</v>
      </c>
      <c r="F4" s="15">
        <v>224</v>
      </c>
      <c r="G4" s="15">
        <v>217.2</v>
      </c>
      <c r="H4" s="15">
        <v>761</v>
      </c>
      <c r="I4" s="15">
        <v>739.8</v>
      </c>
      <c r="J4" s="15">
        <v>493</v>
      </c>
      <c r="K4" s="15">
        <v>480.6</v>
      </c>
      <c r="L4" s="15">
        <v>82</v>
      </c>
      <c r="M4" s="15">
        <v>79.4</v>
      </c>
      <c r="N4" s="15"/>
      <c r="O4" s="15"/>
      <c r="P4" s="16">
        <f>D4+F4+H4+J4+L4+N4</f>
        <v>1650</v>
      </c>
      <c r="Q4" s="16">
        <f>E4+G4+I4+K4+M4+O4</f>
        <v>1604.3000000000002</v>
      </c>
      <c r="R4" s="23">
        <v>2</v>
      </c>
      <c r="S4" s="23">
        <v>2</v>
      </c>
      <c r="T4" s="23">
        <v>9</v>
      </c>
      <c r="U4" s="23">
        <v>9</v>
      </c>
      <c r="V4" s="23">
        <v>52</v>
      </c>
      <c r="W4" s="23">
        <v>52</v>
      </c>
      <c r="X4" s="23">
        <v>2</v>
      </c>
      <c r="Y4" s="23">
        <v>2</v>
      </c>
      <c r="Z4" s="17">
        <f>R4+T4+V4+X4</f>
        <v>65</v>
      </c>
      <c r="AA4" s="17">
        <f>S4+U4+W4+Y4</f>
        <v>65</v>
      </c>
      <c r="AB4" s="16">
        <f>Z4+P4</f>
        <v>1715</v>
      </c>
      <c r="AC4" s="16">
        <f>AA4+Q4</f>
        <v>1669.3000000000002</v>
      </c>
      <c r="AD4" s="12">
        <v>5608634.66</v>
      </c>
      <c r="AE4" s="12">
        <v>80909.04</v>
      </c>
      <c r="AF4" s="12">
        <v>-9100</v>
      </c>
      <c r="AG4" s="12">
        <v>31463.07</v>
      </c>
      <c r="AH4" s="12">
        <v>1135924.83</v>
      </c>
      <c r="AI4" s="12">
        <v>533142.11</v>
      </c>
      <c r="AJ4" s="18">
        <f>SUM(AD4:AI4)</f>
        <v>7380973.710000001</v>
      </c>
      <c r="AK4" s="24">
        <v>189201</v>
      </c>
      <c r="AL4" s="24">
        <v>7514</v>
      </c>
      <c r="AM4" s="19">
        <f>SUM(AK4:AL4)</f>
        <v>196715</v>
      </c>
      <c r="AN4" s="13">
        <f>AJ4+AM4</f>
        <v>7577688.710000001</v>
      </c>
      <c r="AO4" s="9"/>
    </row>
    <row r="5" spans="1:41" ht="51" customHeight="1">
      <c r="A5" s="3" t="s">
        <v>36</v>
      </c>
      <c r="B5" s="3" t="s">
        <v>35</v>
      </c>
      <c r="C5" s="3" t="s">
        <v>43</v>
      </c>
      <c r="D5" s="15">
        <v>220</v>
      </c>
      <c r="E5" s="15">
        <v>196.8</v>
      </c>
      <c r="F5" s="15">
        <v>126</v>
      </c>
      <c r="G5" s="15">
        <v>115</v>
      </c>
      <c r="H5" s="15">
        <v>100</v>
      </c>
      <c r="I5" s="15">
        <v>97.1</v>
      </c>
      <c r="J5" s="15">
        <v>289</v>
      </c>
      <c r="K5" s="15">
        <v>241.2</v>
      </c>
      <c r="L5" s="15">
        <v>6</v>
      </c>
      <c r="M5" s="15">
        <v>6</v>
      </c>
      <c r="N5" s="15"/>
      <c r="O5" s="15"/>
      <c r="P5" s="16">
        <f aca="true" t="shared" si="0" ref="P5:P11">D5+F5+H5+J5+L5+N5</f>
        <v>741</v>
      </c>
      <c r="Q5" s="16">
        <f aca="true" t="shared" si="1" ref="Q5:Q11">E5+G5+I5+K5+M5+O5</f>
        <v>656.0999999999999</v>
      </c>
      <c r="R5" s="23">
        <v>3</v>
      </c>
      <c r="S5" s="23">
        <v>3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17">
        <f aca="true" t="shared" si="2" ref="Z5:Z11">R5+T5+V5+X5</f>
        <v>3</v>
      </c>
      <c r="AA5" s="17">
        <f aca="true" t="shared" si="3" ref="AA5:AA11">S5+U5+W5+Y5</f>
        <v>3</v>
      </c>
      <c r="AB5" s="16">
        <f aca="true" t="shared" si="4" ref="AB5:AB11">Z5+P5</f>
        <v>744</v>
      </c>
      <c r="AC5" s="16">
        <f aca="true" t="shared" si="5" ref="AC5:AC11">AA5+Q5</f>
        <v>659.0999999999999</v>
      </c>
      <c r="AD5" s="12">
        <v>1965935.72</v>
      </c>
      <c r="AE5" s="20">
        <v>12139.44</v>
      </c>
      <c r="AF5" s="20"/>
      <c r="AG5" s="20">
        <v>1385.42</v>
      </c>
      <c r="AH5" s="20">
        <v>389920.08</v>
      </c>
      <c r="AI5" s="20">
        <v>172467.56</v>
      </c>
      <c r="AJ5" s="18">
        <f aca="true" t="shared" si="6" ref="AJ5:AJ11">SUM(AD5:AI5)</f>
        <v>2541848.2199999997</v>
      </c>
      <c r="AK5" s="24">
        <v>34385</v>
      </c>
      <c r="AL5" s="24"/>
      <c r="AM5" s="19">
        <f aca="true" t="shared" si="7" ref="AM5:AM11">SUM(AK5:AL5)</f>
        <v>34385</v>
      </c>
      <c r="AN5" s="13">
        <f aca="true" t="shared" si="8" ref="AN5:AN11">AJ5+AM5</f>
        <v>2576233.2199999997</v>
      </c>
      <c r="AO5" s="10"/>
    </row>
    <row r="6" spans="1:41" ht="51.75" customHeight="1">
      <c r="A6" s="3" t="s">
        <v>37</v>
      </c>
      <c r="B6" s="3" t="s">
        <v>35</v>
      </c>
      <c r="C6" s="3" t="s">
        <v>43</v>
      </c>
      <c r="D6" s="15">
        <v>7</v>
      </c>
      <c r="E6" s="15">
        <v>7</v>
      </c>
      <c r="F6" s="15">
        <v>11</v>
      </c>
      <c r="G6" s="15">
        <v>11</v>
      </c>
      <c r="H6" s="15">
        <v>23</v>
      </c>
      <c r="I6" s="15">
        <v>23</v>
      </c>
      <c r="J6" s="15">
        <v>3</v>
      </c>
      <c r="K6" s="15">
        <v>3</v>
      </c>
      <c r="L6" s="15">
        <v>1</v>
      </c>
      <c r="M6" s="15">
        <v>1</v>
      </c>
      <c r="N6" s="15"/>
      <c r="O6" s="15"/>
      <c r="P6" s="16">
        <f t="shared" si="0"/>
        <v>45</v>
      </c>
      <c r="Q6" s="16">
        <f t="shared" si="1"/>
        <v>45</v>
      </c>
      <c r="R6" s="23">
        <v>3</v>
      </c>
      <c r="S6" s="23">
        <v>3</v>
      </c>
      <c r="T6" s="23"/>
      <c r="U6" s="23"/>
      <c r="V6" s="23"/>
      <c r="W6" s="23"/>
      <c r="X6" s="23">
        <v>3</v>
      </c>
      <c r="Y6" s="23">
        <v>3</v>
      </c>
      <c r="Z6" s="17">
        <f t="shared" si="2"/>
        <v>6</v>
      </c>
      <c r="AA6" s="17">
        <f t="shared" si="3"/>
        <v>6</v>
      </c>
      <c r="AB6" s="16">
        <f t="shared" si="4"/>
        <v>51</v>
      </c>
      <c r="AC6" s="16">
        <f t="shared" si="5"/>
        <v>51</v>
      </c>
      <c r="AD6" s="12">
        <v>129750.23</v>
      </c>
      <c r="AE6" s="20"/>
      <c r="AF6" s="20"/>
      <c r="AG6" s="20">
        <v>3886.5</v>
      </c>
      <c r="AH6" s="20">
        <v>23205.05</v>
      </c>
      <c r="AI6" s="20">
        <v>11313.28</v>
      </c>
      <c r="AJ6" s="18">
        <f t="shared" si="6"/>
        <v>168155.05999999997</v>
      </c>
      <c r="AK6" s="24">
        <v>3571</v>
      </c>
      <c r="AL6" s="24">
        <v>5668.75</v>
      </c>
      <c r="AM6" s="19">
        <f t="shared" si="7"/>
        <v>9239.75</v>
      </c>
      <c r="AN6" s="13">
        <f t="shared" si="8"/>
        <v>177394.80999999997</v>
      </c>
      <c r="AO6" s="10"/>
    </row>
    <row r="7" spans="1:41" ht="51" customHeight="1">
      <c r="A7" s="3" t="s">
        <v>44</v>
      </c>
      <c r="B7" s="3" t="s">
        <v>38</v>
      </c>
      <c r="C7" s="3" t="s">
        <v>43</v>
      </c>
      <c r="D7" s="14">
        <v>123</v>
      </c>
      <c r="E7" s="15">
        <v>116.39</v>
      </c>
      <c r="F7" s="15">
        <v>207</v>
      </c>
      <c r="G7" s="15">
        <v>202.68</v>
      </c>
      <c r="H7" s="15">
        <v>247</v>
      </c>
      <c r="I7" s="15">
        <v>241.17</v>
      </c>
      <c r="J7" s="15">
        <v>37</v>
      </c>
      <c r="K7" s="15">
        <v>36.8</v>
      </c>
      <c r="L7" s="15">
        <v>46</v>
      </c>
      <c r="M7" s="15">
        <v>45.88</v>
      </c>
      <c r="N7" s="15">
        <v>209</v>
      </c>
      <c r="O7" s="15">
        <v>203.94</v>
      </c>
      <c r="P7" s="16">
        <f t="shared" si="0"/>
        <v>869</v>
      </c>
      <c r="Q7" s="16">
        <f t="shared" si="1"/>
        <v>846.8599999999999</v>
      </c>
      <c r="R7" s="23">
        <v>6</v>
      </c>
      <c r="S7" s="23">
        <v>6</v>
      </c>
      <c r="T7" s="23">
        <v>0</v>
      </c>
      <c r="U7" s="23">
        <v>0</v>
      </c>
      <c r="V7" s="23">
        <v>11</v>
      </c>
      <c r="W7" s="23">
        <v>11</v>
      </c>
      <c r="X7" s="23">
        <v>0</v>
      </c>
      <c r="Y7" s="23">
        <v>0</v>
      </c>
      <c r="Z7" s="17">
        <f t="shared" si="2"/>
        <v>17</v>
      </c>
      <c r="AA7" s="17">
        <f t="shared" si="3"/>
        <v>17</v>
      </c>
      <c r="AB7" s="16">
        <f t="shared" si="4"/>
        <v>886</v>
      </c>
      <c r="AC7" s="16">
        <f t="shared" si="5"/>
        <v>863.8599999999999</v>
      </c>
      <c r="AD7" s="12">
        <v>3056565.78</v>
      </c>
      <c r="AE7" s="20">
        <v>217575.69999999998</v>
      </c>
      <c r="AF7" s="21"/>
      <c r="AG7" s="20">
        <v>4323.13</v>
      </c>
      <c r="AH7" s="20">
        <v>599751.62</v>
      </c>
      <c r="AI7" s="20">
        <v>299544.68999999994</v>
      </c>
      <c r="AJ7" s="18">
        <f t="shared" si="6"/>
        <v>4177760.92</v>
      </c>
      <c r="AK7" s="24">
        <v>189201</v>
      </c>
      <c r="AL7" s="24">
        <v>7514</v>
      </c>
      <c r="AM7" s="19">
        <f t="shared" si="7"/>
        <v>196715</v>
      </c>
      <c r="AN7" s="13">
        <f t="shared" si="8"/>
        <v>4374475.92</v>
      </c>
      <c r="AO7" s="10"/>
    </row>
    <row r="8" spans="1:41" ht="50.25" customHeight="1">
      <c r="A8" s="3" t="s">
        <v>39</v>
      </c>
      <c r="B8" s="3" t="s">
        <v>38</v>
      </c>
      <c r="C8" s="3" t="s">
        <v>43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39</v>
      </c>
      <c r="O8" s="15">
        <v>38.3</v>
      </c>
      <c r="P8" s="16">
        <f t="shared" si="0"/>
        <v>39</v>
      </c>
      <c r="Q8" s="16">
        <f t="shared" si="1"/>
        <v>38.3</v>
      </c>
      <c r="R8" s="23">
        <v>6</v>
      </c>
      <c r="S8" s="23">
        <v>6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17">
        <f t="shared" si="2"/>
        <v>6</v>
      </c>
      <c r="AA8" s="17">
        <f t="shared" si="3"/>
        <v>6</v>
      </c>
      <c r="AB8" s="16">
        <f t="shared" si="4"/>
        <v>45</v>
      </c>
      <c r="AC8" s="16">
        <f t="shared" si="5"/>
        <v>44.3</v>
      </c>
      <c r="AD8" s="22">
        <v>151372.42</v>
      </c>
      <c r="AE8" s="20">
        <v>510.79</v>
      </c>
      <c r="AF8" s="20"/>
      <c r="AG8" s="20"/>
      <c r="AH8" s="20">
        <v>31044.99</v>
      </c>
      <c r="AI8" s="20">
        <v>14697.74</v>
      </c>
      <c r="AJ8" s="18">
        <f t="shared" si="6"/>
        <v>197625.94</v>
      </c>
      <c r="AK8" s="24">
        <v>18788</v>
      </c>
      <c r="AL8" s="24"/>
      <c r="AM8" s="19">
        <f t="shared" si="7"/>
        <v>18788</v>
      </c>
      <c r="AN8" s="13">
        <f t="shared" si="8"/>
        <v>216413.94</v>
      </c>
      <c r="AO8" s="9"/>
    </row>
    <row r="9" spans="1:41" ht="51.75" customHeight="1">
      <c r="A9" s="3" t="s">
        <v>40</v>
      </c>
      <c r="B9" s="3" t="s">
        <v>38</v>
      </c>
      <c r="C9" s="3" t="s">
        <v>43</v>
      </c>
      <c r="D9" s="15">
        <v>3</v>
      </c>
      <c r="E9" s="15">
        <v>2.4</v>
      </c>
      <c r="F9" s="15">
        <v>1</v>
      </c>
      <c r="G9" s="15">
        <v>1</v>
      </c>
      <c r="H9" s="15">
        <v>17</v>
      </c>
      <c r="I9" s="15">
        <v>16</v>
      </c>
      <c r="J9" s="15"/>
      <c r="K9" s="15"/>
      <c r="L9" s="15">
        <v>1</v>
      </c>
      <c r="M9" s="15">
        <v>1</v>
      </c>
      <c r="N9" s="15"/>
      <c r="O9" s="15"/>
      <c r="P9" s="16">
        <f t="shared" si="0"/>
        <v>22</v>
      </c>
      <c r="Q9" s="16">
        <f t="shared" si="1"/>
        <v>20.4</v>
      </c>
      <c r="R9" s="23"/>
      <c r="S9" s="23"/>
      <c r="T9" s="23"/>
      <c r="U9" s="23"/>
      <c r="V9" s="23"/>
      <c r="W9" s="23"/>
      <c r="X9" s="23"/>
      <c r="Y9" s="23"/>
      <c r="Z9" s="17">
        <f t="shared" si="2"/>
        <v>0</v>
      </c>
      <c r="AA9" s="17">
        <f t="shared" si="3"/>
        <v>0</v>
      </c>
      <c r="AB9" s="16">
        <f t="shared" si="4"/>
        <v>22</v>
      </c>
      <c r="AC9" s="16">
        <f t="shared" si="5"/>
        <v>20.4</v>
      </c>
      <c r="AD9" s="20">
        <v>62075</v>
      </c>
      <c r="AE9" s="20"/>
      <c r="AF9" s="20"/>
      <c r="AG9" s="20"/>
      <c r="AH9" s="20">
        <v>5099</v>
      </c>
      <c r="AI9" s="20">
        <v>6467</v>
      </c>
      <c r="AJ9" s="18">
        <f t="shared" si="6"/>
        <v>73641</v>
      </c>
      <c r="AK9" s="24"/>
      <c r="AL9" s="24"/>
      <c r="AM9" s="19">
        <f t="shared" si="7"/>
        <v>0</v>
      </c>
      <c r="AN9" s="13">
        <f t="shared" si="8"/>
        <v>73641</v>
      </c>
      <c r="AO9" s="11"/>
    </row>
    <row r="10" spans="1:41" ht="50.25" customHeight="1">
      <c r="A10" s="3" t="s">
        <v>41</v>
      </c>
      <c r="B10" s="3" t="s">
        <v>38</v>
      </c>
      <c r="C10" s="3" t="s">
        <v>43</v>
      </c>
      <c r="D10" s="14">
        <v>25</v>
      </c>
      <c r="E10" s="15">
        <v>24.046</v>
      </c>
      <c r="F10" s="15">
        <v>43</v>
      </c>
      <c r="G10" s="15">
        <v>41.963</v>
      </c>
      <c r="H10" s="15">
        <v>13</v>
      </c>
      <c r="I10" s="15">
        <v>12.736</v>
      </c>
      <c r="J10" s="15">
        <v>2</v>
      </c>
      <c r="K10" s="15">
        <v>2</v>
      </c>
      <c r="L10" s="15">
        <v>1</v>
      </c>
      <c r="M10" s="15">
        <v>1</v>
      </c>
      <c r="N10" s="15"/>
      <c r="O10" s="15"/>
      <c r="P10" s="16">
        <f t="shared" si="0"/>
        <v>84</v>
      </c>
      <c r="Q10" s="16">
        <f t="shared" si="1"/>
        <v>81.745</v>
      </c>
      <c r="R10" s="23">
        <v>1</v>
      </c>
      <c r="S10" s="23">
        <v>1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17">
        <f t="shared" si="2"/>
        <v>1</v>
      </c>
      <c r="AA10" s="17">
        <f t="shared" si="3"/>
        <v>1</v>
      </c>
      <c r="AB10" s="16">
        <f t="shared" si="4"/>
        <v>85</v>
      </c>
      <c r="AC10" s="16">
        <f t="shared" si="5"/>
        <v>82.745</v>
      </c>
      <c r="AD10" s="12">
        <v>216568</v>
      </c>
      <c r="AE10" s="20">
        <v>1413</v>
      </c>
      <c r="AF10" s="20"/>
      <c r="AG10" s="20"/>
      <c r="AH10" s="20">
        <v>47374</v>
      </c>
      <c r="AI10" s="20">
        <v>18107</v>
      </c>
      <c r="AJ10" s="18">
        <f t="shared" si="6"/>
        <v>283462</v>
      </c>
      <c r="AK10" s="24">
        <v>5286</v>
      </c>
      <c r="AL10" s="24"/>
      <c r="AM10" s="19">
        <f t="shared" si="7"/>
        <v>5286</v>
      </c>
      <c r="AN10" s="13">
        <f t="shared" si="8"/>
        <v>288748</v>
      </c>
      <c r="AO10" s="10"/>
    </row>
    <row r="11" spans="1:41" ht="45.75" customHeight="1">
      <c r="A11" s="3" t="s">
        <v>42</v>
      </c>
      <c r="B11" s="3" t="s">
        <v>38</v>
      </c>
      <c r="C11" s="3" t="s">
        <v>43</v>
      </c>
      <c r="D11" s="14">
        <v>6</v>
      </c>
      <c r="E11" s="15">
        <v>5.41</v>
      </c>
      <c r="F11" s="15">
        <v>7</v>
      </c>
      <c r="G11" s="15">
        <v>6.47</v>
      </c>
      <c r="H11" s="15">
        <v>7</v>
      </c>
      <c r="I11" s="15">
        <v>6.7</v>
      </c>
      <c r="J11" s="15">
        <v>2</v>
      </c>
      <c r="K11" s="15">
        <v>2</v>
      </c>
      <c r="L11" s="15">
        <v>3</v>
      </c>
      <c r="M11" s="15">
        <v>3</v>
      </c>
      <c r="N11" s="15">
        <v>9</v>
      </c>
      <c r="O11" s="15">
        <v>1.5</v>
      </c>
      <c r="P11" s="16">
        <f t="shared" si="0"/>
        <v>34</v>
      </c>
      <c r="Q11" s="16">
        <f t="shared" si="1"/>
        <v>25.08</v>
      </c>
      <c r="R11" s="23"/>
      <c r="S11" s="23"/>
      <c r="T11" s="23"/>
      <c r="U11" s="23"/>
      <c r="V11" s="23"/>
      <c r="W11" s="23"/>
      <c r="X11" s="23">
        <v>1</v>
      </c>
      <c r="Y11" s="23">
        <v>0.8</v>
      </c>
      <c r="Z11" s="17">
        <f t="shared" si="2"/>
        <v>1</v>
      </c>
      <c r="AA11" s="17">
        <f t="shared" si="3"/>
        <v>0.8</v>
      </c>
      <c r="AB11" s="16">
        <f t="shared" si="4"/>
        <v>35</v>
      </c>
      <c r="AC11" s="16">
        <f t="shared" si="5"/>
        <v>25.88</v>
      </c>
      <c r="AD11" s="12">
        <v>111300.7</v>
      </c>
      <c r="AE11" s="20">
        <v>4635</v>
      </c>
      <c r="AF11" s="20"/>
      <c r="AG11" s="20"/>
      <c r="AH11" s="20">
        <v>8158.86</v>
      </c>
      <c r="AI11" s="20">
        <v>11483.28</v>
      </c>
      <c r="AJ11" s="18">
        <f t="shared" si="6"/>
        <v>135577.84</v>
      </c>
      <c r="AK11" s="24"/>
      <c r="AL11" s="24">
        <v>6334</v>
      </c>
      <c r="AM11" s="19">
        <f t="shared" si="7"/>
        <v>6334</v>
      </c>
      <c r="AN11" s="13">
        <f t="shared" si="8"/>
        <v>141911.84</v>
      </c>
      <c r="AO11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1">
    <cfRule type="expression" priority="1" dxfId="22" stopIfTrue="1">
      <formula>AND(NOT(ISBLANK($A4)),ISBLANK(B4))</formula>
    </cfRule>
  </conditionalFormatting>
  <conditionalFormatting sqref="C4:C11">
    <cfRule type="expression" priority="2" dxfId="22" stopIfTrue="1">
      <formula>AND(NOT(ISBLANK(A4)),ISBLANK(C4))</formula>
    </cfRule>
  </conditionalFormatting>
  <conditionalFormatting sqref="J4:J11 L4:L11 N4:N11 D4:D11 F4:F11 H4:H11 R4:R11 T4:T11 V4:V11 X4:X11">
    <cfRule type="expression" priority="3" dxfId="22" stopIfTrue="1">
      <formula>AND(NOT(ISBLANK(E4)),ISBLANK(D4))</formula>
    </cfRule>
  </conditionalFormatting>
  <conditionalFormatting sqref="K4:K11 M4:M11 O4:O11 E4:E11 G4:G11 I4:I11 S4:S11 U4:U11 W4:W11 Y4:Y11">
    <cfRule type="expression" priority="4" dxfId="22" stopIfTrue="1">
      <formula>AND(NOT(ISBLANK(D4)),ISBLANK(E4))</formula>
    </cfRule>
  </conditionalFormatting>
  <dataValidations count="4">
    <dataValidation operator="lessThanOrEqual" allowBlank="1" showInputMessage="1" showErrorMessage="1" error="FTE cannot be greater than Headcount&#10;" sqref="P4:Q11 AB4:AC11"/>
    <dataValidation type="custom" allowBlank="1" showInputMessage="1" showErrorMessage="1" errorTitle="Headcount" error="The value entered in the headcount field must be greater than or equal to the value entered in the FTE field." sqref="J4:J11 N4:N11 H4:H11 D4:D11 L4:L11 F4:F11 T4:T11 V4:V11 X4:X11 R4:R11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:I11 O4:O11 G4:G11 E4:E11 K4:K11 M4:M11 U4:U11 W4:W11 Y4:Y11 S4:S11">
      <formula1>I4&lt;=H4</formula1>
    </dataValidation>
    <dataValidation type="decimal" operator="greaterThanOrEqual" allowBlank="1" showInputMessage="1" showErrorMessage="1" sqref="AD4:AI6 AD9:AI11 AG7:AI7 AD7:AE8 AF8:AI8 AK4:AL11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HWRIGHT</cp:lastModifiedBy>
  <cp:lastPrinted>2011-05-16T09:46:00Z</cp:lastPrinted>
  <dcterms:created xsi:type="dcterms:W3CDTF">2011-03-30T15:28:39Z</dcterms:created>
  <dcterms:modified xsi:type="dcterms:W3CDTF">2013-07-24T14:04:33Z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