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35" windowWidth="19170" windowHeight="5895" activeTab="0"/>
  </bookViews>
  <sheets>
    <sheet name="Index" sheetId="1" r:id="rId1"/>
    <sheet name="1 Self-harm summary" sheetId="2" r:id="rId2"/>
    <sheet name="2 Self-harm by method" sheetId="3" r:id="rId3"/>
    <sheet name="3 Self-harm by age" sheetId="4" r:id="rId4"/>
    <sheet name="4 Ind self-harming by age" sheetId="5" r:id="rId5"/>
    <sheet name="5 Self-harm by time in" sheetId="6" r:id="rId6"/>
    <sheet name="6 Ind self-harming by time in" sheetId="7" r:id="rId7"/>
    <sheet name="7 Self-harm by status" sheetId="8" r:id="rId8"/>
    <sheet name="8 Ind self-harming by status" sheetId="9" r:id="rId9"/>
    <sheet name="9 Self-harm by ethnicity" sheetId="10" r:id="rId10"/>
    <sheet name="10 Self-harm by nationality" sheetId="11" r:id="rId11"/>
    <sheet name="11 Ind self-harm by nationality" sheetId="12" r:id="rId12"/>
    <sheet name="12 Self-harm by location" sheetId="13" r:id="rId13"/>
    <sheet name="13 Self-harm by hosp attendance" sheetId="14" r:id="rId14"/>
    <sheet name="14 Self-harm by prison" sheetId="15" r:id="rId15"/>
    <sheet name="15 Major prison changes" sheetId="16" r:id="rId16"/>
  </sheets>
  <definedNames>
    <definedName name="_xlnm.Print_Area" localSheetId="0">'Index'!$A$2:$E$24</definedName>
  </definedNames>
  <calcPr fullCalcOnLoad="1"/>
</workbook>
</file>

<file path=xl/sharedStrings.xml><?xml version="1.0" encoding="utf-8"?>
<sst xmlns="http://schemas.openxmlformats.org/spreadsheetml/2006/main" count="813" uniqueCount="365">
  <si>
    <t>Female</t>
  </si>
  <si>
    <t>Male</t>
  </si>
  <si>
    <t>POPULATION</t>
  </si>
  <si>
    <t>Ethnicity</t>
  </si>
  <si>
    <t>Male and Female</t>
  </si>
  <si>
    <t>Not stated</t>
  </si>
  <si>
    <t>Nationality Type</t>
  </si>
  <si>
    <t>Foreign National</t>
  </si>
  <si>
    <t>UK National</t>
  </si>
  <si>
    <t>Age group</t>
  </si>
  <si>
    <t>Convicted unsentenced</t>
  </si>
  <si>
    <t>Remand</t>
  </si>
  <si>
    <t>Sentenced</t>
  </si>
  <si>
    <t>6 months to 1 year</t>
  </si>
  <si>
    <t>Over 1 year</t>
  </si>
  <si>
    <t>Type of location</t>
  </si>
  <si>
    <t>Method of self-harm</t>
  </si>
  <si>
    <t>England and Wales</t>
  </si>
  <si>
    <t>All Ethnicities</t>
  </si>
  <si>
    <t>All Nationality Types</t>
  </si>
  <si>
    <t>All Locations</t>
  </si>
  <si>
    <t>All Methods</t>
  </si>
  <si>
    <t>MALES AND FEMALES</t>
  </si>
  <si>
    <t>MALES</t>
  </si>
  <si>
    <t>FEMALES</t>
  </si>
  <si>
    <t>All</t>
  </si>
  <si>
    <t>EEA Foreign National</t>
  </si>
  <si>
    <t>2004</t>
  </si>
  <si>
    <t>2005</t>
  </si>
  <si>
    <t>2006</t>
  </si>
  <si>
    <t>2007</t>
  </si>
  <si>
    <t>2008</t>
  </si>
  <si>
    <t>A &amp; E</t>
  </si>
  <si>
    <t>IN PATIENT (OVER 24HR)</t>
  </si>
  <si>
    <t>IN PATIENT (OVERNIGHT ONLY)</t>
  </si>
  <si>
    <t>LIFE SUPPORT</t>
  </si>
  <si>
    <t>All hospital attendances</t>
  </si>
  <si>
    <t>All Ages</t>
  </si>
  <si>
    <t xml:space="preserve">(2)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</si>
  <si>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On day of arrival</t>
  </si>
  <si>
    <r>
      <t>Number of incidents</t>
    </r>
    <r>
      <rPr>
        <vertAlign val="superscript"/>
        <sz val="10"/>
        <rFont val="Arial Narrow"/>
        <family val="2"/>
      </rPr>
      <t>3</t>
    </r>
  </si>
  <si>
    <t xml:space="preserve">(3)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</si>
  <si>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(4) The numbers of different individuals are based on prison numbers. An individual who was in prison custody on two occasions during the year but with two different numbers would be counted twice if he/she had self harmed at least once each time.</t>
  </si>
  <si>
    <t>Court</t>
  </si>
  <si>
    <t>Detox unit</t>
  </si>
  <si>
    <t>Escort vehicle</t>
  </si>
  <si>
    <t>Health care</t>
  </si>
  <si>
    <t>Induction</t>
  </si>
  <si>
    <t>Normal</t>
  </si>
  <si>
    <t>Other</t>
  </si>
  <si>
    <t>Segregation</t>
  </si>
  <si>
    <t>Vulnerable Prisoners Unit</t>
  </si>
  <si>
    <t>Not recorded</t>
  </si>
  <si>
    <t>Burning</t>
  </si>
  <si>
    <t>Cutting/scratching</t>
  </si>
  <si>
    <t>Hanging</t>
  </si>
  <si>
    <t>Other - biting</t>
  </si>
  <si>
    <t>Other - impact injury</t>
  </si>
  <si>
    <t>Other - ligature use</t>
  </si>
  <si>
    <t>Other - other</t>
  </si>
  <si>
    <t>Other - suffocation</t>
  </si>
  <si>
    <t>Other - swallowing</t>
  </si>
  <si>
    <t>Other - wound aggravation</t>
  </si>
  <si>
    <t>Overdose/self-poisoning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</si>
  <si>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</si>
  <si>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</si>
  <si>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</si>
  <si>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indivdual the figures may not be accurate to that level.</t>
    </r>
  </si>
  <si>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</si>
  <si>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(2)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</si>
  <si>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 xml:space="preserve">(2) The hospital attendances in this table refer to those arising immediately from self 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</si>
  <si>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Other - other </t>
  </si>
  <si>
    <t xml:space="preserve">Other - suffocation </t>
  </si>
  <si>
    <t>(3) The numbers of different individuals are based on prison numbers. An individual who was in prison custody on two occasions during a year but with two different numbers would be counted twice if he/she had self harmed at least once each time.</t>
  </si>
  <si>
    <t>15-17 year olds</t>
  </si>
  <si>
    <t>18 - 20</t>
  </si>
  <si>
    <t>21-24</t>
  </si>
  <si>
    <t>25-29</t>
  </si>
  <si>
    <t>30-39</t>
  </si>
  <si>
    <t>40-49</t>
  </si>
  <si>
    <t>50-59</t>
  </si>
  <si>
    <t>60 and over</t>
  </si>
  <si>
    <t xml:space="preserve">(2) In prisons, as in the community, it is not possible to identify every self harmers with absolute accuracy. In prison custody, however, such indivduals are more likely to be detected and counted. Care needs to be taken when comparing figures shown here with other sources where data may be less complete. </t>
  </si>
  <si>
    <t xml:space="preserve">(2) Nationality is based on self reporting by prisoners and is not independently verified.  </t>
  </si>
  <si>
    <t xml:space="preserve">(3) In prisons, as in the community, it is not possible to count self 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 </t>
  </si>
  <si>
    <r>
      <t xml:space="preserve">Data Sources and Quality
</t>
    </r>
    <r>
      <rPr>
        <sz val="8"/>
        <rFont val="Arial Narrow"/>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</si>
  <si>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MALE</t>
  </si>
  <si>
    <t>FEMALE</t>
  </si>
  <si>
    <t xml:space="preserve">(2) In prisons, as in the community, it is not possible to identify every individual who self harms with absolute accuracy. In prison custody, however, such indivduals are more likely to be detected and counted. Care needs to be taken when comparing figures shown here with those from other sources where data may be less complete. </t>
  </si>
  <si>
    <t xml:space="preserve">(3) Ethnicity is based on self reporting by prisoners and has not been independently validated.   </t>
  </si>
  <si>
    <t>CARE PLANS (ACCT FORMS) OPENED</t>
  </si>
  <si>
    <t xml:space="preserve"> </t>
  </si>
  <si>
    <t xml:space="preserve">   </t>
  </si>
  <si>
    <r>
      <t>Sentenced - Indeterminate</t>
    </r>
    <r>
      <rPr>
        <vertAlign val="superscript"/>
        <sz val="10"/>
        <rFont val="Arial Narrow"/>
        <family val="2"/>
      </rPr>
      <t>3</t>
    </r>
  </si>
  <si>
    <t>(3) A new sentence, imprisonment for public protection, was introduced in 2005 and numbers of prisoners held on this sentence have since been increasing in recent years.  This group of prisoners are high risk and the icnrease in this category is offset by reductions elsewhere.</t>
  </si>
  <si>
    <t>Asian</t>
  </si>
  <si>
    <t>Black</t>
  </si>
  <si>
    <t>Mixed</t>
  </si>
  <si>
    <t>White</t>
  </si>
  <si>
    <t>Establishment</t>
  </si>
  <si>
    <t>Month</t>
  </si>
  <si>
    <t xml:space="preserve"> Year   </t>
  </si>
  <si>
    <t>Foston Hall</t>
  </si>
  <si>
    <t xml:space="preserve">July </t>
  </si>
  <si>
    <t>Send</t>
  </si>
  <si>
    <t>Aldington</t>
  </si>
  <si>
    <t>CLOSED</t>
  </si>
  <si>
    <t>Risley</t>
  </si>
  <si>
    <t>April</t>
  </si>
  <si>
    <t>Low Newton</t>
  </si>
  <si>
    <t>Rye Hill</t>
  </si>
  <si>
    <t>OPENED</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</si>
  <si>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</si>
  <si>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</si>
  <si>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</si>
  <si>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</si>
  <si>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</si>
  <si>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</si>
  <si>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</si>
  <si>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</si>
  <si>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</si>
  <si>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</si>
  <si>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</si>
  <si>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</si>
  <si>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</si>
  <si>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</si>
  <si>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</si>
  <si>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</si>
  <si>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</si>
  <si>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</si>
  <si>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</si>
  <si>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</si>
  <si>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</si>
  <si>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</si>
  <si>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</si>
  <si>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Albany</t>
  </si>
  <si>
    <t>Altcourse</t>
  </si>
  <si>
    <t>Ashfield</t>
  </si>
  <si>
    <t>Ashwell</t>
  </si>
  <si>
    <t>Askham Grange</t>
  </si>
  <si>
    <t>Aylesbury</t>
  </si>
  <si>
    <t>Bedford</t>
  </si>
  <si>
    <t>Belmarsh</t>
  </si>
  <si>
    <t>Birmingham</t>
  </si>
  <si>
    <t>Blakenhurst</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</si>
  <si>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</si>
  <si>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</si>
  <si>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</si>
  <si>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</si>
  <si>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</si>
  <si>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</si>
  <si>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</si>
  <si>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</si>
  <si>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</si>
  <si>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</si>
  <si>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</si>
  <si>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</si>
  <si>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</si>
  <si>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</si>
  <si>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</si>
  <si>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</si>
  <si>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</si>
  <si>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</si>
  <si>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</si>
  <si>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</si>
  <si>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</si>
  <si>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</si>
  <si>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</si>
  <si>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</si>
  <si>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</si>
  <si>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</si>
  <si>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</si>
  <si>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</si>
  <si>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</si>
  <si>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</si>
  <si>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</si>
  <si>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</si>
  <si>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</si>
  <si>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</si>
  <si>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</si>
  <si>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</si>
  <si>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</si>
  <si>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</si>
  <si>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</si>
  <si>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</si>
  <si>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</si>
  <si>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</si>
  <si>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</si>
  <si>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</si>
  <si>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</si>
  <si>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</si>
  <si>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</si>
  <si>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</si>
  <si>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</si>
  <si>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</si>
  <si>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</si>
  <si>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</si>
  <si>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</si>
  <si>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</si>
  <si>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</si>
  <si>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</si>
  <si>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</si>
  <si>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</si>
  <si>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</si>
  <si>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</si>
  <si>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</si>
  <si>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</si>
  <si>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</si>
  <si>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</si>
  <si>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</si>
  <si>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</si>
  <si>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</si>
  <si>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</si>
  <si>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</si>
  <si>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</si>
  <si>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</si>
  <si>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Parkhurst</t>
  </si>
  <si>
    <t>Pentonville</t>
  </si>
  <si>
    <t>Portland</t>
  </si>
  <si>
    <t>Preston</t>
  </si>
  <si>
    <t>Ranby</t>
  </si>
  <si>
    <t>Reading</t>
  </si>
  <si>
    <t>Shepton Mallet</t>
  </si>
  <si>
    <t>Shrewsbury</t>
  </si>
  <si>
    <t>Stafford</t>
  </si>
  <si>
    <t>Standford Hill</t>
  </si>
  <si>
    <t>Stocken</t>
  </si>
  <si>
    <t>Stoke Heath</t>
  </si>
  <si>
    <t>Styal</t>
  </si>
  <si>
    <t>Sudbury</t>
  </si>
  <si>
    <t>Swaleside</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</si>
  <si>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</si>
  <si>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</si>
  <si>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</si>
  <si>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</si>
  <si>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</si>
  <si>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</si>
  <si>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</si>
  <si>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</si>
  <si>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</si>
  <si>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</si>
  <si>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</si>
  <si>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</si>
  <si>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</si>
  <si>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</si>
  <si>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</si>
  <si>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</si>
  <si>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</si>
  <si>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All Prisons</t>
  </si>
  <si>
    <t>Moorland</t>
  </si>
  <si>
    <t>Moorland Open (Hatfield)</t>
  </si>
  <si>
    <t>INDEX OF TABLES</t>
  </si>
  <si>
    <r>
      <t>Table 2: Self harm</t>
    </r>
    <r>
      <rPr>
        <b/>
        <vertAlign val="superscript"/>
        <sz val="10"/>
        <rFont val="Arial Narrow"/>
        <family val="2"/>
      </rPr>
      <t>1</t>
    </r>
    <r>
      <rPr>
        <b/>
        <sz val="10"/>
        <rFont val="Arial Narrow"/>
        <family val="2"/>
      </rPr>
      <t xml:space="preserve"> incidents by method</t>
    </r>
    <r>
      <rPr>
        <b/>
        <vertAlign val="superscript"/>
        <sz val="10"/>
        <rFont val="Arial Narrow"/>
        <family val="2"/>
      </rPr>
      <t>2</t>
    </r>
  </si>
  <si>
    <t>Self-harm summary</t>
  </si>
  <si>
    <t>Self-harm incidents by method</t>
  </si>
  <si>
    <t>Self-harm incidents by age group</t>
  </si>
  <si>
    <t>Self-harm incidents by time in current prison</t>
  </si>
  <si>
    <t>Self-harm incidents  by type of custody</t>
  </si>
  <si>
    <t>Self-harm incidents by ethnicity</t>
  </si>
  <si>
    <t>Self-harm incidents by nationality type</t>
  </si>
  <si>
    <t>Self-harm incidents by location</t>
  </si>
  <si>
    <t>Self-harm incidents by type of hospital attendances</t>
  </si>
  <si>
    <t>Self-harm incidents by establishment</t>
  </si>
  <si>
    <t>SELF-HARM IN PRISON CUSTODY (England and Wales)</t>
  </si>
  <si>
    <t>NUMBER</t>
  </si>
  <si>
    <t>TABLE TITLE</t>
  </si>
  <si>
    <t>3 months to 6 months</t>
  </si>
  <si>
    <t xml:space="preserve">SAFETY IN CUSTODY STATISTICS </t>
  </si>
  <si>
    <t>ESCORT AREAS</t>
  </si>
  <si>
    <r>
      <t>Table 1: Self-harm</t>
    </r>
    <r>
      <rPr>
        <b/>
        <vertAlign val="superscript"/>
        <sz val="10"/>
        <rFont val="Arial Narrow"/>
        <family val="2"/>
      </rPr>
      <t>1</t>
    </r>
    <r>
      <rPr>
        <b/>
        <sz val="10"/>
        <rFont val="Arial Narrow"/>
        <family val="2"/>
      </rPr>
      <t xml:space="preserve"> summary statistics</t>
    </r>
  </si>
  <si>
    <r>
      <t>SELF-HARM INCIDENTS</t>
    </r>
    <r>
      <rPr>
        <b/>
        <vertAlign val="superscript"/>
        <sz val="10"/>
        <rFont val="Arial Narrow"/>
        <family val="2"/>
      </rPr>
      <t>2</t>
    </r>
  </si>
  <si>
    <r>
      <t>Table 7: Self-harm</t>
    </r>
    <r>
      <rPr>
        <b/>
        <vertAlign val="superscript"/>
        <sz val="10"/>
        <rFont val="Arial Narrow"/>
        <family val="2"/>
      </rPr>
      <t>1</t>
    </r>
    <r>
      <rPr>
        <b/>
        <sz val="10"/>
        <rFont val="Arial Narrow"/>
        <family val="2"/>
      </rPr>
      <t xml:space="preserve"> incidents  by type of custody</t>
    </r>
  </si>
  <si>
    <t>Sentenced-License recall</t>
  </si>
  <si>
    <t>Immigration detainee</t>
  </si>
  <si>
    <r>
      <t>Table 9: Self-harm</t>
    </r>
    <r>
      <rPr>
        <b/>
        <vertAlign val="superscript"/>
        <sz val="10"/>
        <rFont val="Arial Narrow"/>
        <family val="2"/>
      </rPr>
      <t>1</t>
    </r>
    <r>
      <rPr>
        <b/>
        <sz val="10"/>
        <rFont val="Arial Narrow"/>
        <family val="2"/>
      </rPr>
      <t xml:space="preserve"> incidents by ethnicity</t>
    </r>
  </si>
  <si>
    <r>
      <t>Table 10: Self-harm</t>
    </r>
    <r>
      <rPr>
        <b/>
        <vertAlign val="superscript"/>
        <sz val="10"/>
        <rFont val="Arial Narrow"/>
        <family val="2"/>
      </rPr>
      <t>1</t>
    </r>
    <r>
      <rPr>
        <b/>
        <sz val="10"/>
        <rFont val="Arial Narrow"/>
        <family val="2"/>
      </rPr>
      <t xml:space="preserve"> incidents by nationality</t>
    </r>
    <r>
      <rPr>
        <b/>
        <vertAlign val="superscript"/>
        <sz val="10"/>
        <rFont val="Arial Narrow"/>
        <family val="2"/>
      </rPr>
      <t>2</t>
    </r>
    <r>
      <rPr>
        <b/>
        <sz val="10"/>
        <rFont val="Arial Narrow"/>
        <family val="2"/>
      </rPr>
      <t xml:space="preserve"> type</t>
    </r>
  </si>
  <si>
    <t>SELF-HARM INCIDENTS</t>
  </si>
  <si>
    <t>INDIVIDUAL SELF-HARMERS</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</si>
  <si>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case the figures may not be accurate to that level.</t>
    </r>
  </si>
  <si>
    <r>
      <t>Table 14: Self-harm incidents</t>
    </r>
    <r>
      <rPr>
        <b/>
        <vertAlign val="superscript"/>
        <sz val="10"/>
        <rFont val="Arial Narrow"/>
        <family val="2"/>
      </rPr>
      <t>1</t>
    </r>
    <r>
      <rPr>
        <b/>
        <sz val="10"/>
        <rFont val="Arial Narrow"/>
        <family val="2"/>
      </rPr>
      <t xml:space="preserve"> by establishment</t>
    </r>
  </si>
  <si>
    <r>
      <t>Table 13: Self-harm</t>
    </r>
    <r>
      <rPr>
        <b/>
        <vertAlign val="superscript"/>
        <sz val="10"/>
        <rFont val="Arial Narrow"/>
        <family val="2"/>
      </rPr>
      <t>1</t>
    </r>
    <r>
      <rPr>
        <b/>
        <sz val="10"/>
        <rFont val="Arial Narrow"/>
        <family val="2"/>
      </rPr>
      <t xml:space="preserve"> incidents by type of hospital attendances</t>
    </r>
    <r>
      <rPr>
        <b/>
        <vertAlign val="superscript"/>
        <sz val="10"/>
        <rFont val="Arial Narrow"/>
        <family val="2"/>
      </rPr>
      <t>2</t>
    </r>
  </si>
  <si>
    <r>
      <t xml:space="preserve">Data Sources and Quality
</t>
    </r>
    <r>
      <rPr>
        <sz val="8"/>
        <rFont val="Arial Narrow"/>
        <family val="2"/>
      </rPr>
      <t>These figures have been drawn from administrative IT systems.  Care is taken when processing and analysing returns but the detail is subject to the inaccuracies inherent in any large scale recording system. Although shown to the last individual, the figures may not be accurate to that level.</t>
    </r>
  </si>
  <si>
    <t>Male and Female establishments</t>
  </si>
  <si>
    <t>-</t>
  </si>
  <si>
    <t>Male establishments</t>
  </si>
  <si>
    <t>Female establishments</t>
  </si>
  <si>
    <t>3 YEAR ROLLING AVERAGE SELF-HARM INCIDENTS PER 1000 PRISONERS</t>
  </si>
  <si>
    <t>3 YEAR ROLLING AVERAGE SELF-HARM INCIDENTS PER 100,000 PRISONERS</t>
  </si>
  <si>
    <t xml:space="preserve">(3) The numbers of different individuals are based on prison numbers. An individual who was in prison custody on two occasions during the year but with two different prison numbers would be counted twice if he/she had self harmed at least once each time. </t>
  </si>
  <si>
    <t xml:space="preserve">(3) The numbers of different individuals are based on prison numbers. An individual who was in prison custody on two occasions during the year but with two different numbers would be counted twice if he/she had self harmed at least once each time. </t>
  </si>
  <si>
    <t>Hewell, Blakenhurst and Brockhill merged</t>
  </si>
  <si>
    <t>Northeye</t>
  </si>
  <si>
    <t>Changed from male to female prison</t>
  </si>
  <si>
    <t>Changed from male and female prison to male only</t>
  </si>
  <si>
    <t>September</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</si>
  <si>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</si>
  <si>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</si>
  <si>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</si>
  <si>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</si>
  <si>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</si>
  <si>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</si>
  <si>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</si>
  <si>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</si>
  <si>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</si>
  <si>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</si>
  <si>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r>
      <t>1st or 2nd full day</t>
    </r>
    <r>
      <rPr>
        <vertAlign val="superscript"/>
        <sz val="10"/>
        <color indexed="8"/>
        <rFont val="Arial Narrow"/>
        <family val="2"/>
      </rPr>
      <t>3</t>
    </r>
  </si>
  <si>
    <t>3 days to 7 days</t>
  </si>
  <si>
    <t>8 days to 30 days</t>
  </si>
  <si>
    <t>31 days to 3 months</t>
  </si>
  <si>
    <t>Sentenced-license recall</t>
  </si>
  <si>
    <t>Pucklechurch</t>
  </si>
  <si>
    <t>Oxford</t>
  </si>
  <si>
    <t>OPENED (On site of former HMP Pucklechurch)</t>
  </si>
  <si>
    <t>Appleton thorn</t>
  </si>
  <si>
    <t>Ashford</t>
  </si>
  <si>
    <t>Blantyre House</t>
  </si>
  <si>
    <t>Hewell Grange</t>
  </si>
  <si>
    <t>Medomsley</t>
  </si>
  <si>
    <t>Unknown</t>
  </si>
  <si>
    <r>
      <t>Table 4: Individuals self-harming</t>
    </r>
    <r>
      <rPr>
        <b/>
        <vertAlign val="superscript"/>
        <sz val="10"/>
        <rFont val="Arial Narrow"/>
        <family val="2"/>
      </rPr>
      <t>1</t>
    </r>
    <r>
      <rPr>
        <b/>
        <sz val="10"/>
        <rFont val="Arial Narrow"/>
        <family val="2"/>
      </rPr>
      <t xml:space="preserve"> by age group</t>
    </r>
  </si>
  <si>
    <r>
      <t>Number of individuals self-harming</t>
    </r>
    <r>
      <rPr>
        <vertAlign val="superscript"/>
        <sz val="10"/>
        <rFont val="Arial Narrow"/>
        <family val="2"/>
      </rPr>
      <t>23</t>
    </r>
  </si>
  <si>
    <r>
      <t>INDIVIDUALS SELF-HARMING</t>
    </r>
    <r>
      <rPr>
        <b/>
        <vertAlign val="superscript"/>
        <sz val="10"/>
        <rFont val="Arial Narrow"/>
        <family val="2"/>
      </rPr>
      <t>3</t>
    </r>
  </si>
  <si>
    <r>
      <t>Table 8: Individuals self-harming</t>
    </r>
    <r>
      <rPr>
        <b/>
        <vertAlign val="superscript"/>
        <sz val="10"/>
        <rFont val="Arial Narrow"/>
        <family val="2"/>
      </rPr>
      <t xml:space="preserve">1 </t>
    </r>
    <r>
      <rPr>
        <b/>
        <sz val="10"/>
        <rFont val="Arial Narrow"/>
        <family val="2"/>
      </rPr>
      <t>by type of custody</t>
    </r>
  </si>
  <si>
    <r>
      <t>Number of individuals self-harming</t>
    </r>
    <r>
      <rPr>
        <vertAlign val="superscript"/>
        <sz val="10"/>
        <rFont val="Arial Narrow"/>
        <family val="2"/>
      </rPr>
      <t>3</t>
    </r>
  </si>
  <si>
    <r>
      <t>Number of individuals</t>
    </r>
    <r>
      <rPr>
        <vertAlign val="superscript"/>
        <sz val="10"/>
        <rFont val="Arial Narrow"/>
        <family val="2"/>
      </rPr>
      <t>2</t>
    </r>
    <r>
      <rPr>
        <sz val="10"/>
        <rFont val="Arial Narrow"/>
        <family val="2"/>
      </rPr>
      <t xml:space="preserve"> self-harming</t>
    </r>
  </si>
  <si>
    <r>
      <t>All</t>
    </r>
    <r>
      <rPr>
        <b/>
        <vertAlign val="superscript"/>
        <sz val="10"/>
        <rFont val="Arial Narrow"/>
        <family val="2"/>
      </rPr>
      <t>3</t>
    </r>
  </si>
  <si>
    <t xml:space="preserve">(4) Prisoners who self harm on the date of arrival will typically have been in the prison for less than 12 hours.  The one to two days category includes any self harm incident after midnight on the date of arrival and before midnight on the second complete day in the prison. Care needs to be taken when interepting numbers of self harm incidents in the early days of custody as the actual number in precise  24 hours time slots is not known accurately. </t>
  </si>
  <si>
    <r>
      <t>1st or 2nd full day</t>
    </r>
    <r>
      <rPr>
        <vertAlign val="superscript"/>
        <sz val="10"/>
        <color indexed="8"/>
        <rFont val="Arial Narrow"/>
        <family val="2"/>
      </rPr>
      <t>4</t>
    </r>
  </si>
  <si>
    <r>
      <t>All Ages</t>
    </r>
    <r>
      <rPr>
        <b/>
        <vertAlign val="superscript"/>
        <sz val="10"/>
        <rFont val="Arial Narrow"/>
        <family val="2"/>
      </rPr>
      <t>4</t>
    </r>
  </si>
  <si>
    <t>(4) The numbers in each category are based on how old an individual was when the self-harm incident took place.  As a result, individuals may appear in more than one category during a year.  The numbers may be compared with the numbers of incidents in the same categorues as shown in table 3.  The totals do not reconcile with other tables using alternative categories e.g. table 5 which uses time in prison.</t>
  </si>
  <si>
    <t>*</t>
  </si>
  <si>
    <t>Spring Hill</t>
  </si>
  <si>
    <t>See Grendon/Spring Hill</t>
  </si>
  <si>
    <r>
      <t xml:space="preserve">(1) Rises or falls in numbers of self-harm incidents from one year to the next are not a good indicator of underlying trend.  This table should be read in conjunction with table 15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r>
    <r>
      <rPr>
        <b/>
        <sz val="8"/>
        <color indexed="10"/>
        <rFont val="Arial Narrow"/>
        <family val="2"/>
      </rPr>
      <t>Significant rises or falls in the number of self-harm incidents usually have obvious explanations.</t>
    </r>
  </si>
  <si>
    <r>
      <t>Adjustment</t>
    </r>
    <r>
      <rPr>
        <vertAlign val="superscript"/>
        <sz val="10"/>
        <rFont val="Arial Narrow"/>
        <family val="2"/>
      </rPr>
      <t>2</t>
    </r>
  </si>
  <si>
    <t>(2) Due to the large number of incidents involved it is difficult to reconcile the number of self-harm incidents at each establishment precisely.  The more categories there are, the greater likelihood that some incidents may have been double counted.  To avoid undue delay in publication in order to attain absolute precision an adjustment has been made, some 2% in 2008, to make overall numbers reconcile.   Accuracy is expected to improve over time and the need for such an adjustment should reduce over time.</t>
  </si>
  <si>
    <r>
      <t>Table 12: Self-harm</t>
    </r>
    <r>
      <rPr>
        <b/>
        <vertAlign val="superscript"/>
        <sz val="10"/>
        <rFont val="Arial Narrow"/>
        <family val="2"/>
      </rPr>
      <t>1</t>
    </r>
    <r>
      <rPr>
        <b/>
        <sz val="10"/>
        <rFont val="Arial Narrow"/>
        <family val="2"/>
      </rPr>
      <t xml:space="preserve"> incidents by location</t>
    </r>
    <r>
      <rPr>
        <b/>
        <vertAlign val="superscript"/>
        <sz val="10"/>
        <rFont val="Arial Narrow"/>
        <family val="2"/>
      </rPr>
      <t>2</t>
    </r>
  </si>
  <si>
    <r>
      <t>All</t>
    </r>
    <r>
      <rPr>
        <b/>
        <vertAlign val="superscript"/>
        <sz val="10"/>
        <rFont val="Arial Narrow"/>
        <family val="2"/>
      </rPr>
      <t>4</t>
    </r>
  </si>
  <si>
    <r>
      <t>Sentenced - Indeterminate</t>
    </r>
    <r>
      <rPr>
        <vertAlign val="superscript"/>
        <sz val="10"/>
        <rFont val="Arial Narrow"/>
        <family val="2"/>
      </rPr>
      <t>5</t>
    </r>
    <r>
      <rPr>
        <sz val="10"/>
        <rFont val="Arial Narrow"/>
        <family val="2"/>
      </rPr>
      <t xml:space="preserve"> </t>
    </r>
  </si>
  <si>
    <t>(5) A new sentence, imprisonment for public protection, was introduced in 2005 and numbers of prisoners held on this sentence have since been increasing in recent years.  This group of prisoners are high risk and the icnrease in this category is offset by reductions elsewhere.</t>
  </si>
  <si>
    <t>(4) The numbers in each category are based on the status of an individual at the time a self-harm incident took place.  As a result, individuals may appear in more than one category during a year.  The numbers may be compared with the numbers of incidents in the same categorues as shown in table 7.  The totals do not reconcile with other tables using alternative categories e.g. table 4 which uses age bands.</t>
  </si>
  <si>
    <t>(3) The numbers in each category are based on how long an individual was in a prison when the self-harm incident took place.  As a result, individuals may appear in more than one category during a year.  The numbers may be compared with the numbers of incidents in the same categorues as shown in table 5.  The totals do not reconcile with other tables using alternative categories e.g. table 4 which uses age bands.</t>
  </si>
  <si>
    <r>
      <t>Table 5: Self-harm</t>
    </r>
    <r>
      <rPr>
        <b/>
        <vertAlign val="superscript"/>
        <sz val="10"/>
        <rFont val="Arial Narrow"/>
        <family val="2"/>
      </rPr>
      <t>1</t>
    </r>
    <r>
      <rPr>
        <b/>
        <sz val="10"/>
        <rFont val="Arial Narrow"/>
        <family val="2"/>
      </rPr>
      <t xml:space="preserve"> incidents</t>
    </r>
    <r>
      <rPr>
        <b/>
        <vertAlign val="superscript"/>
        <sz val="10"/>
        <rFont val="Arial Narrow"/>
        <family val="2"/>
      </rPr>
      <t>2</t>
    </r>
    <r>
      <rPr>
        <b/>
        <sz val="10"/>
        <rFont val="Arial Narrow"/>
        <family val="2"/>
      </rPr>
      <t xml:space="preserve"> by time in current prison</t>
    </r>
  </si>
  <si>
    <r>
      <t>Table 6: Individuals self-harming</t>
    </r>
    <r>
      <rPr>
        <b/>
        <vertAlign val="superscript"/>
        <sz val="10"/>
        <rFont val="Arial Narrow"/>
        <family val="2"/>
      </rPr>
      <t>1</t>
    </r>
    <r>
      <rPr>
        <b/>
        <sz val="10"/>
        <rFont val="Arial Narrow"/>
        <family val="2"/>
      </rPr>
      <t xml:space="preserve"> by time in current prison</t>
    </r>
  </si>
  <si>
    <r>
      <t>Table 11: Individuals self-harming by nationality</t>
    </r>
    <r>
      <rPr>
        <b/>
        <vertAlign val="superscript"/>
        <sz val="10"/>
        <rFont val="Arial Narrow"/>
        <family val="2"/>
      </rPr>
      <t>2</t>
    </r>
    <r>
      <rPr>
        <b/>
        <sz val="10"/>
        <rFont val="Arial Narrow"/>
        <family val="2"/>
      </rPr>
      <t xml:space="preserve"> type</t>
    </r>
  </si>
  <si>
    <t>Non EEA Foreign National</t>
  </si>
  <si>
    <t>Not applicable - prison not open</t>
  </si>
  <si>
    <t>Individuals self-harming by age group</t>
  </si>
  <si>
    <t>Individuals self-harming by time in current prison</t>
  </si>
  <si>
    <t>Individuals self-harming by type of custody</t>
  </si>
  <si>
    <t>Individuals self-harming by nationality type</t>
  </si>
  <si>
    <r>
      <t>Table 3: Self-harm</t>
    </r>
    <r>
      <rPr>
        <b/>
        <vertAlign val="superscript"/>
        <sz val="10"/>
        <rFont val="Arial Narrow"/>
        <family val="2"/>
      </rPr>
      <t>1</t>
    </r>
    <r>
      <rPr>
        <b/>
        <sz val="10"/>
        <rFont val="Arial Narrow"/>
        <family val="2"/>
      </rPr>
      <t xml:space="preserve"> incidents by age group</t>
    </r>
  </si>
  <si>
    <r>
      <t>Number of self-harm incidents</t>
    </r>
    <r>
      <rPr>
        <vertAlign val="superscript"/>
        <sz val="10"/>
        <rFont val="Arial Narrow"/>
        <family val="2"/>
      </rPr>
      <t>2</t>
    </r>
  </si>
  <si>
    <t>Number of self-harm incidents</t>
  </si>
  <si>
    <t>Number of individuals self-harming</t>
  </si>
  <si>
    <r>
      <t>Number of self-harm incidents</t>
    </r>
    <r>
      <rPr>
        <vertAlign val="superscript"/>
        <sz val="10"/>
        <rFont val="Arial Narrow"/>
        <family val="2"/>
      </rPr>
      <t>34</t>
    </r>
  </si>
  <si>
    <r>
      <t>Number of self-harm incidents</t>
    </r>
    <r>
      <rPr>
        <vertAlign val="superscript"/>
        <sz val="10"/>
        <rFont val="Arial Narrow"/>
        <family val="2"/>
      </rPr>
      <t>3</t>
    </r>
  </si>
  <si>
    <t xml:space="preserve">(1) A new system for monitoring self harm was introduced in December 2002 and as a result recording of self harm improved throughout 2003. Numbers before 2004 have therefore not been included as they are not directly comparable with later figures. </t>
  </si>
  <si>
    <t>(1) A new system for monitoring self harm was introduced in December 2002 and as a result recording of self harm improved throughout 2003. Numbers before 2004 have therfore not been included as they are not directly comparable with later figures.</t>
  </si>
  <si>
    <t>(1) A new system for monitoring self harm was introduced in December 2002 and as a result recording of self harm improved throughout 2003. Numbers before 2004 have therefore not been included as they are not directly comparable with later figures.</t>
  </si>
  <si>
    <t>(1)A new system for monitoring self harm was introduced in December 2002 and as a result recording of self harm improved throughout 2003. Numbers before 2004 have therefore not been included as they are not directly comparable with later figures.</t>
  </si>
  <si>
    <r>
      <t>Table 15: Dates of prisons opening/closing and major</t>
    </r>
    <r>
      <rPr>
        <b/>
        <vertAlign val="superscript"/>
        <sz val="10"/>
        <rFont val="Arial Narrow"/>
        <family val="2"/>
      </rPr>
      <t>1</t>
    </r>
    <r>
      <rPr>
        <b/>
        <sz val="10"/>
        <rFont val="Arial Narrow"/>
        <family val="2"/>
      </rPr>
      <t xml:space="preserve"> re-roles of prisons</t>
    </r>
  </si>
  <si>
    <t>Dates of prisons opening/closing and major re-roles of prisons</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</si>
  <si>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</si>
  <si>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HOSPITAL ATTENDANCES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</si>
</sst>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sz val="8"/>
      <name val="Arial"/>
      <family val="0"/>
    </font>
    <font>
      <sz val="10"/>
      <name val="Arial Narrow"/>
      <family val="2"/>
    </font>
    <font>
      <b/>
      <sz val="10"/>
      <name val="Arial Narrow"/>
      <family val="2"/>
    </font>
    <font>
      <sz val="10"/>
      <color indexed="10"/>
      <name val="Arial Narrow"/>
      <family val="2"/>
    </font>
    <font>
      <sz val="10"/>
      <color indexed="12"/>
      <name val="Arial Narrow"/>
      <family val="2"/>
    </font>
    <font>
      <sz val="10"/>
      <color indexed="8"/>
      <name val="Arial Narrow"/>
      <family val="2"/>
    </font>
    <font>
      <b/>
      <sz val="10"/>
      <color indexed="8"/>
      <name val="Arial Narrow"/>
      <family val="2"/>
    </font>
    <font>
      <sz val="8"/>
      <color indexed="8"/>
      <name val="Arial"/>
      <family val="0"/>
    </font>
    <font>
      <sz val="10"/>
      <color indexed="8"/>
      <name val="Arial"/>
      <family val="0"/>
    </font>
    <font>
      <b/>
      <sz val="8"/>
      <color indexed="8"/>
      <name val="Arial"/>
      <family val="2"/>
    </font>
    <font>
      <u val="single"/>
      <sz val="10"/>
      <color indexed="12"/>
      <name val="Arial"/>
      <family val="0"/>
    </font>
    <font>
      <u val="single"/>
      <sz val="10"/>
      <color indexed="36"/>
      <name val="Arial"/>
      <family val="0"/>
    </font>
    <font>
      <sz val="8"/>
      <name val="Arial Narrow"/>
      <family val="2"/>
    </font>
    <font>
      <b/>
      <sz val="8"/>
      <name val="Arial Narrow"/>
      <family val="2"/>
    </font>
    <font>
      <b/>
      <vertAlign val="superscript"/>
      <sz val="10"/>
      <name val="Arial Narrow"/>
      <family val="2"/>
    </font>
    <font>
      <vertAlign val="superscript"/>
      <sz val="10"/>
      <name val="Arial Narrow"/>
      <family val="2"/>
    </font>
    <font>
      <i/>
      <sz val="10"/>
      <color indexed="8"/>
      <name val="Arial Narrow"/>
      <family val="2"/>
    </font>
    <font>
      <sz val="11"/>
      <name val="Arial Narrow"/>
      <family val="2"/>
    </font>
    <font>
      <b/>
      <u val="single"/>
      <sz val="11"/>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b/>
      <sz val="22"/>
      <color indexed="8"/>
      <name val="Arial Narrow"/>
      <family val="2"/>
    </font>
    <font>
      <b/>
      <sz val="22"/>
      <color indexed="8"/>
      <name val="Arial"/>
      <family val="0"/>
    </font>
    <font>
      <sz val="22"/>
      <color indexed="8"/>
      <name val="Arial"/>
      <family val="0"/>
    </font>
    <font>
      <sz val="22"/>
      <color indexed="8"/>
      <name val="Arial Narrow"/>
      <family val="2"/>
    </font>
    <font>
      <sz val="9"/>
      <color indexed="8"/>
      <name val="Arial Narrow"/>
      <family val="2"/>
    </font>
    <font>
      <b/>
      <sz val="10"/>
      <color indexed="10"/>
      <name val="Arial Narrow"/>
      <family val="2"/>
    </font>
    <font>
      <vertAlign val="superscript"/>
      <sz val="10"/>
      <color indexed="8"/>
      <name val="Arial Narrow"/>
      <family val="2"/>
    </font>
    <font>
      <b/>
      <sz val="8"/>
      <color indexed="10"/>
      <name val="Arial Narrow"/>
      <family val="2"/>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3" fillId="0" borderId="2" xfId="0" applyFont="1" applyFill="1" applyBorder="1" applyAlignment="1">
      <alignment/>
    </xf>
    <xf numFmtId="0" fontId="2" fillId="0" borderId="3" xfId="0" applyFont="1" applyFill="1" applyBorder="1" applyAlignment="1">
      <alignment/>
    </xf>
    <xf numFmtId="0" fontId="3" fillId="0" borderId="2"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right"/>
    </xf>
    <xf numFmtId="0" fontId="2" fillId="0" borderId="3" xfId="0" applyFont="1" applyFill="1" applyBorder="1" applyAlignment="1">
      <alignment horizontal="right"/>
    </xf>
    <xf numFmtId="0" fontId="3" fillId="0" borderId="1"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0" fontId="2" fillId="0" borderId="0" xfId="0" applyFont="1" applyFill="1" applyBorder="1" applyAlignment="1">
      <alignment horizontal="right"/>
    </xf>
    <xf numFmtId="0" fontId="2" fillId="0" borderId="0" xfId="0" applyFont="1" applyFill="1" applyAlignment="1">
      <alignment/>
    </xf>
    <xf numFmtId="0" fontId="2" fillId="0" borderId="3" xfId="0" applyFont="1" applyFill="1" applyBorder="1" applyAlignment="1">
      <alignment/>
    </xf>
    <xf numFmtId="0" fontId="3" fillId="0" borderId="2" xfId="0" applyFont="1" applyFill="1" applyBorder="1" applyAlignment="1">
      <alignment horizontal="right"/>
    </xf>
    <xf numFmtId="0" fontId="2" fillId="0" borderId="0" xfId="0" applyFont="1" applyAlignment="1">
      <alignment horizontal="right"/>
    </xf>
    <xf numFmtId="0" fontId="3" fillId="0" borderId="0"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3" xfId="0" applyFont="1" applyBorder="1" applyAlignment="1">
      <alignment horizontal="right"/>
    </xf>
    <xf numFmtId="0" fontId="3" fillId="0" borderId="2" xfId="0" applyFont="1" applyBorder="1" applyAlignment="1">
      <alignment horizontal="right"/>
    </xf>
    <xf numFmtId="0" fontId="2" fillId="0" borderId="1" xfId="0" applyFont="1" applyBorder="1" applyAlignment="1">
      <alignment/>
    </xf>
    <xf numFmtId="0" fontId="2" fillId="0" borderId="1" xfId="0" applyFont="1" applyBorder="1" applyAlignment="1">
      <alignment horizontal="right"/>
    </xf>
    <xf numFmtId="0" fontId="7" fillId="0" borderId="0" xfId="0" applyFont="1" applyFill="1" applyBorder="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6" fillId="0" borderId="0" xfId="0"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Border="1" applyAlignment="1">
      <alignment horizontal="right"/>
    </xf>
    <xf numFmtId="9" fontId="5" fillId="0" borderId="0" xfId="30" applyFont="1" applyFill="1" applyBorder="1" applyAlignment="1">
      <alignment horizontal="right"/>
    </xf>
    <xf numFmtId="0" fontId="3" fillId="0" borderId="2" xfId="0" applyFont="1" applyBorder="1" applyAlignment="1">
      <alignment/>
    </xf>
    <xf numFmtId="0" fontId="5" fillId="0" borderId="0" xfId="0" applyFont="1" applyFill="1" applyBorder="1" applyAlignment="1">
      <alignment/>
    </xf>
    <xf numFmtId="0" fontId="5" fillId="0" borderId="3" xfId="0" applyFont="1" applyFill="1" applyBorder="1" applyAlignment="1">
      <alignment/>
    </xf>
    <xf numFmtId="9" fontId="5" fillId="0" borderId="3" xfId="30" applyFont="1" applyFill="1" applyBorder="1" applyAlignment="1">
      <alignment horizontal="right"/>
    </xf>
    <xf numFmtId="0" fontId="0" fillId="0" borderId="0" xfId="0" applyBorder="1" applyAlignment="1">
      <alignment/>
    </xf>
    <xf numFmtId="0" fontId="0" fillId="0" borderId="3" xfId="0" applyBorder="1" applyAlignment="1">
      <alignment/>
    </xf>
    <xf numFmtId="9" fontId="5" fillId="0" borderId="0" xfId="30" applyFont="1" applyFill="1" applyBorder="1" applyAlignment="1">
      <alignment/>
    </xf>
    <xf numFmtId="0" fontId="10" fillId="0" borderId="2" xfId="24" applyFont="1" applyFill="1" applyBorder="1" applyAlignment="1">
      <alignment horizontal="center"/>
      <protection/>
    </xf>
    <xf numFmtId="0" fontId="8" fillId="0" borderId="0" xfId="24" applyFont="1" applyFill="1" applyBorder="1" applyAlignment="1">
      <alignment wrapText="1"/>
      <protection/>
    </xf>
    <xf numFmtId="0" fontId="8" fillId="0" borderId="0" xfId="24" applyFont="1" applyFill="1" applyBorder="1" applyAlignment="1">
      <alignment horizontal="right" wrapText="1"/>
      <protection/>
    </xf>
    <xf numFmtId="0" fontId="13" fillId="0" borderId="0" xfId="0" applyFont="1" applyAlignment="1">
      <alignment wrapText="1"/>
    </xf>
    <xf numFmtId="0" fontId="0" fillId="0" borderId="0" xfId="0" applyFont="1" applyAlignment="1">
      <alignment wrapText="1"/>
    </xf>
    <xf numFmtId="0" fontId="2" fillId="0" borderId="0" xfId="0" applyFont="1" applyFill="1" applyAlignment="1">
      <alignment wrapText="1"/>
    </xf>
    <xf numFmtId="0" fontId="2" fillId="0" borderId="0" xfId="0" applyFont="1" applyFill="1" applyAlignment="1">
      <alignment horizontal="right" wrapText="1"/>
    </xf>
    <xf numFmtId="0" fontId="6" fillId="0" borderId="0" xfId="0" applyFont="1" applyAlignment="1">
      <alignment/>
    </xf>
    <xf numFmtId="0" fontId="0" fillId="0" borderId="0" xfId="0" applyFont="1" applyBorder="1" applyAlignment="1">
      <alignment wrapText="1"/>
    </xf>
    <xf numFmtId="9" fontId="2" fillId="0" borderId="0" xfId="30" applyFont="1" applyFill="1" applyAlignment="1">
      <alignment horizontal="center"/>
    </xf>
    <xf numFmtId="9" fontId="17" fillId="0" borderId="0" xfId="30" applyFont="1" applyFill="1" applyAlignment="1">
      <alignment horizontal="right"/>
    </xf>
    <xf numFmtId="9" fontId="6" fillId="0" borderId="0" xfId="0" applyNumberFormat="1" applyFont="1" applyFill="1" applyAlignment="1">
      <alignment horizontal="right"/>
    </xf>
    <xf numFmtId="0" fontId="13" fillId="0" borderId="0" xfId="0" applyFont="1" applyBorder="1" applyAlignment="1">
      <alignment wrapText="1"/>
    </xf>
    <xf numFmtId="49" fontId="13" fillId="0" borderId="0" xfId="0" applyNumberFormat="1" applyFont="1" applyAlignment="1">
      <alignment wrapText="1"/>
    </xf>
    <xf numFmtId="0" fontId="0" fillId="0" borderId="0" xfId="0" applyAlignment="1">
      <alignment wrapText="1"/>
    </xf>
    <xf numFmtId="0" fontId="0" fillId="0" borderId="0" xfId="0" applyAlignment="1">
      <alignment/>
    </xf>
    <xf numFmtId="0" fontId="2" fillId="0" borderId="2" xfId="0" applyFont="1" applyBorder="1" applyAlignment="1">
      <alignment horizontal="right"/>
    </xf>
    <xf numFmtId="0" fontId="0" fillId="0" borderId="0" xfId="0" applyBorder="1" applyAlignment="1">
      <alignment wrapText="1"/>
    </xf>
    <xf numFmtId="0" fontId="0" fillId="0" borderId="0" xfId="0" applyFont="1" applyAlignment="1">
      <alignment/>
    </xf>
    <xf numFmtId="0" fontId="2" fillId="0" borderId="0" xfId="0" applyFont="1" applyAlignment="1">
      <alignment wrapText="1"/>
    </xf>
    <xf numFmtId="0" fontId="6" fillId="0" borderId="0" xfId="25" applyFont="1" applyFill="1" applyBorder="1" applyAlignment="1">
      <alignment horizontal="right" wrapText="1"/>
      <protection/>
    </xf>
    <xf numFmtId="9" fontId="2" fillId="0" borderId="0" xfId="30" applyFont="1" applyFill="1" applyBorder="1" applyAlignment="1">
      <alignment/>
    </xf>
    <xf numFmtId="0" fontId="7" fillId="0" borderId="0" xfId="25" applyFont="1" applyFill="1" applyBorder="1" applyAlignment="1">
      <alignment wrapText="1"/>
      <protection/>
    </xf>
    <xf numFmtId="0" fontId="6" fillId="0" borderId="0" xfId="25" applyFont="1" applyFill="1" applyBorder="1" applyAlignment="1">
      <alignment wrapText="1"/>
      <protection/>
    </xf>
    <xf numFmtId="0" fontId="7" fillId="0" borderId="0" xfId="25" applyFont="1" applyFill="1" applyBorder="1" applyAlignment="1">
      <alignment horizontal="right" wrapText="1"/>
      <protection/>
    </xf>
    <xf numFmtId="0" fontId="2" fillId="0" borderId="0" xfId="0" applyFont="1" applyAlignment="1">
      <alignment horizontal="left" wrapText="1"/>
    </xf>
    <xf numFmtId="0" fontId="2" fillId="0" borderId="0" xfId="0" applyFont="1" applyBorder="1" applyAlignment="1">
      <alignment wrapText="1"/>
    </xf>
    <xf numFmtId="0" fontId="3" fillId="0" borderId="1" xfId="0" applyFont="1" applyFill="1" applyBorder="1" applyAlignment="1">
      <alignment wrapText="1"/>
    </xf>
    <xf numFmtId="0" fontId="3" fillId="0" borderId="2" xfId="0" applyFont="1" applyFill="1" applyBorder="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right" wrapText="1"/>
    </xf>
    <xf numFmtId="0" fontId="2" fillId="0" borderId="0" xfId="0" applyFont="1" applyFill="1" applyBorder="1" applyAlignment="1">
      <alignment horizontal="right" wrapText="1"/>
    </xf>
    <xf numFmtId="0" fontId="2" fillId="0" borderId="0" xfId="0" applyFont="1" applyFill="1" applyBorder="1" applyAlignment="1">
      <alignment wrapText="1"/>
    </xf>
    <xf numFmtId="0" fontId="3" fillId="0" borderId="0" xfId="0" applyFont="1" applyAlignment="1">
      <alignment/>
    </xf>
    <xf numFmtId="0" fontId="7" fillId="0" borderId="2" xfId="29" applyFont="1" applyFill="1" applyBorder="1" applyAlignment="1">
      <alignment horizontal="left"/>
      <protection/>
    </xf>
    <xf numFmtId="0" fontId="3" fillId="0" borderId="2" xfId="0" applyFont="1" applyBorder="1" applyAlignment="1">
      <alignment horizontal="left"/>
    </xf>
    <xf numFmtId="0" fontId="7" fillId="0" borderId="2" xfId="26" applyFont="1" applyFill="1" applyBorder="1" applyAlignment="1">
      <alignment horizontal="left" vertical="center"/>
      <protection/>
    </xf>
    <xf numFmtId="0" fontId="7" fillId="0" borderId="2" xfId="27" applyFont="1" applyFill="1" applyBorder="1" applyAlignment="1">
      <alignment horizontal="right" vertical="center"/>
      <protection/>
    </xf>
    <xf numFmtId="0" fontId="7" fillId="0" borderId="0" xfId="27" applyFont="1" applyFill="1" applyBorder="1" applyAlignment="1">
      <alignment horizontal="center"/>
      <protection/>
    </xf>
    <xf numFmtId="0" fontId="7" fillId="0" borderId="0" xfId="26" applyFont="1" applyFill="1" applyBorder="1" applyAlignment="1">
      <alignment horizontal="left" vertical="center"/>
      <protection/>
    </xf>
    <xf numFmtId="0" fontId="7" fillId="0" borderId="0" xfId="27" applyFont="1" applyFill="1" applyBorder="1" applyAlignment="1">
      <alignment horizontal="center" vertical="center"/>
      <protection/>
    </xf>
    <xf numFmtId="0" fontId="11" fillId="0" borderId="0" xfId="20" applyAlignment="1">
      <alignment/>
    </xf>
    <xf numFmtId="0" fontId="18" fillId="0" borderId="0" xfId="0" applyFont="1" applyAlignment="1">
      <alignment/>
    </xf>
    <xf numFmtId="0" fontId="2"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9" fillId="0" borderId="0" xfId="0" applyFont="1" applyAlignment="1">
      <alignment/>
    </xf>
    <xf numFmtId="0" fontId="18" fillId="0" borderId="0" xfId="0" applyFont="1" applyAlignment="1">
      <alignment horizontal="center"/>
    </xf>
    <xf numFmtId="0" fontId="6" fillId="0" borderId="0" xfId="23" applyFont="1" applyFill="1" applyBorder="1" applyAlignment="1">
      <alignment horizontal="right" wrapText="1"/>
      <protection/>
    </xf>
    <xf numFmtId="0" fontId="6" fillId="0" borderId="0" xfId="23" applyFont="1" applyFill="1" applyBorder="1" applyAlignment="1">
      <alignment wrapText="1"/>
      <protection/>
    </xf>
    <xf numFmtId="0" fontId="9" fillId="0" borderId="0" xfId="0" applyFont="1" applyAlignment="1">
      <alignment/>
    </xf>
    <xf numFmtId="0" fontId="9"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6" fillId="0" borderId="0" xfId="0" applyFont="1" applyAlignment="1">
      <alignment/>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1" fontId="6" fillId="0" borderId="0" xfId="0" applyNumberFormat="1" applyFont="1" applyFill="1" applyBorder="1" applyAlignment="1">
      <alignment horizontal="right" vertical="top"/>
    </xf>
    <xf numFmtId="0" fontId="6" fillId="0" borderId="1" xfId="0" applyFont="1" applyFill="1" applyBorder="1" applyAlignment="1">
      <alignment horizontal="left" vertical="top"/>
    </xf>
    <xf numFmtId="0" fontId="6" fillId="0" borderId="1" xfId="0" applyFont="1" applyFill="1" applyBorder="1" applyAlignment="1">
      <alignment horizontal="right" vertical="top"/>
    </xf>
    <xf numFmtId="1" fontId="6" fillId="0" borderId="1" xfId="0" applyNumberFormat="1" applyFont="1" applyFill="1" applyBorder="1" applyAlignment="1">
      <alignment horizontal="right" vertical="top"/>
    </xf>
    <xf numFmtId="0" fontId="2" fillId="0" borderId="0" xfId="0" applyFont="1" applyAlignment="1">
      <alignment/>
    </xf>
    <xf numFmtId="0" fontId="7" fillId="0" borderId="0" xfId="21" applyFont="1" applyFill="1" applyBorder="1" applyAlignment="1">
      <alignment horizontal="right"/>
      <protection/>
    </xf>
    <xf numFmtId="0" fontId="29" fillId="0" borderId="0" xfId="21" applyFont="1" applyFill="1" applyBorder="1" applyAlignment="1">
      <alignment horizontal="right"/>
      <protection/>
    </xf>
    <xf numFmtId="0" fontId="4" fillId="0" borderId="0" xfId="0" applyFont="1" applyFill="1" applyAlignment="1">
      <alignment horizontal="right"/>
    </xf>
    <xf numFmtId="0" fontId="2" fillId="0" borderId="3" xfId="0" applyFont="1" applyBorder="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3" fillId="0" borderId="0" xfId="0" applyFont="1" applyBorder="1" applyAlignment="1">
      <alignment horizontal="left"/>
    </xf>
    <xf numFmtId="0" fontId="7" fillId="0" borderId="0" xfId="29" applyFont="1" applyFill="1" applyBorder="1" applyAlignment="1">
      <alignment horizontal="left"/>
      <protection/>
    </xf>
    <xf numFmtId="0" fontId="2" fillId="0" borderId="0" xfId="0" applyFont="1" applyBorder="1" applyAlignment="1">
      <alignment horizontal="left"/>
    </xf>
    <xf numFmtId="0" fontId="6" fillId="0" borderId="0" xfId="22" applyFont="1" applyFill="1" applyBorder="1" applyAlignment="1">
      <alignment wrapText="1"/>
      <protection/>
    </xf>
    <xf numFmtId="0" fontId="3" fillId="0" borderId="0" xfId="0" applyFont="1" applyBorder="1" applyAlignment="1">
      <alignment horizontal="center"/>
    </xf>
    <xf numFmtId="1" fontId="3" fillId="0" borderId="0" xfId="0" applyNumberFormat="1" applyFont="1" applyBorder="1" applyAlignment="1">
      <alignment horizontal="center"/>
    </xf>
    <xf numFmtId="0" fontId="6" fillId="0" borderId="0" xfId="0" applyFont="1" applyBorder="1" applyAlignment="1">
      <alignment/>
    </xf>
    <xf numFmtId="0" fontId="6" fillId="0" borderId="0" xfId="28" applyFont="1" applyFill="1" applyBorder="1" applyAlignment="1">
      <alignment wrapText="1"/>
      <protection/>
    </xf>
    <xf numFmtId="0" fontId="6" fillId="0" borderId="0" xfId="0" applyFont="1" applyBorder="1" applyAlignment="1">
      <alignment/>
    </xf>
    <xf numFmtId="0" fontId="2" fillId="0" borderId="3" xfId="0" applyFont="1" applyBorder="1" applyAlignment="1">
      <alignment/>
    </xf>
    <xf numFmtId="0" fontId="7" fillId="0" borderId="0" xfId="26" applyFont="1" applyFill="1" applyBorder="1" applyAlignment="1">
      <alignment horizontal="right" vertical="center"/>
      <protection/>
    </xf>
    <xf numFmtId="0" fontId="6" fillId="0" borderId="0" xfId="27" applyFont="1" applyFill="1" applyBorder="1" applyAlignment="1">
      <alignment horizontal="right" vertical="center"/>
      <protection/>
    </xf>
    <xf numFmtId="0" fontId="6" fillId="0" borderId="0" xfId="27" applyFont="1" applyFill="1" applyBorder="1" applyAlignment="1">
      <alignment horizontal="right"/>
      <protection/>
    </xf>
    <xf numFmtId="0" fontId="6" fillId="0" borderId="0" xfId="26" applyFont="1" applyFill="1" applyBorder="1" applyAlignment="1">
      <alignment horizontal="right" wrapText="1"/>
      <protection/>
    </xf>
    <xf numFmtId="0" fontId="6" fillId="0" borderId="0" xfId="26" applyFont="1" applyFill="1" applyBorder="1" applyAlignment="1">
      <alignment horizontal="right" wrapText="1"/>
      <protection/>
    </xf>
    <xf numFmtId="0" fontId="6" fillId="0" borderId="0" xfId="0" applyFont="1" applyBorder="1" applyAlignment="1">
      <alignment horizontal="right"/>
    </xf>
    <xf numFmtId="0" fontId="6" fillId="0" borderId="3" xfId="26" applyFont="1" applyFill="1" applyBorder="1" applyAlignment="1">
      <alignment horizontal="right" wrapText="1"/>
      <protection/>
    </xf>
    <xf numFmtId="0" fontId="4" fillId="0" borderId="0" xfId="0" applyFont="1" applyBorder="1" applyAlignment="1">
      <alignment horizontal="right"/>
    </xf>
    <xf numFmtId="0" fontId="29" fillId="0" borderId="0" xfId="0" applyFont="1" applyFill="1" applyBorder="1" applyAlignment="1">
      <alignment horizontal="right"/>
    </xf>
    <xf numFmtId="0" fontId="4" fillId="0" borderId="0" xfId="0" applyFont="1" applyFill="1" applyBorder="1" applyAlignment="1">
      <alignment horizontal="right"/>
    </xf>
    <xf numFmtId="0" fontId="0" fillId="0" borderId="0" xfId="0" applyFill="1" applyAlignment="1">
      <alignment/>
    </xf>
    <xf numFmtId="0" fontId="6" fillId="2" borderId="0" xfId="26" applyFont="1" applyFill="1" applyBorder="1" applyAlignment="1">
      <alignment horizontal="right" wrapText="1"/>
      <protection/>
    </xf>
    <xf numFmtId="0" fontId="2" fillId="0" borderId="0" xfId="0" applyFont="1" applyBorder="1" applyAlignment="1">
      <alignment/>
    </xf>
    <xf numFmtId="9" fontId="7" fillId="0" borderId="0" xfId="30" applyFont="1" applyFill="1" applyBorder="1" applyAlignment="1">
      <alignment horizontal="center"/>
    </xf>
    <xf numFmtId="0" fontId="2" fillId="0" borderId="4" xfId="0" applyFont="1" applyBorder="1" applyAlignment="1">
      <alignment/>
    </xf>
    <xf numFmtId="0" fontId="3" fillId="0" borderId="0" xfId="0" applyFont="1" applyAlignment="1">
      <alignment horizontal="right"/>
    </xf>
    <xf numFmtId="0" fontId="6" fillId="2" borderId="5" xfId="26" applyFont="1" applyFill="1" applyBorder="1" applyAlignment="1">
      <alignment horizontal="right" wrapText="1"/>
      <protection/>
    </xf>
    <xf numFmtId="0" fontId="0" fillId="0" borderId="0" xfId="0" applyFill="1" applyAlignment="1">
      <alignment/>
    </xf>
    <xf numFmtId="0" fontId="11" fillId="0" borderId="0" xfId="20" applyFont="1" applyFill="1" applyAlignment="1">
      <alignment/>
    </xf>
    <xf numFmtId="0" fontId="18" fillId="0" borderId="0" xfId="0" applyFont="1" applyFill="1" applyAlignment="1">
      <alignment/>
    </xf>
    <xf numFmtId="0" fontId="11" fillId="0" borderId="0" xfId="20" applyFill="1" applyAlignment="1">
      <alignment/>
    </xf>
    <xf numFmtId="1" fontId="28" fillId="0" borderId="0" xfId="0" applyNumberFormat="1" applyFont="1" applyFill="1" applyBorder="1" applyAlignment="1">
      <alignment horizontal="right" vertical="top"/>
    </xf>
    <xf numFmtId="0" fontId="7" fillId="0" borderId="0" xfId="25" applyFont="1" applyFill="1" applyBorder="1" applyAlignment="1">
      <alignment horizontal="right" wrapText="1"/>
      <protection/>
    </xf>
    <xf numFmtId="0" fontId="6" fillId="0" borderId="0" xfId="25" applyFont="1" applyFill="1" applyBorder="1" applyAlignment="1">
      <alignment horizontal="right" wrapText="1"/>
      <protection/>
    </xf>
    <xf numFmtId="0" fontId="0" fillId="0" borderId="0" xfId="0" applyBorder="1" applyAlignment="1">
      <alignment horizontal="right"/>
    </xf>
    <xf numFmtId="0" fontId="3" fillId="0" borderId="6" xfId="0" applyFont="1" applyBorder="1" applyAlignment="1">
      <alignment/>
    </xf>
    <xf numFmtId="0" fontId="0" fillId="0" borderId="6" xfId="0" applyBorder="1" applyAlignment="1">
      <alignment/>
    </xf>
    <xf numFmtId="0" fontId="2" fillId="0" borderId="3" xfId="0" applyFont="1" applyFill="1" applyBorder="1" applyAlignment="1">
      <alignment horizontal="right"/>
    </xf>
    <xf numFmtId="0" fontId="13" fillId="0" borderId="0" xfId="0" applyFont="1" applyFill="1" applyBorder="1" applyAlignment="1">
      <alignment wrapText="1"/>
    </xf>
    <xf numFmtId="0" fontId="13" fillId="0" borderId="0" xfId="0" applyFont="1"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3" fillId="0" borderId="0" xfId="0" applyFont="1" applyFill="1" applyAlignment="1">
      <alignment/>
    </xf>
    <xf numFmtId="0" fontId="24" fillId="0" borderId="0" xfId="0" applyFont="1" applyAlignment="1">
      <alignment horizontal="center"/>
    </xf>
    <xf numFmtId="0" fontId="25" fillId="0" borderId="0" xfId="0" applyFont="1" applyAlignment="1">
      <alignment/>
    </xf>
    <xf numFmtId="0" fontId="27"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14" fillId="0" borderId="9" xfId="0" applyFont="1" applyBorder="1" applyAlignment="1">
      <alignment wrapText="1"/>
    </xf>
    <xf numFmtId="0" fontId="13" fillId="0" borderId="7" xfId="0" applyFont="1" applyBorder="1" applyAlignment="1">
      <alignment wrapText="1"/>
    </xf>
    <xf numFmtId="49" fontId="13" fillId="0" borderId="0" xfId="0" applyNumberFormat="1" applyFont="1" applyAlignment="1">
      <alignment wrapText="1"/>
    </xf>
    <xf numFmtId="0" fontId="3" fillId="0" borderId="6" xfId="0" applyFont="1" applyBorder="1" applyAlignment="1">
      <alignment/>
    </xf>
    <xf numFmtId="0" fontId="0" fillId="0" borderId="6" xfId="0" applyBorder="1" applyAlignment="1">
      <alignment/>
    </xf>
    <xf numFmtId="0" fontId="3" fillId="0" borderId="0" xfId="0" applyFont="1" applyBorder="1" applyAlignment="1">
      <alignment/>
    </xf>
    <xf numFmtId="0" fontId="0" fillId="0" borderId="0" xfId="0" applyAlignment="1">
      <alignment/>
    </xf>
    <xf numFmtId="0" fontId="2" fillId="0" borderId="3" xfId="0" applyFont="1" applyFill="1" applyBorder="1" applyAlignment="1">
      <alignment horizontal="left"/>
    </xf>
    <xf numFmtId="0" fontId="0" fillId="0" borderId="3" xfId="0" applyBorder="1" applyAlignment="1">
      <alignment horizontal="left"/>
    </xf>
    <xf numFmtId="0" fontId="13" fillId="0" borderId="4" xfId="0" applyFont="1" applyFill="1" applyBorder="1" applyAlignment="1">
      <alignment wrapText="1"/>
    </xf>
    <xf numFmtId="0" fontId="0" fillId="0" borderId="4" xfId="0" applyBorder="1" applyAlignment="1">
      <alignment wrapText="1"/>
    </xf>
    <xf numFmtId="0" fontId="13" fillId="0" borderId="1" xfId="0" applyNumberFormat="1" applyFont="1" applyBorder="1" applyAlignment="1">
      <alignment wrapText="1"/>
    </xf>
    <xf numFmtId="0" fontId="0" fillId="0" borderId="1" xfId="0" applyNumberFormat="1" applyBorder="1" applyAlignment="1">
      <alignment wrapText="1"/>
    </xf>
    <xf numFmtId="0" fontId="2" fillId="0" borderId="3" xfId="0" applyFont="1" applyFill="1" applyBorder="1" applyAlignment="1">
      <alignment horizontal="left" wrapText="1"/>
    </xf>
    <xf numFmtId="0" fontId="0" fillId="0" borderId="3" xfId="0" applyBorder="1" applyAlignment="1">
      <alignment horizontal="left" wrapText="1"/>
    </xf>
    <xf numFmtId="0" fontId="2" fillId="0" borderId="3" xfId="0" applyFont="1" applyFill="1" applyBorder="1" applyAlignment="1">
      <alignment horizontal="right" wrapText="1"/>
    </xf>
    <xf numFmtId="0" fontId="0" fillId="0" borderId="3" xfId="0" applyFill="1" applyBorder="1" applyAlignment="1">
      <alignment wrapText="1"/>
    </xf>
    <xf numFmtId="0" fontId="3" fillId="0" borderId="0" xfId="0" applyFont="1" applyFill="1" applyAlignment="1">
      <alignment wrapText="1"/>
    </xf>
    <xf numFmtId="0" fontId="0" fillId="0" borderId="0" xfId="0" applyFill="1" applyAlignment="1">
      <alignment wrapText="1"/>
    </xf>
    <xf numFmtId="0" fontId="0" fillId="0" borderId="3" xfId="0" applyBorder="1" applyAlignment="1">
      <alignment horizontal="right"/>
    </xf>
    <xf numFmtId="0" fontId="13" fillId="0" borderId="0" xfId="0" applyNumberFormat="1" applyFont="1" applyBorder="1" applyAlignment="1">
      <alignment wrapText="1"/>
    </xf>
    <xf numFmtId="0" fontId="0" fillId="0" borderId="0" xfId="0" applyFill="1" applyAlignment="1">
      <alignment/>
    </xf>
    <xf numFmtId="0" fontId="0" fillId="0" borderId="3" xfId="0" applyFill="1" applyBorder="1" applyAlignment="1">
      <alignment horizontal="right"/>
    </xf>
    <xf numFmtId="0" fontId="0" fillId="0" borderId="1" xfId="0" applyBorder="1" applyAlignment="1">
      <alignment wrapText="1"/>
    </xf>
    <xf numFmtId="0" fontId="14" fillId="0" borderId="7"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0" fillId="0" borderId="3" xfId="0" applyFill="1" applyBorder="1" applyAlignment="1">
      <alignment/>
    </xf>
    <xf numFmtId="0" fontId="0" fillId="0" borderId="0" xfId="0" applyFont="1" applyAlignment="1">
      <alignment wrapText="1"/>
    </xf>
    <xf numFmtId="0" fontId="2" fillId="0" borderId="0" xfId="0" applyFont="1" applyAlignment="1">
      <alignment wrapText="1"/>
    </xf>
    <xf numFmtId="0" fontId="13" fillId="0" borderId="0" xfId="0" applyNumberFormat="1" applyFont="1" applyAlignment="1">
      <alignment wrapText="1"/>
    </xf>
    <xf numFmtId="0" fontId="0" fillId="0" borderId="0" xfId="0" applyNumberFormat="1" applyAlignment="1">
      <alignment wrapText="1"/>
    </xf>
    <xf numFmtId="0" fontId="3" fillId="0" borderId="0" xfId="0" applyFont="1" applyAlignment="1">
      <alignment/>
    </xf>
    <xf numFmtId="0" fontId="13" fillId="0" borderId="0" xfId="0" applyFont="1" applyAlignment="1">
      <alignment wrapText="1"/>
    </xf>
    <xf numFmtId="0" fontId="13" fillId="0" borderId="8" xfId="0" applyFont="1" applyBorder="1" applyAlignment="1">
      <alignment wrapText="1"/>
    </xf>
    <xf numFmtId="49" fontId="13" fillId="0" borderId="0" xfId="0" applyNumberFormat="1" applyFont="1" applyBorder="1" applyAlignment="1">
      <alignment wrapText="1"/>
    </xf>
    <xf numFmtId="0" fontId="0" fillId="0" borderId="3" xfId="0" applyBorder="1" applyAlignment="1">
      <alignment/>
    </xf>
    <xf numFmtId="49" fontId="13" fillId="0" borderId="3" xfId="0" applyNumberFormat="1" applyFont="1" applyBorder="1" applyAlignment="1">
      <alignment wrapText="1"/>
    </xf>
    <xf numFmtId="0" fontId="1" fillId="0" borderId="0" xfId="0" applyFont="1" applyAlignment="1">
      <alignment wrapText="1"/>
    </xf>
    <xf numFmtId="0" fontId="1" fillId="0" borderId="7" xfId="0" applyFont="1" applyBorder="1" applyAlignment="1">
      <alignment wrapText="1"/>
    </xf>
    <xf numFmtId="0" fontId="1" fillId="0" borderId="8" xfId="0" applyFont="1" applyBorder="1" applyAlignment="1">
      <alignment wrapText="1"/>
    </xf>
    <xf numFmtId="0" fontId="2" fillId="0" borderId="0" xfId="0" applyFont="1" applyAlignment="1">
      <alignment/>
    </xf>
    <xf numFmtId="0" fontId="1" fillId="0" borderId="4" xfId="0" applyFont="1" applyBorder="1" applyAlignment="1">
      <alignment wrapText="1"/>
    </xf>
    <xf numFmtId="0" fontId="13" fillId="0" borderId="0" xfId="0" applyFont="1" applyFill="1" applyBorder="1" applyAlignment="1">
      <alignment horizontal="left" wrapText="1"/>
    </xf>
    <xf numFmtId="0" fontId="1" fillId="0" borderId="0" xfId="0" applyFont="1" applyAlignment="1">
      <alignment horizontal="left" wrapText="1"/>
    </xf>
    <xf numFmtId="0" fontId="2" fillId="0" borderId="3" xfId="0" applyFont="1" applyBorder="1" applyAlignment="1">
      <alignment horizontal="right"/>
    </xf>
    <xf numFmtId="0" fontId="17" fillId="0" borderId="0" xfId="26" applyFont="1" applyFill="1" applyBorder="1" applyAlignment="1">
      <alignment horizontal="center" wrapText="1"/>
      <protection/>
    </xf>
    <xf numFmtId="0" fontId="13" fillId="0" borderId="1" xfId="0" applyFont="1" applyBorder="1" applyAlignment="1">
      <alignment wrapText="1"/>
    </xf>
  </cellXfs>
  <cellStyles count="17">
    <cellStyle name="Normal" xfId="0"/>
    <cellStyle name="Comma" xfId="15"/>
    <cellStyle name="Comma [0]" xfId="16"/>
    <cellStyle name="Currency" xfId="17"/>
    <cellStyle name="Currency [0]" xfId="18"/>
    <cellStyle name="Followed Hyperlink" xfId="19"/>
    <cellStyle name="Hyperlink" xfId="20"/>
    <cellStyle name="Normal_3.1" xfId="21"/>
    <cellStyle name="Normal_3.3" xfId="22"/>
    <cellStyle name="Normal_6 Self-harmers by time in" xfId="23"/>
    <cellStyle name="Normal_6.12" xfId="24"/>
    <cellStyle name="Normal_6.8" xfId="25"/>
    <cellStyle name="Normal_C2" xfId="26"/>
    <cellStyle name="Normal_C4" xfId="27"/>
    <cellStyle name="Normal_C5" xfId="28"/>
    <cellStyle name="Normal_F7"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E25"/>
  <sheetViews>
    <sheetView tabSelected="1" workbookViewId="0" topLeftCell="A1">
      <selection activeCell="A1" sqref="A1:E1"/>
    </sheetView>
  </sheetViews>
  <sheetFormatPr defaultColWidth="9.140625" defaultRowHeight="12.75"/>
  <cols>
    <col min="1" max="1" width="9.140625" style="93" customWidth="1"/>
    <col min="2" max="2" width="57.140625" style="0" customWidth="1"/>
    <col min="3" max="3" width="7.28125" style="0" customWidth="1"/>
    <col min="4" max="4" width="8.8515625" style="93" customWidth="1"/>
    <col min="5" max="5" width="72.140625" style="0" customWidth="1"/>
  </cols>
  <sheetData>
    <row r="1" spans="1:5" s="99" customFormat="1" ht="45.75">
      <c r="A1" s="169" t="s">
        <v>267</v>
      </c>
      <c r="B1" s="170"/>
      <c r="C1" s="170"/>
      <c r="D1" s="170"/>
      <c r="E1" s="170"/>
    </row>
    <row r="2" spans="1:5" s="104" customFormat="1" ht="27.75">
      <c r="A2" s="166" t="s">
        <v>263</v>
      </c>
      <c r="B2" s="167"/>
      <c r="C2" s="167"/>
      <c r="D2" s="167"/>
      <c r="E2" s="167"/>
    </row>
    <row r="3" spans="1:5" s="104" customFormat="1" ht="27">
      <c r="A3" s="166" t="s">
        <v>251</v>
      </c>
      <c r="B3" s="168"/>
      <c r="C3" s="168"/>
      <c r="D3" s="168"/>
      <c r="E3" s="168"/>
    </row>
    <row r="4" spans="1:4" s="99" customFormat="1" ht="12.75">
      <c r="A4" s="100"/>
      <c r="D4" s="100"/>
    </row>
    <row r="5" spans="1:4" s="99" customFormat="1" ht="12.75">
      <c r="A5" s="100"/>
      <c r="D5" s="100"/>
    </row>
    <row r="6" spans="1:5" s="103" customFormat="1" ht="16.5">
      <c r="A6" s="101" t="s">
        <v>264</v>
      </c>
      <c r="B6" s="102" t="s">
        <v>265</v>
      </c>
      <c r="D6" s="101"/>
      <c r="E6" s="102"/>
    </row>
    <row r="7" spans="1:5" s="91" customFormat="1" ht="16.5">
      <c r="A7" s="94"/>
      <c r="B7" s="95"/>
      <c r="D7" s="94"/>
      <c r="E7" s="95"/>
    </row>
    <row r="8" spans="1:2" s="91" customFormat="1" ht="16.5">
      <c r="A8" s="96">
        <v>1</v>
      </c>
      <c r="B8" s="90" t="s">
        <v>253</v>
      </c>
    </row>
    <row r="9" spans="1:2" s="91" customFormat="1" ht="16.5">
      <c r="A9" s="96">
        <v>2</v>
      </c>
      <c r="B9" s="90" t="s">
        <v>254</v>
      </c>
    </row>
    <row r="10" spans="1:2" s="91" customFormat="1" ht="16.5">
      <c r="A10" s="96">
        <v>3</v>
      </c>
      <c r="B10" s="90" t="s">
        <v>255</v>
      </c>
    </row>
    <row r="11" spans="1:4" s="91" customFormat="1" ht="16.5">
      <c r="A11" s="96">
        <v>4</v>
      </c>
      <c r="B11" s="150" t="s">
        <v>347</v>
      </c>
      <c r="C11" s="151"/>
      <c r="D11" s="96"/>
    </row>
    <row r="12" spans="1:4" s="91" customFormat="1" ht="16.5">
      <c r="A12" s="96">
        <v>5</v>
      </c>
      <c r="B12" s="152" t="s">
        <v>256</v>
      </c>
      <c r="C12" s="151"/>
      <c r="D12" s="96"/>
    </row>
    <row r="13" spans="1:4" s="91" customFormat="1" ht="16.5">
      <c r="A13" s="96">
        <v>6</v>
      </c>
      <c r="B13" s="150" t="s">
        <v>348</v>
      </c>
      <c r="C13" s="151"/>
      <c r="D13" s="96"/>
    </row>
    <row r="14" spans="1:4" s="91" customFormat="1" ht="16.5">
      <c r="A14" s="96">
        <v>7</v>
      </c>
      <c r="B14" s="152" t="s">
        <v>257</v>
      </c>
      <c r="C14" s="151"/>
      <c r="D14" s="96"/>
    </row>
    <row r="15" spans="1:4" s="91" customFormat="1" ht="16.5">
      <c r="A15" s="96">
        <v>8</v>
      </c>
      <c r="B15" s="150" t="s">
        <v>349</v>
      </c>
      <c r="C15" s="151"/>
      <c r="D15" s="96"/>
    </row>
    <row r="16" spans="1:4" s="91" customFormat="1" ht="16.5">
      <c r="A16" s="96">
        <v>9</v>
      </c>
      <c r="B16" s="152" t="s">
        <v>258</v>
      </c>
      <c r="C16" s="151"/>
      <c r="D16" s="96"/>
    </row>
    <row r="17" spans="1:4" s="91" customFormat="1" ht="16.5">
      <c r="A17" s="96">
        <v>10</v>
      </c>
      <c r="B17" s="152" t="s">
        <v>259</v>
      </c>
      <c r="C17" s="151"/>
      <c r="D17" s="96"/>
    </row>
    <row r="18" spans="1:4" s="91" customFormat="1" ht="16.5">
      <c r="A18" s="96">
        <v>11</v>
      </c>
      <c r="B18" s="150" t="s">
        <v>350</v>
      </c>
      <c r="C18" s="151"/>
      <c r="D18" s="96"/>
    </row>
    <row r="19" spans="1:4" s="91" customFormat="1" ht="16.5">
      <c r="A19" s="96">
        <v>12</v>
      </c>
      <c r="B19" s="90" t="s">
        <v>260</v>
      </c>
      <c r="D19" s="96"/>
    </row>
    <row r="20" spans="1:4" s="91" customFormat="1" ht="16.5">
      <c r="A20" s="96">
        <v>13</v>
      </c>
      <c r="B20" s="90" t="s">
        <v>261</v>
      </c>
      <c r="D20" s="96"/>
    </row>
    <row r="21" spans="1:4" s="91" customFormat="1" ht="16.5">
      <c r="A21" s="96">
        <v>14</v>
      </c>
      <c r="B21" s="90" t="s">
        <v>262</v>
      </c>
      <c r="D21" s="96"/>
    </row>
    <row r="22" spans="1:4" s="1" customFormat="1" ht="16.5">
      <c r="A22" s="96">
        <v>15</v>
      </c>
      <c r="B22" s="90" t="s">
        <v>362</v>
      </c>
      <c r="D22" s="92"/>
    </row>
    <row r="23" spans="1:4" s="1" customFormat="1" ht="12.75">
      <c r="A23" s="92"/>
      <c r="D23" s="92"/>
    </row>
    <row r="24" spans="1:4" s="1" customFormat="1" ht="12.75">
      <c r="A24" s="92"/>
      <c r="D24" s="92"/>
    </row>
    <row r="25" spans="1:5" s="1" customFormat="1" ht="12.75">
      <c r="A25" s="92"/>
      <c r="D25" s="93"/>
      <c r="E25"/>
    </row>
  </sheetData>
  <sheetProtection sheet="1" objects="1" scenarios="1"/>
  <mergeCells count="3">
    <mergeCell ref="A2:E2"/>
    <mergeCell ref="A3:E3"/>
    <mergeCell ref="A1:E1"/>
  </mergeCells>
  <hyperlinks>
    <hyperlink ref="B8" location="'1 Self-harm summary'!A1" display="Self-harm summary"/>
    <hyperlink ref="B9" location="'2 Self-harm by method'!A1" display="Self-harm incidents by method"/>
    <hyperlink ref="B10" location="'3 Self-harm by age'!A1" display="Self-harm incidents by age group"/>
    <hyperlink ref="B11" location="'4 Self-harmers by age'!A1" display="Individual self-harmers by age group"/>
    <hyperlink ref="B12" location="'5 Self-harm by time in'!A1" display="Self-harm incidents by time in current prison"/>
    <hyperlink ref="B13" location="'6 Self-harmers by time in'!A1" display="Individual self-harmers by time in current prison"/>
    <hyperlink ref="B14" location="'7 Self-harm by status'!A1" display="Self-harm incidents  by type of custody"/>
    <hyperlink ref="B15" location="'8 Self-harmers by status'!A1" display="Individual self-harmers by type of custody"/>
    <hyperlink ref="B16" location="'9 Self-harm by ethnicity'!A1" display="Self-harm incidents by ethnicity"/>
    <hyperlink ref="B17" location="'10 Self-harm by nationality'!A1" display="Self-harm incidents by nationality type"/>
    <hyperlink ref="B18" location="'11 Self-harmers by nationality'!A1" display="Individual self-harmers by nationality type"/>
    <hyperlink ref="B19" location="'12 Self-harm by location'!A1" display="Self-harm incidents by location"/>
    <hyperlink ref="B20" location="'13 Self-harm by hosp attendance'!A1" display="Self-harm incidents by type of hospital attendances"/>
    <hyperlink ref="B22" location="'15 Major prison changes'!A1" display="Dates of prisons opening/closing and major re-roles of prisons"/>
    <hyperlink ref="B21" location="'14 Self-harm by prison'!A1" display="Self-harm incidents by establishment"/>
  </hyperlinks>
  <printOptions/>
  <pageMargins left="0.75" right="0.75" top="1" bottom="1" header="0.5" footer="0.5"/>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codeName="Sheet7"/>
  <dimension ref="A1:L40"/>
  <sheetViews>
    <sheetView workbookViewId="0" topLeftCell="A1">
      <selection activeCell="A1" sqref="A1:K1"/>
    </sheetView>
  </sheetViews>
  <sheetFormatPr defaultColWidth="9.140625" defaultRowHeight="12.75"/>
  <cols>
    <col min="1" max="1" width="22.7109375" style="1" customWidth="1"/>
    <col min="2" max="6" width="5.7109375" style="1" customWidth="1"/>
    <col min="7" max="11" width="5.7109375" style="23" customWidth="1"/>
    <col min="12" max="12" width="5.7109375" style="1" customWidth="1"/>
    <col min="13" max="16384" width="9.140625" style="1" customWidth="1"/>
  </cols>
  <sheetData>
    <row r="1" spans="1:11" ht="15" customHeight="1">
      <c r="A1" s="203" t="s">
        <v>274</v>
      </c>
      <c r="B1" s="203"/>
      <c r="C1" s="203"/>
      <c r="D1" s="203"/>
      <c r="E1" s="203"/>
      <c r="F1" s="203"/>
      <c r="G1" s="177"/>
      <c r="H1" s="177"/>
      <c r="I1" s="177"/>
      <c r="J1" s="177"/>
      <c r="K1" s="177"/>
    </row>
    <row r="4" spans="1:11" ht="15.75" thickBot="1">
      <c r="A4" s="1" t="s">
        <v>17</v>
      </c>
      <c r="H4" s="159" t="s">
        <v>352</v>
      </c>
      <c r="I4" s="190"/>
      <c r="J4" s="190"/>
      <c r="K4" s="190"/>
    </row>
    <row r="5" spans="1:11" ht="15" customHeight="1">
      <c r="A5" s="9" t="s">
        <v>3</v>
      </c>
      <c r="B5" s="9"/>
      <c r="C5" s="9"/>
      <c r="D5" s="9"/>
      <c r="E5" s="9"/>
      <c r="F5" s="9"/>
      <c r="G5" s="22">
        <v>2004</v>
      </c>
      <c r="H5" s="22">
        <v>2005</v>
      </c>
      <c r="I5" s="22">
        <v>2006</v>
      </c>
      <c r="J5" s="22">
        <v>2007</v>
      </c>
      <c r="K5" s="22">
        <v>2008</v>
      </c>
    </row>
    <row r="6" spans="1:11" ht="12.75">
      <c r="A6" s="4"/>
      <c r="B6" s="4"/>
      <c r="C6" s="4"/>
      <c r="D6" s="4"/>
      <c r="E6" s="4"/>
      <c r="F6" s="4"/>
      <c r="G6" s="17"/>
      <c r="H6" s="17"/>
      <c r="I6" s="17"/>
      <c r="J6" s="17"/>
      <c r="K6" s="17"/>
    </row>
    <row r="7" spans="1:12" ht="12.75">
      <c r="A7" s="4" t="s">
        <v>22</v>
      </c>
      <c r="B7" s="4"/>
      <c r="C7" s="4"/>
      <c r="D7" s="4"/>
      <c r="E7" s="4"/>
      <c r="F7" s="4"/>
      <c r="G7" s="17"/>
      <c r="H7" s="17"/>
      <c r="I7" s="17"/>
      <c r="J7" s="17"/>
      <c r="K7" s="17"/>
      <c r="L7" s="2"/>
    </row>
    <row r="8" spans="1:11" ht="12.75">
      <c r="A8" s="4" t="s">
        <v>18</v>
      </c>
      <c r="B8" s="4"/>
      <c r="C8" s="4"/>
      <c r="D8" s="4"/>
      <c r="E8" s="4"/>
      <c r="F8" s="4"/>
      <c r="G8" s="147">
        <f>SUM(G9:G15)</f>
        <v>19550</v>
      </c>
      <c r="H8" s="147">
        <f>SUM(H9:H15)</f>
        <v>23776</v>
      </c>
      <c r="I8" s="147">
        <f>SUM(I9:I15)</f>
        <v>23395</v>
      </c>
      <c r="J8" s="147">
        <f>SUM(J9:J15)</f>
        <v>22875</v>
      </c>
      <c r="K8" s="147">
        <f>SUM(K9:K15)</f>
        <v>24686</v>
      </c>
    </row>
    <row r="9" spans="1:11" ht="12.75">
      <c r="A9" s="7" t="s">
        <v>95</v>
      </c>
      <c r="B9" s="7"/>
      <c r="C9" s="7"/>
      <c r="D9" s="7"/>
      <c r="E9" s="7"/>
      <c r="F9" s="7"/>
      <c r="G9" s="19">
        <f aca="true" t="shared" si="0" ref="G9:K13">+G19+G29</f>
        <v>376</v>
      </c>
      <c r="H9" s="19">
        <f t="shared" si="0"/>
        <v>448</v>
      </c>
      <c r="I9" s="19">
        <f t="shared" si="0"/>
        <v>659</v>
      </c>
      <c r="J9" s="19">
        <f t="shared" si="0"/>
        <v>662</v>
      </c>
      <c r="K9" s="19">
        <f t="shared" si="0"/>
        <v>602</v>
      </c>
    </row>
    <row r="10" spans="1:11" ht="12.75">
      <c r="A10" s="7" t="s">
        <v>96</v>
      </c>
      <c r="B10" s="7"/>
      <c r="C10" s="7"/>
      <c r="D10" s="7"/>
      <c r="E10" s="7"/>
      <c r="F10" s="7"/>
      <c r="G10" s="19">
        <f t="shared" si="0"/>
        <v>621</v>
      </c>
      <c r="H10" s="19">
        <f t="shared" si="0"/>
        <v>818</v>
      </c>
      <c r="I10" s="19">
        <f t="shared" si="0"/>
        <v>776</v>
      </c>
      <c r="J10" s="19">
        <f t="shared" si="0"/>
        <v>755</v>
      </c>
      <c r="K10" s="19">
        <f t="shared" si="0"/>
        <v>875</v>
      </c>
    </row>
    <row r="11" spans="1:11" ht="12.75">
      <c r="A11" s="1" t="s">
        <v>97</v>
      </c>
      <c r="G11" s="19">
        <f t="shared" si="0"/>
        <v>277</v>
      </c>
      <c r="H11" s="19">
        <f t="shared" si="0"/>
        <v>298</v>
      </c>
      <c r="I11" s="19">
        <f t="shared" si="0"/>
        <v>354</v>
      </c>
      <c r="J11" s="19">
        <f t="shared" si="0"/>
        <v>363</v>
      </c>
      <c r="K11" s="19">
        <f t="shared" si="0"/>
        <v>592</v>
      </c>
    </row>
    <row r="12" spans="1:11" ht="12.75">
      <c r="A12" s="7" t="s">
        <v>98</v>
      </c>
      <c r="B12" s="7"/>
      <c r="C12" s="7"/>
      <c r="D12" s="7"/>
      <c r="E12" s="7"/>
      <c r="F12" s="7"/>
      <c r="G12" s="19">
        <f t="shared" si="0"/>
        <v>15895</v>
      </c>
      <c r="H12" s="19">
        <f t="shared" si="0"/>
        <v>20115</v>
      </c>
      <c r="I12" s="19">
        <f t="shared" si="0"/>
        <v>19857</v>
      </c>
      <c r="J12" s="19">
        <f t="shared" si="0"/>
        <v>18821</v>
      </c>
      <c r="K12" s="19">
        <f t="shared" si="0"/>
        <v>20921</v>
      </c>
    </row>
    <row r="13" spans="1:11" ht="12.75">
      <c r="A13" s="7" t="s">
        <v>49</v>
      </c>
      <c r="B13" s="7"/>
      <c r="C13" s="7"/>
      <c r="D13" s="7"/>
      <c r="E13" s="7"/>
      <c r="F13" s="7"/>
      <c r="G13" s="19">
        <f t="shared" si="0"/>
        <v>68</v>
      </c>
      <c r="H13" s="19">
        <f t="shared" si="0"/>
        <v>77</v>
      </c>
      <c r="I13" s="19">
        <f t="shared" si="0"/>
        <v>65</v>
      </c>
      <c r="J13" s="19">
        <f t="shared" si="0"/>
        <v>81</v>
      </c>
      <c r="K13" s="19">
        <f t="shared" si="0"/>
        <v>164</v>
      </c>
    </row>
    <row r="14" spans="1:11" ht="12.75">
      <c r="A14" s="7" t="s">
        <v>5</v>
      </c>
      <c r="B14" s="7"/>
      <c r="C14" s="7"/>
      <c r="D14" s="7"/>
      <c r="E14" s="7"/>
      <c r="F14" s="7"/>
      <c r="G14" s="19">
        <f aca="true" t="shared" si="1" ref="G14:K15">+G24+G34</f>
        <v>56</v>
      </c>
      <c r="H14" s="19">
        <f t="shared" si="1"/>
        <v>60</v>
      </c>
      <c r="I14" s="19">
        <f t="shared" si="1"/>
        <v>50</v>
      </c>
      <c r="J14" s="19">
        <f t="shared" si="1"/>
        <v>339</v>
      </c>
      <c r="K14" s="19">
        <f t="shared" si="1"/>
        <v>224</v>
      </c>
    </row>
    <row r="15" spans="1:11" ht="12.75">
      <c r="A15" s="7" t="s">
        <v>318</v>
      </c>
      <c r="B15" s="7"/>
      <c r="C15" s="7"/>
      <c r="D15" s="7"/>
      <c r="E15" s="7"/>
      <c r="F15" s="7"/>
      <c r="G15" s="19">
        <f t="shared" si="1"/>
        <v>2257</v>
      </c>
      <c r="H15" s="19">
        <f t="shared" si="1"/>
        <v>1960</v>
      </c>
      <c r="I15" s="19">
        <f t="shared" si="1"/>
        <v>1634</v>
      </c>
      <c r="J15" s="19">
        <f t="shared" si="1"/>
        <v>1854</v>
      </c>
      <c r="K15" s="19">
        <f t="shared" si="1"/>
        <v>1308</v>
      </c>
    </row>
    <row r="16" spans="7:11" s="7" customFormat="1" ht="12" customHeight="1">
      <c r="G16" s="1"/>
      <c r="H16" s="1"/>
      <c r="I16" s="1"/>
      <c r="J16" s="1"/>
      <c r="K16" s="1"/>
    </row>
    <row r="17" spans="1:6" ht="12.75">
      <c r="A17" s="4" t="s">
        <v>23</v>
      </c>
      <c r="B17" s="4"/>
      <c r="C17" s="4"/>
      <c r="D17" s="4"/>
      <c r="E17" s="4"/>
      <c r="F17" s="4"/>
    </row>
    <row r="18" spans="1:11" ht="12.75">
      <c r="A18" s="4" t="s">
        <v>18</v>
      </c>
      <c r="B18" s="4"/>
      <c r="C18" s="4"/>
      <c r="D18" s="4"/>
      <c r="E18" s="4"/>
      <c r="F18" s="4"/>
      <c r="G18" s="17">
        <f>SUM(G19:G25)</f>
        <v>9880</v>
      </c>
      <c r="H18" s="17">
        <f>SUM(H19:H25)</f>
        <v>10603</v>
      </c>
      <c r="I18" s="17">
        <f>SUM(I19:I25)</f>
        <v>12019</v>
      </c>
      <c r="J18" s="17">
        <f>SUM(J19:J25)</f>
        <v>11507</v>
      </c>
      <c r="K18" s="17">
        <f>SUM(K19:K25)</f>
        <v>11748</v>
      </c>
    </row>
    <row r="19" spans="1:11" ht="12.75">
      <c r="A19" s="2" t="s">
        <v>95</v>
      </c>
      <c r="B19" s="2"/>
      <c r="C19" s="2"/>
      <c r="D19" s="2"/>
      <c r="E19" s="2"/>
      <c r="F19" s="2"/>
      <c r="G19" s="14">
        <v>351</v>
      </c>
      <c r="H19" s="14">
        <v>394</v>
      </c>
      <c r="I19" s="14">
        <v>633</v>
      </c>
      <c r="J19" s="14">
        <v>569</v>
      </c>
      <c r="K19" s="14">
        <v>417</v>
      </c>
    </row>
    <row r="20" spans="1:11" ht="12.75">
      <c r="A20" s="2" t="s">
        <v>96</v>
      </c>
      <c r="B20" s="2"/>
      <c r="C20" s="2"/>
      <c r="D20" s="2"/>
      <c r="E20" s="2"/>
      <c r="F20" s="2"/>
      <c r="G20" s="14">
        <v>425</v>
      </c>
      <c r="H20" s="14">
        <v>540</v>
      </c>
      <c r="I20" s="14">
        <v>587</v>
      </c>
      <c r="J20" s="14">
        <v>553</v>
      </c>
      <c r="K20" s="14">
        <v>653</v>
      </c>
    </row>
    <row r="21" spans="1:11" ht="12.75">
      <c r="A21" s="2" t="s">
        <v>97</v>
      </c>
      <c r="B21" s="2"/>
      <c r="C21" s="2"/>
      <c r="D21" s="2"/>
      <c r="E21" s="2"/>
      <c r="F21" s="2"/>
      <c r="G21" s="14">
        <v>168</v>
      </c>
      <c r="H21" s="14">
        <v>150</v>
      </c>
      <c r="I21" s="14">
        <v>182</v>
      </c>
      <c r="J21" s="14">
        <v>221</v>
      </c>
      <c r="K21" s="14">
        <v>230</v>
      </c>
    </row>
    <row r="22" spans="1:11" ht="12.75">
      <c r="A22" s="1" t="s">
        <v>98</v>
      </c>
      <c r="G22" s="1">
        <v>7384</v>
      </c>
      <c r="H22" s="1">
        <v>8041</v>
      </c>
      <c r="I22" s="1">
        <v>9174</v>
      </c>
      <c r="J22" s="1">
        <v>8708</v>
      </c>
      <c r="K22" s="1">
        <v>9308</v>
      </c>
    </row>
    <row r="23" spans="1:11" ht="12.75">
      <c r="A23" s="2" t="s">
        <v>49</v>
      </c>
      <c r="B23" s="2"/>
      <c r="C23" s="2"/>
      <c r="D23" s="2"/>
      <c r="E23" s="2"/>
      <c r="F23" s="2"/>
      <c r="G23" s="14">
        <v>60</v>
      </c>
      <c r="H23" s="14">
        <v>63</v>
      </c>
      <c r="I23" s="14">
        <v>58</v>
      </c>
      <c r="J23" s="14">
        <v>70</v>
      </c>
      <c r="K23" s="14">
        <v>152</v>
      </c>
    </row>
    <row r="24" spans="1:11" ht="12.75">
      <c r="A24" s="2" t="s">
        <v>5</v>
      </c>
      <c r="B24" s="2"/>
      <c r="C24" s="2"/>
      <c r="D24" s="2"/>
      <c r="E24" s="2"/>
      <c r="F24" s="2"/>
      <c r="G24" s="14">
        <v>35</v>
      </c>
      <c r="H24" s="14">
        <v>54</v>
      </c>
      <c r="I24" s="14">
        <v>43</v>
      </c>
      <c r="J24" s="14">
        <v>44</v>
      </c>
      <c r="K24" s="14">
        <v>27</v>
      </c>
    </row>
    <row r="25" spans="1:11" ht="12.75">
      <c r="A25" s="7" t="s">
        <v>318</v>
      </c>
      <c r="B25" s="2"/>
      <c r="C25" s="2"/>
      <c r="D25" s="2"/>
      <c r="E25" s="2"/>
      <c r="F25" s="2"/>
      <c r="G25" s="25">
        <f>9880-SUM(G19:G24)</f>
        <v>1457</v>
      </c>
      <c r="H25" s="25">
        <f>10603-SUM(H19:H24)</f>
        <v>1361</v>
      </c>
      <c r="I25" s="25">
        <f>12019-SUM(I19:I24)</f>
        <v>1342</v>
      </c>
      <c r="J25" s="25">
        <f>11507-SUM(J19:J24)</f>
        <v>1342</v>
      </c>
      <c r="K25" s="25">
        <f>11748-SUM(K19:K24)</f>
        <v>961</v>
      </c>
    </row>
    <row r="26" spans="7:11" s="7" customFormat="1" ht="12" customHeight="1">
      <c r="G26" s="19"/>
      <c r="H26" s="19"/>
      <c r="I26" s="19"/>
      <c r="J26" s="19"/>
      <c r="K26" s="19"/>
    </row>
    <row r="27" spans="1:6" ht="12.75">
      <c r="A27" s="4" t="s">
        <v>24</v>
      </c>
      <c r="B27" s="4"/>
      <c r="C27" s="4"/>
      <c r="D27" s="4"/>
      <c r="E27" s="4"/>
      <c r="F27" s="4"/>
    </row>
    <row r="28" spans="1:11" ht="12.75">
      <c r="A28" s="4" t="s">
        <v>18</v>
      </c>
      <c r="B28" s="4"/>
      <c r="C28" s="4"/>
      <c r="D28" s="4"/>
      <c r="E28" s="4"/>
      <c r="F28" s="4"/>
      <c r="G28" s="17">
        <f>SUM(G29:G35)</f>
        <v>9670</v>
      </c>
      <c r="H28" s="17">
        <f>SUM(H29:H35)</f>
        <v>13173</v>
      </c>
      <c r="I28" s="17">
        <f>SUM(I29:I35)</f>
        <v>11376</v>
      </c>
      <c r="J28" s="17">
        <f>SUM(J29:J35)</f>
        <v>11368</v>
      </c>
      <c r="K28" s="17">
        <f>SUM(K29:K35)</f>
        <v>12938</v>
      </c>
    </row>
    <row r="29" spans="1:11" ht="12.75">
      <c r="A29" s="2" t="s">
        <v>95</v>
      </c>
      <c r="B29" s="2"/>
      <c r="C29" s="2"/>
      <c r="D29" s="2"/>
      <c r="E29" s="2"/>
      <c r="F29" s="2"/>
      <c r="G29" s="14">
        <v>25</v>
      </c>
      <c r="H29" s="14">
        <v>54</v>
      </c>
      <c r="I29" s="14">
        <v>26</v>
      </c>
      <c r="J29" s="14">
        <v>93</v>
      </c>
      <c r="K29" s="14">
        <v>185</v>
      </c>
    </row>
    <row r="30" spans="1:11" ht="12.75">
      <c r="A30" s="2" t="s">
        <v>96</v>
      </c>
      <c r="B30" s="2"/>
      <c r="C30" s="2"/>
      <c r="D30" s="2"/>
      <c r="E30" s="2"/>
      <c r="F30" s="2"/>
      <c r="G30" s="14">
        <v>196</v>
      </c>
      <c r="H30" s="14">
        <v>278</v>
      </c>
      <c r="I30" s="14">
        <v>189</v>
      </c>
      <c r="J30" s="14">
        <v>202</v>
      </c>
      <c r="K30" s="14">
        <v>222</v>
      </c>
    </row>
    <row r="31" spans="1:11" ht="12.75">
      <c r="A31" s="2" t="s">
        <v>97</v>
      </c>
      <c r="B31" s="2"/>
      <c r="C31" s="2"/>
      <c r="D31" s="2"/>
      <c r="E31" s="2"/>
      <c r="F31" s="2"/>
      <c r="G31" s="14">
        <v>109</v>
      </c>
      <c r="H31" s="14">
        <v>148</v>
      </c>
      <c r="I31" s="14">
        <v>172</v>
      </c>
      <c r="J31" s="14">
        <v>142</v>
      </c>
      <c r="K31" s="14">
        <v>362</v>
      </c>
    </row>
    <row r="32" spans="1:11" ht="12.75">
      <c r="A32" s="7" t="s">
        <v>98</v>
      </c>
      <c r="B32" s="7"/>
      <c r="C32" s="7"/>
      <c r="D32" s="7"/>
      <c r="E32" s="7"/>
      <c r="F32" s="7"/>
      <c r="G32" s="19">
        <v>8511</v>
      </c>
      <c r="H32" s="19">
        <v>12074</v>
      </c>
      <c r="I32" s="19">
        <v>10683</v>
      </c>
      <c r="J32" s="19">
        <v>10113</v>
      </c>
      <c r="K32" s="19">
        <v>11613</v>
      </c>
    </row>
    <row r="33" spans="1:11" ht="12.75">
      <c r="A33" s="2" t="s">
        <v>49</v>
      </c>
      <c r="B33" s="2"/>
      <c r="C33" s="2"/>
      <c r="D33" s="2"/>
      <c r="E33" s="2"/>
      <c r="F33" s="2"/>
      <c r="G33" s="14">
        <v>8</v>
      </c>
      <c r="H33" s="14">
        <v>14</v>
      </c>
      <c r="I33" s="14">
        <v>7</v>
      </c>
      <c r="J33" s="14">
        <v>11</v>
      </c>
      <c r="K33" s="14">
        <v>12</v>
      </c>
    </row>
    <row r="34" spans="1:11" ht="12.75">
      <c r="A34" s="2" t="s">
        <v>5</v>
      </c>
      <c r="B34" s="2"/>
      <c r="C34" s="2"/>
      <c r="D34" s="2"/>
      <c r="E34" s="2"/>
      <c r="F34" s="2"/>
      <c r="G34" s="14">
        <v>21</v>
      </c>
      <c r="H34" s="14">
        <v>6</v>
      </c>
      <c r="I34" s="14">
        <v>7</v>
      </c>
      <c r="J34" s="14">
        <v>295</v>
      </c>
      <c r="K34" s="14">
        <v>197</v>
      </c>
    </row>
    <row r="35" spans="1:11" ht="12.75">
      <c r="A35" s="2" t="s">
        <v>318</v>
      </c>
      <c r="B35" s="2"/>
      <c r="C35" s="2"/>
      <c r="D35" s="2"/>
      <c r="E35" s="2"/>
      <c r="F35" s="2"/>
      <c r="G35" s="25">
        <v>800</v>
      </c>
      <c r="H35" s="25">
        <v>599</v>
      </c>
      <c r="I35" s="25">
        <v>292</v>
      </c>
      <c r="J35" s="25">
        <v>512</v>
      </c>
      <c r="K35" s="25">
        <v>347</v>
      </c>
    </row>
    <row r="36" spans="1:11" s="7" customFormat="1" ht="12" customHeight="1" thickBot="1">
      <c r="A36" s="10"/>
      <c r="B36" s="10"/>
      <c r="C36" s="10"/>
      <c r="D36" s="10"/>
      <c r="E36" s="10"/>
      <c r="F36" s="10"/>
      <c r="G36" s="15"/>
      <c r="H36" s="15"/>
      <c r="I36" s="15"/>
      <c r="J36" s="15"/>
      <c r="K36" s="15"/>
    </row>
    <row r="37" spans="1:12" ht="26.25" customHeight="1">
      <c r="A37" s="160" t="s">
        <v>360</v>
      </c>
      <c r="B37" s="162"/>
      <c r="C37" s="162"/>
      <c r="D37" s="162"/>
      <c r="E37" s="162"/>
      <c r="F37" s="162"/>
      <c r="G37" s="162"/>
      <c r="H37" s="162"/>
      <c r="I37" s="162"/>
      <c r="J37" s="162"/>
      <c r="K37" s="162"/>
      <c r="L37" s="63"/>
    </row>
    <row r="38" spans="1:12" ht="42" customHeight="1">
      <c r="A38" s="160" t="s">
        <v>38</v>
      </c>
      <c r="B38" s="162"/>
      <c r="C38" s="162"/>
      <c r="D38" s="162"/>
      <c r="E38" s="162"/>
      <c r="F38" s="162"/>
      <c r="G38" s="162"/>
      <c r="H38" s="162"/>
      <c r="I38" s="162"/>
      <c r="J38" s="162"/>
      <c r="K38" s="162"/>
      <c r="L38" s="63"/>
    </row>
    <row r="39" spans="1:12" ht="18" customHeight="1">
      <c r="A39" s="204" t="s">
        <v>89</v>
      </c>
      <c r="B39" s="204"/>
      <c r="C39" s="204"/>
      <c r="D39" s="204"/>
      <c r="E39" s="204"/>
      <c r="F39" s="204"/>
      <c r="G39" s="204"/>
      <c r="H39" s="204"/>
      <c r="I39" s="204"/>
      <c r="J39" s="204"/>
      <c r="K39" s="204"/>
      <c r="L39" s="52"/>
    </row>
    <row r="40" spans="1:12" ht="51.75" customHeight="1">
      <c r="A40" s="171" t="s">
        <v>67</v>
      </c>
      <c r="B40" s="163"/>
      <c r="C40" s="163"/>
      <c r="D40" s="163"/>
      <c r="E40" s="163"/>
      <c r="F40" s="163"/>
      <c r="G40" s="163"/>
      <c r="H40" s="163"/>
      <c r="I40" s="163"/>
      <c r="J40" s="163"/>
      <c r="K40" s="164"/>
      <c r="L40" s="66"/>
    </row>
  </sheetData>
  <sheetProtection sheet="1" objects="1" scenarios="1"/>
  <mergeCells count="6">
    <mergeCell ref="A40:K40"/>
    <mergeCell ref="A1:K1"/>
    <mergeCell ref="A37:K37"/>
    <mergeCell ref="A38:K38"/>
    <mergeCell ref="A39:K39"/>
    <mergeCell ref="H4:K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dimension ref="A1:M34"/>
  <sheetViews>
    <sheetView workbookViewId="0" topLeftCell="A1">
      <selection activeCell="A1" sqref="A1:K1"/>
    </sheetView>
  </sheetViews>
  <sheetFormatPr defaultColWidth="9.140625" defaultRowHeight="12.75"/>
  <cols>
    <col min="1" max="1" width="24.7109375" style="0" customWidth="1"/>
    <col min="2" max="11" width="5.7109375" style="0" customWidth="1"/>
    <col min="12" max="13" width="5.8515625" style="0" customWidth="1"/>
  </cols>
  <sheetData>
    <row r="1" spans="1:13" ht="15">
      <c r="A1" s="165" t="s">
        <v>275</v>
      </c>
      <c r="B1" s="177"/>
      <c r="C1" s="177"/>
      <c r="D1" s="177"/>
      <c r="E1" s="177"/>
      <c r="F1" s="177"/>
      <c r="G1" s="177"/>
      <c r="H1" s="177"/>
      <c r="I1" s="177"/>
      <c r="J1" s="177"/>
      <c r="K1" s="177"/>
      <c r="L1" s="64"/>
      <c r="M1" s="64"/>
    </row>
    <row r="2" spans="1:13" ht="9.75" customHeight="1">
      <c r="A2" s="5"/>
      <c r="B2" s="5"/>
      <c r="C2" s="5"/>
      <c r="D2" s="5"/>
      <c r="E2" s="5"/>
      <c r="F2" s="5"/>
      <c r="G2" s="20"/>
      <c r="H2" s="20"/>
      <c r="I2" s="20"/>
      <c r="J2" s="20"/>
      <c r="K2" s="20"/>
      <c r="L2" s="20"/>
      <c r="M2" s="20"/>
    </row>
    <row r="3" spans="1:13" ht="9.75" customHeight="1">
      <c r="A3" s="5"/>
      <c r="B3" s="5"/>
      <c r="C3" s="5"/>
      <c r="D3" s="5"/>
      <c r="E3" s="5"/>
      <c r="F3" s="5"/>
      <c r="G3" s="20"/>
      <c r="H3" s="20"/>
      <c r="I3" s="20"/>
      <c r="J3" s="20"/>
      <c r="K3" s="20"/>
      <c r="L3" s="20"/>
      <c r="M3" s="20"/>
    </row>
    <row r="4" spans="1:12" ht="15.75" thickBot="1">
      <c r="A4" s="10" t="s">
        <v>17</v>
      </c>
      <c r="B4" s="10"/>
      <c r="C4" s="10"/>
      <c r="D4" s="10"/>
      <c r="E4" s="10"/>
      <c r="F4" s="10"/>
      <c r="G4" s="159" t="s">
        <v>352</v>
      </c>
      <c r="H4" s="207"/>
      <c r="I4" s="207"/>
      <c r="J4" s="207"/>
      <c r="K4" s="207"/>
      <c r="L4" s="156"/>
    </row>
    <row r="5" spans="1:11" ht="15" customHeight="1">
      <c r="A5" s="9" t="s">
        <v>6</v>
      </c>
      <c r="B5" s="9"/>
      <c r="C5" s="9"/>
      <c r="D5" s="9"/>
      <c r="E5" s="9"/>
      <c r="F5" s="9"/>
      <c r="G5" s="11">
        <v>2004</v>
      </c>
      <c r="H5" s="11">
        <v>2005</v>
      </c>
      <c r="I5" s="11">
        <v>2006</v>
      </c>
      <c r="J5" s="11">
        <v>2007</v>
      </c>
      <c r="K5" s="11">
        <v>2008</v>
      </c>
    </row>
    <row r="6" spans="1:11" ht="12.75">
      <c r="A6" s="4"/>
      <c r="B6" s="4"/>
      <c r="C6" s="4"/>
      <c r="D6" s="4"/>
      <c r="E6" s="4"/>
      <c r="F6" s="4"/>
      <c r="G6" s="13"/>
      <c r="H6" s="13"/>
      <c r="I6" s="13"/>
      <c r="J6" s="13"/>
      <c r="K6" s="13"/>
    </row>
    <row r="7" spans="1:11" ht="12.75">
      <c r="A7" s="4" t="s">
        <v>276</v>
      </c>
      <c r="B7" s="4"/>
      <c r="C7" s="4"/>
      <c r="D7" s="4"/>
      <c r="E7" s="4"/>
      <c r="F7" s="4"/>
      <c r="G7" s="13"/>
      <c r="H7" s="13"/>
      <c r="I7" s="13"/>
      <c r="J7" s="13"/>
      <c r="K7" s="13"/>
    </row>
    <row r="8" spans="1:12" ht="12.75">
      <c r="A8" s="4"/>
      <c r="B8" s="4"/>
      <c r="C8" s="4"/>
      <c r="D8" s="4"/>
      <c r="E8" s="4"/>
      <c r="F8" s="4"/>
      <c r="G8" s="13"/>
      <c r="H8" s="13"/>
      <c r="I8" s="13"/>
      <c r="J8" s="13"/>
      <c r="K8" s="13"/>
      <c r="L8" s="142"/>
    </row>
    <row r="9" spans="1:6" ht="12.75">
      <c r="A9" s="4" t="s">
        <v>22</v>
      </c>
      <c r="B9" s="4"/>
      <c r="C9" s="4"/>
      <c r="D9" s="4"/>
      <c r="E9" s="4"/>
      <c r="F9" s="4"/>
    </row>
    <row r="10" spans="1:11" ht="12.75">
      <c r="A10" s="4" t="s">
        <v>19</v>
      </c>
      <c r="B10" s="4"/>
      <c r="C10" s="4"/>
      <c r="D10" s="4"/>
      <c r="E10" s="4"/>
      <c r="G10" s="5">
        <f>SUM(G11:G14)</f>
        <v>19550</v>
      </c>
      <c r="H10" s="5">
        <f>SUM(H11:H14)</f>
        <v>23776</v>
      </c>
      <c r="I10" s="5">
        <f>SUM(I11:I14)</f>
        <v>23395</v>
      </c>
      <c r="J10" s="5">
        <f>SUM(J11:J14)</f>
        <v>22875</v>
      </c>
      <c r="K10" s="5">
        <f>SUM(K11:K14)</f>
        <v>24686</v>
      </c>
    </row>
    <row r="11" spans="1:11" ht="12.75">
      <c r="A11" s="7" t="s">
        <v>26</v>
      </c>
      <c r="B11" s="7"/>
      <c r="C11" s="7"/>
      <c r="D11" s="7"/>
      <c r="E11" s="7"/>
      <c r="F11" s="7"/>
      <c r="G11" s="12">
        <f aca="true" t="shared" si="0" ref="G11:K14">+G18+G25</f>
        <v>352</v>
      </c>
      <c r="H11" s="12">
        <f t="shared" si="0"/>
        <v>373</v>
      </c>
      <c r="I11" s="12">
        <f t="shared" si="0"/>
        <v>397</v>
      </c>
      <c r="J11" s="12">
        <f t="shared" si="0"/>
        <v>664</v>
      </c>
      <c r="K11" s="12">
        <f t="shared" si="0"/>
        <v>409</v>
      </c>
    </row>
    <row r="12" spans="1:11" ht="12.75">
      <c r="A12" s="7" t="s">
        <v>345</v>
      </c>
      <c r="B12" s="7"/>
      <c r="C12" s="7"/>
      <c r="D12" s="7"/>
      <c r="E12" s="7"/>
      <c r="F12" s="7"/>
      <c r="G12" s="12">
        <f t="shared" si="0"/>
        <v>587</v>
      </c>
      <c r="H12" s="12">
        <f t="shared" si="0"/>
        <v>584</v>
      </c>
      <c r="I12" s="12">
        <f t="shared" si="0"/>
        <v>796</v>
      </c>
      <c r="J12" s="12">
        <f t="shared" si="0"/>
        <v>780</v>
      </c>
      <c r="K12" s="12">
        <f t="shared" si="0"/>
        <v>810</v>
      </c>
    </row>
    <row r="13" spans="1:11" ht="12.75">
      <c r="A13" s="7" t="s">
        <v>8</v>
      </c>
      <c r="B13" s="7"/>
      <c r="C13" s="7"/>
      <c r="D13" s="7"/>
      <c r="E13" s="7"/>
      <c r="F13" s="7"/>
      <c r="G13" s="12">
        <f t="shared" si="0"/>
        <v>16020</v>
      </c>
      <c r="H13" s="12">
        <f t="shared" si="0"/>
        <v>20403</v>
      </c>
      <c r="I13" s="12">
        <f t="shared" si="0"/>
        <v>19947</v>
      </c>
      <c r="J13" s="12">
        <f t="shared" si="0"/>
        <v>19026</v>
      </c>
      <c r="K13" s="12">
        <f t="shared" si="0"/>
        <v>21509</v>
      </c>
    </row>
    <row r="14" spans="1:11" ht="12.75">
      <c r="A14" s="7" t="s">
        <v>318</v>
      </c>
      <c r="B14" s="7"/>
      <c r="C14" s="7"/>
      <c r="D14" s="7"/>
      <c r="E14" s="7"/>
      <c r="F14" s="7"/>
      <c r="G14" s="12">
        <f t="shared" si="0"/>
        <v>2591</v>
      </c>
      <c r="H14" s="12">
        <f t="shared" si="0"/>
        <v>2416</v>
      </c>
      <c r="I14" s="12">
        <f t="shared" si="0"/>
        <v>2255</v>
      </c>
      <c r="J14" s="12">
        <f t="shared" si="0"/>
        <v>2405</v>
      </c>
      <c r="K14" s="12">
        <f t="shared" si="0"/>
        <v>1958</v>
      </c>
    </row>
    <row r="15" spans="1:11" ht="12.75">
      <c r="A15" s="7"/>
      <c r="B15" s="7"/>
      <c r="C15" s="7"/>
      <c r="D15" s="7"/>
      <c r="E15" s="7"/>
      <c r="F15" s="7"/>
      <c r="G15" s="12"/>
      <c r="H15" s="12"/>
      <c r="I15" s="12"/>
      <c r="J15" s="12"/>
      <c r="K15" s="12"/>
    </row>
    <row r="16" spans="1:6" ht="12.75">
      <c r="A16" s="4" t="s">
        <v>23</v>
      </c>
      <c r="B16" s="4"/>
      <c r="C16" s="4"/>
      <c r="D16" s="4"/>
      <c r="E16" s="4"/>
      <c r="F16" s="4"/>
    </row>
    <row r="17" spans="1:11" ht="12.75">
      <c r="A17" s="4" t="s">
        <v>19</v>
      </c>
      <c r="B17" s="4"/>
      <c r="C17" s="4"/>
      <c r="D17" s="4"/>
      <c r="E17" s="4"/>
      <c r="F17" s="4"/>
      <c r="G17" s="5">
        <f>SUM(G18:G21)</f>
        <v>9880</v>
      </c>
      <c r="H17" s="5">
        <f>SUM(H18:H21)</f>
        <v>10603</v>
      </c>
      <c r="I17" s="5">
        <f>SUM(I18:I21)</f>
        <v>12019</v>
      </c>
      <c r="J17" s="5">
        <f>SUM(J18:J21)</f>
        <v>11507</v>
      </c>
      <c r="K17" s="5">
        <f>SUM(K18:K21)</f>
        <v>11748</v>
      </c>
    </row>
    <row r="18" spans="1:11" ht="12.75">
      <c r="A18" s="7" t="s">
        <v>26</v>
      </c>
      <c r="B18" s="7"/>
      <c r="C18" s="7"/>
      <c r="D18" s="7"/>
      <c r="E18" s="7"/>
      <c r="F18" s="7"/>
      <c r="G18" s="12">
        <v>299</v>
      </c>
      <c r="H18" s="12">
        <v>308</v>
      </c>
      <c r="I18" s="12">
        <v>316</v>
      </c>
      <c r="J18" s="12">
        <v>406</v>
      </c>
      <c r="K18" s="12">
        <v>348</v>
      </c>
    </row>
    <row r="19" spans="1:11" ht="12.75">
      <c r="A19" s="7" t="s">
        <v>7</v>
      </c>
      <c r="B19" s="7"/>
      <c r="C19" s="7"/>
      <c r="D19" s="7"/>
      <c r="E19" s="7"/>
      <c r="F19" s="7"/>
      <c r="G19" s="12">
        <v>519</v>
      </c>
      <c r="H19" s="12">
        <v>521</v>
      </c>
      <c r="I19" s="12">
        <v>719</v>
      </c>
      <c r="J19" s="12">
        <v>691</v>
      </c>
      <c r="K19" s="12">
        <v>664</v>
      </c>
    </row>
    <row r="20" spans="1:11" ht="12.75">
      <c r="A20" s="7" t="s">
        <v>8</v>
      </c>
      <c r="B20" s="7"/>
      <c r="C20" s="7"/>
      <c r="D20" s="7"/>
      <c r="E20" s="7"/>
      <c r="F20" s="7"/>
      <c r="G20" s="12">
        <v>7352</v>
      </c>
      <c r="H20" s="12">
        <v>8067</v>
      </c>
      <c r="I20" s="12">
        <v>9239</v>
      </c>
      <c r="J20" s="12">
        <v>8729</v>
      </c>
      <c r="K20" s="12">
        <v>9324</v>
      </c>
    </row>
    <row r="21" spans="1:11" ht="12.75">
      <c r="A21" s="7" t="s">
        <v>318</v>
      </c>
      <c r="B21" s="7"/>
      <c r="C21" s="7"/>
      <c r="D21" s="7"/>
      <c r="E21" s="7"/>
      <c r="F21" s="7"/>
      <c r="G21" s="12">
        <v>1710</v>
      </c>
      <c r="H21" s="12">
        <v>1707</v>
      </c>
      <c r="I21" s="12">
        <v>1745</v>
      </c>
      <c r="J21" s="12">
        <v>1681</v>
      </c>
      <c r="K21" s="12">
        <v>1412</v>
      </c>
    </row>
    <row r="22" spans="1:11" ht="12.75">
      <c r="A22" s="7"/>
      <c r="B22" s="7"/>
      <c r="C22" s="7"/>
      <c r="D22" s="7"/>
      <c r="E22" s="7"/>
      <c r="F22" s="7"/>
      <c r="G22" s="12"/>
      <c r="H22" s="12"/>
      <c r="I22" s="12"/>
      <c r="J22" s="12"/>
      <c r="K22" s="12"/>
    </row>
    <row r="23" spans="1:11" ht="12.75">
      <c r="A23" s="4" t="s">
        <v>24</v>
      </c>
      <c r="B23" s="4"/>
      <c r="C23" s="4"/>
      <c r="D23" s="4"/>
      <c r="E23" s="4"/>
      <c r="F23" s="4"/>
      <c r="G23" s="19"/>
      <c r="H23" s="19"/>
      <c r="I23" s="19"/>
      <c r="J23" s="19"/>
      <c r="K23" s="19"/>
    </row>
    <row r="24" spans="1:11" ht="12.75">
      <c r="A24" s="4" t="s">
        <v>19</v>
      </c>
      <c r="B24" s="4"/>
      <c r="C24" s="4"/>
      <c r="D24" s="4"/>
      <c r="E24" s="4"/>
      <c r="F24" s="4"/>
      <c r="G24" s="4">
        <f>SUM(G25:G28)</f>
        <v>9670</v>
      </c>
      <c r="H24" s="4">
        <f>SUM(H25:H28)</f>
        <v>13173</v>
      </c>
      <c r="I24" s="4">
        <f>SUM(I25:I28)</f>
        <v>11376</v>
      </c>
      <c r="J24" s="4">
        <f>SUM(J25:J28)</f>
        <v>11368</v>
      </c>
      <c r="K24" s="4">
        <f>SUM(K25:K28)</f>
        <v>12938</v>
      </c>
    </row>
    <row r="25" spans="1:11" ht="12.75">
      <c r="A25" s="7" t="s">
        <v>26</v>
      </c>
      <c r="B25" s="7"/>
      <c r="C25" s="7"/>
      <c r="D25" s="7"/>
      <c r="E25" s="7"/>
      <c r="F25" s="7"/>
      <c r="G25" s="12">
        <v>53</v>
      </c>
      <c r="H25" s="12">
        <v>65</v>
      </c>
      <c r="I25" s="12">
        <v>81</v>
      </c>
      <c r="J25" s="12">
        <v>258</v>
      </c>
      <c r="K25" s="12">
        <v>61</v>
      </c>
    </row>
    <row r="26" spans="1:11" ht="12.75">
      <c r="A26" s="7" t="s">
        <v>7</v>
      </c>
      <c r="B26" s="7"/>
      <c r="C26" s="7"/>
      <c r="D26" s="7"/>
      <c r="E26" s="7"/>
      <c r="F26" s="7"/>
      <c r="G26" s="12">
        <v>68</v>
      </c>
      <c r="H26" s="12">
        <v>63</v>
      </c>
      <c r="I26" s="12">
        <v>77</v>
      </c>
      <c r="J26" s="12">
        <v>89</v>
      </c>
      <c r="K26" s="12">
        <v>146</v>
      </c>
    </row>
    <row r="27" spans="1:11" ht="12.75">
      <c r="A27" s="7" t="s">
        <v>8</v>
      </c>
      <c r="B27" s="7"/>
      <c r="C27" s="7"/>
      <c r="D27" s="7"/>
      <c r="E27" s="7"/>
      <c r="F27" s="7"/>
      <c r="G27" s="12">
        <v>8668</v>
      </c>
      <c r="H27" s="12">
        <v>12336</v>
      </c>
      <c r="I27" s="12">
        <v>10708</v>
      </c>
      <c r="J27" s="12">
        <v>10297</v>
      </c>
      <c r="K27" s="12">
        <v>12185</v>
      </c>
    </row>
    <row r="28" spans="1:11" ht="12.75">
      <c r="A28" s="7" t="s">
        <v>318</v>
      </c>
      <c r="B28" s="7"/>
      <c r="C28" s="7"/>
      <c r="D28" s="7"/>
      <c r="E28" s="7"/>
      <c r="F28" s="7"/>
      <c r="G28" s="12">
        <v>881</v>
      </c>
      <c r="H28" s="12">
        <v>709</v>
      </c>
      <c r="I28" s="12">
        <v>510</v>
      </c>
      <c r="J28" s="12">
        <v>724</v>
      </c>
      <c r="K28" s="12">
        <v>546</v>
      </c>
    </row>
    <row r="29" spans="1:11" ht="13.5" thickBot="1">
      <c r="A29" s="10"/>
      <c r="B29" s="10"/>
      <c r="C29" s="10"/>
      <c r="D29" s="10"/>
      <c r="E29" s="10"/>
      <c r="F29" s="10"/>
      <c r="G29" s="21"/>
      <c r="H29" s="21"/>
      <c r="I29" s="21"/>
      <c r="J29" s="21"/>
      <c r="K29" s="21"/>
    </row>
    <row r="30" spans="1:13" ht="24" customHeight="1">
      <c r="A30" s="160" t="s">
        <v>359</v>
      </c>
      <c r="B30" s="204"/>
      <c r="C30" s="204"/>
      <c r="D30" s="204"/>
      <c r="E30" s="204"/>
      <c r="F30" s="204"/>
      <c r="G30" s="204"/>
      <c r="H30" s="204"/>
      <c r="I30" s="204"/>
      <c r="J30" s="204"/>
      <c r="K30" s="204"/>
      <c r="L30" s="61"/>
      <c r="M30" s="53"/>
    </row>
    <row r="31" spans="1:13" ht="15" customHeight="1">
      <c r="A31" s="160" t="s">
        <v>83</v>
      </c>
      <c r="B31" s="204"/>
      <c r="C31" s="204"/>
      <c r="D31" s="204"/>
      <c r="E31" s="204"/>
      <c r="F31" s="204"/>
      <c r="G31" s="204"/>
      <c r="H31" s="204"/>
      <c r="I31" s="204"/>
      <c r="J31" s="204"/>
      <c r="K31" s="204"/>
      <c r="L31" s="63"/>
      <c r="M31" s="63"/>
    </row>
    <row r="32" spans="1:13" ht="42" customHeight="1">
      <c r="A32" s="160" t="s">
        <v>84</v>
      </c>
      <c r="B32" s="204"/>
      <c r="C32" s="204"/>
      <c r="D32" s="204"/>
      <c r="E32" s="204"/>
      <c r="F32" s="204"/>
      <c r="G32" s="204"/>
      <c r="H32" s="204"/>
      <c r="I32" s="204"/>
      <c r="J32" s="204"/>
      <c r="K32" s="204"/>
      <c r="L32" s="61"/>
      <c r="M32" s="53"/>
    </row>
    <row r="33" spans="1:13" ht="30" customHeight="1">
      <c r="A33" s="206" t="s">
        <v>42</v>
      </c>
      <c r="B33" s="206"/>
      <c r="C33" s="206"/>
      <c r="D33" s="206"/>
      <c r="E33" s="206"/>
      <c r="F33" s="206"/>
      <c r="G33" s="206"/>
      <c r="H33" s="206"/>
      <c r="I33" s="206"/>
      <c r="J33" s="206"/>
      <c r="K33" s="206"/>
      <c r="L33" s="62"/>
      <c r="M33" s="53"/>
    </row>
    <row r="34" spans="1:13" s="46" customFormat="1" ht="51" customHeight="1">
      <c r="A34" s="171" t="s">
        <v>85</v>
      </c>
      <c r="B34" s="172"/>
      <c r="C34" s="172"/>
      <c r="D34" s="172"/>
      <c r="E34" s="172"/>
      <c r="F34" s="172"/>
      <c r="G34" s="172"/>
      <c r="H34" s="172"/>
      <c r="I34" s="172"/>
      <c r="J34" s="172"/>
      <c r="K34" s="205"/>
      <c r="L34" s="61"/>
      <c r="M34" s="57"/>
    </row>
  </sheetData>
  <sheetProtection sheet="1" objects="1" scenarios="1"/>
  <mergeCells count="7">
    <mergeCell ref="A34:K34"/>
    <mergeCell ref="A30:K30"/>
    <mergeCell ref="A1:K1"/>
    <mergeCell ref="A31:K31"/>
    <mergeCell ref="A32:K32"/>
    <mergeCell ref="A33:K33"/>
    <mergeCell ref="G4:K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U37"/>
  <sheetViews>
    <sheetView workbookViewId="0" topLeftCell="A1">
      <selection activeCell="A1" sqref="A1:K1"/>
    </sheetView>
  </sheetViews>
  <sheetFormatPr defaultColWidth="9.140625" defaultRowHeight="12.75"/>
  <cols>
    <col min="1" max="1" width="24.7109375" style="0" customWidth="1"/>
    <col min="2" max="11" width="5.7109375" style="0" customWidth="1"/>
    <col min="12" max="16" width="6.421875" style="0" customWidth="1"/>
  </cols>
  <sheetData>
    <row r="1" spans="1:21" ht="15">
      <c r="A1" s="165" t="s">
        <v>344</v>
      </c>
      <c r="B1" s="192"/>
      <c r="C1" s="192"/>
      <c r="D1" s="192"/>
      <c r="E1" s="192"/>
      <c r="F1" s="192"/>
      <c r="G1" s="192"/>
      <c r="H1" s="192"/>
      <c r="I1" s="192"/>
      <c r="J1" s="192"/>
      <c r="K1" s="192"/>
      <c r="L1" s="64"/>
      <c r="M1" s="149"/>
      <c r="N1" s="149"/>
      <c r="O1" s="149"/>
      <c r="P1" s="149"/>
      <c r="Q1" s="149"/>
      <c r="R1" s="142"/>
      <c r="S1" s="142"/>
      <c r="T1" s="142"/>
      <c r="U1" s="142"/>
    </row>
    <row r="2" spans="1:17" ht="9.75" customHeight="1">
      <c r="A2" s="5"/>
      <c r="B2" s="5"/>
      <c r="C2" s="5"/>
      <c r="D2" s="5"/>
      <c r="E2" s="5"/>
      <c r="F2" s="5"/>
      <c r="G2" s="20"/>
      <c r="H2" s="20"/>
      <c r="I2" s="20"/>
      <c r="J2" s="20"/>
      <c r="K2" s="20"/>
      <c r="L2" s="20"/>
      <c r="M2" s="20"/>
      <c r="N2" s="20"/>
      <c r="O2" s="20"/>
      <c r="P2" s="20"/>
      <c r="Q2" s="20"/>
    </row>
    <row r="3" spans="1:17" ht="9.75" customHeight="1">
      <c r="A3" s="5"/>
      <c r="B3" s="5"/>
      <c r="C3" s="5"/>
      <c r="D3" s="5"/>
      <c r="E3" s="5"/>
      <c r="F3" s="5"/>
      <c r="G3" s="20"/>
      <c r="H3" s="20"/>
      <c r="I3" s="20"/>
      <c r="J3" s="20"/>
      <c r="K3" s="20"/>
      <c r="L3" s="20"/>
      <c r="M3" s="20"/>
      <c r="N3" s="20"/>
      <c r="O3" s="20"/>
      <c r="P3" s="20"/>
      <c r="Q3" s="20"/>
    </row>
    <row r="4" spans="1:17" ht="13.5" thickBot="1">
      <c r="A4" s="10" t="s">
        <v>17</v>
      </c>
      <c r="B4" s="10"/>
      <c r="C4" s="10"/>
      <c r="D4" s="10"/>
      <c r="E4" s="10"/>
      <c r="F4" s="159" t="s">
        <v>354</v>
      </c>
      <c r="G4" s="207"/>
      <c r="H4" s="207"/>
      <c r="I4" s="207"/>
      <c r="J4" s="207"/>
      <c r="K4" s="207"/>
      <c r="M4" s="142"/>
      <c r="N4" s="142"/>
      <c r="O4" s="142"/>
      <c r="P4" s="142"/>
      <c r="Q4" s="142"/>
    </row>
    <row r="5" spans="1:17" ht="15" customHeight="1">
      <c r="A5" s="9" t="s">
        <v>6</v>
      </c>
      <c r="B5" s="9"/>
      <c r="C5" s="9"/>
      <c r="D5" s="9"/>
      <c r="E5" s="9"/>
      <c r="F5" s="9"/>
      <c r="G5" s="11">
        <v>2004</v>
      </c>
      <c r="H5" s="11">
        <v>2005</v>
      </c>
      <c r="I5" s="11">
        <v>2006</v>
      </c>
      <c r="J5" s="11">
        <v>2007</v>
      </c>
      <c r="K5" s="11">
        <v>2008</v>
      </c>
      <c r="M5" s="142"/>
      <c r="N5" s="142"/>
      <c r="O5" s="142"/>
      <c r="P5" s="142"/>
      <c r="Q5" s="142"/>
    </row>
    <row r="6" spans="1:17" ht="12.75">
      <c r="A6" s="43"/>
      <c r="B6" s="43"/>
      <c r="C6" s="43"/>
      <c r="D6" s="43"/>
      <c r="E6" s="43"/>
      <c r="F6" s="43"/>
      <c r="G6" s="48"/>
      <c r="H6" s="48"/>
      <c r="I6" s="48"/>
      <c r="J6" s="48"/>
      <c r="K6" s="48"/>
      <c r="M6" s="142"/>
      <c r="N6" s="142"/>
      <c r="O6" s="142"/>
      <c r="P6" s="142"/>
      <c r="Q6" s="142"/>
    </row>
    <row r="7" spans="1:17" ht="12.75">
      <c r="A7" s="4" t="s">
        <v>277</v>
      </c>
      <c r="B7" s="12"/>
      <c r="C7" s="12"/>
      <c r="D7" s="12"/>
      <c r="E7" s="12"/>
      <c r="F7" s="12"/>
      <c r="G7" s="13"/>
      <c r="H7" s="13"/>
      <c r="I7" s="13"/>
      <c r="J7" s="13"/>
      <c r="K7" s="13"/>
      <c r="M7" s="7"/>
      <c r="N7" s="7"/>
      <c r="O7" s="7"/>
      <c r="P7" s="7"/>
      <c r="Q7" s="7"/>
    </row>
    <row r="8" spans="1:17" ht="12.75">
      <c r="A8" s="4"/>
      <c r="B8" s="12"/>
      <c r="C8" s="12"/>
      <c r="D8" s="12"/>
      <c r="E8" s="12"/>
      <c r="F8" s="12"/>
      <c r="G8" s="13"/>
      <c r="H8" s="13"/>
      <c r="I8" s="13"/>
      <c r="J8" s="13"/>
      <c r="K8" s="13"/>
      <c r="M8" s="7"/>
      <c r="N8" s="7"/>
      <c r="O8" s="7"/>
      <c r="P8" s="7"/>
      <c r="Q8" s="7"/>
    </row>
    <row r="9" spans="1:17" ht="12.75">
      <c r="A9" s="4" t="s">
        <v>22</v>
      </c>
      <c r="B9" s="7"/>
      <c r="C9" s="7"/>
      <c r="D9" s="7"/>
      <c r="E9" s="7"/>
      <c r="F9" s="7"/>
      <c r="G9" s="13"/>
      <c r="H9" s="13"/>
      <c r="I9" s="13"/>
      <c r="J9" s="13"/>
      <c r="K9" s="13"/>
      <c r="M9" s="7"/>
      <c r="N9" s="7"/>
      <c r="O9" s="7"/>
      <c r="P9" s="7"/>
      <c r="Q9" s="7"/>
    </row>
    <row r="10" spans="1:17" ht="12.75">
      <c r="A10" s="4" t="s">
        <v>19</v>
      </c>
      <c r="B10" s="12"/>
      <c r="C10" s="12"/>
      <c r="D10" s="12"/>
      <c r="E10" s="12"/>
      <c r="F10" s="12"/>
      <c r="G10" s="5">
        <f>SUM(G11:G15)</f>
        <v>5365</v>
      </c>
      <c r="H10" s="5">
        <f>SUM(H11:H15)</f>
        <v>5758</v>
      </c>
      <c r="I10" s="5">
        <f>SUM(I11:I15)</f>
        <v>5904</v>
      </c>
      <c r="J10" s="5">
        <f>SUM(J11:J15)</f>
        <v>6059</v>
      </c>
      <c r="K10" s="5">
        <f>SUM(K11:K15)</f>
        <v>6361</v>
      </c>
      <c r="L10" s="1"/>
      <c r="M10" s="1"/>
      <c r="N10" s="1"/>
      <c r="O10" s="1"/>
      <c r="P10" s="1"/>
      <c r="Q10" s="7"/>
    </row>
    <row r="11" spans="1:17" ht="12.75">
      <c r="A11" s="7" t="s">
        <v>26</v>
      </c>
      <c r="B11" s="12"/>
      <c r="C11" s="12"/>
      <c r="D11" s="12"/>
      <c r="E11" s="12"/>
      <c r="F11" s="12"/>
      <c r="G11" s="12">
        <f aca="true" t="shared" si="0" ref="G11:K15">+G19+G27</f>
        <v>117</v>
      </c>
      <c r="H11" s="12">
        <f t="shared" si="0"/>
        <v>147</v>
      </c>
      <c r="I11" s="12">
        <f t="shared" si="0"/>
        <v>163</v>
      </c>
      <c r="J11" s="12">
        <f t="shared" si="0"/>
        <v>196</v>
      </c>
      <c r="K11" s="12">
        <f t="shared" si="0"/>
        <v>187</v>
      </c>
      <c r="Q11" s="7"/>
    </row>
    <row r="12" spans="1:21" ht="12.75">
      <c r="A12" s="7" t="s">
        <v>7</v>
      </c>
      <c r="B12" s="12"/>
      <c r="C12" s="12"/>
      <c r="D12" s="12"/>
      <c r="E12" s="12"/>
      <c r="F12" s="12"/>
      <c r="G12" s="12">
        <f t="shared" si="0"/>
        <v>351</v>
      </c>
      <c r="H12" s="12">
        <f t="shared" si="0"/>
        <v>348</v>
      </c>
      <c r="I12" s="12">
        <f t="shared" si="0"/>
        <v>413</v>
      </c>
      <c r="J12" s="12">
        <f t="shared" si="0"/>
        <v>428</v>
      </c>
      <c r="K12" s="12">
        <f t="shared" si="0"/>
        <v>418</v>
      </c>
      <c r="U12" t="s">
        <v>92</v>
      </c>
    </row>
    <row r="13" spans="1:21" ht="12.75">
      <c r="A13" s="7" t="s">
        <v>8</v>
      </c>
      <c r="B13" s="12"/>
      <c r="C13" s="12"/>
      <c r="D13" s="12"/>
      <c r="E13" s="12"/>
      <c r="F13" s="12"/>
      <c r="G13" s="12">
        <f t="shared" si="0"/>
        <v>4579</v>
      </c>
      <c r="H13" s="12">
        <f t="shared" si="0"/>
        <v>4982</v>
      </c>
      <c r="I13" s="12">
        <f t="shared" si="0"/>
        <v>5061</v>
      </c>
      <c r="J13" s="12">
        <f t="shared" si="0"/>
        <v>5178</v>
      </c>
      <c r="K13" s="12">
        <f t="shared" si="0"/>
        <v>5458</v>
      </c>
      <c r="U13" t="s">
        <v>92</v>
      </c>
    </row>
    <row r="14" spans="1:21" ht="12.75">
      <c r="A14" s="7" t="s">
        <v>5</v>
      </c>
      <c r="B14" s="12"/>
      <c r="C14" s="12"/>
      <c r="D14" s="12"/>
      <c r="E14" s="12"/>
      <c r="F14" s="12"/>
      <c r="G14" s="12">
        <f t="shared" si="0"/>
        <v>28</v>
      </c>
      <c r="H14" s="12">
        <f t="shared" si="0"/>
        <v>22</v>
      </c>
      <c r="I14" s="12">
        <f t="shared" si="0"/>
        <v>21</v>
      </c>
      <c r="J14" s="12">
        <f t="shared" si="0"/>
        <v>26</v>
      </c>
      <c r="K14" s="12">
        <f t="shared" si="0"/>
        <v>25</v>
      </c>
      <c r="M14" s="12"/>
      <c r="N14" s="12"/>
      <c r="O14" s="12"/>
      <c r="P14" s="12"/>
      <c r="Q14" s="12"/>
      <c r="R14" s="12"/>
      <c r="U14" t="s">
        <v>92</v>
      </c>
    </row>
    <row r="15" spans="1:11" ht="12.75">
      <c r="A15" s="7" t="s">
        <v>318</v>
      </c>
      <c r="B15" s="12"/>
      <c r="C15" s="12"/>
      <c r="D15" s="12"/>
      <c r="E15" s="12"/>
      <c r="F15" s="12"/>
      <c r="G15" s="12">
        <f t="shared" si="0"/>
        <v>290</v>
      </c>
      <c r="H15" s="12">
        <f t="shared" si="0"/>
        <v>259</v>
      </c>
      <c r="I15" s="12">
        <f t="shared" si="0"/>
        <v>246</v>
      </c>
      <c r="J15" s="12">
        <f t="shared" si="0"/>
        <v>231</v>
      </c>
      <c r="K15" s="12">
        <f t="shared" si="0"/>
        <v>273</v>
      </c>
    </row>
    <row r="16" spans="1:21" ht="12.75">
      <c r="A16" s="7"/>
      <c r="B16" s="7"/>
      <c r="C16" s="7"/>
      <c r="D16" s="7"/>
      <c r="E16" s="7"/>
      <c r="F16" s="7"/>
      <c r="G16" s="7"/>
      <c r="H16" s="7"/>
      <c r="I16" s="7"/>
      <c r="J16" s="7"/>
      <c r="K16" s="7"/>
      <c r="U16" t="s">
        <v>92</v>
      </c>
    </row>
    <row r="17" spans="1:21" ht="12.75">
      <c r="A17" s="4" t="s">
        <v>23</v>
      </c>
      <c r="B17" s="7"/>
      <c r="C17" s="7"/>
      <c r="D17" s="7"/>
      <c r="E17" s="7"/>
      <c r="F17" s="7"/>
      <c r="G17" s="13"/>
      <c r="H17" s="13"/>
      <c r="I17" s="13"/>
      <c r="J17" s="13"/>
      <c r="K17" s="13"/>
      <c r="L17" s="142"/>
      <c r="U17" t="s">
        <v>91</v>
      </c>
    </row>
    <row r="18" spans="1:16" ht="12.75">
      <c r="A18" s="4" t="s">
        <v>19</v>
      </c>
      <c r="B18" s="13"/>
      <c r="C18" s="13"/>
      <c r="D18" s="13"/>
      <c r="E18" s="13"/>
      <c r="F18" s="13"/>
      <c r="G18" s="82">
        <f>SUM(G19:G23)</f>
        <v>4026</v>
      </c>
      <c r="H18" s="82">
        <f>SUM(H19:H23)</f>
        <v>4287</v>
      </c>
      <c r="I18" s="82">
        <f>SUM(I19:I23)</f>
        <v>4507</v>
      </c>
      <c r="J18" s="82">
        <f>SUM(J19:J23)</f>
        <v>4643</v>
      </c>
      <c r="K18" s="82">
        <f>SUM(K19:K23)</f>
        <v>4859</v>
      </c>
      <c r="L18" s="1"/>
      <c r="M18" s="1"/>
      <c r="N18" s="1"/>
      <c r="O18" s="1"/>
      <c r="P18" s="1"/>
    </row>
    <row r="19" spans="1:11" ht="12.75">
      <c r="A19" s="7" t="s">
        <v>26</v>
      </c>
      <c r="B19" s="12"/>
      <c r="C19" s="12"/>
      <c r="D19" s="12"/>
      <c r="E19" s="12"/>
      <c r="F19" s="12"/>
      <c r="G19" s="12">
        <v>89</v>
      </c>
      <c r="H19" s="12">
        <v>121</v>
      </c>
      <c r="I19" s="12">
        <v>136</v>
      </c>
      <c r="J19" s="12">
        <v>169</v>
      </c>
      <c r="K19" s="12">
        <v>161</v>
      </c>
    </row>
    <row r="20" spans="1:11" ht="12.75">
      <c r="A20" s="7" t="s">
        <v>7</v>
      </c>
      <c r="B20" s="12"/>
      <c r="C20" s="12"/>
      <c r="D20" s="12"/>
      <c r="E20" s="12"/>
      <c r="F20" s="12"/>
      <c r="G20" s="12">
        <v>317</v>
      </c>
      <c r="H20" s="12">
        <v>313</v>
      </c>
      <c r="I20" s="12">
        <v>365</v>
      </c>
      <c r="J20" s="12">
        <v>377</v>
      </c>
      <c r="K20" s="12">
        <v>362</v>
      </c>
    </row>
    <row r="21" spans="1:11" ht="12.75">
      <c r="A21" s="7" t="s">
        <v>8</v>
      </c>
      <c r="B21" s="12"/>
      <c r="C21" s="12"/>
      <c r="D21" s="12"/>
      <c r="E21" s="12"/>
      <c r="F21" s="12"/>
      <c r="G21" s="12">
        <v>3367</v>
      </c>
      <c r="H21" s="12">
        <v>3643</v>
      </c>
      <c r="I21" s="12">
        <v>3818</v>
      </c>
      <c r="J21" s="12">
        <v>3913</v>
      </c>
      <c r="K21" s="12">
        <v>4115</v>
      </c>
    </row>
    <row r="22" spans="1:17" ht="12.75">
      <c r="A22" s="7" t="s">
        <v>5</v>
      </c>
      <c r="B22" s="12"/>
      <c r="C22" s="12"/>
      <c r="D22" s="12"/>
      <c r="E22" s="12"/>
      <c r="F22" s="12"/>
      <c r="G22" s="12">
        <v>19</v>
      </c>
      <c r="H22" s="12">
        <v>18</v>
      </c>
      <c r="I22" s="12">
        <v>13</v>
      </c>
      <c r="J22" s="12">
        <v>22</v>
      </c>
      <c r="K22" s="12">
        <v>18</v>
      </c>
      <c r="M22" s="7"/>
      <c r="N22" s="7"/>
      <c r="O22" s="7"/>
      <c r="P22" s="7"/>
      <c r="Q22" s="7"/>
    </row>
    <row r="23" spans="1:17" ht="12.75">
      <c r="A23" s="7" t="s">
        <v>318</v>
      </c>
      <c r="B23" s="12"/>
      <c r="C23" s="12"/>
      <c r="D23" s="12"/>
      <c r="E23" s="12"/>
      <c r="F23" s="12"/>
      <c r="G23" s="12">
        <f>4026-SUM(G19:G22)</f>
        <v>234</v>
      </c>
      <c r="H23" s="12">
        <f>4287-SUM(H19:H22)</f>
        <v>192</v>
      </c>
      <c r="I23" s="12">
        <f>4507-SUM(I19:I22)</f>
        <v>175</v>
      </c>
      <c r="J23" s="12">
        <f>4643-SUM(J19:J22)</f>
        <v>162</v>
      </c>
      <c r="K23" s="12">
        <f>4859-SUM(K19:K22)</f>
        <v>203</v>
      </c>
      <c r="M23" s="7"/>
      <c r="N23" s="7"/>
      <c r="O23" s="7"/>
      <c r="P23" s="7"/>
      <c r="Q23" s="7"/>
    </row>
    <row r="24" spans="1:17" ht="12.75">
      <c r="A24" s="43"/>
      <c r="B24" s="12"/>
      <c r="C24" s="12"/>
      <c r="D24" s="12"/>
      <c r="E24" s="12"/>
      <c r="F24" s="12"/>
      <c r="G24" s="7"/>
      <c r="H24" s="7"/>
      <c r="I24" s="7"/>
      <c r="J24" s="7"/>
      <c r="K24" s="7"/>
      <c r="M24" s="7"/>
      <c r="N24" s="7"/>
      <c r="O24" s="7"/>
      <c r="P24" s="7"/>
      <c r="Q24" s="7"/>
    </row>
    <row r="25" spans="1:17" ht="12.75">
      <c r="A25" s="4" t="s">
        <v>24</v>
      </c>
      <c r="B25" s="7"/>
      <c r="C25" s="7"/>
      <c r="D25" s="7"/>
      <c r="E25" s="7"/>
      <c r="F25" s="7"/>
      <c r="G25" s="13"/>
      <c r="H25" s="13"/>
      <c r="I25" s="13"/>
      <c r="J25" s="13"/>
      <c r="K25" s="13"/>
      <c r="M25" s="7"/>
      <c r="N25" s="7"/>
      <c r="O25" s="7"/>
      <c r="P25" s="7"/>
      <c r="Q25" s="7"/>
    </row>
    <row r="26" spans="1:17" ht="12.75">
      <c r="A26" s="4" t="s">
        <v>19</v>
      </c>
      <c r="B26" s="13"/>
      <c r="C26" s="13"/>
      <c r="D26" s="13"/>
      <c r="E26" s="13"/>
      <c r="F26" s="13"/>
      <c r="G26" s="82">
        <f>SUM(G27:G31)</f>
        <v>1339</v>
      </c>
      <c r="H26" s="82">
        <f>SUM(H27:H31)</f>
        <v>1471</v>
      </c>
      <c r="I26" s="82">
        <f>SUM(I27:I31)</f>
        <v>1397</v>
      </c>
      <c r="J26" s="82">
        <f>SUM(J27:J31)</f>
        <v>1416</v>
      </c>
      <c r="K26" s="82">
        <f>SUM(K27:K31)</f>
        <v>1502</v>
      </c>
      <c r="L26" s="1"/>
      <c r="M26" s="1"/>
      <c r="N26" s="1"/>
      <c r="O26" s="1"/>
      <c r="P26" s="1"/>
      <c r="Q26" s="7"/>
    </row>
    <row r="27" spans="1:17" ht="12.75">
      <c r="A27" s="7" t="s">
        <v>26</v>
      </c>
      <c r="B27" s="12"/>
      <c r="C27" s="12"/>
      <c r="D27" s="12"/>
      <c r="E27" s="12"/>
      <c r="F27" s="12"/>
      <c r="G27" s="12">
        <v>28</v>
      </c>
      <c r="H27" s="12">
        <v>26</v>
      </c>
      <c r="I27" s="12">
        <v>27</v>
      </c>
      <c r="J27" s="12">
        <v>27</v>
      </c>
      <c r="K27" s="12">
        <v>26</v>
      </c>
      <c r="M27" s="7"/>
      <c r="N27" s="7"/>
      <c r="O27" s="7"/>
      <c r="P27" s="7"/>
      <c r="Q27" s="7"/>
    </row>
    <row r="28" spans="1:17" ht="12.75">
      <c r="A28" s="7" t="s">
        <v>7</v>
      </c>
      <c r="B28" s="12"/>
      <c r="C28" s="12"/>
      <c r="D28" s="12"/>
      <c r="E28" s="12"/>
      <c r="F28" s="12"/>
      <c r="G28" s="12">
        <v>34</v>
      </c>
      <c r="H28" s="12">
        <v>35</v>
      </c>
      <c r="I28" s="12">
        <v>48</v>
      </c>
      <c r="J28" s="12">
        <v>51</v>
      </c>
      <c r="K28" s="12">
        <v>56</v>
      </c>
      <c r="M28" s="7"/>
      <c r="N28" s="7"/>
      <c r="O28" s="7"/>
      <c r="P28" s="7"/>
      <c r="Q28" s="7"/>
    </row>
    <row r="29" spans="1:17" ht="12.75">
      <c r="A29" s="7" t="s">
        <v>8</v>
      </c>
      <c r="B29" s="12"/>
      <c r="C29" s="12"/>
      <c r="D29" s="12"/>
      <c r="E29" s="12"/>
      <c r="F29" s="12"/>
      <c r="G29" s="12">
        <v>1212</v>
      </c>
      <c r="H29" s="12">
        <v>1339</v>
      </c>
      <c r="I29" s="12">
        <v>1243</v>
      </c>
      <c r="J29" s="12">
        <v>1265</v>
      </c>
      <c r="K29" s="12">
        <v>1343</v>
      </c>
      <c r="M29" s="7"/>
      <c r="N29" s="7"/>
      <c r="O29" s="7"/>
      <c r="P29" s="7"/>
      <c r="Q29" s="7"/>
    </row>
    <row r="30" spans="1:17" ht="12.75">
      <c r="A30" s="7" t="s">
        <v>5</v>
      </c>
      <c r="B30" s="12"/>
      <c r="C30" s="12"/>
      <c r="D30" s="12"/>
      <c r="E30" s="12"/>
      <c r="F30" s="12"/>
      <c r="G30" s="12">
        <v>9</v>
      </c>
      <c r="H30" s="12">
        <v>4</v>
      </c>
      <c r="I30" s="12">
        <v>8</v>
      </c>
      <c r="J30" s="12">
        <v>4</v>
      </c>
      <c r="K30" s="12">
        <v>7</v>
      </c>
      <c r="L30" s="12"/>
      <c r="M30" s="7"/>
      <c r="N30" s="7"/>
      <c r="O30" s="7"/>
      <c r="P30" s="7"/>
      <c r="Q30" s="7"/>
    </row>
    <row r="31" spans="1:17" ht="12.75">
      <c r="A31" s="7" t="s">
        <v>318</v>
      </c>
      <c r="B31" s="12"/>
      <c r="C31" s="12"/>
      <c r="D31" s="12"/>
      <c r="E31" s="12"/>
      <c r="F31" s="12"/>
      <c r="G31" s="12">
        <f>1339-SUM(G27:G30)</f>
        <v>56</v>
      </c>
      <c r="H31" s="12">
        <f>1471-SUM(H27:H30)</f>
        <v>67</v>
      </c>
      <c r="I31" s="12">
        <f>1397-SUM(I27:I30)</f>
        <v>71</v>
      </c>
      <c r="J31" s="12">
        <f>1416-SUM(J27:J30)</f>
        <v>69</v>
      </c>
      <c r="K31" s="12">
        <f>1502-SUM(K27:K30)</f>
        <v>70</v>
      </c>
      <c r="L31" s="12"/>
      <c r="M31" s="7"/>
      <c r="N31" s="7"/>
      <c r="O31" s="7"/>
      <c r="P31" s="7"/>
      <c r="Q31" s="7"/>
    </row>
    <row r="32" spans="1:17" ht="13.5" thickBot="1">
      <c r="A32" s="10"/>
      <c r="B32" s="21"/>
      <c r="C32" s="21"/>
      <c r="D32" s="21"/>
      <c r="E32" s="21"/>
      <c r="F32" s="21"/>
      <c r="G32" s="21"/>
      <c r="H32" s="21"/>
      <c r="I32" s="21"/>
      <c r="J32" s="21"/>
      <c r="K32" s="21"/>
      <c r="L32" s="12"/>
      <c r="M32" s="7"/>
      <c r="N32" s="7"/>
      <c r="O32" s="7"/>
      <c r="P32" s="7"/>
      <c r="Q32" s="7"/>
    </row>
    <row r="33" spans="1:17" ht="27" customHeight="1">
      <c r="A33" s="160" t="s">
        <v>359</v>
      </c>
      <c r="B33" s="204"/>
      <c r="C33" s="204"/>
      <c r="D33" s="204"/>
      <c r="E33" s="204"/>
      <c r="F33" s="204"/>
      <c r="G33" s="204"/>
      <c r="H33" s="204"/>
      <c r="I33" s="204"/>
      <c r="J33" s="204"/>
      <c r="K33" s="204"/>
      <c r="L33" s="61"/>
      <c r="M33" s="53"/>
      <c r="N33" s="53"/>
      <c r="O33" s="53"/>
      <c r="P33" s="53"/>
      <c r="Q33" s="53"/>
    </row>
    <row r="34" spans="1:17" ht="13.5" customHeight="1">
      <c r="A34" s="160" t="s">
        <v>83</v>
      </c>
      <c r="B34" s="204"/>
      <c r="C34" s="204"/>
      <c r="D34" s="204"/>
      <c r="E34" s="204"/>
      <c r="F34" s="204"/>
      <c r="G34" s="204"/>
      <c r="H34" s="204"/>
      <c r="I34" s="204"/>
      <c r="J34" s="204"/>
      <c r="K34" s="204"/>
      <c r="L34" s="63"/>
      <c r="M34" s="63"/>
      <c r="N34" s="63"/>
      <c r="O34" s="63"/>
      <c r="P34" s="63"/>
      <c r="Q34" s="63"/>
    </row>
    <row r="35" spans="1:17" ht="44.25" customHeight="1">
      <c r="A35" s="160" t="s">
        <v>84</v>
      </c>
      <c r="B35" s="204"/>
      <c r="C35" s="204"/>
      <c r="D35" s="204"/>
      <c r="E35" s="204"/>
      <c r="F35" s="204"/>
      <c r="G35" s="204"/>
      <c r="H35" s="204"/>
      <c r="I35" s="204"/>
      <c r="J35" s="204"/>
      <c r="K35" s="204"/>
      <c r="L35" s="61"/>
      <c r="M35" s="53"/>
      <c r="N35" s="53"/>
      <c r="O35" s="53"/>
      <c r="P35" s="53"/>
      <c r="Q35" s="53"/>
    </row>
    <row r="36" spans="1:17" ht="30.75" customHeight="1" thickBot="1">
      <c r="A36" s="208" t="s">
        <v>42</v>
      </c>
      <c r="B36" s="208"/>
      <c r="C36" s="208"/>
      <c r="D36" s="208"/>
      <c r="E36" s="208"/>
      <c r="F36" s="208"/>
      <c r="G36" s="208"/>
      <c r="H36" s="208"/>
      <c r="I36" s="208"/>
      <c r="J36" s="208"/>
      <c r="K36" s="208"/>
      <c r="L36" s="62"/>
      <c r="M36" s="53"/>
      <c r="N36" s="53"/>
      <c r="O36" s="53"/>
      <c r="P36" s="53"/>
      <c r="Q36" s="53"/>
    </row>
    <row r="37" spans="1:17" s="46" customFormat="1" ht="50.25" customHeight="1">
      <c r="A37" s="171" t="s">
        <v>281</v>
      </c>
      <c r="B37" s="172"/>
      <c r="C37" s="172"/>
      <c r="D37" s="172"/>
      <c r="E37" s="172"/>
      <c r="F37" s="172"/>
      <c r="G37" s="172"/>
      <c r="H37" s="172"/>
      <c r="I37" s="172"/>
      <c r="J37" s="172"/>
      <c r="K37" s="205"/>
      <c r="L37" s="61"/>
      <c r="M37" s="57"/>
      <c r="N37" s="57"/>
      <c r="O37" s="57"/>
      <c r="P37" s="57"/>
      <c r="Q37" s="57"/>
    </row>
  </sheetData>
  <sheetProtection sheet="1" objects="1" scenarios="1"/>
  <mergeCells count="7">
    <mergeCell ref="A35:K35"/>
    <mergeCell ref="A36:K36"/>
    <mergeCell ref="A37:K37"/>
    <mergeCell ref="A1:K1"/>
    <mergeCell ref="A33:K33"/>
    <mergeCell ref="A34:K34"/>
    <mergeCell ref="F4:K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1:L50"/>
  <sheetViews>
    <sheetView workbookViewId="0" topLeftCell="A4">
      <selection activeCell="A1" sqref="A1:K1"/>
    </sheetView>
  </sheetViews>
  <sheetFormatPr defaultColWidth="9.140625" defaultRowHeight="12" customHeight="1"/>
  <cols>
    <col min="1" max="1" width="18.7109375" style="2" customWidth="1"/>
    <col min="2" max="6" width="5.7109375" style="2" customWidth="1"/>
    <col min="7" max="11" width="5.7109375" style="14" customWidth="1"/>
    <col min="12" max="12" width="5.7109375" style="2" customWidth="1"/>
    <col min="13" max="16384" width="9.140625" style="2" customWidth="1"/>
  </cols>
  <sheetData>
    <row r="1" spans="1:11" ht="12" customHeight="1">
      <c r="A1" s="165" t="s">
        <v>336</v>
      </c>
      <c r="B1" s="165"/>
      <c r="C1" s="165"/>
      <c r="D1" s="165"/>
      <c r="E1" s="165"/>
      <c r="F1" s="165"/>
      <c r="G1" s="212"/>
      <c r="H1" s="212"/>
      <c r="I1" s="212"/>
      <c r="J1" s="212"/>
      <c r="K1" s="212"/>
    </row>
    <row r="4" spans="1:11" ht="15" customHeight="1" thickBot="1">
      <c r="A4" s="10" t="s">
        <v>17</v>
      </c>
      <c r="B4" s="10"/>
      <c r="C4" s="10"/>
      <c r="D4" s="10"/>
      <c r="E4" s="10"/>
      <c r="F4" s="10"/>
      <c r="G4" s="15"/>
      <c r="H4" s="159" t="s">
        <v>355</v>
      </c>
      <c r="I4" s="190"/>
      <c r="J4" s="190"/>
      <c r="K4" s="190"/>
    </row>
    <row r="5" spans="1:11" ht="12" customHeight="1">
      <c r="A5" s="3" t="s">
        <v>15</v>
      </c>
      <c r="B5" s="3"/>
      <c r="C5" s="3"/>
      <c r="D5" s="3"/>
      <c r="E5" s="3"/>
      <c r="F5" s="3"/>
      <c r="G5" s="16">
        <v>2004</v>
      </c>
      <c r="H5" s="16">
        <v>2005</v>
      </c>
      <c r="I5" s="16">
        <v>2006</v>
      </c>
      <c r="J5" s="16">
        <v>2007</v>
      </c>
      <c r="K5" s="16">
        <v>2008</v>
      </c>
    </row>
    <row r="6" spans="7:11" ht="12" customHeight="1">
      <c r="G6" s="17"/>
      <c r="H6" s="17"/>
      <c r="I6" s="17"/>
      <c r="J6" s="17"/>
      <c r="K6" s="17"/>
    </row>
    <row r="7" spans="1:12" ht="12" customHeight="1">
      <c r="A7" s="4" t="s">
        <v>22</v>
      </c>
      <c r="B7" s="4"/>
      <c r="C7" s="4"/>
      <c r="D7" s="4"/>
      <c r="E7" s="4"/>
      <c r="F7" s="4"/>
      <c r="G7" s="17"/>
      <c r="H7" s="17"/>
      <c r="I7" s="17"/>
      <c r="J7" s="17"/>
      <c r="K7" s="17"/>
      <c r="L7" s="4"/>
    </row>
    <row r="8" spans="1:11" ht="12" customHeight="1">
      <c r="A8" s="4" t="s">
        <v>20</v>
      </c>
      <c r="B8" s="4"/>
      <c r="C8" s="4"/>
      <c r="D8" s="4"/>
      <c r="E8" s="4"/>
      <c r="F8" s="4"/>
      <c r="G8" s="18">
        <f>SUM(G9:G18)</f>
        <v>19550</v>
      </c>
      <c r="H8" s="18">
        <f>SUM(H9:H18)</f>
        <v>23776</v>
      </c>
      <c r="I8" s="18">
        <f>SUM(I9:I18)</f>
        <v>23395</v>
      </c>
      <c r="J8" s="18">
        <f>SUM(J9:J18)</f>
        <v>22875</v>
      </c>
      <c r="K8" s="18">
        <f>SUM(K9:K18)</f>
        <v>24686</v>
      </c>
    </row>
    <row r="9" spans="1:12" ht="12" customHeight="1">
      <c r="A9" s="27" t="s">
        <v>43</v>
      </c>
      <c r="B9" s="27"/>
      <c r="C9" s="27"/>
      <c r="D9" s="27"/>
      <c r="E9" s="27"/>
      <c r="F9" s="27"/>
      <c r="G9" s="19">
        <f aca="true" t="shared" si="0" ref="G9:K18">+G22+G36</f>
        <v>260</v>
      </c>
      <c r="H9" s="19">
        <f t="shared" si="0"/>
        <v>273</v>
      </c>
      <c r="I9" s="19">
        <f t="shared" si="0"/>
        <v>444</v>
      </c>
      <c r="J9" s="19">
        <f t="shared" si="0"/>
        <v>430</v>
      </c>
      <c r="K9" s="19">
        <f t="shared" si="0"/>
        <v>410</v>
      </c>
      <c r="L9" s="4"/>
    </row>
    <row r="10" spans="1:12" ht="12" customHeight="1">
      <c r="A10" s="27" t="s">
        <v>44</v>
      </c>
      <c r="B10" s="27"/>
      <c r="C10" s="27"/>
      <c r="D10" s="27"/>
      <c r="E10" s="27"/>
      <c r="F10" s="27"/>
      <c r="G10" s="19">
        <f t="shared" si="0"/>
        <v>305</v>
      </c>
      <c r="H10" s="19">
        <f t="shared" si="0"/>
        <v>380</v>
      </c>
      <c r="I10" s="19">
        <f t="shared" si="0"/>
        <v>401</v>
      </c>
      <c r="J10" s="19">
        <f t="shared" si="0"/>
        <v>362</v>
      </c>
      <c r="K10" s="19">
        <f t="shared" si="0"/>
        <v>395</v>
      </c>
      <c r="L10" s="4"/>
    </row>
    <row r="11" spans="1:12" ht="12" customHeight="1">
      <c r="A11" s="27" t="s">
        <v>45</v>
      </c>
      <c r="B11" s="27"/>
      <c r="C11" s="27"/>
      <c r="D11" s="27"/>
      <c r="E11" s="27"/>
      <c r="F11" s="27"/>
      <c r="G11" s="19">
        <f t="shared" si="0"/>
        <v>52</v>
      </c>
      <c r="H11" s="19">
        <f t="shared" si="0"/>
        <v>32</v>
      </c>
      <c r="I11" s="19">
        <f t="shared" si="0"/>
        <v>48</v>
      </c>
      <c r="J11" s="19">
        <f t="shared" si="0"/>
        <v>40</v>
      </c>
      <c r="K11" s="19">
        <f t="shared" si="0"/>
        <v>46</v>
      </c>
      <c r="L11" s="4"/>
    </row>
    <row r="12" spans="1:12" ht="12" customHeight="1">
      <c r="A12" s="27" t="s">
        <v>46</v>
      </c>
      <c r="B12" s="27"/>
      <c r="C12" s="27"/>
      <c r="D12" s="27"/>
      <c r="E12" s="27"/>
      <c r="F12" s="27"/>
      <c r="G12" s="19">
        <f t="shared" si="0"/>
        <v>3293</v>
      </c>
      <c r="H12" s="19">
        <f t="shared" si="0"/>
        <v>4261</v>
      </c>
      <c r="I12" s="19">
        <f t="shared" si="0"/>
        <v>3533</v>
      </c>
      <c r="J12" s="19">
        <f t="shared" si="0"/>
        <v>3135</v>
      </c>
      <c r="K12" s="19">
        <f t="shared" si="0"/>
        <v>3142</v>
      </c>
      <c r="L12" s="4"/>
    </row>
    <row r="13" spans="1:12" ht="12" customHeight="1">
      <c r="A13" s="27" t="s">
        <v>47</v>
      </c>
      <c r="B13" s="27"/>
      <c r="C13" s="27"/>
      <c r="D13" s="27"/>
      <c r="E13" s="27"/>
      <c r="F13" s="27"/>
      <c r="G13" s="19">
        <f t="shared" si="0"/>
        <v>300</v>
      </c>
      <c r="H13" s="19">
        <f t="shared" si="0"/>
        <v>394</v>
      </c>
      <c r="I13" s="19">
        <f t="shared" si="0"/>
        <v>444</v>
      </c>
      <c r="J13" s="19">
        <f t="shared" si="0"/>
        <v>510</v>
      </c>
      <c r="K13" s="19">
        <f t="shared" si="0"/>
        <v>391</v>
      </c>
      <c r="L13" s="4"/>
    </row>
    <row r="14" spans="1:12" ht="12" customHeight="1">
      <c r="A14" s="27" t="s">
        <v>48</v>
      </c>
      <c r="B14" s="27"/>
      <c r="C14" s="27"/>
      <c r="D14" s="27"/>
      <c r="E14" s="27"/>
      <c r="F14" s="27"/>
      <c r="G14" s="19">
        <f t="shared" si="0"/>
        <v>11709</v>
      </c>
      <c r="H14" s="19">
        <f t="shared" si="0"/>
        <v>14055</v>
      </c>
      <c r="I14" s="19">
        <f t="shared" si="0"/>
        <v>13905</v>
      </c>
      <c r="J14" s="19">
        <f t="shared" si="0"/>
        <v>13555</v>
      </c>
      <c r="K14" s="19">
        <f t="shared" si="0"/>
        <v>15791</v>
      </c>
      <c r="L14" s="4"/>
    </row>
    <row r="15" spans="1:12" ht="12" customHeight="1">
      <c r="A15" s="27" t="s">
        <v>49</v>
      </c>
      <c r="B15" s="27"/>
      <c r="C15" s="27"/>
      <c r="D15" s="27"/>
      <c r="E15" s="27"/>
      <c r="F15" s="27"/>
      <c r="G15" s="19">
        <f t="shared" si="0"/>
        <v>802</v>
      </c>
      <c r="H15" s="19">
        <f t="shared" si="0"/>
        <v>924</v>
      </c>
      <c r="I15" s="19">
        <f t="shared" si="0"/>
        <v>1131</v>
      </c>
      <c r="J15" s="19">
        <f t="shared" si="0"/>
        <v>1750</v>
      </c>
      <c r="K15" s="19">
        <f t="shared" si="0"/>
        <v>1342</v>
      </c>
      <c r="L15" s="4"/>
    </row>
    <row r="16" spans="1:12" ht="12" customHeight="1">
      <c r="A16" s="27" t="s">
        <v>50</v>
      </c>
      <c r="B16" s="27"/>
      <c r="C16" s="27"/>
      <c r="D16" s="27"/>
      <c r="E16" s="27"/>
      <c r="F16" s="27"/>
      <c r="G16" s="19">
        <f t="shared" si="0"/>
        <v>1750</v>
      </c>
      <c r="H16" s="19">
        <f t="shared" si="0"/>
        <v>2254</v>
      </c>
      <c r="I16" s="19">
        <f t="shared" si="0"/>
        <v>2420</v>
      </c>
      <c r="J16" s="19">
        <f t="shared" si="0"/>
        <v>2049</v>
      </c>
      <c r="K16" s="19">
        <f t="shared" si="0"/>
        <v>1998</v>
      </c>
      <c r="L16" s="4"/>
    </row>
    <row r="17" spans="1:12" ht="12" customHeight="1">
      <c r="A17" s="27" t="s">
        <v>51</v>
      </c>
      <c r="B17" s="27"/>
      <c r="C17" s="27"/>
      <c r="D17" s="27"/>
      <c r="E17" s="27"/>
      <c r="F17" s="27"/>
      <c r="G17" s="19">
        <f t="shared" si="0"/>
        <v>1069</v>
      </c>
      <c r="H17" s="19">
        <f t="shared" si="0"/>
        <v>1188</v>
      </c>
      <c r="I17" s="19">
        <f t="shared" si="0"/>
        <v>1063</v>
      </c>
      <c r="J17" s="19">
        <f t="shared" si="0"/>
        <v>1039</v>
      </c>
      <c r="K17" s="19">
        <f t="shared" si="0"/>
        <v>1117</v>
      </c>
      <c r="L17" s="4"/>
    </row>
    <row r="18" spans="1:12" ht="12" customHeight="1">
      <c r="A18" s="27" t="s">
        <v>52</v>
      </c>
      <c r="B18" s="27"/>
      <c r="C18" s="27"/>
      <c r="D18" s="27"/>
      <c r="E18" s="27"/>
      <c r="F18" s="27"/>
      <c r="G18" s="19">
        <f t="shared" si="0"/>
        <v>10</v>
      </c>
      <c r="H18" s="19">
        <f t="shared" si="0"/>
        <v>15</v>
      </c>
      <c r="I18" s="19">
        <f t="shared" si="0"/>
        <v>6</v>
      </c>
      <c r="J18" s="19">
        <f t="shared" si="0"/>
        <v>5</v>
      </c>
      <c r="K18" s="19">
        <f t="shared" si="0"/>
        <v>54</v>
      </c>
      <c r="L18" s="4"/>
    </row>
    <row r="19" spans="1:12" ht="12" customHeight="1">
      <c r="A19" s="7"/>
      <c r="B19" s="7"/>
      <c r="C19" s="7"/>
      <c r="D19" s="7"/>
      <c r="E19" s="7"/>
      <c r="F19" s="7"/>
      <c r="G19" s="19"/>
      <c r="H19" s="19"/>
      <c r="I19" s="19"/>
      <c r="J19" s="19"/>
      <c r="K19" s="19"/>
      <c r="L19" s="7"/>
    </row>
    <row r="20" spans="1:12" ht="12" customHeight="1">
      <c r="A20" s="71" t="s">
        <v>86</v>
      </c>
      <c r="B20" s="72"/>
      <c r="C20" s="69"/>
      <c r="D20" s="69"/>
      <c r="E20" s="69"/>
      <c r="F20" s="69"/>
      <c r="G20" s="69"/>
      <c r="H20" s="19"/>
      <c r="I20" s="19"/>
      <c r="J20" s="19"/>
      <c r="K20" s="19"/>
      <c r="L20" s="7"/>
    </row>
    <row r="21" spans="1:12" ht="12" customHeight="1">
      <c r="A21" s="4" t="s">
        <v>20</v>
      </c>
      <c r="B21" s="72"/>
      <c r="C21" s="69"/>
      <c r="D21" s="69"/>
      <c r="E21" s="69"/>
      <c r="F21" s="69"/>
      <c r="G21" s="73">
        <f>SUM(G22:G31)</f>
        <v>9880</v>
      </c>
      <c r="H21" s="73">
        <f>SUM(H22:H31)</f>
        <v>10603</v>
      </c>
      <c r="I21" s="154">
        <f>SUM(I22:I31)</f>
        <v>12019</v>
      </c>
      <c r="J21" s="154">
        <f>SUM(J22:J31)</f>
        <v>11507</v>
      </c>
      <c r="K21" s="154">
        <f>SUM(K22:K31)</f>
        <v>11748</v>
      </c>
      <c r="L21" s="7"/>
    </row>
    <row r="22" spans="1:12" ht="12" customHeight="1">
      <c r="A22" s="27" t="s">
        <v>43</v>
      </c>
      <c r="B22" s="7"/>
      <c r="C22" s="7"/>
      <c r="D22" s="7"/>
      <c r="E22" s="7"/>
      <c r="F22" s="7"/>
      <c r="G22" s="69">
        <v>214</v>
      </c>
      <c r="H22" s="69">
        <v>211</v>
      </c>
      <c r="I22" s="155">
        <v>346</v>
      </c>
      <c r="J22" s="155">
        <v>341</v>
      </c>
      <c r="K22" s="69">
        <v>330</v>
      </c>
      <c r="L22" s="7"/>
    </row>
    <row r="23" spans="1:12" ht="12" customHeight="1">
      <c r="A23" s="27" t="s">
        <v>44</v>
      </c>
      <c r="B23" s="7"/>
      <c r="C23" s="7"/>
      <c r="D23" s="7"/>
      <c r="E23" s="7"/>
      <c r="F23" s="7"/>
      <c r="G23" s="69">
        <v>81</v>
      </c>
      <c r="H23" s="69">
        <v>187</v>
      </c>
      <c r="I23" s="155">
        <v>174</v>
      </c>
      <c r="J23" s="155">
        <v>178</v>
      </c>
      <c r="K23" s="69">
        <v>177</v>
      </c>
      <c r="L23" s="7"/>
    </row>
    <row r="24" spans="1:12" ht="12" customHeight="1">
      <c r="A24" s="27" t="s">
        <v>45</v>
      </c>
      <c r="B24" s="7"/>
      <c r="C24" s="7"/>
      <c r="D24" s="7"/>
      <c r="E24" s="7"/>
      <c r="F24" s="7"/>
      <c r="G24" s="69">
        <v>41</v>
      </c>
      <c r="H24" s="69">
        <v>22</v>
      </c>
      <c r="I24" s="155">
        <v>35</v>
      </c>
      <c r="J24" s="155">
        <v>32</v>
      </c>
      <c r="K24" s="69">
        <v>33</v>
      </c>
      <c r="L24" s="7"/>
    </row>
    <row r="25" spans="1:12" ht="12" customHeight="1">
      <c r="A25" s="27" t="s">
        <v>46</v>
      </c>
      <c r="B25" s="7"/>
      <c r="C25" s="7"/>
      <c r="D25" s="7"/>
      <c r="E25" s="7"/>
      <c r="F25" s="7"/>
      <c r="G25" s="69">
        <v>1485</v>
      </c>
      <c r="H25" s="69">
        <v>1661</v>
      </c>
      <c r="I25" s="155">
        <v>1907</v>
      </c>
      <c r="J25" s="155">
        <v>1355</v>
      </c>
      <c r="K25" s="69">
        <v>1169</v>
      </c>
      <c r="L25" s="7"/>
    </row>
    <row r="26" spans="1:12" ht="12" customHeight="1">
      <c r="A26" s="27" t="s">
        <v>47</v>
      </c>
      <c r="B26" s="7"/>
      <c r="C26" s="7"/>
      <c r="D26" s="7"/>
      <c r="E26" s="7"/>
      <c r="F26" s="7"/>
      <c r="G26" s="69">
        <v>140</v>
      </c>
      <c r="H26" s="69">
        <v>187</v>
      </c>
      <c r="I26" s="155">
        <v>252</v>
      </c>
      <c r="J26" s="155">
        <v>259</v>
      </c>
      <c r="K26" s="69">
        <v>274</v>
      </c>
      <c r="L26" s="7"/>
    </row>
    <row r="27" spans="1:12" ht="12" customHeight="1">
      <c r="A27" s="27" t="s">
        <v>48</v>
      </c>
      <c r="B27" s="7"/>
      <c r="C27" s="7"/>
      <c r="D27" s="7"/>
      <c r="E27" s="7"/>
      <c r="F27" s="7"/>
      <c r="G27" s="69">
        <v>5421</v>
      </c>
      <c r="H27" s="69">
        <v>5692</v>
      </c>
      <c r="I27" s="155">
        <v>6497</v>
      </c>
      <c r="J27" s="155">
        <v>6559</v>
      </c>
      <c r="K27" s="69">
        <f>6934-112</f>
        <v>6822</v>
      </c>
      <c r="L27" s="7"/>
    </row>
    <row r="28" spans="1:12" ht="12" customHeight="1">
      <c r="A28" s="27" t="s">
        <v>49</v>
      </c>
      <c r="B28" s="7"/>
      <c r="C28" s="7"/>
      <c r="D28" s="7"/>
      <c r="E28" s="7"/>
      <c r="F28" s="7"/>
      <c r="G28" s="69">
        <v>515</v>
      </c>
      <c r="H28" s="69">
        <v>538</v>
      </c>
      <c r="I28" s="155">
        <v>644</v>
      </c>
      <c r="J28" s="155">
        <v>698</v>
      </c>
      <c r="K28" s="69">
        <v>838</v>
      </c>
      <c r="L28" s="7"/>
    </row>
    <row r="29" spans="1:12" ht="12" customHeight="1">
      <c r="A29" s="27" t="s">
        <v>50</v>
      </c>
      <c r="B29" s="7"/>
      <c r="C29" s="7"/>
      <c r="D29" s="7"/>
      <c r="E29" s="7"/>
      <c r="F29" s="7"/>
      <c r="G29" s="69">
        <v>1041</v>
      </c>
      <c r="H29" s="69">
        <v>990</v>
      </c>
      <c r="I29" s="155">
        <v>1114</v>
      </c>
      <c r="J29" s="155">
        <v>1066</v>
      </c>
      <c r="K29" s="69">
        <v>997</v>
      </c>
      <c r="L29" s="7"/>
    </row>
    <row r="30" spans="1:12" ht="12" customHeight="1">
      <c r="A30" s="27" t="s">
        <v>51</v>
      </c>
      <c r="B30" s="7"/>
      <c r="C30" s="7"/>
      <c r="D30" s="7"/>
      <c r="E30" s="7"/>
      <c r="F30" s="7"/>
      <c r="G30" s="69">
        <v>932</v>
      </c>
      <c r="H30" s="69">
        <v>1101</v>
      </c>
      <c r="I30" s="155">
        <v>1044</v>
      </c>
      <c r="J30" s="155">
        <v>1018</v>
      </c>
      <c r="K30" s="69">
        <v>1095</v>
      </c>
      <c r="L30" s="7"/>
    </row>
    <row r="31" spans="1:12" ht="12" customHeight="1">
      <c r="A31" s="27" t="s">
        <v>52</v>
      </c>
      <c r="B31" s="7"/>
      <c r="C31" s="7"/>
      <c r="D31" s="7"/>
      <c r="E31" s="7"/>
      <c r="F31" s="7"/>
      <c r="G31" s="69">
        <v>10</v>
      </c>
      <c r="H31" s="69">
        <v>14</v>
      </c>
      <c r="I31" s="155">
        <v>6</v>
      </c>
      <c r="J31" s="155">
        <v>1</v>
      </c>
      <c r="K31" s="69">
        <v>13</v>
      </c>
      <c r="L31" s="7"/>
    </row>
    <row r="32" spans="1:12" ht="12" customHeight="1">
      <c r="A32" s="27"/>
      <c r="B32" s="7"/>
      <c r="C32" s="7"/>
      <c r="D32" s="7"/>
      <c r="E32" s="7"/>
      <c r="F32" s="7"/>
      <c r="G32" s="69"/>
      <c r="H32" s="69"/>
      <c r="I32" s="155"/>
      <c r="J32" s="155"/>
      <c r="K32" s="69"/>
      <c r="L32" s="7"/>
    </row>
    <row r="33" spans="1:12" ht="12" customHeight="1">
      <c r="A33" s="72"/>
      <c r="B33" s="7"/>
      <c r="C33" s="7"/>
      <c r="D33" s="7"/>
      <c r="E33" s="7"/>
      <c r="F33" s="7"/>
      <c r="G33" s="69"/>
      <c r="H33" s="69"/>
      <c r="I33" s="155"/>
      <c r="J33" s="155"/>
      <c r="K33" s="69"/>
      <c r="L33" s="7"/>
    </row>
    <row r="34" spans="1:12" ht="12" customHeight="1">
      <c r="A34" s="71" t="s">
        <v>87</v>
      </c>
      <c r="B34" s="7"/>
      <c r="C34" s="7"/>
      <c r="D34" s="7"/>
      <c r="E34" s="7"/>
      <c r="F34" s="7"/>
      <c r="G34" s="69"/>
      <c r="H34" s="69"/>
      <c r="I34" s="155"/>
      <c r="J34" s="155"/>
      <c r="K34" s="69"/>
      <c r="L34" s="7"/>
    </row>
    <row r="35" spans="1:12" ht="12" customHeight="1">
      <c r="A35" s="4" t="s">
        <v>20</v>
      </c>
      <c r="B35" s="7"/>
      <c r="C35" s="7"/>
      <c r="D35" s="7"/>
      <c r="E35" s="7"/>
      <c r="F35" s="7"/>
      <c r="G35" s="73">
        <f>SUM(G36:G45)</f>
        <v>9670</v>
      </c>
      <c r="H35" s="73">
        <f>SUM(H36:H45)</f>
        <v>13173</v>
      </c>
      <c r="I35" s="154">
        <f>SUM(I36:I45)</f>
        <v>11376</v>
      </c>
      <c r="J35" s="154">
        <f>SUM(J36:J45)</f>
        <v>11368</v>
      </c>
      <c r="K35" s="154">
        <f>SUM(K36:K45)</f>
        <v>12938</v>
      </c>
      <c r="L35" s="7"/>
    </row>
    <row r="36" spans="1:12" ht="12" customHeight="1">
      <c r="A36" s="27" t="s">
        <v>43</v>
      </c>
      <c r="B36" s="7"/>
      <c r="C36" s="7"/>
      <c r="D36" s="7"/>
      <c r="E36" s="7"/>
      <c r="F36" s="7"/>
      <c r="G36" s="69">
        <v>46</v>
      </c>
      <c r="H36" s="69">
        <v>62</v>
      </c>
      <c r="I36" s="155">
        <v>98</v>
      </c>
      <c r="J36" s="155">
        <v>89</v>
      </c>
      <c r="K36" s="69">
        <v>80</v>
      </c>
      <c r="L36" s="7"/>
    </row>
    <row r="37" spans="1:12" ht="12" customHeight="1">
      <c r="A37" s="27" t="s">
        <v>44</v>
      </c>
      <c r="B37" s="7"/>
      <c r="C37" s="7"/>
      <c r="D37" s="7"/>
      <c r="E37" s="7"/>
      <c r="F37" s="7"/>
      <c r="G37" s="69">
        <v>224</v>
      </c>
      <c r="H37" s="69">
        <v>193</v>
      </c>
      <c r="I37" s="155">
        <v>227</v>
      </c>
      <c r="J37" s="155">
        <v>184</v>
      </c>
      <c r="K37" s="69">
        <v>218</v>
      </c>
      <c r="L37" s="7"/>
    </row>
    <row r="38" spans="1:12" ht="12" customHeight="1">
      <c r="A38" s="27" t="s">
        <v>45</v>
      </c>
      <c r="B38" s="7"/>
      <c r="C38" s="7"/>
      <c r="D38" s="7"/>
      <c r="E38" s="7"/>
      <c r="F38" s="7"/>
      <c r="G38" s="69">
        <v>11</v>
      </c>
      <c r="H38" s="69">
        <v>10</v>
      </c>
      <c r="I38" s="69">
        <v>13</v>
      </c>
      <c r="J38" s="69">
        <v>8</v>
      </c>
      <c r="K38" s="69">
        <v>13</v>
      </c>
      <c r="L38" s="7"/>
    </row>
    <row r="39" spans="1:12" ht="12" customHeight="1">
      <c r="A39" s="27" t="s">
        <v>46</v>
      </c>
      <c r="B39" s="7"/>
      <c r="C39" s="7"/>
      <c r="D39" s="7"/>
      <c r="E39" s="7"/>
      <c r="F39" s="7"/>
      <c r="G39" s="69">
        <v>1808</v>
      </c>
      <c r="H39" s="69">
        <v>2600</v>
      </c>
      <c r="I39" s="69">
        <v>1626</v>
      </c>
      <c r="J39" s="69">
        <v>1780</v>
      </c>
      <c r="K39" s="69">
        <v>1973</v>
      </c>
      <c r="L39" s="7"/>
    </row>
    <row r="40" spans="1:12" ht="12" customHeight="1">
      <c r="A40" s="27" t="s">
        <v>47</v>
      </c>
      <c r="B40" s="7"/>
      <c r="C40" s="7"/>
      <c r="D40" s="7"/>
      <c r="E40" s="7"/>
      <c r="F40" s="7"/>
      <c r="G40" s="69">
        <v>160</v>
      </c>
      <c r="H40" s="69">
        <v>207</v>
      </c>
      <c r="I40" s="69">
        <v>192</v>
      </c>
      <c r="J40" s="69">
        <v>251</v>
      </c>
      <c r="K40" s="69">
        <v>117</v>
      </c>
      <c r="L40" s="7"/>
    </row>
    <row r="41" spans="1:12" ht="12" customHeight="1">
      <c r="A41" s="27" t="s">
        <v>48</v>
      </c>
      <c r="B41" s="7"/>
      <c r="C41" s="7"/>
      <c r="D41" s="7"/>
      <c r="E41" s="7"/>
      <c r="F41" s="7"/>
      <c r="G41" s="69">
        <v>6288</v>
      </c>
      <c r="H41" s="69">
        <v>8363</v>
      </c>
      <c r="I41" s="69">
        <v>7408</v>
      </c>
      <c r="J41" s="69">
        <v>6996</v>
      </c>
      <c r="K41" s="69">
        <v>8969</v>
      </c>
      <c r="L41" s="7"/>
    </row>
    <row r="42" spans="1:12" ht="12" customHeight="1">
      <c r="A42" s="27" t="s">
        <v>49</v>
      </c>
      <c r="B42" s="7"/>
      <c r="C42" s="7"/>
      <c r="D42" s="7"/>
      <c r="E42" s="7"/>
      <c r="F42" s="7"/>
      <c r="G42" s="69">
        <v>287</v>
      </c>
      <c r="H42" s="69">
        <v>386</v>
      </c>
      <c r="I42" s="69">
        <v>487</v>
      </c>
      <c r="J42" s="69">
        <v>1052</v>
      </c>
      <c r="K42" s="69">
        <v>504</v>
      </c>
      <c r="L42" s="7"/>
    </row>
    <row r="43" spans="1:12" ht="12" customHeight="1">
      <c r="A43" s="27" t="s">
        <v>50</v>
      </c>
      <c r="B43" s="7"/>
      <c r="C43" s="7"/>
      <c r="D43" s="7"/>
      <c r="E43" s="7"/>
      <c r="F43" s="7"/>
      <c r="G43" s="69">
        <v>709</v>
      </c>
      <c r="H43" s="69">
        <v>1264</v>
      </c>
      <c r="I43" s="69">
        <v>1306</v>
      </c>
      <c r="J43" s="69">
        <v>983</v>
      </c>
      <c r="K43" s="69">
        <v>1001</v>
      </c>
      <c r="L43" s="7"/>
    </row>
    <row r="44" spans="1:12" ht="12" customHeight="1">
      <c r="A44" s="27" t="s">
        <v>51</v>
      </c>
      <c r="B44" s="7"/>
      <c r="C44" s="7"/>
      <c r="D44" s="7"/>
      <c r="E44" s="7"/>
      <c r="F44" s="7"/>
      <c r="G44" s="69">
        <v>137</v>
      </c>
      <c r="H44" s="69">
        <v>87</v>
      </c>
      <c r="I44" s="69">
        <v>19</v>
      </c>
      <c r="J44" s="69">
        <v>21</v>
      </c>
      <c r="K44" s="69">
        <v>22</v>
      </c>
      <c r="L44" s="7"/>
    </row>
    <row r="45" spans="1:12" ht="12" customHeight="1">
      <c r="A45" s="27" t="s">
        <v>52</v>
      </c>
      <c r="B45" s="7"/>
      <c r="C45" s="7"/>
      <c r="D45" s="7"/>
      <c r="E45" s="7"/>
      <c r="F45" s="7"/>
      <c r="G45" s="69">
        <v>0</v>
      </c>
      <c r="H45" s="69">
        <v>1</v>
      </c>
      <c r="I45" s="69">
        <v>0</v>
      </c>
      <c r="J45" s="69">
        <v>4</v>
      </c>
      <c r="K45" s="69">
        <v>41</v>
      </c>
      <c r="L45" s="7"/>
    </row>
    <row r="46" spans="1:11" ht="12" customHeight="1" thickBot="1">
      <c r="A46" s="10"/>
      <c r="B46" s="10"/>
      <c r="C46" s="10"/>
      <c r="D46" s="10"/>
      <c r="E46" s="10"/>
      <c r="F46" s="10"/>
      <c r="G46" s="15"/>
      <c r="H46" s="15"/>
      <c r="I46" s="15"/>
      <c r="J46" s="15"/>
      <c r="K46" s="15"/>
    </row>
    <row r="47" spans="1:12" ht="28.5" customHeight="1">
      <c r="A47" s="180" t="s">
        <v>359</v>
      </c>
      <c r="B47" s="213"/>
      <c r="C47" s="213"/>
      <c r="D47" s="213"/>
      <c r="E47" s="213"/>
      <c r="F47" s="213"/>
      <c r="G47" s="213"/>
      <c r="H47" s="213"/>
      <c r="I47" s="213"/>
      <c r="J47" s="213"/>
      <c r="K47" s="213"/>
      <c r="L47" s="68"/>
    </row>
    <row r="48" spans="1:12" ht="42" customHeight="1">
      <c r="A48" s="214" t="s">
        <v>69</v>
      </c>
      <c r="B48" s="215"/>
      <c r="C48" s="215"/>
      <c r="D48" s="215"/>
      <c r="E48" s="215"/>
      <c r="F48" s="215"/>
      <c r="G48" s="215"/>
      <c r="H48" s="215"/>
      <c r="I48" s="215"/>
      <c r="J48" s="215"/>
      <c r="K48" s="215"/>
      <c r="L48" s="74"/>
    </row>
    <row r="49" spans="1:12" ht="38.25" customHeight="1">
      <c r="A49" s="160" t="s">
        <v>41</v>
      </c>
      <c r="B49" s="209"/>
      <c r="C49" s="209"/>
      <c r="D49" s="209"/>
      <c r="E49" s="209"/>
      <c r="F49" s="209"/>
      <c r="G49" s="209"/>
      <c r="H49" s="209"/>
      <c r="I49" s="209"/>
      <c r="J49" s="209"/>
      <c r="K49" s="209"/>
      <c r="L49" s="68"/>
    </row>
    <row r="50" spans="1:12" ht="51" customHeight="1">
      <c r="A50" s="171" t="s">
        <v>278</v>
      </c>
      <c r="B50" s="210"/>
      <c r="C50" s="210"/>
      <c r="D50" s="210"/>
      <c r="E50" s="210"/>
      <c r="F50" s="210"/>
      <c r="G50" s="210"/>
      <c r="H50" s="210"/>
      <c r="I50" s="210"/>
      <c r="J50" s="210"/>
      <c r="K50" s="211"/>
      <c r="L50" s="75"/>
    </row>
  </sheetData>
  <sheetProtection sheet="1" objects="1" scenarios="1"/>
  <mergeCells count="6">
    <mergeCell ref="A49:K49"/>
    <mergeCell ref="A50:K50"/>
    <mergeCell ref="A1:K1"/>
    <mergeCell ref="A47:K47"/>
    <mergeCell ref="A48:K48"/>
    <mergeCell ref="H4:K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31"/>
  <sheetViews>
    <sheetView workbookViewId="0" topLeftCell="A1">
      <selection activeCell="A1" sqref="A1:K1"/>
    </sheetView>
  </sheetViews>
  <sheetFormatPr defaultColWidth="9.140625" defaultRowHeight="12.75"/>
  <cols>
    <col min="1" max="1" width="25.421875" style="0" customWidth="1"/>
    <col min="2" max="6" width="5.28125" style="0" customWidth="1"/>
    <col min="7" max="11" width="6.7109375" style="0" customWidth="1"/>
  </cols>
  <sheetData>
    <row r="1" spans="1:11" ht="15">
      <c r="A1" s="203" t="s">
        <v>280</v>
      </c>
      <c r="B1" s="203"/>
      <c r="C1" s="203"/>
      <c r="D1" s="203"/>
      <c r="E1" s="203"/>
      <c r="F1" s="203"/>
      <c r="G1" s="177"/>
      <c r="H1" s="177"/>
      <c r="I1" s="177"/>
      <c r="J1" s="177"/>
      <c r="K1" s="177"/>
    </row>
    <row r="2" spans="1:11" ht="12.75">
      <c r="A2" s="1"/>
      <c r="B2" s="1"/>
      <c r="C2" s="1"/>
      <c r="D2" s="1"/>
      <c r="E2" s="1"/>
      <c r="F2" s="1"/>
      <c r="G2" s="1"/>
      <c r="H2" s="1"/>
      <c r="I2" s="1"/>
      <c r="J2" s="1"/>
      <c r="K2" s="1"/>
    </row>
    <row r="3" spans="1:11" ht="12.75">
      <c r="A3" s="1"/>
      <c r="B3" s="1"/>
      <c r="C3" s="1"/>
      <c r="D3" s="1"/>
      <c r="E3" s="1"/>
      <c r="F3" s="1"/>
      <c r="G3" s="1"/>
      <c r="H3" s="1"/>
      <c r="I3" s="1"/>
      <c r="J3" s="1"/>
      <c r="K3" s="1"/>
    </row>
    <row r="4" spans="1:11" ht="15.75" thickBot="1">
      <c r="A4" s="28" t="s">
        <v>17</v>
      </c>
      <c r="B4" s="28"/>
      <c r="C4" s="28"/>
      <c r="D4" s="28"/>
      <c r="E4" s="28"/>
      <c r="F4" s="28"/>
      <c r="G4" s="28"/>
      <c r="H4" s="216" t="s">
        <v>356</v>
      </c>
      <c r="I4" s="207"/>
      <c r="J4" s="207"/>
      <c r="K4" s="207"/>
    </row>
    <row r="5" spans="1:11" ht="12.75">
      <c r="A5" s="49"/>
      <c r="B5" s="49"/>
      <c r="C5" s="49"/>
      <c r="D5" s="49"/>
      <c r="E5" s="49"/>
      <c r="F5" s="49"/>
      <c r="G5" s="49" t="s">
        <v>27</v>
      </c>
      <c r="H5" s="49" t="s">
        <v>28</v>
      </c>
      <c r="I5" s="49" t="s">
        <v>29</v>
      </c>
      <c r="J5" s="49" t="s">
        <v>30</v>
      </c>
      <c r="K5" s="49" t="s">
        <v>31</v>
      </c>
    </row>
    <row r="6" spans="1:11" ht="12.75">
      <c r="A6" s="1"/>
      <c r="B6" s="1"/>
      <c r="C6" s="1"/>
      <c r="D6" s="1"/>
      <c r="E6" s="1"/>
      <c r="F6" s="1"/>
      <c r="G6" s="1"/>
      <c r="H6" s="1"/>
      <c r="I6" s="1"/>
      <c r="J6" s="1"/>
      <c r="K6" s="1"/>
    </row>
    <row r="7" spans="1:11" ht="12.75">
      <c r="A7" s="26" t="s">
        <v>22</v>
      </c>
      <c r="B7" s="26"/>
      <c r="C7" s="26"/>
      <c r="D7" s="26"/>
      <c r="E7" s="26"/>
      <c r="F7" s="26"/>
      <c r="G7" s="27"/>
      <c r="H7" s="27"/>
      <c r="I7" s="27"/>
      <c r="J7" s="27"/>
      <c r="K7" s="27"/>
    </row>
    <row r="8" spans="1:11" ht="12.75">
      <c r="A8" s="26" t="s">
        <v>36</v>
      </c>
      <c r="B8" s="26"/>
      <c r="C8" s="26"/>
      <c r="D8" s="26"/>
      <c r="E8" s="26"/>
      <c r="F8" s="26"/>
      <c r="G8" s="4">
        <f>+SUM(G9:G12)</f>
        <v>1168</v>
      </c>
      <c r="H8" s="4">
        <f>+SUM(H9:H12)</f>
        <v>1325</v>
      </c>
      <c r="I8" s="4">
        <f>+SUM(I9:I12)</f>
        <v>1287</v>
      </c>
      <c r="J8" s="4">
        <f>+SUM(J9:J12)</f>
        <v>1334</v>
      </c>
      <c r="K8" s="4">
        <f>+SUM(K9:K12)</f>
        <v>1278</v>
      </c>
    </row>
    <row r="9" spans="1:11" ht="12.75">
      <c r="A9" s="50" t="s">
        <v>32</v>
      </c>
      <c r="B9" s="50"/>
      <c r="C9" s="50"/>
      <c r="D9" s="50"/>
      <c r="E9" s="50"/>
      <c r="F9" s="50"/>
      <c r="G9" s="27">
        <f aca="true" t="shared" si="0" ref="G9:K12">+G16+G23</f>
        <v>1028</v>
      </c>
      <c r="H9" s="27">
        <f t="shared" si="0"/>
        <v>1163</v>
      </c>
      <c r="I9" s="27">
        <f t="shared" si="0"/>
        <v>1126</v>
      </c>
      <c r="J9" s="27">
        <f t="shared" si="0"/>
        <v>1206</v>
      </c>
      <c r="K9" s="27">
        <f t="shared" si="0"/>
        <v>1130</v>
      </c>
    </row>
    <row r="10" spans="1:11" ht="12.75">
      <c r="A10" s="50" t="s">
        <v>33</v>
      </c>
      <c r="B10" s="50"/>
      <c r="C10" s="50"/>
      <c r="D10" s="50"/>
      <c r="E10" s="50"/>
      <c r="F10" s="50"/>
      <c r="G10" s="27">
        <f t="shared" si="0"/>
        <v>79</v>
      </c>
      <c r="H10" s="27">
        <f t="shared" si="0"/>
        <v>96</v>
      </c>
      <c r="I10" s="27">
        <f t="shared" si="0"/>
        <v>104</v>
      </c>
      <c r="J10" s="27">
        <f t="shared" si="0"/>
        <v>74</v>
      </c>
      <c r="K10" s="27">
        <f t="shared" si="0"/>
        <v>85</v>
      </c>
    </row>
    <row r="11" spans="1:11" ht="12.75">
      <c r="A11" s="50" t="s">
        <v>34</v>
      </c>
      <c r="B11" s="50"/>
      <c r="C11" s="50"/>
      <c r="D11" s="50"/>
      <c r="E11" s="50"/>
      <c r="F11" s="50"/>
      <c r="G11" s="27">
        <f t="shared" si="0"/>
        <v>55</v>
      </c>
      <c r="H11" s="27">
        <f t="shared" si="0"/>
        <v>57</v>
      </c>
      <c r="I11" s="27">
        <f t="shared" si="0"/>
        <v>55</v>
      </c>
      <c r="J11" s="27">
        <f t="shared" si="0"/>
        <v>48</v>
      </c>
      <c r="K11" s="27">
        <f t="shared" si="0"/>
        <v>50</v>
      </c>
    </row>
    <row r="12" spans="1:11" ht="12.75">
      <c r="A12" s="50" t="s">
        <v>35</v>
      </c>
      <c r="B12" s="50"/>
      <c r="C12" s="50"/>
      <c r="D12" s="50"/>
      <c r="E12" s="50"/>
      <c r="F12" s="50"/>
      <c r="G12" s="27">
        <f t="shared" si="0"/>
        <v>6</v>
      </c>
      <c r="H12" s="27">
        <f t="shared" si="0"/>
        <v>9</v>
      </c>
      <c r="I12" s="27">
        <f t="shared" si="0"/>
        <v>2</v>
      </c>
      <c r="J12" s="27">
        <f t="shared" si="0"/>
        <v>6</v>
      </c>
      <c r="K12" s="27">
        <f t="shared" si="0"/>
        <v>13</v>
      </c>
    </row>
    <row r="13" spans="1:11" ht="12.75">
      <c r="A13" s="27"/>
      <c r="B13" s="27"/>
      <c r="C13" s="27"/>
      <c r="D13" s="27"/>
      <c r="E13" s="27"/>
      <c r="F13" s="27"/>
      <c r="G13" s="27"/>
      <c r="H13" s="27"/>
      <c r="I13" s="27"/>
      <c r="J13" s="27"/>
      <c r="K13" s="27"/>
    </row>
    <row r="14" spans="1:11" ht="12.75">
      <c r="A14" s="26" t="s">
        <v>23</v>
      </c>
      <c r="B14" s="26"/>
      <c r="C14" s="26"/>
      <c r="D14" s="26"/>
      <c r="E14" s="26"/>
      <c r="F14" s="26"/>
      <c r="G14" s="27"/>
      <c r="H14" s="27"/>
      <c r="I14" s="27"/>
      <c r="J14" s="27"/>
      <c r="K14" s="27"/>
    </row>
    <row r="15" spans="1:11" ht="12.75">
      <c r="A15" s="26" t="s">
        <v>66</v>
      </c>
      <c r="B15" s="26"/>
      <c r="C15" s="26"/>
      <c r="D15" s="26"/>
      <c r="E15" s="26"/>
      <c r="F15" s="26"/>
      <c r="G15" s="26">
        <f>SUM(G16:G19)</f>
        <v>939</v>
      </c>
      <c r="H15" s="26">
        <f>SUM(H16:H19)</f>
        <v>1077</v>
      </c>
      <c r="I15" s="26">
        <f>SUM(I16:I19)</f>
        <v>1065</v>
      </c>
      <c r="J15" s="26">
        <f>SUM(J16:J19)</f>
        <v>1134</v>
      </c>
      <c r="K15" s="26">
        <f>SUM(K16:K19)</f>
        <v>1066</v>
      </c>
    </row>
    <row r="16" spans="1:11" ht="12.75">
      <c r="A16" s="50" t="s">
        <v>32</v>
      </c>
      <c r="B16" s="50"/>
      <c r="C16" s="50"/>
      <c r="D16" s="50"/>
      <c r="E16" s="50"/>
      <c r="F16" s="50"/>
      <c r="G16" s="51">
        <v>814</v>
      </c>
      <c r="H16" s="51">
        <v>934</v>
      </c>
      <c r="I16" s="51">
        <v>920</v>
      </c>
      <c r="J16" s="51">
        <v>1021</v>
      </c>
      <c r="K16" s="51">
        <v>937</v>
      </c>
    </row>
    <row r="17" spans="1:11" ht="12.75">
      <c r="A17" s="50" t="s">
        <v>33</v>
      </c>
      <c r="B17" s="50"/>
      <c r="C17" s="50"/>
      <c r="D17" s="50"/>
      <c r="E17" s="50"/>
      <c r="F17" s="50"/>
      <c r="G17" s="51">
        <v>72</v>
      </c>
      <c r="H17" s="51">
        <v>84</v>
      </c>
      <c r="I17" s="51">
        <v>93</v>
      </c>
      <c r="J17" s="51">
        <v>67</v>
      </c>
      <c r="K17" s="51">
        <v>75</v>
      </c>
    </row>
    <row r="18" spans="1:11" ht="12.75">
      <c r="A18" s="50" t="s">
        <v>34</v>
      </c>
      <c r="B18" s="50"/>
      <c r="C18" s="50"/>
      <c r="D18" s="50"/>
      <c r="E18" s="50"/>
      <c r="F18" s="50"/>
      <c r="G18" s="51">
        <v>48</v>
      </c>
      <c r="H18" s="51">
        <v>50</v>
      </c>
      <c r="I18" s="51">
        <v>50</v>
      </c>
      <c r="J18" s="51">
        <v>40</v>
      </c>
      <c r="K18" s="51">
        <v>43</v>
      </c>
    </row>
    <row r="19" spans="1:11" ht="12.75">
      <c r="A19" s="50" t="s">
        <v>35</v>
      </c>
      <c r="B19" s="50"/>
      <c r="C19" s="50"/>
      <c r="D19" s="50"/>
      <c r="E19" s="50"/>
      <c r="F19" s="50"/>
      <c r="G19" s="51">
        <v>5</v>
      </c>
      <c r="H19" s="51">
        <v>9</v>
      </c>
      <c r="I19" s="51">
        <v>2</v>
      </c>
      <c r="J19" s="51">
        <v>6</v>
      </c>
      <c r="K19" s="51">
        <v>11</v>
      </c>
    </row>
    <row r="20" spans="1:11" ht="12.75">
      <c r="A20" s="27"/>
      <c r="B20" s="27"/>
      <c r="C20" s="27"/>
      <c r="D20" s="27"/>
      <c r="E20" s="27"/>
      <c r="F20" s="27"/>
      <c r="G20" s="27"/>
      <c r="H20" s="27"/>
      <c r="I20" s="27"/>
      <c r="J20" s="27"/>
      <c r="K20" s="27"/>
    </row>
    <row r="21" spans="1:11" ht="12.75">
      <c r="A21" s="26" t="s">
        <v>24</v>
      </c>
      <c r="B21" s="26"/>
      <c r="C21" s="26"/>
      <c r="D21" s="26"/>
      <c r="E21" s="26"/>
      <c r="F21" s="26"/>
      <c r="G21" s="27"/>
      <c r="H21" s="27"/>
      <c r="I21" s="27"/>
      <c r="J21" s="27"/>
      <c r="K21" s="27"/>
    </row>
    <row r="22" spans="1:11" ht="12.75">
      <c r="A22" s="26" t="s">
        <v>66</v>
      </c>
      <c r="B22" s="26"/>
      <c r="C22" s="26"/>
      <c r="D22" s="26"/>
      <c r="E22" s="26"/>
      <c r="F22" s="26"/>
      <c r="G22" s="26">
        <f>SUM(G23:G26)</f>
        <v>229</v>
      </c>
      <c r="H22" s="26">
        <f>SUM(H23:H26)</f>
        <v>248</v>
      </c>
      <c r="I22" s="26">
        <f>SUM(I23:I26)</f>
        <v>222</v>
      </c>
      <c r="J22" s="26">
        <f>SUM(J23:J26)</f>
        <v>200</v>
      </c>
      <c r="K22" s="26">
        <f>SUM(K23:K26)</f>
        <v>212</v>
      </c>
    </row>
    <row r="23" spans="1:11" ht="12.75">
      <c r="A23" s="50" t="s">
        <v>32</v>
      </c>
      <c r="B23" s="50"/>
      <c r="C23" s="50"/>
      <c r="D23" s="50"/>
      <c r="E23" s="50"/>
      <c r="F23" s="50"/>
      <c r="G23" s="51">
        <v>214</v>
      </c>
      <c r="H23" s="51">
        <v>229</v>
      </c>
      <c r="I23" s="51">
        <v>206</v>
      </c>
      <c r="J23" s="51">
        <v>185</v>
      </c>
      <c r="K23" s="51">
        <v>193</v>
      </c>
    </row>
    <row r="24" spans="1:11" ht="12.75">
      <c r="A24" s="50" t="s">
        <v>33</v>
      </c>
      <c r="B24" s="50"/>
      <c r="C24" s="50"/>
      <c r="D24" s="50"/>
      <c r="E24" s="50"/>
      <c r="F24" s="50"/>
      <c r="G24" s="51">
        <v>7</v>
      </c>
      <c r="H24" s="51">
        <v>12</v>
      </c>
      <c r="I24" s="51">
        <v>11</v>
      </c>
      <c r="J24" s="51">
        <v>7</v>
      </c>
      <c r="K24" s="51">
        <v>10</v>
      </c>
    </row>
    <row r="25" spans="1:11" ht="12.75">
      <c r="A25" s="50" t="s">
        <v>34</v>
      </c>
      <c r="B25" s="50"/>
      <c r="C25" s="50"/>
      <c r="D25" s="50"/>
      <c r="E25" s="50"/>
      <c r="F25" s="50"/>
      <c r="G25" s="51">
        <v>7</v>
      </c>
      <c r="H25" s="51">
        <v>7</v>
      </c>
      <c r="I25" s="51">
        <v>5</v>
      </c>
      <c r="J25" s="51">
        <v>8</v>
      </c>
      <c r="K25" s="51">
        <v>7</v>
      </c>
    </row>
    <row r="26" spans="1:11" ht="12.75">
      <c r="A26" s="50" t="s">
        <v>35</v>
      </c>
      <c r="B26" s="50"/>
      <c r="C26" s="50"/>
      <c r="D26" s="50"/>
      <c r="E26" s="50"/>
      <c r="F26" s="50"/>
      <c r="G26" s="51">
        <v>1</v>
      </c>
      <c r="H26" s="51">
        <v>0</v>
      </c>
      <c r="I26" s="51">
        <v>0</v>
      </c>
      <c r="J26" s="51">
        <v>0</v>
      </c>
      <c r="K26" s="51">
        <v>2</v>
      </c>
    </row>
    <row r="27" spans="1:11" ht="13.5" thickBot="1">
      <c r="A27" s="28"/>
      <c r="B27" s="28"/>
      <c r="C27" s="28"/>
      <c r="D27" s="28"/>
      <c r="E27" s="28"/>
      <c r="F27" s="28"/>
      <c r="G27" s="28"/>
      <c r="H27" s="28"/>
      <c r="I27" s="28"/>
      <c r="J27" s="28"/>
      <c r="K27" s="28"/>
    </row>
    <row r="28" spans="1:11" ht="29.25" customHeight="1">
      <c r="A28" s="160" t="s">
        <v>359</v>
      </c>
      <c r="B28" s="162"/>
      <c r="C28" s="162"/>
      <c r="D28" s="162"/>
      <c r="E28" s="162"/>
      <c r="F28" s="162"/>
      <c r="G28" s="162"/>
      <c r="H28" s="162"/>
      <c r="I28" s="162"/>
      <c r="J28" s="162"/>
      <c r="K28" s="162"/>
    </row>
    <row r="29" spans="1:11" ht="39.75" customHeight="1">
      <c r="A29" s="160" t="s">
        <v>70</v>
      </c>
      <c r="B29" s="162"/>
      <c r="C29" s="162"/>
      <c r="D29" s="162"/>
      <c r="E29" s="162"/>
      <c r="F29" s="162"/>
      <c r="G29" s="162"/>
      <c r="H29" s="162"/>
      <c r="I29" s="162"/>
      <c r="J29" s="162"/>
      <c r="K29" s="162"/>
    </row>
    <row r="30" spans="1:11" ht="40.5" customHeight="1">
      <c r="A30" s="160" t="s">
        <v>41</v>
      </c>
      <c r="B30" s="162"/>
      <c r="C30" s="162"/>
      <c r="D30" s="162"/>
      <c r="E30" s="162"/>
      <c r="F30" s="162"/>
      <c r="G30" s="162"/>
      <c r="H30" s="162"/>
      <c r="I30" s="162"/>
      <c r="J30" s="162"/>
      <c r="K30" s="162"/>
    </row>
    <row r="31" spans="1:11" ht="54.75" customHeight="1">
      <c r="A31" s="171" t="s">
        <v>278</v>
      </c>
      <c r="B31" s="163"/>
      <c r="C31" s="163"/>
      <c r="D31" s="163"/>
      <c r="E31" s="163"/>
      <c r="F31" s="163"/>
      <c r="G31" s="163"/>
      <c r="H31" s="163"/>
      <c r="I31" s="163"/>
      <c r="J31" s="163"/>
      <c r="K31" s="164"/>
    </row>
  </sheetData>
  <sheetProtection sheet="1" objects="1" scenarios="1"/>
  <mergeCells count="6">
    <mergeCell ref="A30:K30"/>
    <mergeCell ref="A31:K31"/>
    <mergeCell ref="A1:K1"/>
    <mergeCell ref="A28:K28"/>
    <mergeCell ref="A29:K29"/>
    <mergeCell ref="H4:K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7"/>
  <dimension ref="A1:O165"/>
  <sheetViews>
    <sheetView workbookViewId="0" topLeftCell="A1">
      <selection activeCell="A1" sqref="A1"/>
    </sheetView>
  </sheetViews>
  <sheetFormatPr defaultColWidth="9.140625" defaultRowHeight="12.75"/>
  <cols>
    <col min="1" max="1" width="24.7109375" style="1" customWidth="1"/>
    <col min="2" max="11" width="5.7109375" style="1" customWidth="1"/>
    <col min="12" max="16384" width="9.140625" style="1" customWidth="1"/>
  </cols>
  <sheetData>
    <row r="1" ht="15">
      <c r="A1" s="82" t="s">
        <v>279</v>
      </c>
    </row>
    <row r="4" spans="1:11" ht="13.5" thickBot="1">
      <c r="A4" s="1" t="s">
        <v>17</v>
      </c>
      <c r="H4" s="216" t="s">
        <v>353</v>
      </c>
      <c r="I4" s="207"/>
      <c r="J4" s="207"/>
      <c r="K4" s="207"/>
    </row>
    <row r="5" spans="1:15" ht="19.5" customHeight="1">
      <c r="A5" s="85" t="s">
        <v>99</v>
      </c>
      <c r="B5" s="85"/>
      <c r="C5" s="85"/>
      <c r="D5" s="85"/>
      <c r="E5" s="85"/>
      <c r="F5" s="85"/>
      <c r="G5" s="86">
        <v>2004</v>
      </c>
      <c r="H5" s="86">
        <v>2005</v>
      </c>
      <c r="I5" s="86">
        <v>2006</v>
      </c>
      <c r="J5" s="86">
        <v>2007</v>
      </c>
      <c r="K5" s="86">
        <v>2008</v>
      </c>
      <c r="L5" s="87"/>
      <c r="M5" s="87"/>
      <c r="N5" s="87"/>
      <c r="O5" s="87"/>
    </row>
    <row r="6" spans="1:15" ht="12" customHeight="1">
      <c r="A6" s="88"/>
      <c r="B6" s="88"/>
      <c r="C6" s="88"/>
      <c r="D6" s="88"/>
      <c r="E6" s="88"/>
      <c r="F6" s="88"/>
      <c r="G6" s="89"/>
      <c r="H6" s="89"/>
      <c r="I6" s="89"/>
      <c r="J6" s="89"/>
      <c r="K6" s="89"/>
      <c r="L6" s="87"/>
      <c r="M6" s="87"/>
      <c r="N6" s="87"/>
      <c r="O6" s="87"/>
    </row>
    <row r="7" spans="1:15" ht="12" customHeight="1">
      <c r="A7" s="88" t="s">
        <v>248</v>
      </c>
      <c r="B7" s="88"/>
      <c r="C7" s="88"/>
      <c r="D7" s="88"/>
      <c r="E7" s="88"/>
      <c r="F7" s="88"/>
      <c r="G7" s="132">
        <f>SUM(G8:G159)</f>
        <v>19550</v>
      </c>
      <c r="H7" s="132">
        <f>SUM(H8:H159)</f>
        <v>23776</v>
      </c>
      <c r="I7" s="132">
        <f>SUM(I8:I159)</f>
        <v>23395</v>
      </c>
      <c r="J7" s="132">
        <f>SUM(J8:J159)</f>
        <v>22875</v>
      </c>
      <c r="K7" s="132">
        <f>SUM(K8:K159)</f>
        <v>24686</v>
      </c>
      <c r="L7" s="87"/>
      <c r="M7" s="145"/>
      <c r="N7" s="87"/>
      <c r="O7" s="87"/>
    </row>
    <row r="8" spans="1:11" ht="12.75">
      <c r="A8" s="113" t="s">
        <v>134</v>
      </c>
      <c r="B8" s="113"/>
      <c r="C8" s="113"/>
      <c r="D8" s="113"/>
      <c r="E8" s="113"/>
      <c r="F8" s="113"/>
      <c r="G8" s="133">
        <v>47</v>
      </c>
      <c r="H8" s="133">
        <v>79</v>
      </c>
      <c r="I8" s="133">
        <v>102</v>
      </c>
      <c r="J8" s="133">
        <v>52</v>
      </c>
      <c r="K8" s="133">
        <v>115</v>
      </c>
    </row>
    <row r="9" spans="1:12" ht="12.75">
      <c r="A9" s="113" t="s">
        <v>135</v>
      </c>
      <c r="B9" s="113"/>
      <c r="C9" s="113"/>
      <c r="D9" s="113"/>
      <c r="E9" s="113"/>
      <c r="F9" s="113"/>
      <c r="G9" s="134">
        <v>94</v>
      </c>
      <c r="H9" s="134">
        <v>37</v>
      </c>
      <c r="I9" s="134">
        <f>18+1</f>
        <v>19</v>
      </c>
      <c r="J9" s="134">
        <v>38</v>
      </c>
      <c r="K9" s="134">
        <v>84</v>
      </c>
      <c r="L9" s="2"/>
    </row>
    <row r="10" spans="1:11" ht="12.75">
      <c r="A10" s="128" t="s">
        <v>105</v>
      </c>
      <c r="B10" s="113"/>
      <c r="C10" s="113"/>
      <c r="D10" s="113"/>
      <c r="E10" s="113"/>
      <c r="F10" s="113"/>
      <c r="G10" s="143" t="s">
        <v>330</v>
      </c>
      <c r="H10" s="143" t="s">
        <v>330</v>
      </c>
      <c r="I10" s="143" t="s">
        <v>330</v>
      </c>
      <c r="J10" s="143" t="s">
        <v>330</v>
      </c>
      <c r="K10" s="143" t="s">
        <v>330</v>
      </c>
    </row>
    <row r="11" spans="1:11" ht="12.75">
      <c r="A11" s="113" t="s">
        <v>136</v>
      </c>
      <c r="B11" s="113"/>
      <c r="C11" s="113"/>
      <c r="D11" s="113"/>
      <c r="E11" s="113"/>
      <c r="F11" s="113"/>
      <c r="G11" s="135">
        <v>166</v>
      </c>
      <c r="H11" s="135">
        <v>122</v>
      </c>
      <c r="I11" s="135">
        <v>219</v>
      </c>
      <c r="J11" s="135">
        <v>215</v>
      </c>
      <c r="K11" s="135">
        <v>253</v>
      </c>
    </row>
    <row r="12" spans="1:11" ht="12.75">
      <c r="A12" s="130" t="s">
        <v>313</v>
      </c>
      <c r="B12" s="113"/>
      <c r="C12" s="113"/>
      <c r="D12" s="113"/>
      <c r="E12" s="113"/>
      <c r="F12" s="113"/>
      <c r="G12" s="143" t="s">
        <v>330</v>
      </c>
      <c r="H12" s="143" t="s">
        <v>330</v>
      </c>
      <c r="I12" s="143" t="s">
        <v>330</v>
      </c>
      <c r="J12" s="143" t="s">
        <v>330</v>
      </c>
      <c r="K12" s="143" t="s">
        <v>330</v>
      </c>
    </row>
    <row r="13" spans="1:11" ht="12.75">
      <c r="A13" s="113" t="s">
        <v>137</v>
      </c>
      <c r="B13" s="113"/>
      <c r="C13" s="113"/>
      <c r="D13" s="113"/>
      <c r="E13" s="113"/>
      <c r="F13" s="113"/>
      <c r="G13" s="135">
        <v>239</v>
      </c>
      <c r="H13" s="135">
        <v>172</v>
      </c>
      <c r="I13" s="135">
        <v>224</v>
      </c>
      <c r="J13" s="135">
        <v>142</v>
      </c>
      <c r="K13" s="135">
        <v>106</v>
      </c>
    </row>
    <row r="14" spans="1:11" ht="12.75">
      <c r="A14" s="130" t="s">
        <v>314</v>
      </c>
      <c r="B14" s="113"/>
      <c r="C14" s="113"/>
      <c r="D14" s="113"/>
      <c r="E14" s="113"/>
      <c r="F14" s="113"/>
      <c r="G14" s="143" t="s">
        <v>330</v>
      </c>
      <c r="H14" s="143" t="s">
        <v>330</v>
      </c>
      <c r="I14" s="143" t="s">
        <v>330</v>
      </c>
      <c r="J14" s="143" t="s">
        <v>330</v>
      </c>
      <c r="K14" s="143" t="s">
        <v>330</v>
      </c>
    </row>
    <row r="15" spans="1:11" ht="12.75">
      <c r="A15" s="113" t="s">
        <v>138</v>
      </c>
      <c r="B15" s="113"/>
      <c r="C15" s="113"/>
      <c r="D15" s="113"/>
      <c r="E15" s="113"/>
      <c r="F15" s="113"/>
      <c r="G15" s="135">
        <v>7</v>
      </c>
      <c r="H15" s="135">
        <v>9</v>
      </c>
      <c r="I15" s="135">
        <v>1</v>
      </c>
      <c r="J15" s="135">
        <v>16</v>
      </c>
      <c r="K15" s="135">
        <v>10</v>
      </c>
    </row>
    <row r="16" spans="1:11" ht="12.75">
      <c r="A16" s="113" t="s">
        <v>139</v>
      </c>
      <c r="B16" s="113"/>
      <c r="C16" s="113"/>
      <c r="D16" s="113"/>
      <c r="E16" s="113"/>
      <c r="F16" s="113"/>
      <c r="G16" s="136">
        <v>0</v>
      </c>
      <c r="H16" s="136">
        <v>2</v>
      </c>
      <c r="I16" s="136">
        <v>1</v>
      </c>
      <c r="J16" s="136">
        <v>0</v>
      </c>
      <c r="K16" s="136">
        <v>2</v>
      </c>
    </row>
    <row r="17" spans="1:11" ht="12.75">
      <c r="A17" s="113" t="s">
        <v>140</v>
      </c>
      <c r="B17" s="113"/>
      <c r="C17" s="113"/>
      <c r="D17" s="113"/>
      <c r="E17" s="113"/>
      <c r="F17" s="113"/>
      <c r="G17" s="136">
        <v>83</v>
      </c>
      <c r="H17" s="136">
        <v>116</v>
      </c>
      <c r="I17" s="136">
        <v>346</v>
      </c>
      <c r="J17" s="136">
        <v>265</v>
      </c>
      <c r="K17" s="136">
        <v>264</v>
      </c>
    </row>
    <row r="18" spans="1:11" ht="12.75">
      <c r="A18" s="113" t="s">
        <v>141</v>
      </c>
      <c r="B18" s="113"/>
      <c r="C18" s="113"/>
      <c r="D18" s="113"/>
      <c r="E18" s="113"/>
      <c r="F18" s="113"/>
      <c r="G18" s="136">
        <v>123</v>
      </c>
      <c r="H18" s="136">
        <v>117</v>
      </c>
      <c r="I18" s="136">
        <v>152</v>
      </c>
      <c r="J18" s="136">
        <v>159</v>
      </c>
      <c r="K18" s="136">
        <v>135</v>
      </c>
    </row>
    <row r="19" spans="1:11" ht="12.75">
      <c r="A19" s="113" t="s">
        <v>142</v>
      </c>
      <c r="B19" s="113"/>
      <c r="C19" s="113"/>
      <c r="D19" s="113"/>
      <c r="E19" s="113"/>
      <c r="F19" s="113"/>
      <c r="G19" s="136">
        <v>123</v>
      </c>
      <c r="H19" s="136">
        <v>91</v>
      </c>
      <c r="I19" s="136">
        <v>76</v>
      </c>
      <c r="J19" s="136">
        <v>89</v>
      </c>
      <c r="K19" s="136">
        <v>85</v>
      </c>
    </row>
    <row r="20" spans="1:11" ht="12.75">
      <c r="A20" s="113" t="s">
        <v>143</v>
      </c>
      <c r="B20" s="113"/>
      <c r="C20" s="113"/>
      <c r="D20" s="113"/>
      <c r="E20" s="113"/>
      <c r="F20" s="113"/>
      <c r="G20" s="136">
        <v>97</v>
      </c>
      <c r="H20" s="136">
        <v>210</v>
      </c>
      <c r="I20" s="136">
        <v>604</v>
      </c>
      <c r="J20" s="136">
        <v>530</v>
      </c>
      <c r="K20" s="136">
        <v>448</v>
      </c>
    </row>
    <row r="21" spans="1:11" ht="12.75">
      <c r="A21" s="113" t="s">
        <v>144</v>
      </c>
      <c r="B21" s="113"/>
      <c r="C21" s="113"/>
      <c r="D21" s="113"/>
      <c r="E21" s="113"/>
      <c r="F21" s="113"/>
      <c r="G21" s="136">
        <v>322</v>
      </c>
      <c r="H21" s="136">
        <v>152</v>
      </c>
      <c r="I21" s="136">
        <v>178</v>
      </c>
      <c r="J21" s="136">
        <v>211</v>
      </c>
      <c r="K21" s="136">
        <v>64</v>
      </c>
    </row>
    <row r="22" spans="1:11" ht="12.75">
      <c r="A22" s="129" t="s">
        <v>315</v>
      </c>
      <c r="B22" s="113"/>
      <c r="C22" s="113"/>
      <c r="D22" s="113"/>
      <c r="E22" s="113"/>
      <c r="F22" s="113"/>
      <c r="G22" s="136">
        <v>0</v>
      </c>
      <c r="H22" s="136">
        <v>0</v>
      </c>
      <c r="I22" s="136">
        <v>0</v>
      </c>
      <c r="J22" s="136">
        <v>0</v>
      </c>
      <c r="K22" s="136">
        <v>0</v>
      </c>
    </row>
    <row r="23" spans="1:11" ht="12.75">
      <c r="A23" s="113" t="s">
        <v>145</v>
      </c>
      <c r="B23" s="113"/>
      <c r="C23" s="113"/>
      <c r="D23" s="113"/>
      <c r="E23" s="113"/>
      <c r="F23" s="113"/>
      <c r="G23" s="135">
        <v>19</v>
      </c>
      <c r="H23" s="135">
        <v>12</v>
      </c>
      <c r="I23" s="135">
        <v>16</v>
      </c>
      <c r="J23" s="135">
        <v>18</v>
      </c>
      <c r="K23" s="135">
        <v>24</v>
      </c>
    </row>
    <row r="24" spans="1:11" ht="12.75">
      <c r="A24" s="113" t="s">
        <v>146</v>
      </c>
      <c r="B24" s="113"/>
      <c r="C24" s="113"/>
      <c r="D24" s="113"/>
      <c r="E24" s="113"/>
      <c r="F24" s="113"/>
      <c r="G24" s="135">
        <v>23</v>
      </c>
      <c r="H24" s="135">
        <v>73</v>
      </c>
      <c r="I24" s="135">
        <v>102</v>
      </c>
      <c r="J24" s="135">
        <v>86</v>
      </c>
      <c r="K24" s="135">
        <v>87</v>
      </c>
    </row>
    <row r="25" spans="1:11" ht="12.75">
      <c r="A25" s="113" t="s">
        <v>147</v>
      </c>
      <c r="B25" s="113"/>
      <c r="C25" s="113"/>
      <c r="D25" s="113"/>
      <c r="E25" s="113"/>
      <c r="F25" s="113"/>
      <c r="G25" s="135">
        <v>156</v>
      </c>
      <c r="H25" s="135">
        <v>190</v>
      </c>
      <c r="I25" s="135">
        <v>102</v>
      </c>
      <c r="J25" s="135">
        <v>164</v>
      </c>
      <c r="K25" s="135">
        <v>149</v>
      </c>
    </row>
    <row r="26" spans="1:11" ht="12.75">
      <c r="A26" s="113" t="s">
        <v>148</v>
      </c>
      <c r="B26" s="113"/>
      <c r="C26" s="113"/>
      <c r="D26" s="113"/>
      <c r="E26" s="113"/>
      <c r="F26" s="113"/>
      <c r="G26" s="135">
        <v>70</v>
      </c>
      <c r="H26" s="135">
        <v>88</v>
      </c>
      <c r="I26" s="135">
        <v>25</v>
      </c>
      <c r="J26" s="135">
        <v>55</v>
      </c>
      <c r="K26" s="135">
        <v>37</v>
      </c>
    </row>
    <row r="27" spans="1:11" ht="12.75">
      <c r="A27" s="113" t="s">
        <v>129</v>
      </c>
      <c r="B27" s="113"/>
      <c r="C27" s="113"/>
      <c r="D27" s="113"/>
      <c r="E27" s="113"/>
      <c r="F27" s="113"/>
      <c r="G27" s="135">
        <v>475</v>
      </c>
      <c r="H27" s="135">
        <v>278</v>
      </c>
      <c r="I27" s="135">
        <v>252</v>
      </c>
      <c r="J27" s="143" t="s">
        <v>330</v>
      </c>
      <c r="K27" s="143" t="s">
        <v>330</v>
      </c>
    </row>
    <row r="28" spans="1:11" ht="12.75">
      <c r="A28" s="113" t="s">
        <v>149</v>
      </c>
      <c r="B28" s="113"/>
      <c r="C28" s="113"/>
      <c r="D28" s="113"/>
      <c r="E28" s="113"/>
      <c r="F28" s="113"/>
      <c r="G28" s="135">
        <v>274</v>
      </c>
      <c r="H28" s="135">
        <v>831</v>
      </c>
      <c r="I28" s="135">
        <v>1165</v>
      </c>
      <c r="J28" s="135">
        <v>1744</v>
      </c>
      <c r="K28" s="135">
        <v>1521</v>
      </c>
    </row>
    <row r="29" spans="1:11" ht="12.75">
      <c r="A29" s="113" t="s">
        <v>118</v>
      </c>
      <c r="B29" s="113"/>
      <c r="C29" s="113"/>
      <c r="D29" s="113"/>
      <c r="E29" s="113"/>
      <c r="F29" s="113"/>
      <c r="G29" s="135">
        <v>1082</v>
      </c>
      <c r="H29" s="135">
        <v>597</v>
      </c>
      <c r="I29" s="135">
        <v>43</v>
      </c>
      <c r="J29" s="135">
        <v>23</v>
      </c>
      <c r="K29" s="135">
        <v>25</v>
      </c>
    </row>
    <row r="30" spans="1:11" ht="12.75">
      <c r="A30" s="113" t="s">
        <v>150</v>
      </c>
      <c r="B30" s="113"/>
      <c r="C30" s="113"/>
      <c r="D30" s="113"/>
      <c r="E30" s="113"/>
      <c r="F30" s="113"/>
      <c r="G30" s="135">
        <v>37</v>
      </c>
      <c r="H30" s="135">
        <v>50</v>
      </c>
      <c r="I30" s="135">
        <v>42</v>
      </c>
      <c r="J30" s="135">
        <v>81</v>
      </c>
      <c r="K30" s="135">
        <v>120</v>
      </c>
    </row>
    <row r="31" spans="1:11" ht="12.75">
      <c r="A31" s="113" t="s">
        <v>130</v>
      </c>
      <c r="B31" s="113"/>
      <c r="C31" s="113"/>
      <c r="D31" s="113"/>
      <c r="E31" s="113"/>
      <c r="F31" s="113"/>
      <c r="G31" s="135">
        <v>1065</v>
      </c>
      <c r="H31" s="135">
        <v>1584</v>
      </c>
      <c r="I31" s="135">
        <v>320</v>
      </c>
      <c r="J31" s="135">
        <v>7</v>
      </c>
      <c r="K31" s="135">
        <v>7</v>
      </c>
    </row>
    <row r="32" spans="1:11" ht="12.75">
      <c r="A32" s="113" t="s">
        <v>151</v>
      </c>
      <c r="B32" s="113"/>
      <c r="C32" s="113"/>
      <c r="D32" s="113"/>
      <c r="E32" s="113"/>
      <c r="F32" s="113"/>
      <c r="G32" s="135">
        <v>26</v>
      </c>
      <c r="H32" s="135">
        <v>31</v>
      </c>
      <c r="I32" s="135">
        <v>15</v>
      </c>
      <c r="J32" s="135">
        <f>24+22</f>
        <v>46</v>
      </c>
      <c r="K32" s="136">
        <v>64</v>
      </c>
    </row>
    <row r="33" spans="1:11" ht="12.75">
      <c r="A33" s="113" t="s">
        <v>120</v>
      </c>
      <c r="B33" s="113"/>
      <c r="C33" s="113"/>
      <c r="D33" s="113"/>
      <c r="E33" s="113"/>
      <c r="F33" s="113"/>
      <c r="G33" s="135">
        <v>12</v>
      </c>
      <c r="H33" s="135">
        <v>12</v>
      </c>
      <c r="I33" s="135">
        <v>15</v>
      </c>
      <c r="J33" s="135">
        <v>11</v>
      </c>
      <c r="K33" s="135">
        <v>22</v>
      </c>
    </row>
    <row r="34" spans="1:11" ht="12.75">
      <c r="A34" s="113" t="s">
        <v>152</v>
      </c>
      <c r="B34" s="113"/>
      <c r="C34" s="113"/>
      <c r="D34" s="113"/>
      <c r="E34" s="113"/>
      <c r="F34" s="113"/>
      <c r="G34" s="135">
        <v>99</v>
      </c>
      <c r="H34" s="135">
        <v>74</v>
      </c>
      <c r="I34" s="135">
        <v>96</v>
      </c>
      <c r="J34" s="135">
        <v>27</v>
      </c>
      <c r="K34" s="135">
        <v>14</v>
      </c>
    </row>
    <row r="35" spans="1:11" ht="12.75">
      <c r="A35" s="113" t="s">
        <v>153</v>
      </c>
      <c r="B35" s="113"/>
      <c r="C35" s="113"/>
      <c r="D35" s="113"/>
      <c r="E35" s="113"/>
      <c r="F35" s="113"/>
      <c r="G35" s="135">
        <v>89</v>
      </c>
      <c r="H35" s="135">
        <v>92</v>
      </c>
      <c r="I35" s="135">
        <v>106</v>
      </c>
      <c r="J35" s="135">
        <v>68</v>
      </c>
      <c r="K35" s="135">
        <v>64</v>
      </c>
    </row>
    <row r="36" spans="1:11" ht="12.75">
      <c r="A36" s="113" t="s">
        <v>154</v>
      </c>
      <c r="B36" s="113"/>
      <c r="C36" s="113"/>
      <c r="D36" s="113"/>
      <c r="E36" s="113"/>
      <c r="F36" s="113"/>
      <c r="G36" s="135">
        <v>12</v>
      </c>
      <c r="H36" s="135">
        <v>26</v>
      </c>
      <c r="I36" s="135">
        <v>51</v>
      </c>
      <c r="J36" s="135">
        <v>32</v>
      </c>
      <c r="K36" s="135">
        <v>39</v>
      </c>
    </row>
    <row r="37" spans="1:11" ht="12.75">
      <c r="A37" s="113" t="s">
        <v>155</v>
      </c>
      <c r="B37" s="113"/>
      <c r="C37" s="113"/>
      <c r="D37" s="113"/>
      <c r="E37" s="113"/>
      <c r="F37" s="113"/>
      <c r="G37" s="135">
        <v>70</v>
      </c>
      <c r="H37" s="135">
        <v>98</v>
      </c>
      <c r="I37" s="135">
        <v>137</v>
      </c>
      <c r="J37" s="135">
        <v>132</v>
      </c>
      <c r="K37" s="135">
        <v>110</v>
      </c>
    </row>
    <row r="38" spans="1:11" ht="12.75">
      <c r="A38" s="113" t="s">
        <v>156</v>
      </c>
      <c r="B38" s="113"/>
      <c r="C38" s="113"/>
      <c r="D38" s="113"/>
      <c r="E38" s="113"/>
      <c r="F38" s="113"/>
      <c r="G38" s="135">
        <v>5</v>
      </c>
      <c r="H38" s="136">
        <v>0</v>
      </c>
      <c r="I38" s="135">
        <v>2</v>
      </c>
      <c r="J38" s="135">
        <v>4</v>
      </c>
      <c r="K38" s="135">
        <v>6</v>
      </c>
    </row>
    <row r="39" spans="1:11" ht="12.75">
      <c r="A39" s="113" t="s">
        <v>133</v>
      </c>
      <c r="B39" s="113"/>
      <c r="C39" s="113"/>
      <c r="D39" s="113"/>
      <c r="E39" s="113"/>
      <c r="F39" s="113"/>
      <c r="G39" s="135">
        <v>163</v>
      </c>
      <c r="H39" s="135">
        <v>197</v>
      </c>
      <c r="I39" s="135">
        <v>144</v>
      </c>
      <c r="J39" s="135">
        <v>216</v>
      </c>
      <c r="K39" s="135">
        <v>34</v>
      </c>
    </row>
    <row r="40" spans="1:11" ht="12.75">
      <c r="A40" s="113" t="s">
        <v>157</v>
      </c>
      <c r="B40" s="113"/>
      <c r="C40" s="113"/>
      <c r="D40" s="113"/>
      <c r="E40" s="113"/>
      <c r="F40" s="113"/>
      <c r="G40" s="135">
        <v>31</v>
      </c>
      <c r="H40" s="135">
        <v>46</v>
      </c>
      <c r="I40" s="135">
        <v>67</v>
      </c>
      <c r="J40" s="135">
        <v>53</v>
      </c>
      <c r="K40" s="135">
        <v>31</v>
      </c>
    </row>
    <row r="41" spans="1:11" ht="12.75">
      <c r="A41" s="113" t="s">
        <v>158</v>
      </c>
      <c r="B41" s="113"/>
      <c r="C41" s="113"/>
      <c r="D41" s="113"/>
      <c r="E41" s="113"/>
      <c r="F41" s="113"/>
      <c r="G41" s="135">
        <v>59</v>
      </c>
      <c r="H41" s="135">
        <v>104</v>
      </c>
      <c r="I41" s="135">
        <v>131</v>
      </c>
      <c r="J41" s="135">
        <v>99</v>
      </c>
      <c r="K41" s="135">
        <v>138</v>
      </c>
    </row>
    <row r="42" spans="1:11" ht="12.75">
      <c r="A42" s="113" t="s">
        <v>159</v>
      </c>
      <c r="B42" s="113"/>
      <c r="C42" s="113"/>
      <c r="D42" s="113"/>
      <c r="E42" s="113"/>
      <c r="F42" s="113"/>
      <c r="G42" s="135">
        <v>370</v>
      </c>
      <c r="H42" s="135">
        <v>336</v>
      </c>
      <c r="I42" s="135">
        <v>276</v>
      </c>
      <c r="J42" s="135">
        <v>272</v>
      </c>
      <c r="K42" s="135">
        <v>408</v>
      </c>
    </row>
    <row r="43" spans="1:11" ht="12.75">
      <c r="A43" s="113" t="s">
        <v>160</v>
      </c>
      <c r="B43" s="113"/>
      <c r="C43" s="113"/>
      <c r="D43" s="113"/>
      <c r="E43" s="113"/>
      <c r="F43" s="113"/>
      <c r="G43" s="135">
        <v>62</v>
      </c>
      <c r="H43" s="135">
        <v>38</v>
      </c>
      <c r="I43" s="135">
        <v>54</v>
      </c>
      <c r="J43" s="135">
        <v>55</v>
      </c>
      <c r="K43" s="135">
        <v>70</v>
      </c>
    </row>
    <row r="44" spans="1:11" ht="12.75">
      <c r="A44" s="113" t="s">
        <v>112</v>
      </c>
      <c r="B44" s="113"/>
      <c r="C44" s="113"/>
      <c r="D44" s="113"/>
      <c r="E44" s="113"/>
      <c r="F44" s="113"/>
      <c r="G44" s="135">
        <v>100</v>
      </c>
      <c r="H44" s="135">
        <v>174</v>
      </c>
      <c r="I44" s="135">
        <v>210</v>
      </c>
      <c r="J44" s="135">
        <v>156</v>
      </c>
      <c r="K44" s="135">
        <v>127</v>
      </c>
    </row>
    <row r="45" spans="1:11" ht="12.75">
      <c r="A45" s="113" t="s">
        <v>116</v>
      </c>
      <c r="B45" s="113"/>
      <c r="C45" s="113"/>
      <c r="D45" s="113"/>
      <c r="E45" s="113"/>
      <c r="F45" s="113"/>
      <c r="G45" s="135">
        <v>40</v>
      </c>
      <c r="H45" s="135">
        <v>34</v>
      </c>
      <c r="I45" s="135">
        <v>56</v>
      </c>
      <c r="J45" s="135">
        <v>42</v>
      </c>
      <c r="K45" s="135">
        <v>43</v>
      </c>
    </row>
    <row r="46" spans="1:11" ht="12.75">
      <c r="A46" s="113" t="s">
        <v>113</v>
      </c>
      <c r="B46" s="113"/>
      <c r="C46" s="113"/>
      <c r="D46" s="113"/>
      <c r="E46" s="113"/>
      <c r="F46" s="113"/>
      <c r="G46" s="135">
        <v>71</v>
      </c>
      <c r="H46" s="135">
        <v>362</v>
      </c>
      <c r="I46" s="135">
        <v>282</v>
      </c>
      <c r="J46" s="135">
        <v>255</v>
      </c>
      <c r="K46" s="135">
        <v>309</v>
      </c>
    </row>
    <row r="47" spans="1:11" ht="12.75">
      <c r="A47" s="113" t="s">
        <v>161</v>
      </c>
      <c r="B47" s="113"/>
      <c r="C47" s="113"/>
      <c r="D47" s="113"/>
      <c r="E47" s="113"/>
      <c r="F47" s="113"/>
      <c r="G47" s="135">
        <v>23</v>
      </c>
      <c r="H47" s="135">
        <v>44</v>
      </c>
      <c r="I47" s="135">
        <v>22</v>
      </c>
      <c r="J47" s="135">
        <v>56</v>
      </c>
      <c r="K47" s="135">
        <v>45</v>
      </c>
    </row>
    <row r="48" spans="1:11" ht="12.75">
      <c r="A48" s="113" t="s">
        <v>125</v>
      </c>
      <c r="B48" s="113"/>
      <c r="C48" s="113"/>
      <c r="D48" s="113"/>
      <c r="E48" s="113"/>
      <c r="F48" s="113"/>
      <c r="G48" s="135">
        <v>417</v>
      </c>
      <c r="H48" s="135">
        <v>374</v>
      </c>
      <c r="I48" s="135">
        <v>274</v>
      </c>
      <c r="J48" s="135">
        <v>216</v>
      </c>
      <c r="K48" s="135">
        <v>196</v>
      </c>
    </row>
    <row r="49" spans="1:11" ht="12.75">
      <c r="A49" s="113" t="s">
        <v>162</v>
      </c>
      <c r="B49" s="113"/>
      <c r="C49" s="113"/>
      <c r="D49" s="113"/>
      <c r="E49" s="113"/>
      <c r="F49" s="113"/>
      <c r="G49" s="136">
        <v>0</v>
      </c>
      <c r="H49" s="136">
        <v>0</v>
      </c>
      <c r="I49" s="136">
        <v>0</v>
      </c>
      <c r="J49" s="136">
        <v>1</v>
      </c>
      <c r="K49" s="136">
        <v>0</v>
      </c>
    </row>
    <row r="50" spans="1:11" ht="12.75">
      <c r="A50" s="113" t="s">
        <v>163</v>
      </c>
      <c r="B50" s="113"/>
      <c r="C50" s="113"/>
      <c r="D50" s="113"/>
      <c r="E50" s="113"/>
      <c r="F50" s="113"/>
      <c r="G50" s="136">
        <v>1163</v>
      </c>
      <c r="H50" s="136">
        <v>2597</v>
      </c>
      <c r="I50" s="136">
        <v>2147</v>
      </c>
      <c r="J50" s="136">
        <v>2015</v>
      </c>
      <c r="K50" s="136">
        <v>2589</v>
      </c>
    </row>
    <row r="51" spans="1:11" ht="12.75">
      <c r="A51" s="113" t="s">
        <v>126</v>
      </c>
      <c r="B51" s="113"/>
      <c r="C51" s="113"/>
      <c r="D51" s="113"/>
      <c r="E51" s="113"/>
      <c r="F51" s="113"/>
      <c r="G51" s="136">
        <v>207</v>
      </c>
      <c r="H51" s="136">
        <v>13</v>
      </c>
      <c r="I51" s="136">
        <v>17</v>
      </c>
      <c r="J51" s="136">
        <v>23</v>
      </c>
      <c r="K51" s="136">
        <v>24</v>
      </c>
    </row>
    <row r="52" spans="1:11" ht="12.75">
      <c r="A52" s="113" t="s">
        <v>164</v>
      </c>
      <c r="B52" s="113"/>
      <c r="C52" s="113"/>
      <c r="D52" s="113"/>
      <c r="E52" s="113"/>
      <c r="F52" s="113"/>
      <c r="G52" s="136">
        <v>83</v>
      </c>
      <c r="H52" s="136">
        <v>138</v>
      </c>
      <c r="I52" s="136">
        <v>93</v>
      </c>
      <c r="J52" s="136">
        <v>95</v>
      </c>
      <c r="K52" s="136">
        <v>102</v>
      </c>
    </row>
    <row r="53" spans="1:11" ht="12.75">
      <c r="A53" s="113" t="s">
        <v>165</v>
      </c>
      <c r="B53" s="113"/>
      <c r="C53" s="113"/>
      <c r="D53" s="113"/>
      <c r="E53" s="113"/>
      <c r="F53" s="113"/>
      <c r="G53" s="136">
        <v>0</v>
      </c>
      <c r="H53" s="136">
        <v>4</v>
      </c>
      <c r="I53" s="136">
        <v>7</v>
      </c>
      <c r="J53" s="136">
        <v>25</v>
      </c>
      <c r="K53" s="136">
        <v>54</v>
      </c>
    </row>
    <row r="54" spans="1:11" ht="12.75">
      <c r="A54" s="113" t="s">
        <v>166</v>
      </c>
      <c r="B54" s="113"/>
      <c r="C54" s="113"/>
      <c r="D54" s="113"/>
      <c r="E54" s="113"/>
      <c r="F54" s="113"/>
      <c r="G54" s="136">
        <v>9</v>
      </c>
      <c r="H54" s="136">
        <v>16</v>
      </c>
      <c r="I54" s="136">
        <v>28</v>
      </c>
      <c r="J54" s="136">
        <v>41</v>
      </c>
      <c r="K54" s="136">
        <v>46</v>
      </c>
    </row>
    <row r="55" spans="1:11" ht="12.75">
      <c r="A55" s="113" t="s">
        <v>167</v>
      </c>
      <c r="B55" s="113"/>
      <c r="C55" s="113"/>
      <c r="D55" s="113"/>
      <c r="E55" s="113"/>
      <c r="F55" s="113"/>
      <c r="G55" s="136">
        <v>65</v>
      </c>
      <c r="H55" s="136">
        <v>107</v>
      </c>
      <c r="I55" s="136">
        <v>85</v>
      </c>
      <c r="J55" s="136">
        <v>56</v>
      </c>
      <c r="K55" s="136">
        <v>121</v>
      </c>
    </row>
    <row r="56" spans="1:11" ht="12.75">
      <c r="A56" s="113" t="s">
        <v>168</v>
      </c>
      <c r="B56" s="113"/>
      <c r="C56" s="113"/>
      <c r="D56" s="113"/>
      <c r="E56" s="113"/>
      <c r="F56" s="113"/>
      <c r="G56" s="136">
        <v>18</v>
      </c>
      <c r="H56" s="136">
        <v>12</v>
      </c>
      <c r="I56" s="136">
        <v>28</v>
      </c>
      <c r="J56" s="136">
        <v>43</v>
      </c>
      <c r="K56" s="136">
        <v>51</v>
      </c>
    </row>
    <row r="57" spans="1:11" ht="12.75">
      <c r="A57" s="113" t="s">
        <v>169</v>
      </c>
      <c r="B57" s="113"/>
      <c r="C57" s="113"/>
      <c r="D57" s="113"/>
      <c r="E57" s="113"/>
      <c r="F57" s="113"/>
      <c r="G57" s="136">
        <v>161</v>
      </c>
      <c r="H57" s="136">
        <v>144</v>
      </c>
      <c r="I57" s="136">
        <v>126</v>
      </c>
      <c r="J57" s="136">
        <v>221</v>
      </c>
      <c r="K57" s="136">
        <v>209</v>
      </c>
    </row>
    <row r="58" spans="1:11" ht="12.75">
      <c r="A58" s="113" t="s">
        <v>170</v>
      </c>
      <c r="B58" s="113"/>
      <c r="C58" s="113"/>
      <c r="D58" s="113"/>
      <c r="E58" s="113"/>
      <c r="F58" s="113"/>
      <c r="G58" s="136">
        <v>8</v>
      </c>
      <c r="H58" s="136">
        <v>1</v>
      </c>
      <c r="I58" s="136">
        <v>5</v>
      </c>
      <c r="J58" s="136">
        <v>3</v>
      </c>
      <c r="K58" s="136">
        <v>0</v>
      </c>
    </row>
    <row r="59" spans="1:11" ht="12.75">
      <c r="A59" s="113" t="s">
        <v>171</v>
      </c>
      <c r="B59" s="113"/>
      <c r="C59" s="113"/>
      <c r="D59" s="113"/>
      <c r="E59" s="113"/>
      <c r="F59" s="113"/>
      <c r="G59" s="135">
        <v>257</v>
      </c>
      <c r="H59" s="135">
        <v>200</v>
      </c>
      <c r="I59" s="135">
        <v>333</v>
      </c>
      <c r="J59" s="135">
        <v>317</v>
      </c>
      <c r="K59" s="135">
        <v>258</v>
      </c>
    </row>
    <row r="60" spans="1:11" ht="12.75">
      <c r="A60" s="113" t="s">
        <v>102</v>
      </c>
      <c r="B60" s="113"/>
      <c r="C60" s="113"/>
      <c r="D60" s="113"/>
      <c r="E60" s="113"/>
      <c r="F60" s="113"/>
      <c r="G60" s="135">
        <v>614</v>
      </c>
      <c r="H60" s="135">
        <v>774</v>
      </c>
      <c r="I60" s="135">
        <v>614</v>
      </c>
      <c r="J60" s="135">
        <v>1168</v>
      </c>
      <c r="K60" s="135">
        <v>935</v>
      </c>
    </row>
    <row r="61" spans="1:11" ht="12.75">
      <c r="A61" s="113" t="s">
        <v>172</v>
      </c>
      <c r="B61" s="113"/>
      <c r="C61" s="113"/>
      <c r="D61" s="113"/>
      <c r="E61" s="113"/>
      <c r="F61" s="113"/>
      <c r="G61" s="135">
        <v>106</v>
      </c>
      <c r="H61" s="135">
        <v>182</v>
      </c>
      <c r="I61" s="135">
        <v>223</v>
      </c>
      <c r="J61" s="135">
        <v>343</v>
      </c>
      <c r="K61" s="135">
        <v>442</v>
      </c>
    </row>
    <row r="62" spans="1:11" ht="12.75">
      <c r="A62" s="113" t="s">
        <v>173</v>
      </c>
      <c r="B62" s="113"/>
      <c r="C62" s="113"/>
      <c r="D62" s="113"/>
      <c r="E62" s="113"/>
      <c r="F62" s="113"/>
      <c r="G62" s="135">
        <v>55</v>
      </c>
      <c r="H62" s="135">
        <v>143</v>
      </c>
      <c r="I62" s="135">
        <v>82</v>
      </c>
      <c r="J62" s="135">
        <v>109</v>
      </c>
      <c r="K62" s="135">
        <v>155</v>
      </c>
    </row>
    <row r="63" spans="1:11" ht="12.75">
      <c r="A63" s="113" t="s">
        <v>174</v>
      </c>
      <c r="B63" s="113"/>
      <c r="C63" s="113"/>
      <c r="D63" s="113"/>
      <c r="E63" s="113"/>
      <c r="F63" s="113"/>
      <c r="G63" s="135">
        <v>55</v>
      </c>
      <c r="H63" s="135">
        <v>51</v>
      </c>
      <c r="I63" s="135">
        <v>56</v>
      </c>
      <c r="J63" s="135">
        <v>43</v>
      </c>
      <c r="K63" s="135">
        <v>60</v>
      </c>
    </row>
    <row r="64" spans="1:11" ht="12.75">
      <c r="A64" s="113" t="s">
        <v>175</v>
      </c>
      <c r="B64" s="113"/>
      <c r="C64" s="113"/>
      <c r="D64" s="113"/>
      <c r="E64" s="113"/>
      <c r="F64" s="113"/>
      <c r="G64" s="135">
        <v>11</v>
      </c>
      <c r="H64" s="135">
        <v>13</v>
      </c>
      <c r="I64" s="135">
        <v>19</v>
      </c>
      <c r="J64" s="135">
        <v>51</v>
      </c>
      <c r="K64" s="135">
        <v>24</v>
      </c>
    </row>
    <row r="65" spans="1:11" ht="12.75">
      <c r="A65" s="113" t="s">
        <v>176</v>
      </c>
      <c r="B65" s="113"/>
      <c r="C65" s="113"/>
      <c r="D65" s="113"/>
      <c r="E65" s="113"/>
      <c r="F65" s="113"/>
      <c r="G65" s="135">
        <v>217</v>
      </c>
      <c r="H65" s="135">
        <v>232</v>
      </c>
      <c r="I65" s="135">
        <v>149</v>
      </c>
      <c r="J65" s="135">
        <v>249</v>
      </c>
      <c r="K65" s="135">
        <v>231</v>
      </c>
    </row>
    <row r="66" spans="1:11" ht="12.75">
      <c r="A66" s="113" t="s">
        <v>177</v>
      </c>
      <c r="B66" s="113"/>
      <c r="C66" s="113"/>
      <c r="D66" s="113"/>
      <c r="E66" s="113"/>
      <c r="F66" s="113"/>
      <c r="G66" s="135">
        <v>87</v>
      </c>
      <c r="H66" s="135">
        <v>115</v>
      </c>
      <c r="I66" s="135">
        <v>83</v>
      </c>
      <c r="J66" s="135">
        <v>90</v>
      </c>
      <c r="K66" s="135">
        <v>97</v>
      </c>
    </row>
    <row r="67" spans="1:11" ht="12.75">
      <c r="A67" s="113" t="s">
        <v>178</v>
      </c>
      <c r="B67" s="113"/>
      <c r="C67" s="113"/>
      <c r="D67" s="113"/>
      <c r="E67" s="113"/>
      <c r="F67" s="113"/>
      <c r="G67" s="135">
        <v>2</v>
      </c>
      <c r="H67" s="135">
        <v>2</v>
      </c>
      <c r="I67" s="135">
        <v>7</v>
      </c>
      <c r="J67" s="135">
        <v>14</v>
      </c>
      <c r="K67" s="135">
        <v>16</v>
      </c>
    </row>
    <row r="68" spans="1:11" ht="12.75">
      <c r="A68" s="113" t="s">
        <v>179</v>
      </c>
      <c r="B68" s="113"/>
      <c r="C68" s="113"/>
      <c r="D68" s="113"/>
      <c r="E68" s="113"/>
      <c r="F68" s="113"/>
      <c r="G68" s="135">
        <v>17</v>
      </c>
      <c r="H68" s="135">
        <v>13</v>
      </c>
      <c r="I68" s="135">
        <v>38</v>
      </c>
      <c r="J68" s="135">
        <v>83</v>
      </c>
      <c r="K68" s="135">
        <v>71</v>
      </c>
    </row>
    <row r="69" spans="1:11" ht="12.75">
      <c r="A69" s="113" t="s">
        <v>115</v>
      </c>
      <c r="B69" s="113"/>
      <c r="C69" s="113"/>
      <c r="D69" s="113"/>
      <c r="E69" s="113"/>
      <c r="F69" s="113"/>
      <c r="G69" s="135">
        <v>6</v>
      </c>
      <c r="H69" s="135">
        <v>2</v>
      </c>
      <c r="I69" s="135">
        <v>4</v>
      </c>
      <c r="J69" s="135">
        <v>4</v>
      </c>
      <c r="K69" s="135">
        <v>9</v>
      </c>
    </row>
    <row r="70" spans="1:11" ht="12.75">
      <c r="A70" s="113" t="s">
        <v>180</v>
      </c>
      <c r="B70" s="113"/>
      <c r="C70" s="113"/>
      <c r="D70" s="113"/>
      <c r="E70" s="113"/>
      <c r="F70" s="113"/>
      <c r="G70" s="135">
        <v>3</v>
      </c>
      <c r="H70" s="135">
        <v>12</v>
      </c>
      <c r="I70" s="135">
        <v>5</v>
      </c>
      <c r="J70" s="135">
        <v>36</v>
      </c>
      <c r="K70" s="135">
        <v>44</v>
      </c>
    </row>
    <row r="71" spans="1:11" ht="12.75">
      <c r="A71" s="113" t="s">
        <v>181</v>
      </c>
      <c r="B71" s="113"/>
      <c r="C71" s="113"/>
      <c r="D71" s="113"/>
      <c r="E71" s="113"/>
      <c r="F71" s="113"/>
      <c r="G71" s="143" t="s">
        <v>330</v>
      </c>
      <c r="H71" s="143" t="s">
        <v>330</v>
      </c>
      <c r="I71" s="143" t="s">
        <v>330</v>
      </c>
      <c r="J71" s="143" t="s">
        <v>330</v>
      </c>
      <c r="K71" s="136">
        <v>83</v>
      </c>
    </row>
    <row r="72" spans="1:11" ht="12.75">
      <c r="A72" s="129" t="s">
        <v>316</v>
      </c>
      <c r="B72" s="113"/>
      <c r="C72" s="113"/>
      <c r="D72" s="113"/>
      <c r="E72" s="113"/>
      <c r="F72" s="113"/>
      <c r="G72" s="136">
        <v>0</v>
      </c>
      <c r="H72" s="136">
        <v>0</v>
      </c>
      <c r="I72" s="136">
        <v>0</v>
      </c>
      <c r="J72" s="136">
        <v>0</v>
      </c>
      <c r="K72" s="143" t="s">
        <v>330</v>
      </c>
    </row>
    <row r="73" spans="1:11" ht="12.75">
      <c r="A73" s="113" t="s">
        <v>182</v>
      </c>
      <c r="B73" s="113"/>
      <c r="C73" s="113"/>
      <c r="D73" s="113"/>
      <c r="E73" s="113"/>
      <c r="F73" s="113"/>
      <c r="G73" s="135">
        <v>193</v>
      </c>
      <c r="H73" s="135">
        <v>118</v>
      </c>
      <c r="I73" s="135">
        <v>204</v>
      </c>
      <c r="J73" s="135">
        <v>154</v>
      </c>
      <c r="K73" s="135">
        <v>140</v>
      </c>
    </row>
    <row r="74" spans="1:11" ht="12.75">
      <c r="A74" s="113" t="s">
        <v>183</v>
      </c>
      <c r="B74" s="113"/>
      <c r="C74" s="113"/>
      <c r="D74" s="113"/>
      <c r="E74" s="113"/>
      <c r="F74" s="113"/>
      <c r="G74" s="135">
        <v>33</v>
      </c>
      <c r="H74" s="135">
        <v>30</v>
      </c>
      <c r="I74" s="135">
        <v>71</v>
      </c>
      <c r="J74" s="135">
        <v>60</v>
      </c>
      <c r="K74" s="135">
        <v>113</v>
      </c>
    </row>
    <row r="75" spans="1:11" ht="12.75">
      <c r="A75" s="113" t="s">
        <v>184</v>
      </c>
      <c r="B75" s="113"/>
      <c r="C75" s="113"/>
      <c r="D75" s="113"/>
      <c r="E75" s="113"/>
      <c r="F75" s="113"/>
      <c r="G75" s="135">
        <v>46</v>
      </c>
      <c r="H75" s="135">
        <v>156</v>
      </c>
      <c r="I75" s="135">
        <v>71</v>
      </c>
      <c r="J75" s="135">
        <v>41</v>
      </c>
      <c r="K75" s="135">
        <v>81</v>
      </c>
    </row>
    <row r="76" spans="1:11" ht="12.75">
      <c r="A76" s="113" t="s">
        <v>185</v>
      </c>
      <c r="B76" s="113"/>
      <c r="C76" s="113"/>
      <c r="D76" s="113"/>
      <c r="E76" s="113"/>
      <c r="F76" s="113"/>
      <c r="G76" s="136">
        <v>0</v>
      </c>
      <c r="H76" s="136">
        <v>0</v>
      </c>
      <c r="I76" s="136">
        <v>2</v>
      </c>
      <c r="J76" s="136">
        <v>1</v>
      </c>
      <c r="K76" s="136">
        <v>7</v>
      </c>
    </row>
    <row r="77" spans="1:11" ht="12.75">
      <c r="A77" s="113" t="s">
        <v>186</v>
      </c>
      <c r="B77" s="113"/>
      <c r="C77" s="113"/>
      <c r="D77" s="113"/>
      <c r="E77" s="113"/>
      <c r="F77" s="113"/>
      <c r="G77" s="135">
        <v>1184</v>
      </c>
      <c r="H77" s="135">
        <v>1402</v>
      </c>
      <c r="I77" s="135">
        <v>1475</v>
      </c>
      <c r="J77" s="135">
        <v>1108</v>
      </c>
      <c r="K77" s="135">
        <v>1839</v>
      </c>
    </row>
    <row r="78" spans="1:11" ht="12.75">
      <c r="A78" s="113" t="s">
        <v>187</v>
      </c>
      <c r="B78" s="113"/>
      <c r="C78" s="113"/>
      <c r="D78" s="113"/>
      <c r="E78" s="113"/>
      <c r="F78" s="113"/>
      <c r="G78" s="135">
        <v>96</v>
      </c>
      <c r="H78" s="135">
        <v>65</v>
      </c>
      <c r="I78" s="135">
        <v>109</v>
      </c>
      <c r="J78" s="135">
        <v>88</v>
      </c>
      <c r="K78" s="135">
        <v>110</v>
      </c>
    </row>
    <row r="79" spans="1:11" ht="12.75">
      <c r="A79" s="113" t="s">
        <v>188</v>
      </c>
      <c r="B79" s="113"/>
      <c r="C79" s="113"/>
      <c r="D79" s="113"/>
      <c r="E79" s="113"/>
      <c r="F79" s="113"/>
      <c r="G79" s="135">
        <v>178</v>
      </c>
      <c r="H79" s="135">
        <v>208</v>
      </c>
      <c r="I79" s="135">
        <v>124</v>
      </c>
      <c r="J79" s="135">
        <v>143</v>
      </c>
      <c r="K79" s="135">
        <v>115</v>
      </c>
    </row>
    <row r="80" spans="1:11" ht="12.75">
      <c r="A80" s="113" t="s">
        <v>189</v>
      </c>
      <c r="B80" s="113"/>
      <c r="C80" s="113"/>
      <c r="D80" s="113"/>
      <c r="E80" s="113"/>
      <c r="F80" s="113"/>
      <c r="G80" s="135">
        <v>73</v>
      </c>
      <c r="H80" s="135">
        <v>69</v>
      </c>
      <c r="I80" s="135">
        <v>67</v>
      </c>
      <c r="J80" s="135">
        <v>86</v>
      </c>
      <c r="K80" s="135">
        <v>95</v>
      </c>
    </row>
    <row r="81" spans="1:11" ht="12.75">
      <c r="A81" s="113" t="s">
        <v>132</v>
      </c>
      <c r="B81" s="113"/>
      <c r="C81" s="113"/>
      <c r="D81" s="113"/>
      <c r="E81" s="113"/>
      <c r="F81" s="113"/>
      <c r="G81" s="143" t="s">
        <v>330</v>
      </c>
      <c r="H81" s="143" t="s">
        <v>330</v>
      </c>
      <c r="I81" s="143" t="s">
        <v>330</v>
      </c>
      <c r="J81" s="135">
        <v>3</v>
      </c>
      <c r="K81" s="135">
        <v>3</v>
      </c>
    </row>
    <row r="82" spans="1:11" ht="12.75">
      <c r="A82" s="113" t="s">
        <v>190</v>
      </c>
      <c r="B82" s="113"/>
      <c r="C82" s="113"/>
      <c r="D82" s="113"/>
      <c r="E82" s="113"/>
      <c r="F82" s="113"/>
      <c r="G82" s="135">
        <v>11</v>
      </c>
      <c r="H82" s="135">
        <v>15</v>
      </c>
      <c r="I82" s="135">
        <v>16</v>
      </c>
      <c r="J82" s="135">
        <v>17</v>
      </c>
      <c r="K82" s="135">
        <v>11</v>
      </c>
    </row>
    <row r="83" spans="1:11" ht="12.75">
      <c r="A83" s="113" t="s">
        <v>191</v>
      </c>
      <c r="B83" s="113"/>
      <c r="C83" s="113"/>
      <c r="D83" s="113"/>
      <c r="E83" s="113"/>
      <c r="F83" s="113"/>
      <c r="G83" s="136">
        <v>1</v>
      </c>
      <c r="H83" s="136">
        <v>3</v>
      </c>
      <c r="I83" s="136">
        <v>3</v>
      </c>
      <c r="J83" s="136">
        <v>0</v>
      </c>
      <c r="K83" s="136">
        <v>1</v>
      </c>
    </row>
    <row r="84" spans="1:11" ht="12.75">
      <c r="A84" s="113" t="s">
        <v>192</v>
      </c>
      <c r="B84" s="113"/>
      <c r="C84" s="113"/>
      <c r="D84" s="113"/>
      <c r="E84" s="113"/>
      <c r="F84" s="113"/>
      <c r="G84" s="136">
        <v>0</v>
      </c>
      <c r="H84" s="136">
        <v>0</v>
      </c>
      <c r="I84" s="136">
        <v>0</v>
      </c>
      <c r="J84" s="136">
        <v>0</v>
      </c>
      <c r="K84" s="136">
        <v>0</v>
      </c>
    </row>
    <row r="85" spans="1:11" ht="12.75">
      <c r="A85" s="113" t="s">
        <v>193</v>
      </c>
      <c r="B85" s="113"/>
      <c r="C85" s="113"/>
      <c r="D85" s="113"/>
      <c r="E85" s="113"/>
      <c r="F85" s="113"/>
      <c r="G85" s="136">
        <v>2</v>
      </c>
      <c r="H85" s="136">
        <v>4</v>
      </c>
      <c r="I85" s="136">
        <v>6</v>
      </c>
      <c r="J85" s="136">
        <v>7</v>
      </c>
      <c r="K85" s="136">
        <v>0</v>
      </c>
    </row>
    <row r="86" spans="1:11" ht="12.75">
      <c r="A86" s="113" t="s">
        <v>194</v>
      </c>
      <c r="B86" s="113"/>
      <c r="C86" s="113"/>
      <c r="D86" s="113"/>
      <c r="E86" s="113"/>
      <c r="F86" s="113"/>
      <c r="G86" s="136">
        <v>15</v>
      </c>
      <c r="H86" s="136">
        <v>92</v>
      </c>
      <c r="I86" s="136">
        <v>153</v>
      </c>
      <c r="J86" s="136">
        <v>21</v>
      </c>
      <c r="K86" s="136">
        <v>5</v>
      </c>
    </row>
    <row r="87" spans="1:11" ht="12.75">
      <c r="A87" s="113" t="s">
        <v>195</v>
      </c>
      <c r="B87" s="113"/>
      <c r="C87" s="113"/>
      <c r="D87" s="113"/>
      <c r="E87" s="113"/>
      <c r="F87" s="113"/>
      <c r="G87" s="136">
        <v>0</v>
      </c>
      <c r="H87" s="136">
        <v>0</v>
      </c>
      <c r="I87" s="136">
        <v>0</v>
      </c>
      <c r="J87" s="136">
        <v>1</v>
      </c>
      <c r="K87" s="136">
        <v>0</v>
      </c>
    </row>
    <row r="88" spans="1:11" ht="12.75">
      <c r="A88" s="113" t="s">
        <v>196</v>
      </c>
      <c r="B88" s="113"/>
      <c r="C88" s="113"/>
      <c r="D88" s="113"/>
      <c r="E88" s="113"/>
      <c r="F88" s="113"/>
      <c r="G88" s="135">
        <v>388</v>
      </c>
      <c r="H88" s="135">
        <v>223</v>
      </c>
      <c r="I88" s="135">
        <v>150</v>
      </c>
      <c r="J88" s="135">
        <v>146</v>
      </c>
      <c r="K88" s="135">
        <v>92</v>
      </c>
    </row>
    <row r="89" spans="1:11" ht="12.75">
      <c r="A89" s="113" t="s">
        <v>197</v>
      </c>
      <c r="B89" s="113"/>
      <c r="C89" s="113"/>
      <c r="D89" s="113"/>
      <c r="E89" s="113"/>
      <c r="F89" s="113"/>
      <c r="G89" s="135">
        <v>141</v>
      </c>
      <c r="H89" s="135">
        <v>138</v>
      </c>
      <c r="I89" s="135">
        <v>174</v>
      </c>
      <c r="J89" s="135">
        <v>155</v>
      </c>
      <c r="K89" s="135">
        <v>96</v>
      </c>
    </row>
    <row r="90" spans="1:11" ht="12.75">
      <c r="A90" s="113" t="s">
        <v>198</v>
      </c>
      <c r="B90" s="113"/>
      <c r="C90" s="113"/>
      <c r="D90" s="113"/>
      <c r="E90" s="113"/>
      <c r="F90" s="113"/>
      <c r="G90" s="135">
        <v>181</v>
      </c>
      <c r="H90" s="135">
        <v>135</v>
      </c>
      <c r="I90" s="135">
        <v>124</v>
      </c>
      <c r="J90" s="135">
        <v>79</v>
      </c>
      <c r="K90" s="135">
        <v>121</v>
      </c>
    </row>
    <row r="91" spans="1:11" ht="12.75">
      <c r="A91" s="113" t="s">
        <v>199</v>
      </c>
      <c r="B91" s="113"/>
      <c r="C91" s="113"/>
      <c r="D91" s="113"/>
      <c r="E91" s="113"/>
      <c r="F91" s="113"/>
      <c r="G91" s="135">
        <v>1</v>
      </c>
      <c r="H91" s="135">
        <v>2</v>
      </c>
      <c r="I91" s="135">
        <v>5</v>
      </c>
      <c r="J91" s="135">
        <v>4</v>
      </c>
      <c r="K91" s="135">
        <v>3</v>
      </c>
    </row>
    <row r="92" spans="1:11" ht="12.75">
      <c r="A92" s="113" t="s">
        <v>200</v>
      </c>
      <c r="B92" s="113"/>
      <c r="C92" s="113"/>
      <c r="D92" s="113"/>
      <c r="E92" s="113"/>
      <c r="F92" s="113"/>
      <c r="G92" s="135">
        <v>162</v>
      </c>
      <c r="H92" s="135">
        <v>141</v>
      </c>
      <c r="I92" s="135">
        <v>166</v>
      </c>
      <c r="J92" s="135">
        <v>219</v>
      </c>
      <c r="K92" s="135">
        <v>190</v>
      </c>
    </row>
    <row r="93" spans="1:11" ht="12.75">
      <c r="A93" s="113" t="s">
        <v>201</v>
      </c>
      <c r="B93" s="113"/>
      <c r="C93" s="113"/>
      <c r="D93" s="113"/>
      <c r="E93" s="113"/>
      <c r="F93" s="113"/>
      <c r="G93" s="135">
        <v>13</v>
      </c>
      <c r="H93" s="135">
        <v>18</v>
      </c>
      <c r="I93" s="135">
        <v>36</v>
      </c>
      <c r="J93" s="135">
        <v>57</v>
      </c>
      <c r="K93" s="135">
        <v>59</v>
      </c>
    </row>
    <row r="94" spans="1:11" ht="12.75">
      <c r="A94" s="113" t="s">
        <v>202</v>
      </c>
      <c r="B94" s="113"/>
      <c r="C94" s="113"/>
      <c r="D94" s="113"/>
      <c r="E94" s="113"/>
      <c r="F94" s="113"/>
      <c r="G94" s="135">
        <v>139</v>
      </c>
      <c r="H94" s="135">
        <v>128</v>
      </c>
      <c r="I94" s="135">
        <v>166</v>
      </c>
      <c r="J94" s="135">
        <v>117</v>
      </c>
      <c r="K94" s="135">
        <v>102</v>
      </c>
    </row>
    <row r="95" spans="1:11" ht="12.75">
      <c r="A95" s="113" t="s">
        <v>203</v>
      </c>
      <c r="B95" s="113"/>
      <c r="C95" s="113"/>
      <c r="D95" s="113"/>
      <c r="E95" s="113"/>
      <c r="F95" s="113"/>
      <c r="G95" s="135">
        <v>339</v>
      </c>
      <c r="H95" s="135">
        <v>280</v>
      </c>
      <c r="I95" s="135">
        <v>177</v>
      </c>
      <c r="J95" s="135">
        <v>132</v>
      </c>
      <c r="K95" s="135">
        <v>246</v>
      </c>
    </row>
    <row r="96" spans="1:11" ht="12.75">
      <c r="A96" s="113" t="s">
        <v>204</v>
      </c>
      <c r="B96" s="113"/>
      <c r="C96" s="113"/>
      <c r="D96" s="113"/>
      <c r="E96" s="113"/>
      <c r="F96" s="113"/>
      <c r="G96" s="135">
        <v>12</v>
      </c>
      <c r="H96" s="135">
        <v>15</v>
      </c>
      <c r="I96" s="135">
        <v>14</v>
      </c>
      <c r="J96" s="135">
        <v>94</v>
      </c>
      <c r="K96" s="135">
        <v>128</v>
      </c>
    </row>
    <row r="97" spans="1:11" ht="12.75">
      <c r="A97" s="113" t="s">
        <v>109</v>
      </c>
      <c r="B97" s="113"/>
      <c r="C97" s="113"/>
      <c r="D97" s="113"/>
      <c r="E97" s="113"/>
      <c r="F97" s="113"/>
      <c r="G97" s="135">
        <v>800</v>
      </c>
      <c r="H97" s="135">
        <v>1129</v>
      </c>
      <c r="I97" s="135">
        <v>746</v>
      </c>
      <c r="J97" s="135">
        <v>985</v>
      </c>
      <c r="K97" s="135">
        <v>838</v>
      </c>
    </row>
    <row r="98" spans="1:11" ht="12.75">
      <c r="A98" s="113" t="s">
        <v>205</v>
      </c>
      <c r="B98" s="113"/>
      <c r="C98" s="113"/>
      <c r="D98" s="113"/>
      <c r="E98" s="113"/>
      <c r="F98" s="113"/>
      <c r="G98" s="135">
        <v>16</v>
      </c>
      <c r="H98" s="135">
        <v>19</v>
      </c>
      <c r="I98" s="135">
        <v>30</v>
      </c>
      <c r="J98" s="135">
        <v>42</v>
      </c>
      <c r="K98" s="135">
        <v>71</v>
      </c>
    </row>
    <row r="99" spans="1:11" ht="12.75">
      <c r="A99" s="113" t="s">
        <v>206</v>
      </c>
      <c r="B99" s="113"/>
      <c r="C99" s="113"/>
      <c r="D99" s="113"/>
      <c r="E99" s="113"/>
      <c r="F99" s="113"/>
      <c r="G99" s="135">
        <v>13</v>
      </c>
      <c r="H99" s="135">
        <v>27</v>
      </c>
      <c r="I99" s="135">
        <v>41</v>
      </c>
      <c r="J99" s="135">
        <v>29</v>
      </c>
      <c r="K99" s="135">
        <v>61</v>
      </c>
    </row>
    <row r="100" spans="1:11" ht="12.75">
      <c r="A100" s="113" t="s">
        <v>207</v>
      </c>
      <c r="B100" s="113"/>
      <c r="C100" s="113"/>
      <c r="D100" s="113"/>
      <c r="E100" s="113"/>
      <c r="F100" s="113"/>
      <c r="G100" s="135">
        <v>255</v>
      </c>
      <c r="H100" s="135">
        <v>238</v>
      </c>
      <c r="I100" s="135">
        <v>259</v>
      </c>
      <c r="J100" s="135">
        <v>275</v>
      </c>
      <c r="K100" s="135">
        <v>169</v>
      </c>
    </row>
    <row r="101" spans="1:11" ht="12.75">
      <c r="A101" s="129" t="s">
        <v>317</v>
      </c>
      <c r="B101" s="113"/>
      <c r="C101" s="113"/>
      <c r="D101" s="113"/>
      <c r="E101" s="113"/>
      <c r="F101" s="113"/>
      <c r="G101" s="143" t="s">
        <v>330</v>
      </c>
      <c r="H101" s="143" t="s">
        <v>330</v>
      </c>
      <c r="I101" s="143" t="s">
        <v>330</v>
      </c>
      <c r="J101" s="143" t="s">
        <v>330</v>
      </c>
      <c r="K101" s="143" t="s">
        <v>330</v>
      </c>
    </row>
    <row r="102" spans="1:11" ht="12.75">
      <c r="A102" s="113" t="s">
        <v>249</v>
      </c>
      <c r="B102" s="113"/>
      <c r="C102" s="113"/>
      <c r="D102" s="113"/>
      <c r="E102" s="113"/>
      <c r="F102" s="113"/>
      <c r="G102" s="135">
        <v>100</v>
      </c>
      <c r="H102" s="135">
        <v>149</v>
      </c>
      <c r="I102" s="135">
        <v>124</v>
      </c>
      <c r="J102" s="135">
        <v>152</v>
      </c>
      <c r="K102" s="135">
        <v>108</v>
      </c>
    </row>
    <row r="103" spans="1:11" ht="12.75">
      <c r="A103" s="113" t="s">
        <v>250</v>
      </c>
      <c r="B103" s="113"/>
      <c r="C103" s="113"/>
      <c r="D103" s="113"/>
      <c r="E103" s="113"/>
      <c r="F103" s="113"/>
      <c r="G103" s="136">
        <v>0</v>
      </c>
      <c r="H103" s="136">
        <v>0</v>
      </c>
      <c r="I103" s="136">
        <v>0</v>
      </c>
      <c r="J103" s="135">
        <v>1</v>
      </c>
      <c r="K103" s="135">
        <v>1</v>
      </c>
    </row>
    <row r="104" spans="1:11" ht="12.75">
      <c r="A104" s="113" t="s">
        <v>114</v>
      </c>
      <c r="B104" s="113"/>
      <c r="C104" s="113"/>
      <c r="D104" s="113"/>
      <c r="E104" s="113"/>
      <c r="F104" s="113"/>
      <c r="G104" s="135">
        <v>50</v>
      </c>
      <c r="H104" s="135">
        <v>49</v>
      </c>
      <c r="I104" s="135">
        <v>81</v>
      </c>
      <c r="J104" s="135">
        <v>60</v>
      </c>
      <c r="K104" s="135">
        <v>86</v>
      </c>
    </row>
    <row r="105" spans="1:11" ht="12.75">
      <c r="A105" s="113" t="s">
        <v>208</v>
      </c>
      <c r="B105" s="113"/>
      <c r="C105" s="113"/>
      <c r="D105" s="113"/>
      <c r="E105" s="113"/>
      <c r="F105" s="113"/>
      <c r="G105" s="135">
        <v>26</v>
      </c>
      <c r="H105" s="135">
        <v>31</v>
      </c>
      <c r="I105" s="135">
        <v>20</v>
      </c>
      <c r="J105" s="135">
        <v>29</v>
      </c>
      <c r="K105" s="135">
        <v>23</v>
      </c>
    </row>
    <row r="106" spans="1:11" ht="12.75">
      <c r="A106" s="113" t="s">
        <v>209</v>
      </c>
      <c r="B106" s="113"/>
      <c r="C106" s="113"/>
      <c r="D106" s="113"/>
      <c r="E106" s="113"/>
      <c r="F106" s="113"/>
      <c r="G106" s="135">
        <v>1125</v>
      </c>
      <c r="H106" s="135">
        <v>1065</v>
      </c>
      <c r="I106" s="135">
        <v>1266</v>
      </c>
      <c r="J106" s="135">
        <v>1196</v>
      </c>
      <c r="K106" s="135">
        <v>1083</v>
      </c>
    </row>
    <row r="107" spans="1:11" ht="12.75">
      <c r="A107" s="113" t="s">
        <v>210</v>
      </c>
      <c r="B107" s="113"/>
      <c r="C107" s="113"/>
      <c r="D107" s="113"/>
      <c r="E107" s="113"/>
      <c r="F107" s="113"/>
      <c r="G107" s="136">
        <v>0</v>
      </c>
      <c r="H107" s="136">
        <v>1</v>
      </c>
      <c r="I107" s="136">
        <v>0</v>
      </c>
      <c r="J107" s="136">
        <v>1</v>
      </c>
      <c r="K107" s="136">
        <v>2</v>
      </c>
    </row>
    <row r="108" spans="1:11" ht="12.75">
      <c r="A108" s="113" t="s">
        <v>211</v>
      </c>
      <c r="B108" s="113"/>
      <c r="C108" s="113"/>
      <c r="D108" s="113"/>
      <c r="E108" s="113"/>
      <c r="F108" s="113"/>
      <c r="G108" s="135">
        <v>60</v>
      </c>
      <c r="H108" s="135">
        <v>16</v>
      </c>
      <c r="I108" s="135">
        <v>35</v>
      </c>
      <c r="J108" s="135">
        <v>30</v>
      </c>
      <c r="K108" s="135">
        <v>37</v>
      </c>
    </row>
    <row r="109" spans="1:11" ht="12.75">
      <c r="A109" s="130" t="s">
        <v>291</v>
      </c>
      <c r="B109" s="113"/>
      <c r="C109" s="113"/>
      <c r="D109" s="113"/>
      <c r="E109" s="113"/>
      <c r="F109" s="113"/>
      <c r="G109" s="143" t="s">
        <v>330</v>
      </c>
      <c r="H109" s="143" t="s">
        <v>330</v>
      </c>
      <c r="I109" s="143" t="s">
        <v>330</v>
      </c>
      <c r="J109" s="143" t="s">
        <v>330</v>
      </c>
      <c r="K109" s="143" t="s">
        <v>330</v>
      </c>
    </row>
    <row r="110" spans="1:11" ht="12.75">
      <c r="A110" s="113" t="s">
        <v>212</v>
      </c>
      <c r="B110" s="113"/>
      <c r="C110" s="113"/>
      <c r="D110" s="113"/>
      <c r="E110" s="113"/>
      <c r="F110" s="113"/>
      <c r="G110" s="135">
        <v>291</v>
      </c>
      <c r="H110" s="135">
        <v>345</v>
      </c>
      <c r="I110" s="135">
        <v>510</v>
      </c>
      <c r="J110" s="135">
        <v>264</v>
      </c>
      <c r="K110" s="135">
        <v>207</v>
      </c>
    </row>
    <row r="111" spans="1:11" ht="12.75">
      <c r="A111" s="113" t="s">
        <v>213</v>
      </c>
      <c r="B111" s="113"/>
      <c r="C111" s="113"/>
      <c r="D111" s="113"/>
      <c r="E111" s="113"/>
      <c r="F111" s="113"/>
      <c r="G111" s="135">
        <v>135</v>
      </c>
      <c r="H111" s="135">
        <v>101</v>
      </c>
      <c r="I111" s="135">
        <v>162</v>
      </c>
      <c r="J111" s="135">
        <v>195</v>
      </c>
      <c r="K111" s="135">
        <v>213</v>
      </c>
    </row>
    <row r="112" spans="1:11" ht="12.75">
      <c r="A112" s="113" t="s">
        <v>214</v>
      </c>
      <c r="B112" s="113"/>
      <c r="C112" s="113"/>
      <c r="D112" s="113"/>
      <c r="E112" s="113"/>
      <c r="F112" s="113"/>
      <c r="G112" s="135">
        <v>87</v>
      </c>
      <c r="H112" s="135">
        <v>88</v>
      </c>
      <c r="I112" s="135">
        <v>102</v>
      </c>
      <c r="J112" s="135">
        <v>160</v>
      </c>
      <c r="K112" s="135">
        <v>151</v>
      </c>
    </row>
    <row r="113" spans="1:11" ht="12.75">
      <c r="A113" s="130" t="s">
        <v>311</v>
      </c>
      <c r="B113" s="113"/>
      <c r="C113" s="113"/>
      <c r="D113" s="113"/>
      <c r="E113" s="113"/>
      <c r="F113" s="113"/>
      <c r="G113" s="143" t="s">
        <v>330</v>
      </c>
      <c r="H113" s="143" t="s">
        <v>330</v>
      </c>
      <c r="I113" s="143" t="s">
        <v>330</v>
      </c>
      <c r="J113" s="143" t="s">
        <v>330</v>
      </c>
      <c r="K113" s="143" t="s">
        <v>330</v>
      </c>
    </row>
    <row r="114" spans="1:11" ht="12.75">
      <c r="A114" s="113" t="s">
        <v>215</v>
      </c>
      <c r="B114" s="113"/>
      <c r="C114" s="113"/>
      <c r="D114" s="113"/>
      <c r="E114" s="113"/>
      <c r="F114" s="113"/>
      <c r="G114" s="135">
        <v>251</v>
      </c>
      <c r="H114" s="135">
        <v>368</v>
      </c>
      <c r="I114" s="135">
        <v>285</v>
      </c>
      <c r="J114" s="135">
        <v>189</v>
      </c>
      <c r="K114" s="135">
        <v>283</v>
      </c>
    </row>
    <row r="115" spans="1:11" ht="12.75">
      <c r="A115" s="113" t="s">
        <v>216</v>
      </c>
      <c r="B115" s="113"/>
      <c r="C115" s="113"/>
      <c r="D115" s="113"/>
      <c r="E115" s="113"/>
      <c r="F115" s="113"/>
      <c r="G115" s="135">
        <v>140</v>
      </c>
      <c r="H115" s="135">
        <v>85</v>
      </c>
      <c r="I115" s="135">
        <v>160</v>
      </c>
      <c r="J115" s="135">
        <f>79+71</f>
        <v>150</v>
      </c>
      <c r="K115" s="136">
        <v>170</v>
      </c>
    </row>
    <row r="116" spans="1:11" ht="12.75">
      <c r="A116" s="113" t="s">
        <v>217</v>
      </c>
      <c r="B116" s="113"/>
      <c r="C116" s="113"/>
      <c r="D116" s="113"/>
      <c r="E116" s="113"/>
      <c r="F116" s="113"/>
      <c r="G116" s="135">
        <v>104</v>
      </c>
      <c r="H116" s="135">
        <v>241</v>
      </c>
      <c r="I116" s="135">
        <v>295</v>
      </c>
      <c r="J116" s="135">
        <v>205</v>
      </c>
      <c r="K116" s="135">
        <v>222</v>
      </c>
    </row>
    <row r="117" spans="1:11" ht="12.75">
      <c r="A117" s="113" t="s">
        <v>124</v>
      </c>
      <c r="B117" s="113"/>
      <c r="C117" s="113"/>
      <c r="D117" s="113"/>
      <c r="E117" s="113"/>
      <c r="F117" s="113"/>
      <c r="G117" s="143" t="s">
        <v>330</v>
      </c>
      <c r="H117" s="135">
        <v>973</v>
      </c>
      <c r="I117" s="135">
        <v>1329</v>
      </c>
      <c r="J117" s="135">
        <v>1247</v>
      </c>
      <c r="K117" s="135">
        <v>1609</v>
      </c>
    </row>
    <row r="118" spans="1:11" ht="12.75">
      <c r="A118" s="113" t="s">
        <v>218</v>
      </c>
      <c r="B118" s="113"/>
      <c r="C118" s="113"/>
      <c r="D118" s="113"/>
      <c r="E118" s="113"/>
      <c r="F118" s="113"/>
      <c r="G118" s="40">
        <v>119</v>
      </c>
      <c r="H118" s="40">
        <v>110</v>
      </c>
      <c r="I118" s="40">
        <v>161</v>
      </c>
      <c r="J118" s="40">
        <v>174</v>
      </c>
      <c r="K118" s="40">
        <v>79</v>
      </c>
    </row>
    <row r="119" spans="1:11" ht="12.75">
      <c r="A119" s="113" t="s">
        <v>219</v>
      </c>
      <c r="B119" s="113"/>
      <c r="C119" s="113"/>
      <c r="D119" s="113"/>
      <c r="E119" s="113"/>
      <c r="F119" s="113"/>
      <c r="G119" s="135">
        <v>100</v>
      </c>
      <c r="H119" s="135">
        <v>126</v>
      </c>
      <c r="I119" s="135">
        <v>238</v>
      </c>
      <c r="J119" s="135">
        <v>241</v>
      </c>
      <c r="K119" s="135">
        <v>225</v>
      </c>
    </row>
    <row r="120" spans="1:11" ht="12.75">
      <c r="A120" s="130" t="s">
        <v>310</v>
      </c>
      <c r="B120" s="113"/>
      <c r="C120" s="113"/>
      <c r="D120" s="113"/>
      <c r="E120" s="113"/>
      <c r="F120" s="113"/>
      <c r="G120" s="143" t="s">
        <v>330</v>
      </c>
      <c r="H120" s="143" t="s">
        <v>330</v>
      </c>
      <c r="I120" s="143" t="s">
        <v>330</v>
      </c>
      <c r="J120" s="143" t="s">
        <v>330</v>
      </c>
      <c r="K120" s="143" t="s">
        <v>330</v>
      </c>
    </row>
    <row r="121" spans="1:11" ht="12.75">
      <c r="A121" s="113" t="s">
        <v>220</v>
      </c>
      <c r="B121" s="113"/>
      <c r="C121" s="113"/>
      <c r="D121" s="113"/>
      <c r="E121" s="113"/>
      <c r="F121" s="113"/>
      <c r="G121" s="135">
        <v>7</v>
      </c>
      <c r="H121" s="135">
        <v>8</v>
      </c>
      <c r="I121" s="135">
        <v>30</v>
      </c>
      <c r="J121" s="135">
        <v>44</v>
      </c>
      <c r="K121" s="135">
        <v>82</v>
      </c>
    </row>
    <row r="122" spans="1:11" ht="12.75">
      <c r="A122" s="113" t="s">
        <v>221</v>
      </c>
      <c r="B122" s="113"/>
      <c r="C122" s="113"/>
      <c r="D122" s="113"/>
      <c r="E122" s="113"/>
      <c r="F122" s="113"/>
      <c r="G122" s="135">
        <v>39</v>
      </c>
      <c r="H122" s="135">
        <v>60</v>
      </c>
      <c r="I122" s="135">
        <v>45</v>
      </c>
      <c r="J122" s="135">
        <v>38</v>
      </c>
      <c r="K122" s="135">
        <v>24</v>
      </c>
    </row>
    <row r="123" spans="1:11" ht="12.75">
      <c r="A123" s="113" t="s">
        <v>107</v>
      </c>
      <c r="B123" s="113"/>
      <c r="C123" s="113"/>
      <c r="D123" s="113"/>
      <c r="E123" s="113"/>
      <c r="F123" s="113"/>
      <c r="G123" s="135">
        <v>31</v>
      </c>
      <c r="H123" s="135">
        <v>47</v>
      </c>
      <c r="I123" s="135">
        <v>41</v>
      </c>
      <c r="J123" s="135">
        <v>40</v>
      </c>
      <c r="K123" s="135">
        <v>38</v>
      </c>
    </row>
    <row r="124" spans="1:11" ht="12.75">
      <c r="A124" s="113" t="s">
        <v>117</v>
      </c>
      <c r="B124" s="113"/>
      <c r="C124" s="113"/>
      <c r="D124" s="113"/>
      <c r="E124" s="113"/>
      <c r="F124" s="113"/>
      <c r="G124" s="135">
        <v>58</v>
      </c>
      <c r="H124" s="135">
        <v>18</v>
      </c>
      <c r="I124" s="135">
        <v>50</v>
      </c>
      <c r="J124" s="135">
        <v>47</v>
      </c>
      <c r="K124" s="135">
        <v>98</v>
      </c>
    </row>
    <row r="125" spans="1:11" ht="12.75">
      <c r="A125" s="113" t="s">
        <v>110</v>
      </c>
      <c r="B125" s="113"/>
      <c r="C125" s="113"/>
      <c r="D125" s="113"/>
      <c r="E125" s="113"/>
      <c r="F125" s="113"/>
      <c r="G125" s="135">
        <v>147</v>
      </c>
      <c r="H125" s="135">
        <v>198</v>
      </c>
      <c r="I125" s="135">
        <v>85</v>
      </c>
      <c r="J125" s="135">
        <v>86</v>
      </c>
      <c r="K125" s="135">
        <v>107</v>
      </c>
    </row>
    <row r="126" spans="1:11" ht="12.75">
      <c r="A126" s="113" t="s">
        <v>104</v>
      </c>
      <c r="B126" s="113"/>
      <c r="C126" s="113"/>
      <c r="D126" s="113"/>
      <c r="E126" s="113"/>
      <c r="F126" s="113"/>
      <c r="G126" s="135">
        <v>78</v>
      </c>
      <c r="H126" s="135">
        <v>97</v>
      </c>
      <c r="I126" s="135">
        <v>200</v>
      </c>
      <c r="J126" s="135">
        <v>159</v>
      </c>
      <c r="K126" s="135">
        <v>233</v>
      </c>
    </row>
    <row r="127" spans="1:11" ht="12.75">
      <c r="A127" s="113" t="s">
        <v>222</v>
      </c>
      <c r="B127" s="113"/>
      <c r="C127" s="113"/>
      <c r="D127" s="113"/>
      <c r="E127" s="113"/>
      <c r="F127" s="113"/>
      <c r="G127" s="135">
        <v>6</v>
      </c>
      <c r="H127" s="135">
        <v>2</v>
      </c>
      <c r="I127" s="135">
        <v>13</v>
      </c>
      <c r="J127" s="135">
        <v>7</v>
      </c>
      <c r="K127" s="135">
        <v>3</v>
      </c>
    </row>
    <row r="128" spans="1:11" ht="12.75">
      <c r="A128" s="113" t="s">
        <v>223</v>
      </c>
      <c r="B128" s="113"/>
      <c r="C128" s="113"/>
      <c r="D128" s="113"/>
      <c r="E128" s="113"/>
      <c r="F128" s="113"/>
      <c r="G128" s="135">
        <v>67</v>
      </c>
      <c r="H128" s="135">
        <v>65</v>
      </c>
      <c r="I128" s="135">
        <v>60</v>
      </c>
      <c r="J128" s="135">
        <v>82</v>
      </c>
      <c r="K128" s="135">
        <v>52</v>
      </c>
    </row>
    <row r="129" spans="1:11" ht="12.75">
      <c r="A129" s="128" t="s">
        <v>331</v>
      </c>
      <c r="B129" s="113"/>
      <c r="C129" s="113"/>
      <c r="D129" s="113"/>
      <c r="E129" s="113"/>
      <c r="F129" s="113"/>
      <c r="G129" s="217" t="s">
        <v>332</v>
      </c>
      <c r="H129" s="217"/>
      <c r="I129" s="217"/>
      <c r="J129" s="217"/>
      <c r="K129" s="217"/>
    </row>
    <row r="130" spans="1:11" ht="12.75">
      <c r="A130" s="113" t="s">
        <v>224</v>
      </c>
      <c r="B130" s="113"/>
      <c r="C130" s="113"/>
      <c r="D130" s="113"/>
      <c r="E130" s="113"/>
      <c r="F130" s="113"/>
      <c r="G130" s="135">
        <v>75</v>
      </c>
      <c r="H130" s="135">
        <v>82</v>
      </c>
      <c r="I130" s="135">
        <v>68</v>
      </c>
      <c r="J130" s="135">
        <v>99</v>
      </c>
      <c r="K130" s="135">
        <v>75</v>
      </c>
    </row>
    <row r="131" spans="1:12" ht="12.75">
      <c r="A131" s="113" t="s">
        <v>225</v>
      </c>
      <c r="B131" s="113"/>
      <c r="C131" s="113"/>
      <c r="D131" s="113"/>
      <c r="E131" s="113"/>
      <c r="F131" s="20"/>
      <c r="G131" s="136">
        <v>0</v>
      </c>
      <c r="H131" s="136">
        <v>2</v>
      </c>
      <c r="I131" s="136">
        <v>0</v>
      </c>
      <c r="J131" s="136">
        <v>1</v>
      </c>
      <c r="K131" s="136">
        <v>2</v>
      </c>
      <c r="L131" s="2"/>
    </row>
    <row r="132" spans="1:12" ht="12.75">
      <c r="A132" s="113" t="s">
        <v>226</v>
      </c>
      <c r="B132" s="113"/>
      <c r="C132" s="113"/>
      <c r="D132" s="113"/>
      <c r="E132" s="113"/>
      <c r="F132" s="20"/>
      <c r="G132" s="136">
        <v>18</v>
      </c>
      <c r="H132" s="136">
        <v>37</v>
      </c>
      <c r="I132" s="136">
        <v>29</v>
      </c>
      <c r="J132" s="136">
        <v>48</v>
      </c>
      <c r="K132" s="136">
        <v>39</v>
      </c>
      <c r="L132" s="2"/>
    </row>
    <row r="133" spans="1:12" ht="12.75">
      <c r="A133" s="113" t="s">
        <v>227</v>
      </c>
      <c r="B133" s="113"/>
      <c r="C133" s="113"/>
      <c r="D133" s="113"/>
      <c r="E133" s="113"/>
      <c r="F133" s="20"/>
      <c r="G133" s="136">
        <v>250</v>
      </c>
      <c r="H133" s="136">
        <v>192</v>
      </c>
      <c r="I133" s="136">
        <v>217</v>
      </c>
      <c r="J133" s="136">
        <v>227</v>
      </c>
      <c r="K133" s="136">
        <v>325</v>
      </c>
      <c r="L133" s="2"/>
    </row>
    <row r="134" spans="1:12" ht="12.75">
      <c r="A134" s="113" t="s">
        <v>228</v>
      </c>
      <c r="B134" s="113"/>
      <c r="C134" s="113"/>
      <c r="D134" s="113"/>
      <c r="E134" s="113"/>
      <c r="F134" s="20"/>
      <c r="G134" s="136">
        <v>1061</v>
      </c>
      <c r="H134" s="136">
        <v>1416</v>
      </c>
      <c r="I134" s="136">
        <v>1581</v>
      </c>
      <c r="J134" s="136">
        <v>1326</v>
      </c>
      <c r="K134" s="136">
        <v>2117</v>
      </c>
      <c r="L134" s="2"/>
    </row>
    <row r="135" spans="1:12" ht="12.75">
      <c r="A135" s="113" t="s">
        <v>229</v>
      </c>
      <c r="B135" s="113"/>
      <c r="C135" s="113"/>
      <c r="D135" s="113"/>
      <c r="E135" s="113"/>
      <c r="F135" s="20"/>
      <c r="G135" s="136">
        <v>0</v>
      </c>
      <c r="H135" s="136">
        <v>1</v>
      </c>
      <c r="I135" s="136">
        <v>1</v>
      </c>
      <c r="J135" s="136">
        <v>1</v>
      </c>
      <c r="K135" s="136">
        <v>0</v>
      </c>
      <c r="L135" s="2"/>
    </row>
    <row r="136" spans="1:12" ht="12.75">
      <c r="A136" s="113" t="s">
        <v>230</v>
      </c>
      <c r="B136" s="113"/>
      <c r="C136" s="113"/>
      <c r="D136" s="113"/>
      <c r="E136" s="113"/>
      <c r="F136" s="20"/>
      <c r="G136" s="136">
        <v>34</v>
      </c>
      <c r="H136" s="136">
        <v>13</v>
      </c>
      <c r="I136" s="136">
        <v>36</v>
      </c>
      <c r="J136" s="136">
        <v>85</v>
      </c>
      <c r="K136" s="136">
        <v>66</v>
      </c>
      <c r="L136" s="2"/>
    </row>
    <row r="137" spans="1:12" ht="12.75">
      <c r="A137" s="113" t="s">
        <v>231</v>
      </c>
      <c r="B137" s="113"/>
      <c r="C137" s="113"/>
      <c r="D137" s="113"/>
      <c r="E137" s="113"/>
      <c r="F137" s="20"/>
      <c r="G137" s="136">
        <v>33</v>
      </c>
      <c r="H137" s="136">
        <v>64</v>
      </c>
      <c r="I137" s="136">
        <v>63</v>
      </c>
      <c r="J137" s="136">
        <v>50</v>
      </c>
      <c r="K137" s="136">
        <v>84</v>
      </c>
      <c r="L137" s="2"/>
    </row>
    <row r="138" spans="1:12" ht="12.75">
      <c r="A138" s="113" t="s">
        <v>128</v>
      </c>
      <c r="B138" s="113"/>
      <c r="C138" s="113"/>
      <c r="D138" s="113"/>
      <c r="E138" s="113"/>
      <c r="F138" s="20"/>
      <c r="G138" s="136">
        <v>107</v>
      </c>
      <c r="H138" s="136">
        <v>97</v>
      </c>
      <c r="I138" s="136">
        <v>85</v>
      </c>
      <c r="J138" s="136">
        <v>130</v>
      </c>
      <c r="K138" s="136">
        <v>127</v>
      </c>
      <c r="L138" s="2"/>
    </row>
    <row r="139" spans="1:12" ht="12.75">
      <c r="A139" s="113" t="s">
        <v>232</v>
      </c>
      <c r="B139" s="113"/>
      <c r="C139" s="113"/>
      <c r="D139" s="113"/>
      <c r="E139" s="113"/>
      <c r="F139" s="20"/>
      <c r="G139" s="136">
        <v>3</v>
      </c>
      <c r="H139" s="136">
        <v>1</v>
      </c>
      <c r="I139" s="136">
        <v>3</v>
      </c>
      <c r="J139" s="136">
        <v>4</v>
      </c>
      <c r="K139" s="136">
        <v>3</v>
      </c>
      <c r="L139" s="2"/>
    </row>
    <row r="140" spans="1:12" ht="12.75">
      <c r="A140" s="113" t="s">
        <v>233</v>
      </c>
      <c r="B140" s="113"/>
      <c r="C140" s="113"/>
      <c r="D140" s="113"/>
      <c r="E140" s="113"/>
      <c r="F140" s="20"/>
      <c r="G140" s="136">
        <v>1</v>
      </c>
      <c r="H140" s="136">
        <v>1</v>
      </c>
      <c r="I140" s="136">
        <v>0</v>
      </c>
      <c r="J140" s="136">
        <v>5</v>
      </c>
      <c r="K140" s="136">
        <v>3</v>
      </c>
      <c r="L140" s="2"/>
    </row>
    <row r="141" spans="1:12" ht="12.75">
      <c r="A141" s="113" t="s">
        <v>234</v>
      </c>
      <c r="B141" s="113"/>
      <c r="C141" s="113"/>
      <c r="D141" s="113"/>
      <c r="E141" s="113"/>
      <c r="F141" s="20"/>
      <c r="G141" s="136">
        <v>3</v>
      </c>
      <c r="H141" s="136">
        <v>8</v>
      </c>
      <c r="I141" s="136">
        <v>5</v>
      </c>
      <c r="J141" s="136">
        <v>0</v>
      </c>
      <c r="K141" s="136">
        <v>3</v>
      </c>
      <c r="L141" s="2"/>
    </row>
    <row r="142" spans="1:11" ht="12.75">
      <c r="A142" s="113" t="s">
        <v>235</v>
      </c>
      <c r="B142" s="113"/>
      <c r="C142" s="113"/>
      <c r="D142" s="113"/>
      <c r="E142" s="113"/>
      <c r="F142" s="113"/>
      <c r="G142" s="135">
        <v>91</v>
      </c>
      <c r="H142" s="135">
        <v>151</v>
      </c>
      <c r="I142" s="135">
        <v>187</v>
      </c>
      <c r="J142" s="135">
        <v>121</v>
      </c>
      <c r="K142" s="135">
        <v>120</v>
      </c>
    </row>
    <row r="143" spans="1:11" ht="12.75">
      <c r="A143" s="113" t="s">
        <v>236</v>
      </c>
      <c r="B143" s="113"/>
      <c r="C143" s="113"/>
      <c r="D143" s="113"/>
      <c r="E143" s="113"/>
      <c r="F143" s="113"/>
      <c r="G143" s="135">
        <v>194</v>
      </c>
      <c r="H143" s="135">
        <v>55</v>
      </c>
      <c r="I143" s="135">
        <v>60</v>
      </c>
      <c r="J143" s="135">
        <v>142</v>
      </c>
      <c r="K143" s="135">
        <v>117</v>
      </c>
    </row>
    <row r="144" spans="1:11" ht="12.75">
      <c r="A144" s="113" t="s">
        <v>237</v>
      </c>
      <c r="B144" s="113"/>
      <c r="C144" s="113"/>
      <c r="D144" s="113"/>
      <c r="E144" s="113"/>
      <c r="F144" s="113"/>
      <c r="G144" s="135">
        <v>21</v>
      </c>
      <c r="H144" s="135">
        <v>14</v>
      </c>
      <c r="I144" s="135">
        <v>18</v>
      </c>
      <c r="J144" s="135">
        <v>13</v>
      </c>
      <c r="K144" s="135">
        <v>80</v>
      </c>
    </row>
    <row r="145" spans="1:11" ht="12.75">
      <c r="A145" s="113" t="s">
        <v>238</v>
      </c>
      <c r="B145" s="113"/>
      <c r="C145" s="113"/>
      <c r="D145" s="113"/>
      <c r="E145" s="113"/>
      <c r="F145" s="113"/>
      <c r="G145" s="135">
        <v>30</v>
      </c>
      <c r="H145" s="135">
        <v>44</v>
      </c>
      <c r="I145" s="135">
        <v>60</v>
      </c>
      <c r="J145" s="135">
        <v>32</v>
      </c>
      <c r="K145" s="135">
        <v>62</v>
      </c>
    </row>
    <row r="146" spans="1:11" ht="12.75">
      <c r="A146" s="113" t="s">
        <v>239</v>
      </c>
      <c r="B146" s="113"/>
      <c r="C146" s="113"/>
      <c r="D146" s="113"/>
      <c r="E146" s="113"/>
      <c r="F146" s="113"/>
      <c r="G146" s="135">
        <v>14</v>
      </c>
      <c r="H146" s="135">
        <v>35</v>
      </c>
      <c r="I146" s="135">
        <v>33</v>
      </c>
      <c r="J146" s="135">
        <v>48</v>
      </c>
      <c r="K146" s="135">
        <v>52</v>
      </c>
    </row>
    <row r="147" spans="1:11" ht="12.75">
      <c r="A147" s="113" t="s">
        <v>122</v>
      </c>
      <c r="B147" s="113"/>
      <c r="C147" s="113"/>
      <c r="D147" s="113"/>
      <c r="E147" s="113"/>
      <c r="F147" s="113"/>
      <c r="G147" s="135">
        <v>28</v>
      </c>
      <c r="H147" s="135">
        <v>10</v>
      </c>
      <c r="I147" s="143" t="s">
        <v>330</v>
      </c>
      <c r="J147" s="143" t="s">
        <v>330</v>
      </c>
      <c r="K147" s="143" t="s">
        <v>330</v>
      </c>
    </row>
    <row r="148" spans="1:11" ht="12.75">
      <c r="A148" s="113" t="s">
        <v>240</v>
      </c>
      <c r="B148" s="113"/>
      <c r="C148" s="113"/>
      <c r="D148" s="113"/>
      <c r="E148" s="113"/>
      <c r="F148" s="113"/>
      <c r="G148" s="135">
        <v>23</v>
      </c>
      <c r="H148" s="135">
        <v>11</v>
      </c>
      <c r="I148" s="135">
        <v>46</v>
      </c>
      <c r="J148" s="135">
        <v>30</v>
      </c>
      <c r="K148" s="135">
        <v>80</v>
      </c>
    </row>
    <row r="149" spans="1:11" ht="16.5" customHeight="1">
      <c r="A149" s="113" t="s">
        <v>241</v>
      </c>
      <c r="B149" s="113"/>
      <c r="C149" s="113"/>
      <c r="D149" s="113"/>
      <c r="E149" s="113"/>
      <c r="F149" s="113"/>
      <c r="G149" s="135">
        <v>13</v>
      </c>
      <c r="H149" s="135">
        <v>30</v>
      </c>
      <c r="I149" s="135">
        <v>24</v>
      </c>
      <c r="J149" s="135">
        <v>12</v>
      </c>
      <c r="K149" s="135">
        <v>52</v>
      </c>
    </row>
    <row r="150" spans="1:11" ht="16.5" customHeight="1">
      <c r="A150" s="113" t="s">
        <v>242</v>
      </c>
      <c r="B150" s="113"/>
      <c r="C150" s="113"/>
      <c r="D150" s="113"/>
      <c r="E150" s="113"/>
      <c r="F150" s="113"/>
      <c r="G150" s="135">
        <v>60</v>
      </c>
      <c r="H150" s="135">
        <v>67</v>
      </c>
      <c r="I150" s="135">
        <v>34</v>
      </c>
      <c r="J150" s="135">
        <v>12</v>
      </c>
      <c r="K150" s="135">
        <v>34</v>
      </c>
    </row>
    <row r="151" spans="1:11" ht="12.75">
      <c r="A151" s="113" t="s">
        <v>243</v>
      </c>
      <c r="B151" s="113"/>
      <c r="C151" s="113"/>
      <c r="D151" s="113"/>
      <c r="E151" s="113"/>
      <c r="F151" s="113"/>
      <c r="G151" s="135">
        <v>8</v>
      </c>
      <c r="H151" s="135">
        <v>3</v>
      </c>
      <c r="I151" s="135">
        <v>17</v>
      </c>
      <c r="J151" s="135">
        <v>70</v>
      </c>
      <c r="K151" s="135">
        <v>46</v>
      </c>
    </row>
    <row r="152" spans="1:11" ht="12.75">
      <c r="A152" s="113" t="s">
        <v>244</v>
      </c>
      <c r="B152" s="113"/>
      <c r="C152" s="113"/>
      <c r="D152" s="113"/>
      <c r="E152" s="113"/>
      <c r="F152" s="113"/>
      <c r="G152" s="135">
        <v>100</v>
      </c>
      <c r="H152" s="135">
        <v>156</v>
      </c>
      <c r="I152" s="135">
        <v>131</v>
      </c>
      <c r="J152" s="135">
        <v>83</v>
      </c>
      <c r="K152" s="135">
        <v>37</v>
      </c>
    </row>
    <row r="153" spans="1:11" ht="12.75">
      <c r="A153" s="113" t="s">
        <v>121</v>
      </c>
      <c r="B153" s="113"/>
      <c r="C153" s="113"/>
      <c r="D153" s="113"/>
      <c r="E153" s="113"/>
      <c r="F153" s="113"/>
      <c r="G153" s="137">
        <v>260</v>
      </c>
      <c r="H153" s="137">
        <v>153</v>
      </c>
      <c r="I153" s="137">
        <v>155</v>
      </c>
      <c r="J153" s="137">
        <v>83</v>
      </c>
      <c r="K153" s="137">
        <v>106</v>
      </c>
    </row>
    <row r="154" spans="1:11" ht="12.75">
      <c r="A154" s="113" t="s">
        <v>119</v>
      </c>
      <c r="B154" s="113"/>
      <c r="C154" s="113"/>
      <c r="D154" s="113"/>
      <c r="E154" s="113"/>
      <c r="F154" s="113"/>
      <c r="G154" s="137">
        <v>6</v>
      </c>
      <c r="H154" s="137">
        <v>6</v>
      </c>
      <c r="I154" s="137">
        <v>16</v>
      </c>
      <c r="J154" s="137">
        <v>19</v>
      </c>
      <c r="K154" s="137">
        <v>20</v>
      </c>
    </row>
    <row r="155" spans="1:11" ht="12.75">
      <c r="A155" s="113" t="s">
        <v>245</v>
      </c>
      <c r="B155" s="113"/>
      <c r="C155" s="113"/>
      <c r="D155" s="113"/>
      <c r="E155" s="113"/>
      <c r="F155" s="113"/>
      <c r="G155" s="137">
        <v>81</v>
      </c>
      <c r="H155" s="137">
        <v>124</v>
      </c>
      <c r="I155" s="137">
        <v>130</v>
      </c>
      <c r="J155" s="137">
        <v>189</v>
      </c>
      <c r="K155" s="137">
        <v>201</v>
      </c>
    </row>
    <row r="156" spans="1:11" ht="12.75">
      <c r="A156" s="113" t="s">
        <v>246</v>
      </c>
      <c r="B156" s="113"/>
      <c r="C156" s="113"/>
      <c r="D156" s="113"/>
      <c r="E156" s="113"/>
      <c r="F156" s="113"/>
      <c r="G156" s="137">
        <v>127</v>
      </c>
      <c r="H156" s="137">
        <v>115</v>
      </c>
      <c r="I156" s="137">
        <v>126</v>
      </c>
      <c r="J156" s="137">
        <v>120</v>
      </c>
      <c r="K156" s="137">
        <v>127</v>
      </c>
    </row>
    <row r="157" spans="1:11" ht="12.75">
      <c r="A157" s="113" t="s">
        <v>247</v>
      </c>
      <c r="B157" s="113"/>
      <c r="C157" s="113"/>
      <c r="D157" s="113"/>
      <c r="E157" s="113"/>
      <c r="F157" s="113"/>
      <c r="G157" s="137">
        <v>11</v>
      </c>
      <c r="H157" s="137">
        <v>90</v>
      </c>
      <c r="I157" s="137">
        <v>66</v>
      </c>
      <c r="J157" s="137">
        <v>99</v>
      </c>
      <c r="K157" s="137">
        <v>89</v>
      </c>
    </row>
    <row r="158" spans="1:11" ht="12.75">
      <c r="A158" s="144" t="s">
        <v>268</v>
      </c>
      <c r="B158" s="144"/>
      <c r="C158" s="144"/>
      <c r="D158" s="144"/>
      <c r="E158" s="144"/>
      <c r="F158" s="144"/>
      <c r="G158" s="135">
        <v>295</v>
      </c>
      <c r="H158" s="135">
        <v>277</v>
      </c>
      <c r="I158" s="135">
        <v>448</v>
      </c>
      <c r="J158" s="135">
        <v>432</v>
      </c>
      <c r="K158" s="135">
        <v>422</v>
      </c>
    </row>
    <row r="159" spans="1:11" ht="15">
      <c r="A159" s="144" t="s">
        <v>334</v>
      </c>
      <c r="B159" s="144"/>
      <c r="C159" s="144"/>
      <c r="D159" s="144"/>
      <c r="E159" s="144"/>
      <c r="F159" s="144"/>
      <c r="G159" s="135">
        <v>-5</v>
      </c>
      <c r="H159" s="135">
        <v>0</v>
      </c>
      <c r="I159" s="135">
        <v>-1</v>
      </c>
      <c r="J159" s="135">
        <v>-132</v>
      </c>
      <c r="K159" s="135">
        <v>-512</v>
      </c>
    </row>
    <row r="160" spans="1:11" ht="13.5" thickBot="1">
      <c r="A160" s="131"/>
      <c r="B160" s="131"/>
      <c r="C160" s="131"/>
      <c r="D160" s="131"/>
      <c r="E160" s="131"/>
      <c r="F160" s="131"/>
      <c r="G160" s="138"/>
      <c r="H160" s="138"/>
      <c r="I160" s="138"/>
      <c r="J160" s="138"/>
      <c r="K160" s="138"/>
    </row>
    <row r="161" spans="1:11" ht="12.75">
      <c r="A161" s="146"/>
      <c r="B161" s="146"/>
      <c r="C161" s="146"/>
      <c r="D161" s="146"/>
      <c r="E161" s="144"/>
      <c r="F161" s="144"/>
      <c r="G161" s="135"/>
      <c r="H161" s="135"/>
      <c r="I161" s="135"/>
      <c r="J161" s="135"/>
      <c r="K161" s="135"/>
    </row>
    <row r="162" spans="1:11" ht="12.75">
      <c r="A162" s="144"/>
      <c r="B162" s="144"/>
      <c r="C162" s="144"/>
      <c r="D162" s="144"/>
      <c r="E162" s="148" t="s">
        <v>330</v>
      </c>
      <c r="F162" s="25"/>
      <c r="G162" s="27" t="s">
        <v>346</v>
      </c>
      <c r="H162" s="135"/>
      <c r="I162" s="135"/>
      <c r="J162" s="135"/>
      <c r="K162" s="27"/>
    </row>
    <row r="163" spans="1:11" ht="70.5" customHeight="1">
      <c r="A163" s="161" t="s">
        <v>333</v>
      </c>
      <c r="B163" s="161"/>
      <c r="C163" s="161"/>
      <c r="D163" s="161"/>
      <c r="E163" s="161"/>
      <c r="F163" s="161"/>
      <c r="G163" s="161"/>
      <c r="H163" s="161"/>
      <c r="I163" s="161"/>
      <c r="J163" s="161"/>
      <c r="K163" s="161"/>
    </row>
    <row r="164" spans="1:11" ht="56.25" customHeight="1">
      <c r="A164" s="218" t="s">
        <v>335</v>
      </c>
      <c r="B164" s="218"/>
      <c r="C164" s="218"/>
      <c r="D164" s="218"/>
      <c r="E164" s="218"/>
      <c r="F164" s="218"/>
      <c r="G164" s="218"/>
      <c r="H164" s="218"/>
      <c r="I164" s="218"/>
      <c r="J164" s="218"/>
      <c r="K164" s="218"/>
    </row>
    <row r="165" spans="1:11" ht="57.75" customHeight="1">
      <c r="A165" s="171" t="s">
        <v>278</v>
      </c>
      <c r="B165" s="210"/>
      <c r="C165" s="210"/>
      <c r="D165" s="210"/>
      <c r="E165" s="210"/>
      <c r="F165" s="210"/>
      <c r="G165" s="210"/>
      <c r="H165" s="210"/>
      <c r="I165" s="210"/>
      <c r="J165" s="210"/>
      <c r="K165" s="211"/>
    </row>
  </sheetData>
  <sheetProtection sheet="1" objects="1" scenarios="1"/>
  <mergeCells count="5">
    <mergeCell ref="H4:K4"/>
    <mergeCell ref="A163:K163"/>
    <mergeCell ref="A165:K165"/>
    <mergeCell ref="G129:K129"/>
    <mergeCell ref="A164:K16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5"/>
  <dimension ref="A1:D37"/>
  <sheetViews>
    <sheetView workbookViewId="0" topLeftCell="A1">
      <selection activeCell="A1" sqref="A1"/>
    </sheetView>
  </sheetViews>
  <sheetFormatPr defaultColWidth="9.140625" defaultRowHeight="12.75"/>
  <cols>
    <col min="1" max="1" width="19.57421875" style="1" customWidth="1"/>
    <col min="2" max="3" width="9.140625" style="1" customWidth="1"/>
    <col min="4" max="4" width="57.57421875" style="1" customWidth="1"/>
    <col min="5" max="16384" width="9.140625" style="1" customWidth="1"/>
  </cols>
  <sheetData>
    <row r="1" spans="1:4" ht="15">
      <c r="A1" s="82" t="s">
        <v>361</v>
      </c>
      <c r="B1" s="92"/>
      <c r="C1" s="92"/>
      <c r="D1" s="23"/>
    </row>
    <row r="2" spans="2:4" ht="12.75">
      <c r="B2" s="92"/>
      <c r="C2" s="92"/>
      <c r="D2" s="23"/>
    </row>
    <row r="3" spans="2:4" ht="12.75">
      <c r="B3" s="92"/>
      <c r="C3" s="92"/>
      <c r="D3" s="23"/>
    </row>
    <row r="4" spans="1:4" ht="13.5" thickBot="1">
      <c r="A4" s="28" t="s">
        <v>17</v>
      </c>
      <c r="B4" s="117"/>
      <c r="C4" s="117"/>
      <c r="D4" s="29"/>
    </row>
    <row r="5" spans="1:4" ht="12.75">
      <c r="A5" s="83" t="s">
        <v>99</v>
      </c>
      <c r="B5" s="118" t="s">
        <v>100</v>
      </c>
      <c r="C5" s="119" t="s">
        <v>101</v>
      </c>
      <c r="D5" s="84" t="s">
        <v>304</v>
      </c>
    </row>
    <row r="6" spans="1:4" ht="12.75">
      <c r="A6" s="123"/>
      <c r="B6" s="126"/>
      <c r="C6" s="127"/>
      <c r="D6" s="122"/>
    </row>
    <row r="7" spans="1:4" ht="12.75">
      <c r="A7" s="27" t="s">
        <v>105</v>
      </c>
      <c r="B7" s="120"/>
      <c r="C7" s="121">
        <v>1999</v>
      </c>
      <c r="D7" s="124" t="s">
        <v>106</v>
      </c>
    </row>
    <row r="8" spans="1:4" ht="12.75">
      <c r="A8" s="27" t="s">
        <v>107</v>
      </c>
      <c r="B8" s="120" t="s">
        <v>108</v>
      </c>
      <c r="C8" s="121">
        <v>1999</v>
      </c>
      <c r="D8" s="124" t="s">
        <v>293</v>
      </c>
    </row>
    <row r="9" spans="1:4" ht="12.75">
      <c r="A9" s="27" t="s">
        <v>109</v>
      </c>
      <c r="B9" s="120" t="s">
        <v>294</v>
      </c>
      <c r="C9" s="121">
        <v>1999</v>
      </c>
      <c r="D9" s="124" t="s">
        <v>295</v>
      </c>
    </row>
    <row r="10" spans="1:4" ht="12.75">
      <c r="A10" s="27" t="s">
        <v>137</v>
      </c>
      <c r="B10" s="120"/>
      <c r="C10" s="121">
        <v>1999</v>
      </c>
      <c r="D10" s="124" t="s">
        <v>312</v>
      </c>
    </row>
    <row r="11" spans="1:4" ht="12.75">
      <c r="A11" s="27" t="s">
        <v>110</v>
      </c>
      <c r="B11" s="120"/>
      <c r="C11" s="121">
        <v>2001</v>
      </c>
      <c r="D11" s="124" t="s">
        <v>111</v>
      </c>
    </row>
    <row r="12" spans="1:4" ht="12.75">
      <c r="A12" s="27" t="s">
        <v>112</v>
      </c>
      <c r="B12" s="120"/>
      <c r="C12" s="121">
        <v>2001</v>
      </c>
      <c r="D12" s="124" t="s">
        <v>111</v>
      </c>
    </row>
    <row r="13" spans="1:4" ht="12.75">
      <c r="A13" s="27" t="s">
        <v>113</v>
      </c>
      <c r="B13" s="120" t="s">
        <v>294</v>
      </c>
      <c r="C13" s="121">
        <v>2001</v>
      </c>
      <c r="D13" s="124" t="s">
        <v>292</v>
      </c>
    </row>
    <row r="14" spans="1:4" ht="12.75">
      <c r="A14" s="27" t="s">
        <v>114</v>
      </c>
      <c r="B14" s="120"/>
      <c r="C14" s="121">
        <v>2001</v>
      </c>
      <c r="D14" s="124" t="s">
        <v>292</v>
      </c>
    </row>
    <row r="15" spans="1:4" ht="12.75">
      <c r="A15" s="27" t="s">
        <v>115</v>
      </c>
      <c r="B15" s="120" t="s">
        <v>108</v>
      </c>
      <c r="C15" s="121">
        <v>2002</v>
      </c>
      <c r="D15" s="124" t="s">
        <v>296</v>
      </c>
    </row>
    <row r="16" spans="1:4" ht="12.75">
      <c r="A16" s="27" t="s">
        <v>116</v>
      </c>
      <c r="B16" s="120" t="s">
        <v>108</v>
      </c>
      <c r="C16" s="121">
        <v>2002</v>
      </c>
      <c r="D16" s="124" t="s">
        <v>296</v>
      </c>
    </row>
    <row r="17" spans="1:4" ht="12.75">
      <c r="A17" s="27" t="s">
        <v>117</v>
      </c>
      <c r="B17" s="120"/>
      <c r="C17" s="121">
        <v>2002</v>
      </c>
      <c r="D17" s="124" t="s">
        <v>297</v>
      </c>
    </row>
    <row r="18" spans="1:4" ht="12.75">
      <c r="A18" s="27" t="s">
        <v>118</v>
      </c>
      <c r="B18" s="120" t="s">
        <v>108</v>
      </c>
      <c r="C18" s="121">
        <v>2002</v>
      </c>
      <c r="D18" s="124" t="s">
        <v>292</v>
      </c>
    </row>
    <row r="19" spans="1:4" ht="12.75">
      <c r="A19" s="27" t="s">
        <v>118</v>
      </c>
      <c r="B19" s="120" t="s">
        <v>294</v>
      </c>
      <c r="C19" s="121">
        <v>2005</v>
      </c>
      <c r="D19" s="124" t="s">
        <v>298</v>
      </c>
    </row>
    <row r="20" spans="1:4" ht="12.75">
      <c r="A20" s="27" t="s">
        <v>119</v>
      </c>
      <c r="B20" s="120"/>
      <c r="C20" s="121">
        <v>2003</v>
      </c>
      <c r="D20" s="124" t="s">
        <v>299</v>
      </c>
    </row>
    <row r="21" spans="1:4" ht="12.75">
      <c r="A21" s="27" t="s">
        <v>120</v>
      </c>
      <c r="B21" s="120"/>
      <c r="C21" s="121">
        <v>2003</v>
      </c>
      <c r="D21" s="124" t="s">
        <v>299</v>
      </c>
    </row>
    <row r="22" spans="1:4" ht="12.75">
      <c r="A22" s="27" t="s">
        <v>149</v>
      </c>
      <c r="B22" s="120"/>
      <c r="C22" s="121">
        <v>2004</v>
      </c>
      <c r="D22" s="124" t="s">
        <v>111</v>
      </c>
    </row>
    <row r="23" spans="1:4" ht="12.75">
      <c r="A23" s="27" t="s">
        <v>121</v>
      </c>
      <c r="B23" s="120" t="s">
        <v>108</v>
      </c>
      <c r="C23" s="121">
        <v>2004</v>
      </c>
      <c r="D23" s="124" t="s">
        <v>293</v>
      </c>
    </row>
    <row r="24" spans="1:4" ht="12.75">
      <c r="A24" s="27" t="s">
        <v>122</v>
      </c>
      <c r="B24" s="120" t="s">
        <v>123</v>
      </c>
      <c r="C24" s="121">
        <v>2005</v>
      </c>
      <c r="D24" s="124" t="s">
        <v>106</v>
      </c>
    </row>
    <row r="25" spans="1:4" ht="12.75">
      <c r="A25" s="27" t="s">
        <v>124</v>
      </c>
      <c r="B25" s="120"/>
      <c r="C25" s="121">
        <v>2005</v>
      </c>
      <c r="D25" s="124" t="s">
        <v>111</v>
      </c>
    </row>
    <row r="26" spans="1:4" ht="12.75">
      <c r="A26" s="27" t="s">
        <v>125</v>
      </c>
      <c r="B26" s="120"/>
      <c r="C26" s="121">
        <v>2005</v>
      </c>
      <c r="D26" s="124" t="s">
        <v>300</v>
      </c>
    </row>
    <row r="27" spans="1:4" ht="12.75">
      <c r="A27" s="27" t="s">
        <v>126</v>
      </c>
      <c r="B27" s="120" t="s">
        <v>301</v>
      </c>
      <c r="C27" s="121">
        <v>2005</v>
      </c>
      <c r="D27" s="124" t="s">
        <v>298</v>
      </c>
    </row>
    <row r="28" spans="1:4" ht="12.75">
      <c r="A28" s="27" t="s">
        <v>118</v>
      </c>
      <c r="B28" s="120"/>
      <c r="C28" s="121">
        <v>2005</v>
      </c>
      <c r="D28" s="124" t="s">
        <v>298</v>
      </c>
    </row>
    <row r="29" spans="1:4" ht="12.75">
      <c r="A29" s="27" t="s">
        <v>127</v>
      </c>
      <c r="B29" s="120"/>
      <c r="C29" s="121">
        <v>2005</v>
      </c>
      <c r="D29" s="124" t="s">
        <v>302</v>
      </c>
    </row>
    <row r="30" spans="1:4" ht="12.75">
      <c r="A30" s="27" t="s">
        <v>128</v>
      </c>
      <c r="B30" s="120"/>
      <c r="C30" s="121">
        <v>2005</v>
      </c>
      <c r="D30" s="124" t="s">
        <v>302</v>
      </c>
    </row>
    <row r="31" spans="1:4" ht="12.75">
      <c r="A31" s="27" t="s">
        <v>129</v>
      </c>
      <c r="B31" s="120" t="s">
        <v>103</v>
      </c>
      <c r="C31" s="121">
        <v>2006</v>
      </c>
      <c r="D31" s="124" t="s">
        <v>298</v>
      </c>
    </row>
    <row r="32" spans="1:4" ht="12.75">
      <c r="A32" s="27" t="s">
        <v>130</v>
      </c>
      <c r="B32" s="120" t="s">
        <v>131</v>
      </c>
      <c r="C32" s="121">
        <v>2006</v>
      </c>
      <c r="D32" s="124" t="s">
        <v>298</v>
      </c>
    </row>
    <row r="33" spans="1:4" ht="12.75">
      <c r="A33" s="27" t="s">
        <v>132</v>
      </c>
      <c r="B33" s="120"/>
      <c r="C33" s="121">
        <v>2007</v>
      </c>
      <c r="D33" s="124" t="s">
        <v>111</v>
      </c>
    </row>
    <row r="34" spans="1:4" ht="12.75" customHeight="1">
      <c r="A34" s="27" t="s">
        <v>133</v>
      </c>
      <c r="B34" s="120"/>
      <c r="C34" s="121">
        <v>2007</v>
      </c>
      <c r="D34" s="124" t="s">
        <v>303</v>
      </c>
    </row>
    <row r="35" spans="1:4" ht="12.75">
      <c r="A35" s="27" t="s">
        <v>181</v>
      </c>
      <c r="B35" s="120"/>
      <c r="C35" s="121">
        <v>2008</v>
      </c>
      <c r="D35" s="124" t="s">
        <v>290</v>
      </c>
    </row>
    <row r="36" spans="1:4" ht="13.5" thickBot="1">
      <c r="A36" s="28"/>
      <c r="B36" s="117"/>
      <c r="C36" s="117"/>
      <c r="D36" s="29"/>
    </row>
    <row r="37" spans="1:4" ht="51" customHeight="1">
      <c r="A37" s="161" t="s">
        <v>363</v>
      </c>
      <c r="B37" s="161"/>
      <c r="C37" s="161"/>
      <c r="D37" s="161"/>
    </row>
  </sheetData>
  <sheetProtection sheet="1" objects="1" scenarios="1"/>
  <mergeCells count="1">
    <mergeCell ref="A37:D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L43"/>
  <sheetViews>
    <sheetView workbookViewId="0" topLeftCell="A1">
      <selection activeCell="A37" sqref="A37:K37"/>
    </sheetView>
  </sheetViews>
  <sheetFormatPr defaultColWidth="9.140625" defaultRowHeight="12.75"/>
  <cols>
    <col min="1" max="1" width="24.7109375" style="1" customWidth="1"/>
    <col min="2" max="6" width="5.7109375" style="23" customWidth="1"/>
    <col min="7" max="7" width="5.7109375" style="1" customWidth="1"/>
    <col min="8" max="8" width="6.00390625" style="1" customWidth="1"/>
    <col min="9" max="11" width="5.7109375" style="1" customWidth="1"/>
    <col min="12" max="16384" width="9.140625" style="1" customWidth="1"/>
  </cols>
  <sheetData>
    <row r="1" spans="1:11" ht="15" customHeight="1">
      <c r="A1" s="176" t="s">
        <v>269</v>
      </c>
      <c r="B1" s="177"/>
      <c r="C1" s="177"/>
      <c r="D1" s="177"/>
      <c r="E1" s="177"/>
      <c r="F1" s="177"/>
      <c r="G1" s="177"/>
      <c r="H1" s="177"/>
      <c r="I1" s="177"/>
      <c r="J1" s="177"/>
      <c r="K1" s="177"/>
    </row>
    <row r="2" spans="1:12" ht="12.75">
      <c r="A2" s="27"/>
      <c r="C2" s="114"/>
      <c r="D2" s="114"/>
      <c r="E2" s="114"/>
      <c r="F2" s="114"/>
      <c r="G2" s="114"/>
      <c r="H2" s="114"/>
      <c r="I2" s="114"/>
      <c r="J2" s="114"/>
      <c r="K2" s="114"/>
      <c r="L2" s="115"/>
    </row>
    <row r="3" spans="1:12" ht="12.75">
      <c r="A3" s="27"/>
      <c r="C3" s="1"/>
      <c r="D3" s="1"/>
      <c r="E3" s="1"/>
      <c r="F3" s="1"/>
      <c r="G3" s="2"/>
      <c r="H3" s="2"/>
      <c r="I3" s="2"/>
      <c r="J3" s="2"/>
      <c r="K3" s="2"/>
      <c r="L3" s="116"/>
    </row>
    <row r="4" spans="1:12" ht="13.5" thickBot="1">
      <c r="A4" s="28" t="s">
        <v>17</v>
      </c>
      <c r="C4" s="1"/>
      <c r="D4" s="1"/>
      <c r="E4" s="1"/>
      <c r="F4" s="1"/>
      <c r="G4" s="2"/>
      <c r="H4" s="2"/>
      <c r="I4" s="2"/>
      <c r="J4" s="2"/>
      <c r="K4" s="2"/>
      <c r="L4" s="116"/>
    </row>
    <row r="5" spans="1:11" ht="12.75">
      <c r="A5" s="42"/>
      <c r="B5" s="65"/>
      <c r="C5" s="65"/>
      <c r="D5" s="65"/>
      <c r="E5" s="65"/>
      <c r="F5" s="65"/>
      <c r="G5" s="30">
        <v>2004</v>
      </c>
      <c r="H5" s="30">
        <v>2005</v>
      </c>
      <c r="I5" s="30">
        <v>2006</v>
      </c>
      <c r="J5" s="30">
        <v>2007</v>
      </c>
      <c r="K5" s="30">
        <v>2008</v>
      </c>
    </row>
    <row r="6" spans="1:11" ht="12.75">
      <c r="A6" s="174" t="s">
        <v>2</v>
      </c>
      <c r="B6" s="175"/>
      <c r="C6" s="175"/>
      <c r="D6" s="175"/>
      <c r="E6" s="175"/>
      <c r="F6" s="175"/>
      <c r="G6" s="175"/>
      <c r="H6" s="175"/>
      <c r="I6" s="175"/>
      <c r="J6" s="175"/>
      <c r="K6" s="175"/>
    </row>
    <row r="7" spans="1:11" ht="12.75">
      <c r="A7" s="26" t="s">
        <v>4</v>
      </c>
      <c r="B7" s="27"/>
      <c r="C7" s="27"/>
      <c r="D7" s="27"/>
      <c r="E7" s="27"/>
      <c r="F7" s="27"/>
      <c r="G7" s="114">
        <f>SUM(G8:G9)</f>
        <v>74657</v>
      </c>
      <c r="H7" s="114">
        <f>SUM(H8:H9)</f>
        <v>75979</v>
      </c>
      <c r="I7" s="114">
        <f>SUM(I8:I9)</f>
        <v>78127</v>
      </c>
      <c r="J7" s="114">
        <f>SUM(J8:J9)</f>
        <v>80216</v>
      </c>
      <c r="K7" s="114">
        <f>SUM(K8:K9)</f>
        <v>82572</v>
      </c>
    </row>
    <row r="8" spans="1:11" ht="12.75">
      <c r="A8" s="27" t="s">
        <v>1</v>
      </c>
      <c r="B8" s="27"/>
      <c r="C8" s="27"/>
      <c r="D8" s="27"/>
      <c r="E8" s="27"/>
      <c r="F8" s="27"/>
      <c r="G8" s="1">
        <v>70209</v>
      </c>
      <c r="H8" s="1">
        <v>71512</v>
      </c>
      <c r="I8" s="1">
        <v>73680</v>
      </c>
      <c r="J8" s="1">
        <v>75842</v>
      </c>
      <c r="K8" s="1">
        <v>78158</v>
      </c>
    </row>
    <row r="9" spans="1:11" ht="12.75">
      <c r="A9" s="31" t="s">
        <v>0</v>
      </c>
      <c r="B9" s="31"/>
      <c r="C9" s="31"/>
      <c r="D9" s="31"/>
      <c r="E9" s="31"/>
      <c r="F9" s="31"/>
      <c r="G9" s="1">
        <v>4448</v>
      </c>
      <c r="H9" s="1">
        <v>4467</v>
      </c>
      <c r="I9" s="1">
        <v>4447</v>
      </c>
      <c r="J9" s="1">
        <v>4374</v>
      </c>
      <c r="K9" s="1">
        <v>4414</v>
      </c>
    </row>
    <row r="10" spans="1:11" ht="15">
      <c r="A10" s="174" t="s">
        <v>270</v>
      </c>
      <c r="B10" s="175"/>
      <c r="C10" s="175"/>
      <c r="D10" s="175"/>
      <c r="E10" s="175"/>
      <c r="F10" s="175"/>
      <c r="G10" s="175"/>
      <c r="H10" s="175"/>
      <c r="I10" s="175"/>
      <c r="J10" s="175"/>
      <c r="K10" s="175"/>
    </row>
    <row r="11" spans="1:11" ht="12.75">
      <c r="A11" s="26" t="s">
        <v>4</v>
      </c>
      <c r="B11" s="27"/>
      <c r="C11" s="27"/>
      <c r="D11" s="27"/>
      <c r="E11" s="27"/>
      <c r="F11" s="27"/>
      <c r="G11" s="24">
        <v>19550</v>
      </c>
      <c r="H11" s="24">
        <v>23776</v>
      </c>
      <c r="I11" s="24">
        <v>23395</v>
      </c>
      <c r="J11" s="24">
        <v>22875</v>
      </c>
      <c r="K11" s="24">
        <v>24686</v>
      </c>
    </row>
    <row r="12" spans="1:11" ht="12.75">
      <c r="A12" s="27" t="s">
        <v>1</v>
      </c>
      <c r="B12" s="27"/>
      <c r="C12" s="27"/>
      <c r="D12" s="27"/>
      <c r="E12" s="27"/>
      <c r="F12" s="27"/>
      <c r="G12" s="25">
        <v>9880</v>
      </c>
      <c r="H12" s="25">
        <v>10603</v>
      </c>
      <c r="I12" s="25">
        <v>12019</v>
      </c>
      <c r="J12" s="25">
        <v>11507</v>
      </c>
      <c r="K12" s="25">
        <v>11748</v>
      </c>
    </row>
    <row r="13" spans="1:11" ht="12.75">
      <c r="A13" s="31" t="s">
        <v>0</v>
      </c>
      <c r="B13" s="31"/>
      <c r="C13" s="31"/>
      <c r="D13" s="31"/>
      <c r="E13" s="31"/>
      <c r="F13" s="31"/>
      <c r="G13" s="32">
        <v>9670</v>
      </c>
      <c r="H13" s="32">
        <v>13173</v>
      </c>
      <c r="I13" s="32">
        <v>11376</v>
      </c>
      <c r="J13" s="32">
        <v>11368</v>
      </c>
      <c r="K13" s="32">
        <v>12938</v>
      </c>
    </row>
    <row r="14" spans="1:11" ht="15">
      <c r="A14" s="174" t="s">
        <v>321</v>
      </c>
      <c r="B14" s="175"/>
      <c r="C14" s="175"/>
      <c r="D14" s="175"/>
      <c r="E14" s="175"/>
      <c r="F14" s="175"/>
      <c r="G14" s="175"/>
      <c r="H14" s="175"/>
      <c r="I14" s="175"/>
      <c r="J14" s="175"/>
      <c r="K14" s="175"/>
    </row>
    <row r="15" spans="1:11" ht="12.75">
      <c r="A15" s="26" t="s">
        <v>4</v>
      </c>
      <c r="B15" s="27"/>
      <c r="C15" s="27"/>
      <c r="D15" s="27"/>
      <c r="E15" s="27"/>
      <c r="F15" s="27"/>
      <c r="G15" s="114">
        <f>SUM(G16:G17)</f>
        <v>5365</v>
      </c>
      <c r="H15" s="114">
        <f>SUM(H16:H17)</f>
        <v>5758</v>
      </c>
      <c r="I15" s="114">
        <f>SUM(I16:I17)</f>
        <v>5904</v>
      </c>
      <c r="J15" s="114">
        <f>SUM(J16:J17)</f>
        <v>6059</v>
      </c>
      <c r="K15" s="114">
        <f>SUM(K16:K17)</f>
        <v>6361</v>
      </c>
    </row>
    <row r="16" spans="1:11" ht="12.75">
      <c r="A16" s="27" t="s">
        <v>1</v>
      </c>
      <c r="B16" s="27"/>
      <c r="C16" s="27"/>
      <c r="D16" s="27"/>
      <c r="E16" s="27"/>
      <c r="F16" s="27"/>
      <c r="G16" s="1">
        <v>4026</v>
      </c>
      <c r="H16" s="1">
        <v>4287</v>
      </c>
      <c r="I16" s="1">
        <v>4507</v>
      </c>
      <c r="J16" s="1">
        <v>4643</v>
      </c>
      <c r="K16" s="1">
        <v>4859</v>
      </c>
    </row>
    <row r="17" spans="1:11" ht="12.75">
      <c r="A17" s="31" t="s">
        <v>0</v>
      </c>
      <c r="B17" s="31"/>
      <c r="C17" s="31"/>
      <c r="D17" s="31"/>
      <c r="E17" s="31"/>
      <c r="F17" s="31"/>
      <c r="G17" s="31">
        <v>1339</v>
      </c>
      <c r="H17" s="31">
        <v>1471</v>
      </c>
      <c r="I17" s="31">
        <v>1397</v>
      </c>
      <c r="J17" s="31">
        <v>1416</v>
      </c>
      <c r="K17" s="31">
        <v>1502</v>
      </c>
    </row>
    <row r="18" spans="1:11" ht="12.75">
      <c r="A18" s="105" t="s">
        <v>286</v>
      </c>
      <c r="B18" s="106"/>
      <c r="C18" s="107"/>
      <c r="D18" s="107"/>
      <c r="E18" s="107"/>
      <c r="F18" s="107"/>
      <c r="G18" s="107"/>
      <c r="H18" s="107"/>
      <c r="I18" s="107"/>
      <c r="J18" s="107"/>
      <c r="K18" s="107"/>
    </row>
    <row r="19" spans="1:11" ht="12.75">
      <c r="A19" s="105" t="s">
        <v>282</v>
      </c>
      <c r="B19" s="106"/>
      <c r="C19" s="107"/>
      <c r="D19" s="107"/>
      <c r="E19" s="108"/>
      <c r="F19" s="108"/>
      <c r="G19" s="107" t="s">
        <v>283</v>
      </c>
      <c r="H19" s="107" t="s">
        <v>283</v>
      </c>
      <c r="I19" s="108">
        <f aca="true" t="shared" si="0" ref="I19:K21">1000*(G11/G7+H11/H7+I11/I7)/3</f>
        <v>291.4137219011525</v>
      </c>
      <c r="J19" s="108">
        <f t="shared" si="0"/>
        <v>299.18148470424984</v>
      </c>
      <c r="K19" s="108">
        <f t="shared" si="0"/>
        <v>294.5264035725235</v>
      </c>
    </row>
    <row r="20" spans="1:11" ht="12.75">
      <c r="A20" s="106" t="s">
        <v>284</v>
      </c>
      <c r="B20" s="106"/>
      <c r="C20" s="107"/>
      <c r="D20" s="107"/>
      <c r="E20" s="109"/>
      <c r="F20" s="109"/>
      <c r="G20" s="107" t="s">
        <v>283</v>
      </c>
      <c r="H20" s="107" t="s">
        <v>283</v>
      </c>
      <c r="I20" s="109">
        <f t="shared" si="0"/>
        <v>150.70528092490198</v>
      </c>
      <c r="J20" s="109">
        <f t="shared" si="0"/>
        <v>154.3721543127973</v>
      </c>
      <c r="K20" s="109">
        <f t="shared" si="0"/>
        <v>155.05284986489445</v>
      </c>
    </row>
    <row r="21" spans="1:11" ht="12.75">
      <c r="A21" s="110" t="s">
        <v>285</v>
      </c>
      <c r="B21" s="110"/>
      <c r="C21" s="111"/>
      <c r="D21" s="111"/>
      <c r="E21" s="112"/>
      <c r="F21" s="112"/>
      <c r="G21" s="111" t="s">
        <v>283</v>
      </c>
      <c r="H21" s="111" t="s">
        <v>283</v>
      </c>
      <c r="I21" s="112">
        <f t="shared" si="0"/>
        <v>2560.366300018775</v>
      </c>
      <c r="J21" s="112">
        <f t="shared" si="0"/>
        <v>2702.027388157866</v>
      </c>
      <c r="K21" s="112">
        <f t="shared" si="0"/>
        <v>2696.0837866433003</v>
      </c>
    </row>
    <row r="22" spans="1:11" ht="12.75">
      <c r="A22" s="105" t="s">
        <v>287</v>
      </c>
      <c r="B22" s="106"/>
      <c r="C22" s="107"/>
      <c r="D22" s="107"/>
      <c r="E22" s="107"/>
      <c r="F22" s="107"/>
      <c r="G22" s="107"/>
      <c r="H22" s="107"/>
      <c r="I22" s="107"/>
      <c r="J22" s="107"/>
      <c r="K22" s="107"/>
    </row>
    <row r="23" spans="1:11" ht="12.75">
      <c r="A23" s="105" t="s">
        <v>282</v>
      </c>
      <c r="B23" s="106"/>
      <c r="C23" s="107"/>
      <c r="D23" s="107"/>
      <c r="E23" s="108"/>
      <c r="F23" s="108"/>
      <c r="G23" s="107" t="s">
        <v>283</v>
      </c>
      <c r="H23" s="107" t="s">
        <v>283</v>
      </c>
      <c r="I23" s="108">
        <f aca="true" t="shared" si="1" ref="I23:K25">100000*(G11/G7+H11/H7+I11/I7)/3</f>
        <v>29141.37219011525</v>
      </c>
      <c r="J23" s="108">
        <f t="shared" si="1"/>
        <v>29918.148470424985</v>
      </c>
      <c r="K23" s="108">
        <f t="shared" si="1"/>
        <v>29452.640357252356</v>
      </c>
    </row>
    <row r="24" spans="1:11" ht="12.75">
      <c r="A24" s="106" t="s">
        <v>284</v>
      </c>
      <c r="B24" s="106"/>
      <c r="C24" s="107"/>
      <c r="D24" s="107"/>
      <c r="E24" s="109"/>
      <c r="F24" s="109"/>
      <c r="G24" s="107" t="s">
        <v>283</v>
      </c>
      <c r="H24" s="107" t="s">
        <v>283</v>
      </c>
      <c r="I24" s="109">
        <f t="shared" si="1"/>
        <v>15070.528092490198</v>
      </c>
      <c r="J24" s="109">
        <f t="shared" si="1"/>
        <v>15437.21543127973</v>
      </c>
      <c r="K24" s="109">
        <f t="shared" si="1"/>
        <v>15505.284986489445</v>
      </c>
    </row>
    <row r="25" spans="1:11" ht="13.5">
      <c r="A25" s="110" t="s">
        <v>285</v>
      </c>
      <c r="B25" s="110"/>
      <c r="C25" s="111"/>
      <c r="D25" s="111"/>
      <c r="E25" s="112"/>
      <c r="F25" s="112"/>
      <c r="G25" s="111" t="s">
        <v>283</v>
      </c>
      <c r="H25" s="111" t="s">
        <v>283</v>
      </c>
      <c r="I25" s="153">
        <f t="shared" si="1"/>
        <v>256036.63000187746</v>
      </c>
      <c r="J25" s="153">
        <f t="shared" si="1"/>
        <v>270202.7388157866</v>
      </c>
      <c r="K25" s="153">
        <f t="shared" si="1"/>
        <v>269608.37866433006</v>
      </c>
    </row>
    <row r="26" spans="1:11" ht="12.75">
      <c r="A26" s="157" t="s">
        <v>364</v>
      </c>
      <c r="B26" s="158"/>
      <c r="C26" s="158"/>
      <c r="D26" s="158"/>
      <c r="E26" s="158"/>
      <c r="F26" s="158"/>
      <c r="G26" s="158"/>
      <c r="H26" s="158"/>
      <c r="I26" s="158"/>
      <c r="J26" s="158"/>
      <c r="K26" s="158"/>
    </row>
    <row r="27" spans="1:11" ht="12.75">
      <c r="A27" s="26" t="s">
        <v>4</v>
      </c>
      <c r="B27" s="27"/>
      <c r="C27" s="27"/>
      <c r="D27" s="27"/>
      <c r="E27" s="27"/>
      <c r="F27" s="27"/>
      <c r="G27" s="24">
        <f>SUM(G28:G29)</f>
        <v>1168</v>
      </c>
      <c r="H27" s="24">
        <f>SUM(H28:H29)</f>
        <v>1325</v>
      </c>
      <c r="I27" s="24">
        <f>SUM(I28:I29)</f>
        <v>1287</v>
      </c>
      <c r="J27" s="24">
        <f>SUM(J28:J29)</f>
        <v>1334</v>
      </c>
      <c r="K27" s="24">
        <f>SUM(K28:K29)</f>
        <v>1278</v>
      </c>
    </row>
    <row r="28" spans="1:11" ht="12.75">
      <c r="A28" s="27" t="s">
        <v>1</v>
      </c>
      <c r="B28" s="27"/>
      <c r="C28" s="27"/>
      <c r="D28" s="27"/>
      <c r="E28" s="27"/>
      <c r="F28" s="27"/>
      <c r="G28" s="27">
        <v>939</v>
      </c>
      <c r="H28" s="27">
        <v>1077</v>
      </c>
      <c r="I28" s="27">
        <v>1065</v>
      </c>
      <c r="J28" s="27">
        <v>1134</v>
      </c>
      <c r="K28" s="27">
        <v>1066</v>
      </c>
    </row>
    <row r="29" spans="1:11" ht="12.75">
      <c r="A29" s="31" t="s">
        <v>0</v>
      </c>
      <c r="B29" s="31"/>
      <c r="C29" s="31"/>
      <c r="D29" s="31"/>
      <c r="E29" s="31"/>
      <c r="F29" s="31"/>
      <c r="G29" s="31">
        <v>229</v>
      </c>
      <c r="H29" s="31">
        <v>248</v>
      </c>
      <c r="I29" s="31">
        <v>222</v>
      </c>
      <c r="J29" s="31">
        <v>200</v>
      </c>
      <c r="K29" s="31">
        <v>212</v>
      </c>
    </row>
    <row r="30" spans="1:11" ht="12.75">
      <c r="A30" s="174" t="s">
        <v>90</v>
      </c>
      <c r="B30" s="175"/>
      <c r="C30" s="175"/>
      <c r="D30" s="175"/>
      <c r="E30" s="175"/>
      <c r="F30" s="175"/>
      <c r="G30" s="175"/>
      <c r="H30" s="175"/>
      <c r="I30" s="175"/>
      <c r="J30" s="175"/>
      <c r="K30" s="175"/>
    </row>
    <row r="31" spans="1:11" ht="12.75">
      <c r="A31" s="26" t="s">
        <v>4</v>
      </c>
      <c r="B31" s="25"/>
      <c r="C31" s="25"/>
      <c r="D31" s="25"/>
      <c r="E31" s="25"/>
      <c r="F31" s="25"/>
      <c r="G31" s="26">
        <f>SUM(G32:G33)</f>
        <v>30351</v>
      </c>
      <c r="H31" s="26">
        <f>SUM(H32:H33)</f>
        <v>31227</v>
      </c>
      <c r="I31" s="26">
        <f>SUM(I32:I33)</f>
        <v>28977</v>
      </c>
      <c r="J31" s="26">
        <f>SUM(J32:J33)</f>
        <v>30151</v>
      </c>
      <c r="K31" s="26">
        <f>SUM(K32:K33)</f>
        <v>32115</v>
      </c>
    </row>
    <row r="32" spans="1:11" ht="12.75">
      <c r="A32" s="27" t="s">
        <v>1</v>
      </c>
      <c r="B32" s="25"/>
      <c r="C32" s="25"/>
      <c r="D32" s="25"/>
      <c r="E32" s="25"/>
      <c r="F32" s="25"/>
      <c r="G32" s="7">
        <v>24271</v>
      </c>
      <c r="H32" s="7">
        <v>25343</v>
      </c>
      <c r="I32" s="7">
        <v>24231</v>
      </c>
      <c r="J32" s="7">
        <v>25410</v>
      </c>
      <c r="K32" s="7">
        <v>26656</v>
      </c>
    </row>
    <row r="33" spans="1:11" ht="13.5" thickBot="1">
      <c r="A33" s="28" t="s">
        <v>0</v>
      </c>
      <c r="B33" s="29"/>
      <c r="C33" s="29"/>
      <c r="D33" s="29"/>
      <c r="E33" s="29"/>
      <c r="F33" s="29"/>
      <c r="G33" s="10">
        <v>6080</v>
      </c>
      <c r="H33" s="10">
        <v>5884</v>
      </c>
      <c r="I33" s="10">
        <v>4746</v>
      </c>
      <c r="J33" s="10">
        <v>4741</v>
      </c>
      <c r="K33" s="10">
        <v>5459</v>
      </c>
    </row>
    <row r="34" spans="1:11" ht="30" customHeight="1">
      <c r="A34" s="160" t="s">
        <v>357</v>
      </c>
      <c r="B34" s="161"/>
      <c r="C34" s="161"/>
      <c r="D34" s="161"/>
      <c r="E34" s="161"/>
      <c r="F34" s="161"/>
      <c r="G34" s="161"/>
      <c r="H34" s="161"/>
      <c r="I34" s="161"/>
      <c r="J34" s="161"/>
      <c r="K34" s="161"/>
    </row>
    <row r="35" spans="1:11" ht="44.25" customHeight="1">
      <c r="A35" s="160" t="s">
        <v>38</v>
      </c>
      <c r="B35" s="161"/>
      <c r="C35" s="161"/>
      <c r="D35" s="161"/>
      <c r="E35" s="161"/>
      <c r="F35" s="161"/>
      <c r="G35" s="161"/>
      <c r="H35" s="161"/>
      <c r="I35" s="161"/>
      <c r="J35" s="161"/>
      <c r="K35" s="161"/>
    </row>
    <row r="36" spans="1:11" ht="30.75" customHeight="1">
      <c r="A36" s="173" t="s">
        <v>73</v>
      </c>
      <c r="B36" s="173"/>
      <c r="C36" s="173"/>
      <c r="D36" s="173"/>
      <c r="E36" s="173"/>
      <c r="F36" s="173"/>
      <c r="G36" s="173"/>
      <c r="H36" s="173"/>
      <c r="I36" s="173"/>
      <c r="J36" s="173"/>
      <c r="K36" s="173"/>
    </row>
    <row r="37" spans="1:11" ht="55.5" customHeight="1">
      <c r="A37" s="171" t="s">
        <v>68</v>
      </c>
      <c r="B37" s="172"/>
      <c r="C37" s="172"/>
      <c r="D37" s="172"/>
      <c r="E37" s="172"/>
      <c r="F37" s="172"/>
      <c r="G37" s="172"/>
      <c r="H37" s="172"/>
      <c r="I37" s="172"/>
      <c r="J37" s="172"/>
      <c r="K37" s="172"/>
    </row>
    <row r="38" spans="1:11" ht="12.75">
      <c r="A38" s="27"/>
      <c r="B38" s="25"/>
      <c r="C38" s="25"/>
      <c r="D38" s="25"/>
      <c r="E38" s="25"/>
      <c r="F38" s="25"/>
      <c r="G38" s="27"/>
      <c r="H38" s="27"/>
      <c r="I38" s="27"/>
      <c r="J38" s="27"/>
      <c r="K38" s="27"/>
    </row>
    <row r="39" spans="1:11" ht="12.75">
      <c r="A39" s="27"/>
      <c r="B39" s="25"/>
      <c r="C39" s="25"/>
      <c r="D39" s="25"/>
      <c r="E39" s="25"/>
      <c r="F39" s="25"/>
      <c r="G39" s="27"/>
      <c r="H39" s="27"/>
      <c r="I39" s="27"/>
      <c r="J39" s="27"/>
      <c r="K39" s="27"/>
    </row>
    <row r="40" spans="1:11" ht="12.75">
      <c r="A40" s="27"/>
      <c r="B40" s="25"/>
      <c r="C40" s="25"/>
      <c r="D40" s="25"/>
      <c r="E40" s="25"/>
      <c r="F40" s="25"/>
      <c r="G40" s="27"/>
      <c r="H40" s="27"/>
      <c r="I40" s="27"/>
      <c r="J40" s="27"/>
      <c r="K40" s="27"/>
    </row>
    <row r="41" spans="1:11" ht="12.75">
      <c r="A41" s="27"/>
      <c r="B41" s="25"/>
      <c r="C41" s="25"/>
      <c r="D41" s="25"/>
      <c r="E41" s="25"/>
      <c r="F41" s="25"/>
      <c r="G41" s="27"/>
      <c r="H41" s="27"/>
      <c r="I41" s="27"/>
      <c r="J41" s="27"/>
      <c r="K41" s="27"/>
    </row>
    <row r="42" spans="1:11" ht="12.75">
      <c r="A42" s="27"/>
      <c r="B42" s="25"/>
      <c r="C42" s="25"/>
      <c r="D42" s="25"/>
      <c r="E42" s="25"/>
      <c r="F42" s="25"/>
      <c r="G42" s="27"/>
      <c r="H42" s="27"/>
      <c r="I42" s="27"/>
      <c r="J42" s="27"/>
      <c r="K42" s="27"/>
    </row>
    <row r="43" spans="1:11" ht="12.75">
      <c r="A43" s="27"/>
      <c r="B43" s="25"/>
      <c r="C43" s="25"/>
      <c r="D43" s="25"/>
      <c r="E43" s="25"/>
      <c r="F43" s="25"/>
      <c r="G43" s="27"/>
      <c r="H43" s="27"/>
      <c r="I43" s="27"/>
      <c r="J43" s="27"/>
      <c r="K43" s="27"/>
    </row>
  </sheetData>
  <sheetProtection sheet="1" objects="1" scenarios="1"/>
  <mergeCells count="9">
    <mergeCell ref="A1:K1"/>
    <mergeCell ref="A35:K35"/>
    <mergeCell ref="A34:K34"/>
    <mergeCell ref="A30:K30"/>
    <mergeCell ref="A37:K37"/>
    <mergeCell ref="A36:K36"/>
    <mergeCell ref="A6:K6"/>
    <mergeCell ref="A14:K14"/>
    <mergeCell ref="A10:K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59"/>
  <sheetViews>
    <sheetView workbookViewId="0" topLeftCell="A1">
      <selection activeCell="A1" sqref="A1:K1"/>
    </sheetView>
  </sheetViews>
  <sheetFormatPr defaultColWidth="9.140625" defaultRowHeight="12.75"/>
  <cols>
    <col min="1" max="1" width="20.57421875" style="2" customWidth="1"/>
    <col min="2" max="6" width="5.7109375" style="2" customWidth="1"/>
    <col min="7" max="12" width="5.7109375" style="14" customWidth="1"/>
    <col min="13" max="17" width="5.7109375" style="2" customWidth="1"/>
    <col min="18" max="16384" width="9.140625" style="2" customWidth="1"/>
  </cols>
  <sheetData>
    <row r="1" spans="1:11" ht="15" customHeight="1">
      <c r="A1" s="165" t="s">
        <v>252</v>
      </c>
      <c r="B1" s="165"/>
      <c r="C1" s="165"/>
      <c r="D1" s="165"/>
      <c r="E1" s="165"/>
      <c r="F1" s="165"/>
      <c r="G1" s="177"/>
      <c r="H1" s="177"/>
      <c r="I1" s="177"/>
      <c r="J1" s="177"/>
      <c r="K1" s="177"/>
    </row>
    <row r="4" spans="1:11" ht="15.75" thickBot="1">
      <c r="A4" s="10" t="s">
        <v>17</v>
      </c>
      <c r="B4" s="10"/>
      <c r="C4" s="10"/>
      <c r="D4" s="10"/>
      <c r="E4" s="10"/>
      <c r="F4" s="10"/>
      <c r="G4" s="15"/>
      <c r="H4" s="15"/>
      <c r="I4" s="159" t="s">
        <v>40</v>
      </c>
      <c r="J4" s="159"/>
      <c r="K4" s="159"/>
    </row>
    <row r="5" spans="1:12" ht="15" customHeight="1">
      <c r="A5" s="34" t="s">
        <v>16</v>
      </c>
      <c r="B5" s="34"/>
      <c r="C5" s="34"/>
      <c r="D5" s="34"/>
      <c r="E5" s="34"/>
      <c r="F5" s="34"/>
      <c r="G5" s="35">
        <v>2004</v>
      </c>
      <c r="H5" s="35">
        <v>2005</v>
      </c>
      <c r="I5" s="35">
        <v>2006</v>
      </c>
      <c r="J5" s="35">
        <v>2007</v>
      </c>
      <c r="K5" s="35">
        <v>2008</v>
      </c>
      <c r="L5" s="36"/>
    </row>
    <row r="6" spans="1:12" ht="12.75">
      <c r="A6" s="33"/>
      <c r="B6" s="33"/>
      <c r="C6" s="33"/>
      <c r="D6" s="33"/>
      <c r="E6" s="33"/>
      <c r="F6" s="33"/>
      <c r="G6" s="140"/>
      <c r="H6" s="140"/>
      <c r="I6" s="140"/>
      <c r="J6" s="140"/>
      <c r="K6" s="140"/>
      <c r="L6" s="36"/>
    </row>
    <row r="7" spans="1:12" ht="12.75">
      <c r="A7" s="38" t="s">
        <v>22</v>
      </c>
      <c r="B7" s="38"/>
      <c r="C7" s="38"/>
      <c r="D7" s="38"/>
      <c r="E7" s="38"/>
      <c r="F7" s="38"/>
      <c r="G7" s="39"/>
      <c r="H7" s="39"/>
      <c r="I7" s="39"/>
      <c r="J7" s="39"/>
      <c r="K7" s="39"/>
      <c r="L7" s="2"/>
    </row>
    <row r="8" spans="1:12" ht="12.75">
      <c r="A8" s="38"/>
      <c r="B8" s="38"/>
      <c r="C8" s="38"/>
      <c r="D8" s="38"/>
      <c r="E8" s="38"/>
      <c r="F8" s="38"/>
      <c r="G8" s="39"/>
      <c r="H8" s="39"/>
      <c r="I8" s="39"/>
      <c r="J8" s="39"/>
      <c r="K8" s="39"/>
      <c r="L8" s="2"/>
    </row>
    <row r="9" spans="1:17" ht="12.75">
      <c r="A9" s="38" t="s">
        <v>21</v>
      </c>
      <c r="B9" s="38"/>
      <c r="C9" s="38"/>
      <c r="D9" s="38"/>
      <c r="E9" s="38"/>
      <c r="F9" s="38"/>
      <c r="G9" s="18">
        <f>SUM(G10:G22)</f>
        <v>19550</v>
      </c>
      <c r="H9" s="18">
        <f>SUM(H10:H22)</f>
        <v>23776</v>
      </c>
      <c r="I9" s="18">
        <f>SUM(I10:I22)</f>
        <v>23395</v>
      </c>
      <c r="J9" s="18">
        <f>SUM(J10:J22)</f>
        <v>22875</v>
      </c>
      <c r="K9" s="18">
        <f>SUM(K10:K22)</f>
        <v>24686</v>
      </c>
      <c r="L9" s="2"/>
      <c r="Q9" s="39"/>
    </row>
    <row r="10" spans="1:17" ht="12.75">
      <c r="A10" s="56" t="s">
        <v>53</v>
      </c>
      <c r="B10" s="56"/>
      <c r="C10" s="56"/>
      <c r="D10" s="56"/>
      <c r="E10" s="56"/>
      <c r="F10" s="56"/>
      <c r="G10" s="2">
        <f aca="true" t="shared" si="0" ref="G10:K20">+G26+G42</f>
        <v>218</v>
      </c>
      <c r="H10" s="2">
        <f t="shared" si="0"/>
        <v>247</v>
      </c>
      <c r="I10" s="2">
        <f t="shared" si="0"/>
        <v>281</v>
      </c>
      <c r="J10" s="2">
        <f t="shared" si="0"/>
        <v>290</v>
      </c>
      <c r="K10" s="2">
        <f t="shared" si="0"/>
        <v>286</v>
      </c>
      <c r="L10" s="39"/>
      <c r="M10" s="39"/>
      <c r="N10" s="39"/>
      <c r="O10" s="39"/>
      <c r="P10" s="39"/>
      <c r="Q10" s="36"/>
    </row>
    <row r="11" spans="1:17" ht="12.75">
      <c r="A11" s="56" t="s">
        <v>54</v>
      </c>
      <c r="B11" s="56"/>
      <c r="C11" s="56"/>
      <c r="D11" s="56"/>
      <c r="E11" s="56"/>
      <c r="F11" s="56"/>
      <c r="G11" s="2">
        <f t="shared" si="0"/>
        <v>11368</v>
      </c>
      <c r="H11" s="2">
        <f t="shared" si="0"/>
        <v>12949</v>
      </c>
      <c r="I11" s="2">
        <f t="shared" si="0"/>
        <v>12495</v>
      </c>
      <c r="J11" s="2">
        <f t="shared" si="0"/>
        <v>12550</v>
      </c>
      <c r="K11" s="2">
        <f t="shared" si="0"/>
        <v>13595</v>
      </c>
      <c r="L11" s="39"/>
      <c r="M11" s="36"/>
      <c r="N11" s="36"/>
      <c r="O11" s="36"/>
      <c r="P11" s="36"/>
      <c r="Q11" s="36"/>
    </row>
    <row r="12" spans="1:17" ht="12.75">
      <c r="A12" s="56" t="s">
        <v>55</v>
      </c>
      <c r="B12" s="56"/>
      <c r="C12" s="56"/>
      <c r="D12" s="56"/>
      <c r="E12" s="56"/>
      <c r="F12" s="56"/>
      <c r="G12" s="2">
        <f t="shared" si="0"/>
        <v>1343</v>
      </c>
      <c r="H12" s="2">
        <f t="shared" si="0"/>
        <v>1068</v>
      </c>
      <c r="I12" s="2">
        <f t="shared" si="0"/>
        <v>1035</v>
      </c>
      <c r="J12" s="2">
        <f t="shared" si="0"/>
        <v>1024</v>
      </c>
      <c r="K12" s="2">
        <f t="shared" si="0"/>
        <v>1029</v>
      </c>
      <c r="L12" s="39"/>
      <c r="M12" s="36"/>
      <c r="N12" s="36"/>
      <c r="O12" s="36"/>
      <c r="P12" s="36"/>
      <c r="Q12" s="36"/>
    </row>
    <row r="13" spans="1:17" ht="12.75">
      <c r="A13" s="56" t="s">
        <v>56</v>
      </c>
      <c r="B13" s="56"/>
      <c r="C13" s="56"/>
      <c r="D13" s="56"/>
      <c r="E13" s="56"/>
      <c r="F13" s="56"/>
      <c r="G13" s="2">
        <f t="shared" si="0"/>
        <v>32</v>
      </c>
      <c r="H13" s="2">
        <f t="shared" si="0"/>
        <v>26</v>
      </c>
      <c r="I13" s="2">
        <f t="shared" si="0"/>
        <v>38</v>
      </c>
      <c r="J13" s="2">
        <f t="shared" si="0"/>
        <v>52</v>
      </c>
      <c r="K13" s="2">
        <f t="shared" si="0"/>
        <v>55</v>
      </c>
      <c r="L13" s="39"/>
      <c r="M13" s="36"/>
      <c r="N13" s="36"/>
      <c r="O13" s="36"/>
      <c r="P13" s="36"/>
      <c r="Q13" s="36"/>
    </row>
    <row r="14" spans="1:17" ht="12.75">
      <c r="A14" s="56" t="s">
        <v>57</v>
      </c>
      <c r="B14" s="56"/>
      <c r="C14" s="56"/>
      <c r="D14" s="56"/>
      <c r="E14" s="56"/>
      <c r="F14" s="56"/>
      <c r="G14" s="2">
        <f t="shared" si="0"/>
        <v>314</v>
      </c>
      <c r="H14" s="2">
        <f t="shared" si="0"/>
        <v>340</v>
      </c>
      <c r="I14" s="2">
        <f t="shared" si="0"/>
        <v>489</v>
      </c>
      <c r="J14" s="2">
        <f t="shared" si="0"/>
        <v>502</v>
      </c>
      <c r="K14" s="2">
        <f t="shared" si="0"/>
        <v>531</v>
      </c>
      <c r="L14" s="39"/>
      <c r="M14" s="36"/>
      <c r="N14" s="36"/>
      <c r="O14" s="36"/>
      <c r="P14" s="36"/>
      <c r="Q14" s="36"/>
    </row>
    <row r="15" spans="1:17" ht="12.75">
      <c r="A15" s="56" t="s">
        <v>58</v>
      </c>
      <c r="B15" s="56"/>
      <c r="C15" s="56"/>
      <c r="D15" s="56"/>
      <c r="E15" s="56"/>
      <c r="F15" s="56"/>
      <c r="G15" s="2">
        <f t="shared" si="0"/>
        <v>369</v>
      </c>
      <c r="H15" s="2">
        <f t="shared" si="0"/>
        <v>415</v>
      </c>
      <c r="I15" s="2">
        <f t="shared" si="0"/>
        <v>413</v>
      </c>
      <c r="J15" s="2">
        <f t="shared" si="0"/>
        <v>304</v>
      </c>
      <c r="K15" s="2">
        <f t="shared" si="0"/>
        <v>322</v>
      </c>
      <c r="L15" s="39"/>
      <c r="M15" s="36"/>
      <c r="N15" s="36"/>
      <c r="O15" s="36"/>
      <c r="P15" s="36"/>
      <c r="Q15" s="36"/>
    </row>
    <row r="16" spans="1:17" ht="12.75">
      <c r="A16" s="56" t="s">
        <v>59</v>
      </c>
      <c r="B16" s="56"/>
      <c r="C16" s="56"/>
      <c r="D16" s="56"/>
      <c r="E16" s="56"/>
      <c r="F16" s="56"/>
      <c r="G16" s="2">
        <f t="shared" si="0"/>
        <v>1113</v>
      </c>
      <c r="H16" s="2">
        <f t="shared" si="0"/>
        <v>1595</v>
      </c>
      <c r="I16" s="2">
        <f t="shared" si="0"/>
        <v>1990</v>
      </c>
      <c r="J16" s="2">
        <f t="shared" si="0"/>
        <v>1927</v>
      </c>
      <c r="K16" s="2">
        <f t="shared" si="0"/>
        <v>1810</v>
      </c>
      <c r="L16" s="39"/>
      <c r="M16" s="36"/>
      <c r="N16" s="36"/>
      <c r="O16" s="36"/>
      <c r="P16" s="36"/>
      <c r="Q16" s="36"/>
    </row>
    <row r="17" spans="1:17" ht="12.75">
      <c r="A17" s="56" t="s">
        <v>60</v>
      </c>
      <c r="B17" s="56"/>
      <c r="C17" s="56"/>
      <c r="D17" s="56"/>
      <c r="E17" s="56"/>
      <c r="F17" s="56"/>
      <c r="G17" s="2">
        <f t="shared" si="0"/>
        <v>129</v>
      </c>
      <c r="H17" s="2">
        <f t="shared" si="0"/>
        <v>174</v>
      </c>
      <c r="I17" s="2">
        <f t="shared" si="0"/>
        <v>159</v>
      </c>
      <c r="J17" s="2">
        <f t="shared" si="0"/>
        <v>163</v>
      </c>
      <c r="K17" s="2">
        <f t="shared" si="0"/>
        <v>231</v>
      </c>
      <c r="L17" s="39"/>
      <c r="M17" s="36"/>
      <c r="N17" s="36"/>
      <c r="O17" s="36"/>
      <c r="P17" s="36"/>
      <c r="Q17" s="36"/>
    </row>
    <row r="18" spans="1:17" ht="12.75">
      <c r="A18" s="56" t="s">
        <v>61</v>
      </c>
      <c r="B18" s="56"/>
      <c r="C18" s="56"/>
      <c r="D18" s="56"/>
      <c r="E18" s="56"/>
      <c r="F18" s="56"/>
      <c r="G18" s="2">
        <f t="shared" si="0"/>
        <v>115</v>
      </c>
      <c r="H18" s="2">
        <f t="shared" si="0"/>
        <v>154</v>
      </c>
      <c r="I18" s="2">
        <f t="shared" si="0"/>
        <v>150</v>
      </c>
      <c r="J18" s="2">
        <f t="shared" si="0"/>
        <v>187</v>
      </c>
      <c r="K18" s="2">
        <f t="shared" si="0"/>
        <v>168</v>
      </c>
      <c r="L18" s="39"/>
      <c r="M18" s="36"/>
      <c r="N18" s="36"/>
      <c r="O18" s="36"/>
      <c r="P18" s="36"/>
      <c r="Q18" s="36"/>
    </row>
    <row r="19" spans="1:17" ht="12.75">
      <c r="A19" s="56" t="s">
        <v>62</v>
      </c>
      <c r="B19" s="56"/>
      <c r="C19" s="56"/>
      <c r="D19" s="56"/>
      <c r="E19" s="56"/>
      <c r="F19" s="56"/>
      <c r="G19" s="2">
        <f t="shared" si="0"/>
        <v>276</v>
      </c>
      <c r="H19" s="2">
        <f t="shared" si="0"/>
        <v>406</v>
      </c>
      <c r="I19" s="2">
        <f t="shared" si="0"/>
        <v>357</v>
      </c>
      <c r="J19" s="2">
        <f t="shared" si="0"/>
        <v>393</v>
      </c>
      <c r="K19" s="2">
        <f t="shared" si="0"/>
        <v>366</v>
      </c>
      <c r="L19" s="39"/>
      <c r="M19" s="36"/>
      <c r="N19" s="36"/>
      <c r="O19" s="36"/>
      <c r="P19" s="36"/>
      <c r="Q19" s="36"/>
    </row>
    <row r="20" spans="1:17" ht="12.75">
      <c r="A20" s="56" t="s">
        <v>63</v>
      </c>
      <c r="B20" s="56"/>
      <c r="C20" s="56"/>
      <c r="D20" s="56"/>
      <c r="E20" s="56"/>
      <c r="F20" s="56"/>
      <c r="G20" s="2">
        <f t="shared" si="0"/>
        <v>974</v>
      </c>
      <c r="H20" s="2">
        <f t="shared" si="0"/>
        <v>1224</v>
      </c>
      <c r="I20" s="2">
        <f t="shared" si="0"/>
        <v>1236</v>
      </c>
      <c r="J20" s="2">
        <f t="shared" si="0"/>
        <v>1229</v>
      </c>
      <c r="K20" s="2">
        <f t="shared" si="0"/>
        <v>1241</v>
      </c>
      <c r="L20" s="39"/>
      <c r="M20" s="40"/>
      <c r="N20" s="40"/>
      <c r="O20" s="40"/>
      <c r="P20" s="40"/>
      <c r="Q20" s="40"/>
    </row>
    <row r="21" spans="1:17" ht="12.75">
      <c r="A21" s="56" t="s">
        <v>64</v>
      </c>
      <c r="B21" s="56"/>
      <c r="C21" s="56"/>
      <c r="D21" s="56"/>
      <c r="E21" s="56"/>
      <c r="F21" s="56"/>
      <c r="G21" s="2">
        <f aca="true" t="shared" si="1" ref="G21:K22">+G37+G53</f>
        <v>3144</v>
      </c>
      <c r="H21" s="2">
        <f t="shared" si="1"/>
        <v>5025</v>
      </c>
      <c r="I21" s="2">
        <f t="shared" si="1"/>
        <v>4612</v>
      </c>
      <c r="J21" s="2">
        <f t="shared" si="1"/>
        <v>4109</v>
      </c>
      <c r="K21" s="2">
        <f t="shared" si="1"/>
        <v>4862</v>
      </c>
      <c r="L21" s="39"/>
      <c r="M21" s="40"/>
      <c r="N21" s="40"/>
      <c r="O21" s="40"/>
      <c r="P21" s="40"/>
      <c r="Q21" s="40"/>
    </row>
    <row r="22" spans="1:17" ht="12.75">
      <c r="A22" s="56" t="s">
        <v>318</v>
      </c>
      <c r="B22" s="56"/>
      <c r="C22" s="56"/>
      <c r="D22" s="56"/>
      <c r="E22" s="56"/>
      <c r="F22" s="56"/>
      <c r="G22" s="2">
        <f t="shared" si="1"/>
        <v>155</v>
      </c>
      <c r="H22" s="2">
        <f t="shared" si="1"/>
        <v>153</v>
      </c>
      <c r="I22" s="2">
        <f t="shared" si="1"/>
        <v>140</v>
      </c>
      <c r="J22" s="2">
        <f t="shared" si="1"/>
        <v>145</v>
      </c>
      <c r="K22" s="2">
        <f t="shared" si="1"/>
        <v>190</v>
      </c>
      <c r="L22" s="39"/>
      <c r="M22" s="36"/>
      <c r="N22" s="36"/>
      <c r="O22" s="36"/>
      <c r="P22" s="36"/>
      <c r="Q22" s="36"/>
    </row>
    <row r="23" spans="7:12" ht="12.75">
      <c r="G23" s="139"/>
      <c r="H23" s="139"/>
      <c r="I23" s="139"/>
      <c r="J23" s="139"/>
      <c r="K23" s="139"/>
      <c r="L23" s="36"/>
    </row>
    <row r="24" spans="1:12" ht="12.75">
      <c r="A24" s="38" t="s">
        <v>23</v>
      </c>
      <c r="B24" s="38"/>
      <c r="C24" s="38"/>
      <c r="D24" s="38"/>
      <c r="E24" s="38"/>
      <c r="F24" s="38"/>
      <c r="G24" s="39"/>
      <c r="H24" s="39"/>
      <c r="I24" s="39"/>
      <c r="J24" s="39"/>
      <c r="K24" s="39"/>
      <c r="L24" s="2"/>
    </row>
    <row r="25" spans="1:12" ht="12.75">
      <c r="A25" s="38" t="s">
        <v>21</v>
      </c>
      <c r="B25" s="38"/>
      <c r="C25" s="38"/>
      <c r="D25" s="38"/>
      <c r="E25" s="38"/>
      <c r="F25" s="38"/>
      <c r="G25" s="5">
        <f>SUM(G26:G38)</f>
        <v>9880</v>
      </c>
      <c r="H25" s="5">
        <f>SUM(H26:H38)</f>
        <v>10603</v>
      </c>
      <c r="I25" s="5">
        <f>SUM(I26:I38)</f>
        <v>12019</v>
      </c>
      <c r="J25" s="5">
        <f>SUM(J26:J38)</f>
        <v>11507</v>
      </c>
      <c r="K25" s="5">
        <f>SUM(K26:K38)</f>
        <v>11748</v>
      </c>
      <c r="L25" s="2"/>
    </row>
    <row r="26" spans="1:12" ht="12.75">
      <c r="A26" s="56" t="s">
        <v>53</v>
      </c>
      <c r="B26" s="56"/>
      <c r="C26" s="56"/>
      <c r="D26" s="56"/>
      <c r="E26" s="56"/>
      <c r="F26" s="56"/>
      <c r="G26" s="36">
        <v>107</v>
      </c>
      <c r="H26" s="36">
        <v>120</v>
      </c>
      <c r="I26" s="36">
        <v>154</v>
      </c>
      <c r="J26" s="36">
        <v>174</v>
      </c>
      <c r="K26" s="36">
        <v>151</v>
      </c>
      <c r="L26" s="2"/>
    </row>
    <row r="27" spans="1:12" ht="12.75">
      <c r="A27" s="56" t="s">
        <v>54</v>
      </c>
      <c r="B27" s="56"/>
      <c r="C27" s="56"/>
      <c r="D27" s="56"/>
      <c r="E27" s="56"/>
      <c r="F27" s="56"/>
      <c r="G27" s="36">
        <v>6378</v>
      </c>
      <c r="H27" s="36">
        <v>6959</v>
      </c>
      <c r="I27" s="36">
        <v>7744</v>
      </c>
      <c r="J27" s="36">
        <v>7272</v>
      </c>
      <c r="K27" s="36">
        <f>7763-121</f>
        <v>7642</v>
      </c>
      <c r="L27" s="59"/>
    </row>
    <row r="28" spans="1:12" ht="12.75">
      <c r="A28" s="56" t="s">
        <v>55</v>
      </c>
      <c r="B28" s="56"/>
      <c r="C28" s="56"/>
      <c r="D28" s="56"/>
      <c r="E28" s="56"/>
      <c r="F28" s="56"/>
      <c r="G28" s="36">
        <v>1040</v>
      </c>
      <c r="H28" s="36">
        <v>839</v>
      </c>
      <c r="I28" s="36">
        <v>865</v>
      </c>
      <c r="J28" s="36">
        <v>832</v>
      </c>
      <c r="K28" s="36">
        <v>802</v>
      </c>
      <c r="L28" s="59"/>
    </row>
    <row r="29" spans="1:12" ht="12.75">
      <c r="A29" s="56" t="s">
        <v>56</v>
      </c>
      <c r="B29" s="56"/>
      <c r="C29" s="56"/>
      <c r="D29" s="56"/>
      <c r="E29" s="56"/>
      <c r="F29" s="56"/>
      <c r="G29" s="36">
        <v>27</v>
      </c>
      <c r="H29" s="36">
        <v>23</v>
      </c>
      <c r="I29" s="36">
        <v>31</v>
      </c>
      <c r="J29" s="36">
        <v>41</v>
      </c>
      <c r="K29" s="36">
        <v>28</v>
      </c>
      <c r="L29" s="59"/>
    </row>
    <row r="30" spans="1:12" ht="12.75">
      <c r="A30" s="56" t="s">
        <v>57</v>
      </c>
      <c r="B30" s="56"/>
      <c r="C30" s="56"/>
      <c r="D30" s="56"/>
      <c r="E30" s="56"/>
      <c r="F30" s="56"/>
      <c r="G30" s="36">
        <v>193</v>
      </c>
      <c r="H30" s="36">
        <v>204</v>
      </c>
      <c r="I30" s="36">
        <v>344</v>
      </c>
      <c r="J30" s="36">
        <v>333</v>
      </c>
      <c r="K30" s="36">
        <v>320</v>
      </c>
      <c r="L30" s="59"/>
    </row>
    <row r="31" spans="1:12" ht="12.75">
      <c r="A31" s="56" t="s">
        <v>58</v>
      </c>
      <c r="B31" s="56"/>
      <c r="C31" s="56"/>
      <c r="D31" s="56"/>
      <c r="E31" s="56"/>
      <c r="F31" s="56"/>
      <c r="G31" s="36">
        <v>109</v>
      </c>
      <c r="H31" s="36">
        <v>155</v>
      </c>
      <c r="I31" s="36">
        <v>140</v>
      </c>
      <c r="J31" s="36">
        <v>162</v>
      </c>
      <c r="K31" s="36">
        <v>151</v>
      </c>
      <c r="L31" s="59"/>
    </row>
    <row r="32" spans="1:12" ht="12.75">
      <c r="A32" s="56" t="s">
        <v>71</v>
      </c>
      <c r="B32" s="56"/>
      <c r="C32" s="56"/>
      <c r="D32" s="56"/>
      <c r="E32" s="56"/>
      <c r="F32" s="56"/>
      <c r="G32" s="36">
        <v>408</v>
      </c>
      <c r="H32" s="36">
        <v>456</v>
      </c>
      <c r="I32" s="36">
        <v>648</v>
      </c>
      <c r="J32" s="36">
        <v>586</v>
      </c>
      <c r="K32" s="36">
        <v>624</v>
      </c>
      <c r="L32" s="59"/>
    </row>
    <row r="33" spans="1:12" ht="12.75">
      <c r="A33" s="56" t="s">
        <v>72</v>
      </c>
      <c r="B33" s="56"/>
      <c r="C33" s="56"/>
      <c r="D33" s="56"/>
      <c r="E33" s="56"/>
      <c r="F33" s="56"/>
      <c r="G33" s="36">
        <v>30</v>
      </c>
      <c r="H33" s="36">
        <v>50</v>
      </c>
      <c r="I33" s="36">
        <v>45</v>
      </c>
      <c r="J33" s="36">
        <v>50</v>
      </c>
      <c r="K33" s="36">
        <v>69</v>
      </c>
      <c r="L33" s="59"/>
    </row>
    <row r="34" spans="1:12" ht="12.75">
      <c r="A34" s="56" t="s">
        <v>61</v>
      </c>
      <c r="B34" s="56"/>
      <c r="C34" s="56"/>
      <c r="D34" s="56"/>
      <c r="E34" s="56"/>
      <c r="F34" s="56"/>
      <c r="G34" s="36">
        <v>93</v>
      </c>
      <c r="H34" s="36">
        <v>130</v>
      </c>
      <c r="I34" s="36">
        <v>131</v>
      </c>
      <c r="J34" s="36">
        <v>168</v>
      </c>
      <c r="K34" s="36">
        <v>151</v>
      </c>
      <c r="L34" s="59"/>
    </row>
    <row r="35" spans="1:12" ht="12.75">
      <c r="A35" s="56" t="s">
        <v>62</v>
      </c>
      <c r="B35" s="56"/>
      <c r="C35" s="56"/>
      <c r="D35" s="56"/>
      <c r="E35" s="56"/>
      <c r="F35" s="56"/>
      <c r="G35" s="36">
        <v>142</v>
      </c>
      <c r="H35" s="36">
        <v>208</v>
      </c>
      <c r="I35" s="36">
        <v>222</v>
      </c>
      <c r="J35" s="36">
        <v>263</v>
      </c>
      <c r="K35" s="36">
        <v>228</v>
      </c>
      <c r="L35" s="59"/>
    </row>
    <row r="36" spans="1:12" ht="12.75">
      <c r="A36" s="56" t="s">
        <v>63</v>
      </c>
      <c r="B36" s="56"/>
      <c r="C36" s="56"/>
      <c r="D36" s="56"/>
      <c r="E36" s="56"/>
      <c r="F36" s="56"/>
      <c r="G36" s="40">
        <v>663</v>
      </c>
      <c r="H36" s="40">
        <v>808</v>
      </c>
      <c r="I36" s="40">
        <v>848</v>
      </c>
      <c r="J36" s="40">
        <v>953</v>
      </c>
      <c r="K36" s="40">
        <v>884</v>
      </c>
      <c r="L36" s="59"/>
    </row>
    <row r="37" spans="1:12" ht="12.75">
      <c r="A37" s="56" t="s">
        <v>64</v>
      </c>
      <c r="B37" s="56"/>
      <c r="C37" s="56"/>
      <c r="D37" s="56"/>
      <c r="E37" s="56"/>
      <c r="F37" s="56"/>
      <c r="G37" s="40">
        <v>566</v>
      </c>
      <c r="H37" s="40">
        <v>530</v>
      </c>
      <c r="I37" s="40">
        <v>722</v>
      </c>
      <c r="J37" s="40">
        <v>567</v>
      </c>
      <c r="K37" s="40">
        <v>568</v>
      </c>
      <c r="L37" s="59"/>
    </row>
    <row r="38" spans="1:12" ht="12.75">
      <c r="A38" s="56" t="s">
        <v>318</v>
      </c>
      <c r="B38" s="56"/>
      <c r="C38" s="56"/>
      <c r="D38" s="56"/>
      <c r="E38" s="56"/>
      <c r="F38" s="56"/>
      <c r="G38" s="36">
        <v>124</v>
      </c>
      <c r="H38" s="36">
        <v>121</v>
      </c>
      <c r="I38" s="36">
        <v>125</v>
      </c>
      <c r="J38" s="36">
        <v>106</v>
      </c>
      <c r="K38" s="36">
        <f>170-40</f>
        <v>130</v>
      </c>
      <c r="L38" s="59"/>
    </row>
    <row r="39" spans="7:12" ht="12.75">
      <c r="G39" s="141"/>
      <c r="H39" s="141"/>
      <c r="I39" s="141"/>
      <c r="J39" s="141"/>
      <c r="K39" s="141"/>
      <c r="L39" s="60"/>
    </row>
    <row r="40" spans="1:12" ht="12.75">
      <c r="A40" s="38" t="s">
        <v>24</v>
      </c>
      <c r="B40" s="38"/>
      <c r="C40" s="38"/>
      <c r="D40" s="38"/>
      <c r="E40" s="38"/>
      <c r="F40" s="38"/>
      <c r="G40" s="37"/>
      <c r="H40" s="37"/>
      <c r="I40" s="37"/>
      <c r="J40" s="37"/>
      <c r="K40" s="37"/>
      <c r="L40" s="2"/>
    </row>
    <row r="41" spans="1:17" ht="12.75">
      <c r="A41" s="38" t="s">
        <v>21</v>
      </c>
      <c r="B41" s="38"/>
      <c r="C41" s="38"/>
      <c r="D41" s="38"/>
      <c r="E41" s="38"/>
      <c r="F41" s="38"/>
      <c r="G41" s="5">
        <f>SUM(G42:G54)</f>
        <v>9670</v>
      </c>
      <c r="H41" s="5">
        <f>SUM(H42:H54)</f>
        <v>13173</v>
      </c>
      <c r="I41" s="5">
        <f>SUM(I42:I54)</f>
        <v>11376</v>
      </c>
      <c r="J41" s="5">
        <f>SUM(J42:J54)</f>
        <v>11368</v>
      </c>
      <c r="K41" s="5">
        <f>SUM(K42:K54)</f>
        <v>12938</v>
      </c>
      <c r="L41" s="2"/>
      <c r="Q41" s="39"/>
    </row>
    <row r="42" spans="1:12" ht="12.75">
      <c r="A42" s="56" t="s">
        <v>53</v>
      </c>
      <c r="B42" s="56"/>
      <c r="C42" s="56"/>
      <c r="D42" s="56"/>
      <c r="E42" s="56"/>
      <c r="F42" s="56"/>
      <c r="G42" s="36">
        <v>111</v>
      </c>
      <c r="H42" s="36">
        <v>127</v>
      </c>
      <c r="I42" s="36">
        <v>127</v>
      </c>
      <c r="J42" s="36">
        <v>116</v>
      </c>
      <c r="K42" s="36">
        <v>135</v>
      </c>
      <c r="L42" s="59"/>
    </row>
    <row r="43" spans="1:12" ht="12.75">
      <c r="A43" s="56" t="s">
        <v>54</v>
      </c>
      <c r="B43" s="56"/>
      <c r="C43" s="56"/>
      <c r="D43" s="56"/>
      <c r="E43" s="56"/>
      <c r="F43" s="56"/>
      <c r="G43" s="36">
        <v>4990</v>
      </c>
      <c r="H43" s="36">
        <v>5990</v>
      </c>
      <c r="I43" s="36">
        <v>4751</v>
      </c>
      <c r="J43" s="36">
        <v>5278</v>
      </c>
      <c r="K43" s="36">
        <v>5953</v>
      </c>
      <c r="L43" s="59"/>
    </row>
    <row r="44" spans="1:12" ht="12.75">
      <c r="A44" s="56" t="s">
        <v>55</v>
      </c>
      <c r="B44" s="56"/>
      <c r="C44" s="56"/>
      <c r="D44" s="56"/>
      <c r="E44" s="56"/>
      <c r="F44" s="56"/>
      <c r="G44" s="36">
        <v>303</v>
      </c>
      <c r="H44" s="36">
        <v>229</v>
      </c>
      <c r="I44" s="36">
        <v>170</v>
      </c>
      <c r="J44" s="36">
        <v>192</v>
      </c>
      <c r="K44" s="36">
        <v>227</v>
      </c>
      <c r="L44" s="59"/>
    </row>
    <row r="45" spans="1:12" ht="12.75">
      <c r="A45" s="56" t="s">
        <v>56</v>
      </c>
      <c r="B45" s="56"/>
      <c r="C45" s="56"/>
      <c r="D45" s="56"/>
      <c r="E45" s="56"/>
      <c r="F45" s="56"/>
      <c r="G45" s="36">
        <v>5</v>
      </c>
      <c r="H45" s="36">
        <v>3</v>
      </c>
      <c r="I45" s="36">
        <v>7</v>
      </c>
      <c r="J45" s="36">
        <v>11</v>
      </c>
      <c r="K45" s="36">
        <v>27</v>
      </c>
      <c r="L45" s="59"/>
    </row>
    <row r="46" spans="1:12" ht="12.75">
      <c r="A46" s="56" t="s">
        <v>57</v>
      </c>
      <c r="B46" s="56"/>
      <c r="C46" s="56"/>
      <c r="D46" s="56"/>
      <c r="E46" s="56"/>
      <c r="F46" s="56"/>
      <c r="G46" s="36">
        <v>121</v>
      </c>
      <c r="H46" s="36">
        <v>136</v>
      </c>
      <c r="I46" s="36">
        <v>145</v>
      </c>
      <c r="J46" s="36">
        <v>169</v>
      </c>
      <c r="K46" s="36">
        <v>211</v>
      </c>
      <c r="L46" s="59"/>
    </row>
    <row r="47" spans="1:12" ht="12.75">
      <c r="A47" s="56" t="s">
        <v>58</v>
      </c>
      <c r="B47" s="56"/>
      <c r="C47" s="56"/>
      <c r="D47" s="56"/>
      <c r="E47" s="56"/>
      <c r="F47" s="56"/>
      <c r="G47" s="36">
        <v>260</v>
      </c>
      <c r="H47" s="36">
        <v>260</v>
      </c>
      <c r="I47" s="36">
        <v>273</v>
      </c>
      <c r="J47" s="36">
        <v>142</v>
      </c>
      <c r="K47" s="36">
        <v>171</v>
      </c>
      <c r="L47" s="59"/>
    </row>
    <row r="48" spans="1:12" ht="12.75">
      <c r="A48" s="56" t="s">
        <v>59</v>
      </c>
      <c r="B48" s="56"/>
      <c r="C48" s="56"/>
      <c r="D48" s="56"/>
      <c r="E48" s="56"/>
      <c r="F48" s="56"/>
      <c r="G48" s="36">
        <v>705</v>
      </c>
      <c r="H48" s="36">
        <v>1139</v>
      </c>
      <c r="I48" s="36">
        <v>1342</v>
      </c>
      <c r="J48" s="36">
        <v>1341</v>
      </c>
      <c r="K48" s="36">
        <v>1186</v>
      </c>
      <c r="L48" s="59"/>
    </row>
    <row r="49" spans="1:12" ht="12.75">
      <c r="A49" s="56" t="s">
        <v>60</v>
      </c>
      <c r="B49" s="56"/>
      <c r="C49" s="56"/>
      <c r="D49" s="56"/>
      <c r="E49" s="56"/>
      <c r="F49" s="56"/>
      <c r="G49" s="36">
        <v>99</v>
      </c>
      <c r="H49" s="36">
        <v>124</v>
      </c>
      <c r="I49" s="36">
        <v>114</v>
      </c>
      <c r="J49" s="36">
        <v>113</v>
      </c>
      <c r="K49" s="36">
        <v>162</v>
      </c>
      <c r="L49" s="59"/>
    </row>
    <row r="50" spans="1:12" ht="12.75">
      <c r="A50" s="56" t="s">
        <v>61</v>
      </c>
      <c r="B50" s="56"/>
      <c r="C50" s="56"/>
      <c r="D50" s="56"/>
      <c r="E50" s="56"/>
      <c r="F50" s="56"/>
      <c r="G50" s="36">
        <v>22</v>
      </c>
      <c r="H50" s="36">
        <v>24</v>
      </c>
      <c r="I50" s="36">
        <v>19</v>
      </c>
      <c r="J50" s="36">
        <v>19</v>
      </c>
      <c r="K50" s="36">
        <v>17</v>
      </c>
      <c r="L50" s="59"/>
    </row>
    <row r="51" spans="1:12" ht="12.75">
      <c r="A51" s="56" t="s">
        <v>62</v>
      </c>
      <c r="B51" s="56"/>
      <c r="C51" s="56"/>
      <c r="D51" s="56"/>
      <c r="E51" s="56"/>
      <c r="F51" s="56"/>
      <c r="G51" s="36">
        <v>134</v>
      </c>
      <c r="H51" s="36">
        <v>198</v>
      </c>
      <c r="I51" s="36">
        <v>135</v>
      </c>
      <c r="J51" s="36">
        <v>130</v>
      </c>
      <c r="K51" s="36">
        <v>138</v>
      </c>
      <c r="L51" s="59"/>
    </row>
    <row r="52" spans="1:12" ht="12.75">
      <c r="A52" s="56" t="s">
        <v>63</v>
      </c>
      <c r="B52" s="56"/>
      <c r="C52" s="56"/>
      <c r="D52" s="56"/>
      <c r="E52" s="56"/>
      <c r="F52" s="56"/>
      <c r="G52" s="40">
        <v>311</v>
      </c>
      <c r="H52" s="40">
        <v>416</v>
      </c>
      <c r="I52" s="40">
        <v>388</v>
      </c>
      <c r="J52" s="40">
        <v>276</v>
      </c>
      <c r="K52" s="40">
        <v>357</v>
      </c>
      <c r="L52" s="59"/>
    </row>
    <row r="53" spans="1:12" ht="12.75">
      <c r="A53" s="56" t="s">
        <v>64</v>
      </c>
      <c r="B53" s="56"/>
      <c r="C53" s="56"/>
      <c r="D53" s="56"/>
      <c r="E53" s="56"/>
      <c r="F53" s="56"/>
      <c r="G53" s="40">
        <v>2578</v>
      </c>
      <c r="H53" s="40">
        <v>4495</v>
      </c>
      <c r="I53" s="40">
        <v>3890</v>
      </c>
      <c r="J53" s="40">
        <v>3542</v>
      </c>
      <c r="K53" s="40">
        <v>4294</v>
      </c>
      <c r="L53" s="59"/>
    </row>
    <row r="54" spans="1:12" ht="12.75">
      <c r="A54" s="56" t="s">
        <v>318</v>
      </c>
      <c r="B54" s="56"/>
      <c r="C54" s="56"/>
      <c r="D54" s="56"/>
      <c r="E54" s="56"/>
      <c r="F54" s="56"/>
      <c r="G54" s="36">
        <v>31</v>
      </c>
      <c r="H54" s="36">
        <v>32</v>
      </c>
      <c r="I54" s="36">
        <v>15</v>
      </c>
      <c r="J54" s="36">
        <v>39</v>
      </c>
      <c r="K54" s="36">
        <f>135-75</f>
        <v>60</v>
      </c>
      <c r="L54" s="59"/>
    </row>
    <row r="55" spans="1:11" ht="13.5" thickBot="1">
      <c r="A55" s="10"/>
      <c r="B55" s="10"/>
      <c r="C55" s="10"/>
      <c r="D55" s="10"/>
      <c r="E55" s="10"/>
      <c r="F55" s="10"/>
      <c r="G55" s="15"/>
      <c r="H55" s="15"/>
      <c r="I55" s="15"/>
      <c r="J55" s="15"/>
      <c r="K55" s="15"/>
    </row>
    <row r="56" spans="1:17" ht="30" customHeight="1">
      <c r="A56" s="160" t="s">
        <v>358</v>
      </c>
      <c r="B56" s="162"/>
      <c r="C56" s="162"/>
      <c r="D56" s="162"/>
      <c r="E56" s="162"/>
      <c r="F56" s="162"/>
      <c r="G56" s="162"/>
      <c r="H56" s="162"/>
      <c r="I56" s="162"/>
      <c r="J56" s="162"/>
      <c r="K56" s="162"/>
      <c r="L56" s="63"/>
      <c r="M56" s="63"/>
      <c r="N56" s="63"/>
      <c r="O56" s="63"/>
      <c r="P56" s="63"/>
      <c r="Q56" s="53"/>
    </row>
    <row r="57" spans="1:17" ht="28.5" customHeight="1">
      <c r="A57" s="160" t="s">
        <v>65</v>
      </c>
      <c r="B57" s="162"/>
      <c r="C57" s="162"/>
      <c r="D57" s="162"/>
      <c r="E57" s="162"/>
      <c r="F57" s="162"/>
      <c r="G57" s="162"/>
      <c r="H57" s="162"/>
      <c r="I57" s="162"/>
      <c r="J57" s="162"/>
      <c r="K57" s="162"/>
      <c r="L57" s="63"/>
      <c r="M57" s="63"/>
      <c r="N57" s="63"/>
      <c r="O57" s="63"/>
      <c r="P57" s="63"/>
      <c r="Q57" s="53"/>
    </row>
    <row r="58" spans="1:17" ht="38.25" customHeight="1">
      <c r="A58" s="160" t="s">
        <v>41</v>
      </c>
      <c r="B58" s="162"/>
      <c r="C58" s="162"/>
      <c r="D58" s="162"/>
      <c r="E58" s="162"/>
      <c r="F58" s="162"/>
      <c r="G58" s="162"/>
      <c r="H58" s="162"/>
      <c r="I58" s="162"/>
      <c r="J58" s="162"/>
      <c r="K58" s="162"/>
      <c r="L58" s="63"/>
      <c r="M58" s="63"/>
      <c r="N58" s="63"/>
      <c r="O58" s="63"/>
      <c r="P58" s="63"/>
      <c r="Q58" s="53"/>
    </row>
    <row r="59" spans="1:17" ht="52.5" customHeight="1">
      <c r="A59" s="171" t="s">
        <v>68</v>
      </c>
      <c r="B59" s="163"/>
      <c r="C59" s="163"/>
      <c r="D59" s="163"/>
      <c r="E59" s="163"/>
      <c r="F59" s="163"/>
      <c r="G59" s="163"/>
      <c r="H59" s="163"/>
      <c r="I59" s="163"/>
      <c r="J59" s="163"/>
      <c r="K59" s="164"/>
      <c r="L59" s="66"/>
      <c r="M59" s="66"/>
      <c r="N59" s="66"/>
      <c r="O59" s="66"/>
      <c r="P59" s="66"/>
      <c r="Q59" s="53"/>
    </row>
  </sheetData>
  <sheetProtection sheet="1" objects="1" scenarios="1"/>
  <mergeCells count="6">
    <mergeCell ref="A58:K58"/>
    <mergeCell ref="A59:K59"/>
    <mergeCell ref="A1:K1"/>
    <mergeCell ref="I4:K4"/>
    <mergeCell ref="A56:K56"/>
    <mergeCell ref="A57:K5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S45"/>
  <sheetViews>
    <sheetView workbookViewId="0" topLeftCell="A1">
      <selection activeCell="A1" sqref="A1"/>
    </sheetView>
  </sheetViews>
  <sheetFormatPr defaultColWidth="9.140625" defaultRowHeight="12.75"/>
  <cols>
    <col min="1" max="1" width="24.7109375" style="2" customWidth="1"/>
    <col min="2" max="6" width="5.7109375" style="2" customWidth="1"/>
    <col min="7" max="11" width="5.7109375" style="14" customWidth="1"/>
    <col min="12" max="12" width="12.28125" style="2" customWidth="1"/>
    <col min="13" max="16384" width="9.140625" style="2" customWidth="1"/>
  </cols>
  <sheetData>
    <row r="1" spans="1:6" ht="15" customHeight="1">
      <c r="A1" s="5" t="s">
        <v>351</v>
      </c>
      <c r="B1" s="5"/>
      <c r="C1" s="5"/>
      <c r="D1" s="5"/>
      <c r="E1" s="5"/>
      <c r="F1" s="5"/>
    </row>
    <row r="4" spans="1:11" ht="15.75" thickBot="1">
      <c r="A4" s="178" t="s">
        <v>17</v>
      </c>
      <c r="B4" s="178"/>
      <c r="C4" s="178"/>
      <c r="D4" s="178"/>
      <c r="E4" s="178"/>
      <c r="F4" s="178"/>
      <c r="G4" s="179"/>
      <c r="H4" s="159" t="s">
        <v>352</v>
      </c>
      <c r="I4" s="159"/>
      <c r="J4" s="159"/>
      <c r="K4" s="159"/>
    </row>
    <row r="5" spans="1:11" ht="15" customHeight="1">
      <c r="A5" s="3" t="s">
        <v>9</v>
      </c>
      <c r="B5" s="3"/>
      <c r="C5" s="3"/>
      <c r="D5" s="3"/>
      <c r="E5" s="3"/>
      <c r="F5" s="3"/>
      <c r="G5" s="22">
        <v>2004</v>
      </c>
      <c r="H5" s="22">
        <v>2005</v>
      </c>
      <c r="I5" s="22">
        <v>2006</v>
      </c>
      <c r="J5" s="22">
        <v>2007</v>
      </c>
      <c r="K5" s="22">
        <v>2008</v>
      </c>
    </row>
    <row r="6" spans="1:11" ht="12.75">
      <c r="A6" s="4"/>
      <c r="B6" s="4"/>
      <c r="C6" s="4"/>
      <c r="D6" s="4"/>
      <c r="E6" s="4"/>
      <c r="F6" s="4"/>
      <c r="G6" s="17"/>
      <c r="H6" s="17"/>
      <c r="I6" s="17"/>
      <c r="J6" s="17"/>
      <c r="K6" s="17"/>
    </row>
    <row r="7" spans="1:12" ht="12.75">
      <c r="A7" s="4" t="s">
        <v>22</v>
      </c>
      <c r="B7" s="4"/>
      <c r="C7" s="4"/>
      <c r="D7" s="4"/>
      <c r="E7" s="4"/>
      <c r="F7" s="4"/>
      <c r="G7" s="17"/>
      <c r="H7" s="17"/>
      <c r="I7" s="17"/>
      <c r="J7" s="17"/>
      <c r="K7" s="17"/>
      <c r="L7" s="7"/>
    </row>
    <row r="8" spans="1:12" ht="12.75">
      <c r="A8" s="4" t="s">
        <v>37</v>
      </c>
      <c r="B8" s="4"/>
      <c r="C8" s="4"/>
      <c r="D8" s="4"/>
      <c r="E8" s="4"/>
      <c r="F8" s="4"/>
      <c r="G8" s="18">
        <f>SUM(G9:G17)</f>
        <v>19550</v>
      </c>
      <c r="H8" s="18">
        <f>SUM(H9:H17)</f>
        <v>23776</v>
      </c>
      <c r="I8" s="18">
        <f>SUM(I9:I17)</f>
        <v>23395</v>
      </c>
      <c r="J8" s="18">
        <f>SUM(J9:J17)</f>
        <v>22875</v>
      </c>
      <c r="K8" s="18">
        <f>SUM(K9:K17)</f>
        <v>24686</v>
      </c>
      <c r="L8" s="7"/>
    </row>
    <row r="9" spans="1:12" ht="12.75">
      <c r="A9" s="7" t="s">
        <v>74</v>
      </c>
      <c r="B9" s="7"/>
      <c r="C9" s="7"/>
      <c r="D9" s="7"/>
      <c r="E9" s="7"/>
      <c r="F9" s="7"/>
      <c r="G9" s="19">
        <f aca="true" t="shared" si="0" ref="G9:K15">+G21+G33</f>
        <v>1025</v>
      </c>
      <c r="H9" s="19">
        <f t="shared" si="0"/>
        <v>1182</v>
      </c>
      <c r="I9" s="19">
        <f t="shared" si="0"/>
        <v>963</v>
      </c>
      <c r="J9" s="19">
        <f t="shared" si="0"/>
        <v>1061</v>
      </c>
      <c r="K9" s="19">
        <f t="shared" si="0"/>
        <v>1429</v>
      </c>
      <c r="L9" s="7"/>
    </row>
    <row r="10" spans="1:12" ht="12.75">
      <c r="A10" s="7" t="s">
        <v>75</v>
      </c>
      <c r="B10" s="7"/>
      <c r="C10" s="7"/>
      <c r="D10" s="7"/>
      <c r="E10" s="7"/>
      <c r="F10" s="7"/>
      <c r="G10" s="19">
        <f t="shared" si="0"/>
        <v>3653</v>
      </c>
      <c r="H10" s="19">
        <f t="shared" si="0"/>
        <v>5013</v>
      </c>
      <c r="I10" s="19">
        <f t="shared" si="0"/>
        <v>4953</v>
      </c>
      <c r="J10" s="19">
        <f t="shared" si="0"/>
        <v>4544</v>
      </c>
      <c r="K10" s="19">
        <f t="shared" si="0"/>
        <v>4972</v>
      </c>
      <c r="L10" s="7"/>
    </row>
    <row r="11" spans="1:12" ht="12.75">
      <c r="A11" s="7" t="s">
        <v>76</v>
      </c>
      <c r="B11" s="7"/>
      <c r="C11" s="7"/>
      <c r="D11" s="7"/>
      <c r="E11" s="7"/>
      <c r="F11" s="7"/>
      <c r="G11" s="19">
        <f t="shared" si="0"/>
        <v>4079</v>
      </c>
      <c r="H11" s="19">
        <f t="shared" si="0"/>
        <v>4297</v>
      </c>
      <c r="I11" s="19">
        <f t="shared" si="0"/>
        <v>4083</v>
      </c>
      <c r="J11" s="19">
        <f t="shared" si="0"/>
        <v>4817</v>
      </c>
      <c r="K11" s="19">
        <f t="shared" si="0"/>
        <v>5449</v>
      </c>
      <c r="L11" s="7"/>
    </row>
    <row r="12" spans="1:12" ht="12.75">
      <c r="A12" s="7" t="s">
        <v>77</v>
      </c>
      <c r="B12" s="7"/>
      <c r="C12" s="7"/>
      <c r="D12" s="7"/>
      <c r="E12" s="7"/>
      <c r="F12" s="7"/>
      <c r="G12" s="19">
        <f t="shared" si="0"/>
        <v>3382</v>
      </c>
      <c r="H12" s="19">
        <f t="shared" si="0"/>
        <v>4236</v>
      </c>
      <c r="I12" s="19">
        <f t="shared" si="0"/>
        <v>4283</v>
      </c>
      <c r="J12" s="19">
        <f t="shared" si="0"/>
        <v>3907</v>
      </c>
      <c r="K12" s="19">
        <f t="shared" si="0"/>
        <v>3751</v>
      </c>
      <c r="L12" s="7"/>
    </row>
    <row r="13" spans="1:12" ht="12.75">
      <c r="A13" s="7" t="s">
        <v>78</v>
      </c>
      <c r="B13" s="7"/>
      <c r="C13" s="7"/>
      <c r="D13" s="7"/>
      <c r="E13" s="7"/>
      <c r="F13" s="7"/>
      <c r="G13" s="19">
        <f t="shared" si="0"/>
        <v>4007</v>
      </c>
      <c r="H13" s="19">
        <f t="shared" si="0"/>
        <v>5095</v>
      </c>
      <c r="I13" s="19">
        <f t="shared" si="0"/>
        <v>5050</v>
      </c>
      <c r="J13" s="19">
        <f t="shared" si="0"/>
        <v>4410</v>
      </c>
      <c r="K13" s="19">
        <f t="shared" si="0"/>
        <v>5465</v>
      </c>
      <c r="L13" s="7"/>
    </row>
    <row r="14" spans="1:12" ht="12.75">
      <c r="A14" s="7" t="s">
        <v>79</v>
      </c>
      <c r="B14" s="7"/>
      <c r="C14" s="7"/>
      <c r="D14" s="7"/>
      <c r="E14" s="7"/>
      <c r="F14" s="7"/>
      <c r="G14" s="19">
        <f t="shared" si="0"/>
        <v>1180</v>
      </c>
      <c r="H14" s="19">
        <f t="shared" si="0"/>
        <v>1860</v>
      </c>
      <c r="I14" s="19">
        <f t="shared" si="0"/>
        <v>2409</v>
      </c>
      <c r="J14" s="19">
        <f t="shared" si="0"/>
        <v>2263</v>
      </c>
      <c r="K14" s="19">
        <f t="shared" si="0"/>
        <v>2014</v>
      </c>
      <c r="L14" s="7"/>
    </row>
    <row r="15" spans="1:12" ht="12.75">
      <c r="A15" s="7" t="s">
        <v>80</v>
      </c>
      <c r="B15" s="7"/>
      <c r="C15" s="7"/>
      <c r="D15" s="7"/>
      <c r="E15" s="7"/>
      <c r="F15" s="7"/>
      <c r="G15" s="19">
        <f t="shared" si="0"/>
        <v>176</v>
      </c>
      <c r="H15" s="19">
        <f t="shared" si="0"/>
        <v>204</v>
      </c>
      <c r="I15" s="19">
        <f t="shared" si="0"/>
        <v>254</v>
      </c>
      <c r="J15" s="19">
        <f t="shared" si="0"/>
        <v>240</v>
      </c>
      <c r="K15" s="19">
        <f t="shared" si="0"/>
        <v>349</v>
      </c>
      <c r="L15" s="7"/>
    </row>
    <row r="16" spans="1:12" ht="12.75">
      <c r="A16" s="7" t="s">
        <v>81</v>
      </c>
      <c r="B16" s="7"/>
      <c r="C16" s="7"/>
      <c r="D16" s="7"/>
      <c r="E16" s="7"/>
      <c r="F16" s="7"/>
      <c r="G16" s="19">
        <f aca="true" t="shared" si="1" ref="G16:K17">+G28+G40</f>
        <v>30</v>
      </c>
      <c r="H16" s="19">
        <f t="shared" si="1"/>
        <v>39</v>
      </c>
      <c r="I16" s="19">
        <f t="shared" si="1"/>
        <v>23</v>
      </c>
      <c r="J16" s="19">
        <f t="shared" si="1"/>
        <v>79</v>
      </c>
      <c r="K16" s="19">
        <f t="shared" si="1"/>
        <v>73</v>
      </c>
      <c r="L16" s="7"/>
    </row>
    <row r="17" spans="1:12" ht="12.75">
      <c r="A17" s="7" t="s">
        <v>52</v>
      </c>
      <c r="B17" s="7"/>
      <c r="C17" s="7"/>
      <c r="D17" s="7"/>
      <c r="E17" s="7"/>
      <c r="F17" s="7"/>
      <c r="G17" s="19">
        <f t="shared" si="1"/>
        <v>2018</v>
      </c>
      <c r="H17" s="19">
        <f t="shared" si="1"/>
        <v>1850</v>
      </c>
      <c r="I17" s="19">
        <f t="shared" si="1"/>
        <v>1377</v>
      </c>
      <c r="J17" s="19">
        <f t="shared" si="1"/>
        <v>1554</v>
      </c>
      <c r="K17" s="19">
        <f t="shared" si="1"/>
        <v>1184</v>
      </c>
      <c r="L17" s="7"/>
    </row>
    <row r="18" spans="1:12" ht="12.75">
      <c r="A18" s="7"/>
      <c r="B18" s="7"/>
      <c r="C18" s="7"/>
      <c r="D18" s="7"/>
      <c r="E18" s="7"/>
      <c r="F18" s="7"/>
      <c r="G18" s="19"/>
      <c r="H18" s="19"/>
      <c r="I18" s="19"/>
      <c r="J18" s="19"/>
      <c r="K18" s="19"/>
      <c r="L18" s="7"/>
    </row>
    <row r="19" spans="1:12" ht="12.75">
      <c r="A19" s="4" t="s">
        <v>23</v>
      </c>
      <c r="B19" s="4"/>
      <c r="C19" s="4"/>
      <c r="D19" s="4"/>
      <c r="E19" s="4"/>
      <c r="F19" s="4"/>
      <c r="G19" s="2"/>
      <c r="H19" s="2"/>
      <c r="I19" s="2"/>
      <c r="J19" s="2"/>
      <c r="K19" s="2"/>
      <c r="L19" s="7"/>
    </row>
    <row r="20" spans="1:12" ht="12.75">
      <c r="A20" s="4" t="s">
        <v>37</v>
      </c>
      <c r="B20" s="4"/>
      <c r="C20" s="4"/>
      <c r="D20" s="4"/>
      <c r="E20" s="4"/>
      <c r="F20" s="4"/>
      <c r="G20" s="5">
        <f>SUM(G21:G29)</f>
        <v>9880</v>
      </c>
      <c r="H20" s="5">
        <f>SUM(H21:H29)</f>
        <v>10603</v>
      </c>
      <c r="I20" s="5">
        <f>SUM(I21:I29)</f>
        <v>12019</v>
      </c>
      <c r="J20" s="5">
        <f>SUM(J21:J29)</f>
        <v>11507</v>
      </c>
      <c r="K20" s="5">
        <f>SUM(K21:K29)</f>
        <v>11748</v>
      </c>
      <c r="L20" s="7"/>
    </row>
    <row r="21" spans="1:19" ht="12.75">
      <c r="A21" s="7" t="s">
        <v>74</v>
      </c>
      <c r="B21" s="7"/>
      <c r="C21" s="7"/>
      <c r="D21" s="7"/>
      <c r="E21" s="7"/>
      <c r="F21" s="7"/>
      <c r="G21" s="19">
        <v>464</v>
      </c>
      <c r="H21" s="19">
        <v>593</v>
      </c>
      <c r="I21" s="19">
        <v>672</v>
      </c>
      <c r="J21" s="19">
        <v>488</v>
      </c>
      <c r="K21" s="19">
        <v>743</v>
      </c>
      <c r="L21" s="7"/>
      <c r="M21" s="58"/>
      <c r="N21" s="6"/>
      <c r="O21" s="6"/>
      <c r="P21" s="6"/>
      <c r="Q21" s="6"/>
      <c r="S21" s="6"/>
    </row>
    <row r="22" spans="1:12" ht="12.75">
      <c r="A22" s="7" t="s">
        <v>75</v>
      </c>
      <c r="B22" s="7"/>
      <c r="C22" s="7"/>
      <c r="D22" s="7"/>
      <c r="E22" s="7"/>
      <c r="F22" s="7"/>
      <c r="G22" s="19">
        <v>1584</v>
      </c>
      <c r="H22" s="19">
        <v>1807</v>
      </c>
      <c r="I22" s="19">
        <v>2101</v>
      </c>
      <c r="J22" s="19">
        <v>2007</v>
      </c>
      <c r="K22" s="19">
        <v>1982</v>
      </c>
      <c r="L22" s="7"/>
    </row>
    <row r="23" spans="1:12" ht="12.75">
      <c r="A23" s="7" t="s">
        <v>76</v>
      </c>
      <c r="B23" s="7"/>
      <c r="C23" s="7"/>
      <c r="D23" s="7"/>
      <c r="E23" s="7"/>
      <c r="F23" s="7"/>
      <c r="G23" s="19">
        <v>1667</v>
      </c>
      <c r="H23" s="19">
        <v>1733</v>
      </c>
      <c r="I23" s="19">
        <v>1994</v>
      </c>
      <c r="J23" s="19">
        <v>2087</v>
      </c>
      <c r="K23" s="19">
        <v>2174</v>
      </c>
      <c r="L23" s="7"/>
    </row>
    <row r="24" spans="1:12" ht="12.75">
      <c r="A24" s="7" t="s">
        <v>77</v>
      </c>
      <c r="B24" s="7"/>
      <c r="C24" s="7"/>
      <c r="D24" s="7"/>
      <c r="E24" s="7"/>
      <c r="F24" s="7"/>
      <c r="G24" s="19">
        <v>1730</v>
      </c>
      <c r="H24" s="19">
        <v>1710</v>
      </c>
      <c r="I24" s="19">
        <v>2086</v>
      </c>
      <c r="J24" s="19">
        <v>1952</v>
      </c>
      <c r="K24" s="19">
        <v>1966</v>
      </c>
      <c r="L24" s="7"/>
    </row>
    <row r="25" spans="1:12" ht="12.75">
      <c r="A25" s="7" t="s">
        <v>78</v>
      </c>
      <c r="B25" s="7"/>
      <c r="C25" s="7"/>
      <c r="D25" s="7"/>
      <c r="E25" s="7"/>
      <c r="F25" s="7"/>
      <c r="G25" s="19">
        <v>2413</v>
      </c>
      <c r="H25" s="19">
        <v>2477</v>
      </c>
      <c r="I25" s="19">
        <v>2890</v>
      </c>
      <c r="J25" s="19">
        <v>2683</v>
      </c>
      <c r="K25" s="19">
        <v>2697</v>
      </c>
      <c r="L25" s="7"/>
    </row>
    <row r="26" spans="1:12" ht="12.75">
      <c r="A26" s="7" t="s">
        <v>79</v>
      </c>
      <c r="B26" s="7"/>
      <c r="C26" s="7"/>
      <c r="D26" s="7"/>
      <c r="E26" s="7"/>
      <c r="F26" s="7"/>
      <c r="G26" s="19">
        <v>621</v>
      </c>
      <c r="H26" s="19">
        <v>804</v>
      </c>
      <c r="I26" s="19">
        <v>879</v>
      </c>
      <c r="J26" s="19">
        <v>963</v>
      </c>
      <c r="K26" s="19">
        <v>1070</v>
      </c>
      <c r="L26" s="7"/>
    </row>
    <row r="27" spans="1:12" ht="12.75">
      <c r="A27" s="7" t="s">
        <v>80</v>
      </c>
      <c r="B27" s="7"/>
      <c r="C27" s="7"/>
      <c r="D27" s="7"/>
      <c r="E27" s="7"/>
      <c r="F27" s="7"/>
      <c r="G27" s="19">
        <v>102</v>
      </c>
      <c r="H27" s="19">
        <v>152</v>
      </c>
      <c r="I27" s="19">
        <v>203</v>
      </c>
      <c r="J27" s="19">
        <v>140</v>
      </c>
      <c r="K27" s="19">
        <v>175</v>
      </c>
      <c r="L27" s="7"/>
    </row>
    <row r="28" spans="1:12" ht="12.75">
      <c r="A28" s="7" t="s">
        <v>81</v>
      </c>
      <c r="B28" s="7"/>
      <c r="C28" s="7"/>
      <c r="D28" s="7"/>
      <c r="E28" s="7"/>
      <c r="F28" s="7"/>
      <c r="G28" s="19">
        <v>27</v>
      </c>
      <c r="H28" s="19">
        <v>17</v>
      </c>
      <c r="I28" s="19">
        <v>21</v>
      </c>
      <c r="J28" s="19">
        <v>69</v>
      </c>
      <c r="K28" s="19">
        <v>54</v>
      </c>
      <c r="L28" s="7"/>
    </row>
    <row r="29" spans="1:12" ht="12.75">
      <c r="A29" s="7" t="s">
        <v>52</v>
      </c>
      <c r="B29" s="7"/>
      <c r="C29" s="7"/>
      <c r="D29" s="7"/>
      <c r="E29" s="7"/>
      <c r="F29" s="7"/>
      <c r="G29" s="19">
        <v>1272</v>
      </c>
      <c r="H29" s="19">
        <v>1310</v>
      </c>
      <c r="I29" s="19">
        <v>1173</v>
      </c>
      <c r="J29" s="19">
        <v>1118</v>
      </c>
      <c r="K29" s="19">
        <v>887</v>
      </c>
      <c r="L29" s="7"/>
    </row>
    <row r="30" spans="1:12" ht="12.75">
      <c r="A30" s="7"/>
      <c r="B30" s="7"/>
      <c r="C30" s="7"/>
      <c r="D30" s="7"/>
      <c r="E30" s="7"/>
      <c r="F30" s="7"/>
      <c r="G30" s="19"/>
      <c r="H30" s="19"/>
      <c r="I30" s="19"/>
      <c r="J30" s="19"/>
      <c r="K30" s="19"/>
      <c r="L30" s="7"/>
    </row>
    <row r="31" spans="1:12" ht="12.75">
      <c r="A31" s="4" t="s">
        <v>24</v>
      </c>
      <c r="B31" s="4"/>
      <c r="C31" s="4"/>
      <c r="D31" s="4"/>
      <c r="E31" s="4"/>
      <c r="F31" s="4"/>
      <c r="G31" s="2"/>
      <c r="H31" s="2"/>
      <c r="I31" s="2"/>
      <c r="J31" s="2"/>
      <c r="K31" s="2"/>
      <c r="L31" s="7"/>
    </row>
    <row r="32" spans="1:12" ht="12.75">
      <c r="A32" s="4" t="s">
        <v>37</v>
      </c>
      <c r="B32" s="4"/>
      <c r="C32" s="4"/>
      <c r="D32" s="4"/>
      <c r="E32" s="4"/>
      <c r="F32" s="4"/>
      <c r="G32" s="5">
        <f>SUM(G33:G41)</f>
        <v>9670</v>
      </c>
      <c r="H32" s="5">
        <f>SUM(H33:H41)</f>
        <v>13173</v>
      </c>
      <c r="I32" s="5">
        <f>SUM(I33:I41)</f>
        <v>11376</v>
      </c>
      <c r="J32" s="5">
        <f>SUM(J33:J41)</f>
        <v>11368</v>
      </c>
      <c r="K32" s="5">
        <f>SUM(K33:K41)</f>
        <v>12938</v>
      </c>
      <c r="L32" s="7"/>
    </row>
    <row r="33" spans="1:13" ht="12.75">
      <c r="A33" s="7" t="s">
        <v>74</v>
      </c>
      <c r="B33" s="7"/>
      <c r="C33" s="7"/>
      <c r="D33" s="7"/>
      <c r="E33" s="7"/>
      <c r="F33" s="7"/>
      <c r="G33" s="19">
        <v>561</v>
      </c>
      <c r="H33" s="19">
        <v>589</v>
      </c>
      <c r="I33" s="19">
        <v>291</v>
      </c>
      <c r="J33" s="19">
        <v>573</v>
      </c>
      <c r="K33" s="19">
        <v>686</v>
      </c>
      <c r="L33" s="7"/>
      <c r="M33" s="58"/>
    </row>
    <row r="34" spans="1:12" ht="12.75">
      <c r="A34" s="7" t="s">
        <v>75</v>
      </c>
      <c r="B34" s="7"/>
      <c r="C34" s="7"/>
      <c r="D34" s="7"/>
      <c r="E34" s="7"/>
      <c r="F34" s="7"/>
      <c r="G34" s="19">
        <v>2069</v>
      </c>
      <c r="H34" s="19">
        <v>3206</v>
      </c>
      <c r="I34" s="19">
        <v>2852</v>
      </c>
      <c r="J34" s="19">
        <v>2537</v>
      </c>
      <c r="K34" s="19">
        <v>2990</v>
      </c>
      <c r="L34" s="7"/>
    </row>
    <row r="35" spans="1:12" ht="12.75">
      <c r="A35" s="7" t="s">
        <v>76</v>
      </c>
      <c r="B35" s="7"/>
      <c r="C35" s="7"/>
      <c r="D35" s="7"/>
      <c r="E35" s="7"/>
      <c r="F35" s="7"/>
      <c r="G35" s="19">
        <v>2412</v>
      </c>
      <c r="H35" s="19">
        <v>2564</v>
      </c>
      <c r="I35" s="19">
        <v>2089</v>
      </c>
      <c r="J35" s="19">
        <v>2730</v>
      </c>
      <c r="K35" s="19">
        <v>3275</v>
      </c>
      <c r="L35" s="7"/>
    </row>
    <row r="36" spans="1:12" ht="12.75">
      <c r="A36" s="7" t="s">
        <v>77</v>
      </c>
      <c r="B36" s="7"/>
      <c r="C36" s="7"/>
      <c r="D36" s="7"/>
      <c r="E36" s="7"/>
      <c r="F36" s="7"/>
      <c r="G36" s="19">
        <v>1652</v>
      </c>
      <c r="H36" s="19">
        <v>2526</v>
      </c>
      <c r="I36" s="19">
        <v>2197</v>
      </c>
      <c r="J36" s="19">
        <v>1955</v>
      </c>
      <c r="K36" s="19">
        <v>1785</v>
      </c>
      <c r="L36" s="7"/>
    </row>
    <row r="37" spans="1:12" ht="12.75">
      <c r="A37" s="7" t="s">
        <v>78</v>
      </c>
      <c r="B37" s="7"/>
      <c r="C37" s="7"/>
      <c r="D37" s="7"/>
      <c r="E37" s="7"/>
      <c r="F37" s="7"/>
      <c r="G37" s="19">
        <v>1594</v>
      </c>
      <c r="H37" s="19">
        <v>2618</v>
      </c>
      <c r="I37" s="19">
        <v>2160</v>
      </c>
      <c r="J37" s="19">
        <v>1727</v>
      </c>
      <c r="K37" s="19">
        <v>2768</v>
      </c>
      <c r="L37" s="7"/>
    </row>
    <row r="38" spans="1:12" ht="12.75">
      <c r="A38" s="7" t="s">
        <v>79</v>
      </c>
      <c r="B38" s="7"/>
      <c r="C38" s="7"/>
      <c r="D38" s="7"/>
      <c r="E38" s="7"/>
      <c r="F38" s="7"/>
      <c r="G38" s="19">
        <v>559</v>
      </c>
      <c r="H38" s="19">
        <v>1056</v>
      </c>
      <c r="I38" s="19">
        <v>1530</v>
      </c>
      <c r="J38" s="19">
        <v>1300</v>
      </c>
      <c r="K38" s="19">
        <v>944</v>
      </c>
      <c r="L38" s="7"/>
    </row>
    <row r="39" spans="1:12" ht="12.75">
      <c r="A39" s="7" t="s">
        <v>80</v>
      </c>
      <c r="B39" s="7"/>
      <c r="C39" s="7"/>
      <c r="D39" s="7"/>
      <c r="E39" s="7"/>
      <c r="F39" s="7"/>
      <c r="G39" s="19">
        <v>74</v>
      </c>
      <c r="H39" s="19">
        <v>52</v>
      </c>
      <c r="I39" s="19">
        <v>51</v>
      </c>
      <c r="J39" s="19">
        <v>100</v>
      </c>
      <c r="K39" s="19">
        <v>174</v>
      </c>
      <c r="L39" s="7"/>
    </row>
    <row r="40" spans="1:12" ht="12.75">
      <c r="A40" s="7" t="s">
        <v>81</v>
      </c>
      <c r="B40" s="7"/>
      <c r="C40" s="7"/>
      <c r="D40" s="7"/>
      <c r="E40" s="7"/>
      <c r="F40" s="7"/>
      <c r="G40" s="19">
        <v>3</v>
      </c>
      <c r="H40" s="19">
        <v>22</v>
      </c>
      <c r="I40" s="19">
        <v>2</v>
      </c>
      <c r="J40" s="19">
        <v>10</v>
      </c>
      <c r="K40" s="19">
        <v>19</v>
      </c>
      <c r="L40" s="7"/>
    </row>
    <row r="41" spans="1:12" ht="12.75">
      <c r="A41" s="7" t="s">
        <v>52</v>
      </c>
      <c r="B41" s="7"/>
      <c r="C41" s="7"/>
      <c r="D41" s="7"/>
      <c r="E41" s="7"/>
      <c r="F41" s="7"/>
      <c r="G41" s="19">
        <v>746</v>
      </c>
      <c r="H41" s="19">
        <v>540</v>
      </c>
      <c r="I41" s="19">
        <v>204</v>
      </c>
      <c r="J41" s="19">
        <v>436</v>
      </c>
      <c r="K41" s="19">
        <v>297</v>
      </c>
      <c r="L41" s="7"/>
    </row>
    <row r="42" spans="1:12" ht="13.5" thickBot="1">
      <c r="A42" s="7"/>
      <c r="B42" s="7"/>
      <c r="C42" s="7"/>
      <c r="D42" s="7"/>
      <c r="E42" s="7"/>
      <c r="F42" s="7"/>
      <c r="G42" s="19"/>
      <c r="H42" s="19"/>
      <c r="I42" s="19"/>
      <c r="J42" s="19"/>
      <c r="K42" s="19"/>
      <c r="L42" s="7"/>
    </row>
    <row r="43" spans="1:12" ht="28.5" customHeight="1">
      <c r="A43" s="180" t="s">
        <v>358</v>
      </c>
      <c r="B43" s="181"/>
      <c r="C43" s="181"/>
      <c r="D43" s="181"/>
      <c r="E43" s="181"/>
      <c r="F43" s="181"/>
      <c r="G43" s="181"/>
      <c r="H43" s="181"/>
      <c r="I43" s="181"/>
      <c r="J43" s="181"/>
      <c r="K43" s="181"/>
      <c r="L43" s="61"/>
    </row>
    <row r="44" spans="1:12" ht="39" customHeight="1">
      <c r="A44" s="160" t="s">
        <v>38</v>
      </c>
      <c r="B44" s="162"/>
      <c r="C44" s="162"/>
      <c r="D44" s="162"/>
      <c r="E44" s="162"/>
      <c r="F44" s="162"/>
      <c r="G44" s="162"/>
      <c r="H44" s="162"/>
      <c r="I44" s="162"/>
      <c r="J44" s="162"/>
      <c r="K44" s="162"/>
      <c r="L44" s="61"/>
    </row>
    <row r="45" spans="1:12" ht="57" customHeight="1">
      <c r="A45" s="171" t="s">
        <v>68</v>
      </c>
      <c r="B45" s="163"/>
      <c r="C45" s="163"/>
      <c r="D45" s="163"/>
      <c r="E45" s="163"/>
      <c r="F45" s="163"/>
      <c r="G45" s="163"/>
      <c r="H45" s="163"/>
      <c r="I45" s="163"/>
      <c r="J45" s="163"/>
      <c r="K45" s="164"/>
      <c r="L45" s="61"/>
    </row>
  </sheetData>
  <sheetProtection sheet="1" objects="1" scenarios="1"/>
  <mergeCells count="5">
    <mergeCell ref="A45:K45"/>
    <mergeCell ref="H4:K4"/>
    <mergeCell ref="A4:G4"/>
    <mergeCell ref="A44:K44"/>
    <mergeCell ref="A43:K4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dimension ref="A1:L47"/>
  <sheetViews>
    <sheetView workbookViewId="0" topLeftCell="A1">
      <selection activeCell="A1" sqref="A1:K1"/>
    </sheetView>
  </sheetViews>
  <sheetFormatPr defaultColWidth="9.140625" defaultRowHeight="12.75"/>
  <cols>
    <col min="1" max="1" width="24.7109375" style="2" customWidth="1"/>
    <col min="2" max="6" width="5.7109375" style="14" customWidth="1"/>
    <col min="7" max="7" width="5.7109375" style="2" customWidth="1"/>
    <col min="8" max="12" width="5.7109375" style="14" customWidth="1"/>
    <col min="13" max="16384" width="9.140625" style="2" customWidth="1"/>
  </cols>
  <sheetData>
    <row r="1" spans="1:12" ht="15" customHeight="1">
      <c r="A1" s="188" t="s">
        <v>319</v>
      </c>
      <c r="B1" s="189"/>
      <c r="C1" s="189"/>
      <c r="D1" s="189"/>
      <c r="E1" s="189"/>
      <c r="F1" s="189"/>
      <c r="G1" s="189"/>
      <c r="H1" s="189"/>
      <c r="I1" s="189"/>
      <c r="J1" s="189"/>
      <c r="K1" s="189"/>
      <c r="L1" s="2"/>
    </row>
    <row r="2" spans="1:12" ht="12.75">
      <c r="A2" s="54"/>
      <c r="B2" s="55"/>
      <c r="C2" s="55"/>
      <c r="D2" s="55"/>
      <c r="E2" s="55"/>
      <c r="F2" s="55"/>
      <c r="G2" s="55"/>
      <c r="H2" s="55"/>
      <c r="I2" s="55"/>
      <c r="J2" s="55"/>
      <c r="K2" s="55"/>
      <c r="L2" s="2"/>
    </row>
    <row r="3" spans="1:12" ht="12.75">
      <c r="A3" s="54"/>
      <c r="B3" s="55"/>
      <c r="C3" s="55"/>
      <c r="D3" s="55"/>
      <c r="E3" s="55"/>
      <c r="F3" s="55"/>
      <c r="G3" s="55"/>
      <c r="H3" s="55"/>
      <c r="I3" s="55"/>
      <c r="J3" s="55"/>
      <c r="K3" s="55"/>
      <c r="L3" s="2"/>
    </row>
    <row r="4" spans="1:12" ht="13.5" thickBot="1">
      <c r="A4" s="184" t="s">
        <v>17</v>
      </c>
      <c r="B4" s="185"/>
      <c r="C4" s="186"/>
      <c r="D4" s="186"/>
      <c r="E4" s="186"/>
      <c r="F4" s="186"/>
      <c r="G4" s="186" t="s">
        <v>320</v>
      </c>
      <c r="H4" s="187"/>
      <c r="I4" s="187"/>
      <c r="J4" s="187"/>
      <c r="K4" s="187"/>
      <c r="L4" s="2"/>
    </row>
    <row r="5" spans="1:12" ht="15" customHeight="1">
      <c r="A5" s="76" t="s">
        <v>9</v>
      </c>
      <c r="B5" s="77"/>
      <c r="C5" s="77"/>
      <c r="D5" s="77"/>
      <c r="E5" s="77"/>
      <c r="F5" s="77"/>
      <c r="G5" s="77">
        <v>2004</v>
      </c>
      <c r="H5" s="77">
        <v>2005</v>
      </c>
      <c r="I5" s="77">
        <v>2006</v>
      </c>
      <c r="J5" s="77">
        <v>2007</v>
      </c>
      <c r="K5" s="77">
        <v>2008</v>
      </c>
      <c r="L5" s="6"/>
    </row>
    <row r="6" spans="1:12" ht="12.75">
      <c r="A6" s="78"/>
      <c r="B6" s="79"/>
      <c r="C6" s="79"/>
      <c r="D6" s="79"/>
      <c r="E6" s="79"/>
      <c r="F6" s="79"/>
      <c r="G6" s="79"/>
      <c r="H6" s="79"/>
      <c r="I6" s="79"/>
      <c r="J6" s="79"/>
      <c r="K6" s="79"/>
      <c r="L6" s="6"/>
    </row>
    <row r="7" spans="1:12" ht="12.75">
      <c r="A7" s="78" t="s">
        <v>22</v>
      </c>
      <c r="B7" s="80"/>
      <c r="C7" s="80"/>
      <c r="D7" s="80"/>
      <c r="E7" s="80"/>
      <c r="F7" s="80"/>
      <c r="G7" s="79"/>
      <c r="H7" s="79"/>
      <c r="I7" s="79"/>
      <c r="J7" s="79"/>
      <c r="K7" s="79"/>
      <c r="L7" s="4"/>
    </row>
    <row r="8" spans="1:12" ht="15">
      <c r="A8" s="78" t="s">
        <v>328</v>
      </c>
      <c r="B8" s="79"/>
      <c r="C8" s="79"/>
      <c r="D8" s="79"/>
      <c r="E8" s="79"/>
      <c r="F8" s="79"/>
      <c r="G8" s="5">
        <f>SUM(G9:G17)</f>
        <v>5365</v>
      </c>
      <c r="H8" s="5">
        <f>SUM(H9:H17)</f>
        <v>5758</v>
      </c>
      <c r="I8" s="5">
        <f>SUM(I9:I17)</f>
        <v>5904</v>
      </c>
      <c r="J8" s="5">
        <f>SUM(J9:J17)</f>
        <v>6059</v>
      </c>
      <c r="K8" s="5">
        <f>SUM(K9:K17)</f>
        <v>6361</v>
      </c>
      <c r="L8" s="4"/>
    </row>
    <row r="9" spans="1:12" ht="12.75">
      <c r="A9" s="81" t="s">
        <v>74</v>
      </c>
      <c r="B9" s="80"/>
      <c r="C9" s="80"/>
      <c r="D9" s="80"/>
      <c r="E9" s="80"/>
      <c r="F9" s="80"/>
      <c r="G9" s="80">
        <f aca="true" t="shared" si="0" ref="G9:K15">+G21+G33</f>
        <v>318</v>
      </c>
      <c r="H9" s="80">
        <f t="shared" si="0"/>
        <v>437</v>
      </c>
      <c r="I9" s="80">
        <f t="shared" si="0"/>
        <v>385</v>
      </c>
      <c r="J9" s="80">
        <f t="shared" si="0"/>
        <v>350</v>
      </c>
      <c r="K9" s="80">
        <f t="shared" si="0"/>
        <v>432</v>
      </c>
      <c r="L9" s="4"/>
    </row>
    <row r="10" spans="1:12" ht="12.75">
      <c r="A10" s="81" t="s">
        <v>75</v>
      </c>
      <c r="B10" s="80"/>
      <c r="C10" s="80"/>
      <c r="D10" s="80"/>
      <c r="E10" s="80"/>
      <c r="F10" s="80"/>
      <c r="G10" s="80">
        <f t="shared" si="0"/>
        <v>975</v>
      </c>
      <c r="H10" s="80">
        <f t="shared" si="0"/>
        <v>1058</v>
      </c>
      <c r="I10" s="80">
        <f t="shared" si="0"/>
        <v>1133</v>
      </c>
      <c r="J10" s="80">
        <f t="shared" si="0"/>
        <v>1143</v>
      </c>
      <c r="K10" s="80">
        <f t="shared" si="0"/>
        <v>1196</v>
      </c>
      <c r="L10" s="4"/>
    </row>
    <row r="11" spans="1:12" ht="12.75">
      <c r="A11" s="81" t="s">
        <v>76</v>
      </c>
      <c r="B11" s="80"/>
      <c r="C11" s="80"/>
      <c r="D11" s="80"/>
      <c r="E11" s="80"/>
      <c r="F11" s="80"/>
      <c r="G11" s="80">
        <f t="shared" si="0"/>
        <v>1076</v>
      </c>
      <c r="H11" s="80">
        <f t="shared" si="0"/>
        <v>1093</v>
      </c>
      <c r="I11" s="80">
        <f t="shared" si="0"/>
        <v>1123</v>
      </c>
      <c r="J11" s="80">
        <f t="shared" si="0"/>
        <v>1206</v>
      </c>
      <c r="K11" s="80">
        <f t="shared" si="0"/>
        <v>1214</v>
      </c>
      <c r="L11" s="4"/>
    </row>
    <row r="12" spans="1:12" ht="12.75">
      <c r="A12" s="81" t="s">
        <v>77</v>
      </c>
      <c r="B12" s="80"/>
      <c r="C12" s="80"/>
      <c r="D12" s="80"/>
      <c r="E12" s="80"/>
      <c r="F12" s="80"/>
      <c r="G12" s="80">
        <f t="shared" si="0"/>
        <v>1068</v>
      </c>
      <c r="H12" s="80">
        <f t="shared" si="0"/>
        <v>1058</v>
      </c>
      <c r="I12" s="80">
        <f t="shared" si="0"/>
        <v>1118</v>
      </c>
      <c r="J12" s="80">
        <f t="shared" si="0"/>
        <v>1153</v>
      </c>
      <c r="K12" s="80">
        <f t="shared" si="0"/>
        <v>1197</v>
      </c>
      <c r="L12" s="4"/>
    </row>
    <row r="13" spans="1:12" ht="12.75">
      <c r="A13" s="81" t="s">
        <v>78</v>
      </c>
      <c r="B13" s="80"/>
      <c r="C13" s="80"/>
      <c r="D13" s="80"/>
      <c r="E13" s="80"/>
      <c r="F13" s="80"/>
      <c r="G13" s="80">
        <f t="shared" si="0"/>
        <v>1398</v>
      </c>
      <c r="H13" s="80">
        <f t="shared" si="0"/>
        <v>1484</v>
      </c>
      <c r="I13" s="80">
        <f t="shared" si="0"/>
        <v>1434</v>
      </c>
      <c r="J13" s="80">
        <f t="shared" si="0"/>
        <v>1508</v>
      </c>
      <c r="K13" s="80">
        <f t="shared" si="0"/>
        <v>1507</v>
      </c>
      <c r="L13" s="4"/>
    </row>
    <row r="14" spans="1:12" ht="12.75">
      <c r="A14" s="81" t="s">
        <v>79</v>
      </c>
      <c r="B14" s="80"/>
      <c r="C14" s="80"/>
      <c r="D14" s="80"/>
      <c r="E14" s="80"/>
      <c r="F14" s="80"/>
      <c r="G14" s="80">
        <f t="shared" si="0"/>
        <v>419</v>
      </c>
      <c r="H14" s="80">
        <f t="shared" si="0"/>
        <v>517</v>
      </c>
      <c r="I14" s="80">
        <f t="shared" si="0"/>
        <v>582</v>
      </c>
      <c r="J14" s="80">
        <f t="shared" si="0"/>
        <v>572</v>
      </c>
      <c r="K14" s="80">
        <f t="shared" si="0"/>
        <v>685</v>
      </c>
      <c r="L14" s="4"/>
    </row>
    <row r="15" spans="1:12" ht="12.75">
      <c r="A15" s="81" t="s">
        <v>80</v>
      </c>
      <c r="B15" s="80"/>
      <c r="C15" s="80"/>
      <c r="D15" s="80"/>
      <c r="E15" s="80"/>
      <c r="F15" s="80"/>
      <c r="G15" s="80">
        <f t="shared" si="0"/>
        <v>92</v>
      </c>
      <c r="H15" s="80">
        <f t="shared" si="0"/>
        <v>94</v>
      </c>
      <c r="I15" s="80">
        <f t="shared" si="0"/>
        <v>111</v>
      </c>
      <c r="J15" s="80">
        <f t="shared" si="0"/>
        <v>93</v>
      </c>
      <c r="K15" s="80">
        <f t="shared" si="0"/>
        <v>108</v>
      </c>
      <c r="L15" s="4"/>
    </row>
    <row r="16" spans="1:12" ht="12.75">
      <c r="A16" s="81" t="s">
        <v>81</v>
      </c>
      <c r="B16" s="80"/>
      <c r="C16" s="80"/>
      <c r="D16" s="80"/>
      <c r="E16" s="80"/>
      <c r="F16" s="80"/>
      <c r="G16" s="80">
        <f aca="true" t="shared" si="1" ref="G16:K17">+G28+G40</f>
        <v>19</v>
      </c>
      <c r="H16" s="80">
        <f t="shared" si="1"/>
        <v>17</v>
      </c>
      <c r="I16" s="80">
        <f t="shared" si="1"/>
        <v>18</v>
      </c>
      <c r="J16" s="80">
        <f t="shared" si="1"/>
        <v>34</v>
      </c>
      <c r="K16" s="80">
        <f t="shared" si="1"/>
        <v>22</v>
      </c>
      <c r="L16" s="4"/>
    </row>
    <row r="17" spans="1:12" ht="12.75">
      <c r="A17" s="81" t="s">
        <v>318</v>
      </c>
      <c r="B17" s="80"/>
      <c r="C17" s="80"/>
      <c r="D17" s="80"/>
      <c r="E17" s="80"/>
      <c r="F17" s="80"/>
      <c r="G17" s="80">
        <f t="shared" si="1"/>
        <v>0</v>
      </c>
      <c r="H17" s="80">
        <f t="shared" si="1"/>
        <v>0</v>
      </c>
      <c r="I17" s="80">
        <f t="shared" si="1"/>
        <v>0</v>
      </c>
      <c r="J17" s="80">
        <f t="shared" si="1"/>
        <v>0</v>
      </c>
      <c r="K17" s="80">
        <f t="shared" si="1"/>
        <v>0</v>
      </c>
      <c r="L17" s="4"/>
    </row>
    <row r="18" spans="1:12" ht="12.75">
      <c r="A18" s="7"/>
      <c r="B18" s="7"/>
      <c r="C18" s="7"/>
      <c r="D18" s="7"/>
      <c r="E18" s="7"/>
      <c r="F18" s="7"/>
      <c r="G18" s="19"/>
      <c r="H18" s="19"/>
      <c r="I18" s="19"/>
      <c r="J18" s="19"/>
      <c r="K18" s="19"/>
      <c r="L18" s="6"/>
    </row>
    <row r="19" spans="1:12" ht="12.75">
      <c r="A19" s="78" t="s">
        <v>23</v>
      </c>
      <c r="B19" s="80"/>
      <c r="C19" s="80"/>
      <c r="D19" s="80"/>
      <c r="E19" s="80"/>
      <c r="F19" s="80"/>
      <c r="G19" s="80"/>
      <c r="H19" s="80"/>
      <c r="I19" s="80"/>
      <c r="J19" s="80"/>
      <c r="K19" s="80"/>
      <c r="L19" s="4"/>
    </row>
    <row r="20" spans="1:12" ht="15">
      <c r="A20" s="78" t="s">
        <v>328</v>
      </c>
      <c r="B20" s="79"/>
      <c r="C20" s="79"/>
      <c r="D20" s="79"/>
      <c r="E20" s="79"/>
      <c r="F20" s="79"/>
      <c r="G20" s="79">
        <f>SUM(G21:G29)</f>
        <v>4026</v>
      </c>
      <c r="H20" s="79">
        <f>SUM(H21:H29)</f>
        <v>4287</v>
      </c>
      <c r="I20" s="79">
        <f>SUM(I21:I29)</f>
        <v>4507</v>
      </c>
      <c r="J20" s="79">
        <f>SUM(J21:J29)</f>
        <v>4643</v>
      </c>
      <c r="K20" s="79">
        <f>SUM(K21:K29)</f>
        <v>4859</v>
      </c>
      <c r="L20" s="4"/>
    </row>
    <row r="21" spans="1:12" ht="12.75">
      <c r="A21" s="81" t="s">
        <v>74</v>
      </c>
      <c r="B21" s="80"/>
      <c r="C21" s="80"/>
      <c r="D21" s="80"/>
      <c r="E21" s="80"/>
      <c r="F21" s="80"/>
      <c r="G21" s="80">
        <v>240</v>
      </c>
      <c r="H21" s="80">
        <v>345</v>
      </c>
      <c r="I21" s="80">
        <v>312</v>
      </c>
      <c r="J21" s="80">
        <v>277</v>
      </c>
      <c r="K21" s="80">
        <v>337</v>
      </c>
      <c r="L21" s="58"/>
    </row>
    <row r="22" spans="1:12" ht="12.75">
      <c r="A22" s="81" t="s">
        <v>75</v>
      </c>
      <c r="B22" s="80"/>
      <c r="C22" s="80"/>
      <c r="D22" s="80"/>
      <c r="E22" s="80"/>
      <c r="F22" s="80"/>
      <c r="G22" s="80">
        <v>736</v>
      </c>
      <c r="H22" s="80">
        <v>755</v>
      </c>
      <c r="I22" s="80">
        <v>843</v>
      </c>
      <c r="J22" s="80">
        <v>881</v>
      </c>
      <c r="K22" s="80">
        <v>920</v>
      </c>
      <c r="L22" s="6"/>
    </row>
    <row r="23" spans="1:12" ht="12.75">
      <c r="A23" s="81" t="s">
        <v>76</v>
      </c>
      <c r="B23" s="80"/>
      <c r="C23" s="80"/>
      <c r="D23" s="80"/>
      <c r="E23" s="80"/>
      <c r="F23" s="80"/>
      <c r="G23" s="80">
        <v>770</v>
      </c>
      <c r="H23" s="80">
        <v>808</v>
      </c>
      <c r="I23" s="80">
        <v>845</v>
      </c>
      <c r="J23" s="80">
        <v>920</v>
      </c>
      <c r="K23" s="80">
        <v>896</v>
      </c>
      <c r="L23" s="6"/>
    </row>
    <row r="24" spans="1:12" ht="12.75">
      <c r="A24" s="81" t="s">
        <v>77</v>
      </c>
      <c r="B24" s="80"/>
      <c r="C24" s="80"/>
      <c r="D24" s="80"/>
      <c r="E24" s="80"/>
      <c r="F24" s="80"/>
      <c r="G24" s="80">
        <v>781</v>
      </c>
      <c r="H24" s="80">
        <v>775</v>
      </c>
      <c r="I24" s="80">
        <v>840</v>
      </c>
      <c r="J24" s="80">
        <v>868</v>
      </c>
      <c r="K24" s="80">
        <v>929</v>
      </c>
      <c r="L24" s="6"/>
    </row>
    <row r="25" spans="1:12" ht="12.75">
      <c r="A25" s="81" t="s">
        <v>78</v>
      </c>
      <c r="B25" s="80"/>
      <c r="C25" s="80"/>
      <c r="D25" s="80"/>
      <c r="E25" s="80"/>
      <c r="F25" s="80"/>
      <c r="G25" s="80">
        <v>1090</v>
      </c>
      <c r="H25" s="80">
        <v>1150</v>
      </c>
      <c r="I25" s="80">
        <v>1122</v>
      </c>
      <c r="J25" s="80">
        <v>1174</v>
      </c>
      <c r="K25" s="80">
        <v>1136</v>
      </c>
      <c r="L25" s="6"/>
    </row>
    <row r="26" spans="1:12" ht="12.75">
      <c r="A26" s="81" t="s">
        <v>79</v>
      </c>
      <c r="B26" s="80"/>
      <c r="C26" s="80"/>
      <c r="D26" s="80"/>
      <c r="E26" s="80"/>
      <c r="F26" s="80"/>
      <c r="G26" s="80">
        <v>315</v>
      </c>
      <c r="H26" s="80">
        <v>365</v>
      </c>
      <c r="I26" s="80">
        <v>432</v>
      </c>
      <c r="J26" s="80">
        <v>429</v>
      </c>
      <c r="K26" s="80">
        <v>544</v>
      </c>
      <c r="L26" s="6"/>
    </row>
    <row r="27" spans="1:12" ht="12.75">
      <c r="A27" s="81" t="s">
        <v>80</v>
      </c>
      <c r="B27" s="80"/>
      <c r="C27" s="80"/>
      <c r="D27" s="80"/>
      <c r="E27" s="80"/>
      <c r="F27" s="80"/>
      <c r="G27" s="80">
        <v>77</v>
      </c>
      <c r="H27" s="80">
        <v>75</v>
      </c>
      <c r="I27" s="80">
        <v>97</v>
      </c>
      <c r="J27" s="80">
        <v>64</v>
      </c>
      <c r="K27" s="80">
        <v>79</v>
      </c>
      <c r="L27" s="6"/>
    </row>
    <row r="28" spans="1:12" ht="12.75">
      <c r="A28" s="81" t="s">
        <v>81</v>
      </c>
      <c r="B28" s="80"/>
      <c r="C28" s="80"/>
      <c r="D28" s="80"/>
      <c r="E28" s="80"/>
      <c r="F28" s="80"/>
      <c r="G28" s="80">
        <v>17</v>
      </c>
      <c r="H28" s="80">
        <v>14</v>
      </c>
      <c r="I28" s="80">
        <v>16</v>
      </c>
      <c r="J28" s="80">
        <v>30</v>
      </c>
      <c r="K28" s="80">
        <v>18</v>
      </c>
      <c r="L28" s="6"/>
    </row>
    <row r="29" spans="1:12" ht="12.75">
      <c r="A29" s="81" t="s">
        <v>318</v>
      </c>
      <c r="B29" s="80"/>
      <c r="C29" s="80"/>
      <c r="D29" s="80"/>
      <c r="E29" s="80"/>
      <c r="F29" s="80"/>
      <c r="G29" s="80">
        <v>0</v>
      </c>
      <c r="H29" s="80">
        <v>0</v>
      </c>
      <c r="I29" s="80">
        <v>0</v>
      </c>
      <c r="J29" s="80">
        <v>0</v>
      </c>
      <c r="K29" s="80">
        <v>0</v>
      </c>
      <c r="L29" s="4"/>
    </row>
    <row r="30" spans="1:12" ht="12.75">
      <c r="A30" s="7"/>
      <c r="B30" s="7"/>
      <c r="C30" s="7"/>
      <c r="D30" s="7"/>
      <c r="E30" s="7"/>
      <c r="F30" s="7"/>
      <c r="G30" s="19"/>
      <c r="H30" s="19"/>
      <c r="I30" s="19"/>
      <c r="J30" s="19"/>
      <c r="K30" s="19"/>
      <c r="L30" s="6"/>
    </row>
    <row r="31" spans="1:12" ht="12.75">
      <c r="A31" s="78" t="s">
        <v>24</v>
      </c>
      <c r="B31" s="81"/>
      <c r="C31" s="81"/>
      <c r="D31" s="81"/>
      <c r="E31" s="81"/>
      <c r="F31" s="81"/>
      <c r="G31" s="79"/>
      <c r="H31" s="79"/>
      <c r="I31" s="79"/>
      <c r="J31" s="79"/>
      <c r="K31" s="79"/>
      <c r="L31" s="5"/>
    </row>
    <row r="32" spans="1:12" ht="15">
      <c r="A32" s="78" t="s">
        <v>328</v>
      </c>
      <c r="B32" s="79"/>
      <c r="C32" s="79"/>
      <c r="D32" s="79"/>
      <c r="E32" s="79"/>
      <c r="F32" s="79"/>
      <c r="G32" s="5">
        <f>SUM(G33:G41)</f>
        <v>1339</v>
      </c>
      <c r="H32" s="5">
        <f>SUM(H33:H41)</f>
        <v>1471</v>
      </c>
      <c r="I32" s="5">
        <f>SUM(I33:I41)</f>
        <v>1397</v>
      </c>
      <c r="J32" s="5">
        <f>SUM(J33:J41)</f>
        <v>1416</v>
      </c>
      <c r="K32" s="5">
        <f>SUM(K33:K41)</f>
        <v>1502</v>
      </c>
      <c r="L32" s="5"/>
    </row>
    <row r="33" spans="1:12" ht="12.75">
      <c r="A33" s="81" t="s">
        <v>74</v>
      </c>
      <c r="B33" s="80"/>
      <c r="C33" s="80"/>
      <c r="D33" s="80"/>
      <c r="E33" s="80"/>
      <c r="F33" s="80"/>
      <c r="G33" s="80">
        <v>78</v>
      </c>
      <c r="H33" s="80">
        <v>92</v>
      </c>
      <c r="I33" s="80">
        <v>73</v>
      </c>
      <c r="J33" s="80">
        <v>73</v>
      </c>
      <c r="K33" s="80">
        <v>95</v>
      </c>
      <c r="L33" s="58"/>
    </row>
    <row r="34" spans="1:12" ht="12.75">
      <c r="A34" s="81" t="s">
        <v>75</v>
      </c>
      <c r="B34" s="80"/>
      <c r="C34" s="80"/>
      <c r="D34" s="80"/>
      <c r="E34" s="80"/>
      <c r="F34" s="80"/>
      <c r="G34" s="80">
        <v>239</v>
      </c>
      <c r="H34" s="80">
        <v>303</v>
      </c>
      <c r="I34" s="80">
        <v>290</v>
      </c>
      <c r="J34" s="80">
        <v>262</v>
      </c>
      <c r="K34" s="80">
        <v>276</v>
      </c>
      <c r="L34" s="6"/>
    </row>
    <row r="35" spans="1:12" ht="12.75">
      <c r="A35" s="81" t="s">
        <v>76</v>
      </c>
      <c r="B35" s="80"/>
      <c r="C35" s="80"/>
      <c r="D35" s="80"/>
      <c r="E35" s="80"/>
      <c r="F35" s="80"/>
      <c r="G35" s="80">
        <v>306</v>
      </c>
      <c r="H35" s="80">
        <v>285</v>
      </c>
      <c r="I35" s="80">
        <v>278</v>
      </c>
      <c r="J35" s="80">
        <v>286</v>
      </c>
      <c r="K35" s="80">
        <v>318</v>
      </c>
      <c r="L35" s="6"/>
    </row>
    <row r="36" spans="1:12" ht="12.75">
      <c r="A36" s="81" t="s">
        <v>77</v>
      </c>
      <c r="B36" s="80"/>
      <c r="C36" s="80"/>
      <c r="D36" s="80"/>
      <c r="E36" s="80"/>
      <c r="F36" s="80"/>
      <c r="G36" s="80">
        <v>287</v>
      </c>
      <c r="H36" s="80">
        <v>283</v>
      </c>
      <c r="I36" s="80">
        <v>278</v>
      </c>
      <c r="J36" s="80">
        <v>285</v>
      </c>
      <c r="K36" s="80">
        <v>268</v>
      </c>
      <c r="L36" s="6"/>
    </row>
    <row r="37" spans="1:12" ht="12.75">
      <c r="A37" s="81" t="s">
        <v>78</v>
      </c>
      <c r="B37" s="80"/>
      <c r="C37" s="80"/>
      <c r="D37" s="80"/>
      <c r="E37" s="80"/>
      <c r="F37" s="80"/>
      <c r="G37" s="80">
        <v>308</v>
      </c>
      <c r="H37" s="80">
        <v>334</v>
      </c>
      <c r="I37" s="80">
        <v>312</v>
      </c>
      <c r="J37" s="80">
        <v>334</v>
      </c>
      <c r="K37" s="80">
        <v>371</v>
      </c>
      <c r="L37" s="6"/>
    </row>
    <row r="38" spans="1:12" ht="12.75">
      <c r="A38" s="81" t="s">
        <v>79</v>
      </c>
      <c r="B38" s="80"/>
      <c r="C38" s="80"/>
      <c r="D38" s="80"/>
      <c r="E38" s="80"/>
      <c r="F38" s="80"/>
      <c r="G38" s="80">
        <v>104</v>
      </c>
      <c r="H38" s="80">
        <v>152</v>
      </c>
      <c r="I38" s="80">
        <v>150</v>
      </c>
      <c r="J38" s="80">
        <v>143</v>
      </c>
      <c r="K38" s="80">
        <v>141</v>
      </c>
      <c r="L38" s="6"/>
    </row>
    <row r="39" spans="1:12" ht="12.75">
      <c r="A39" s="81" t="s">
        <v>80</v>
      </c>
      <c r="B39" s="80"/>
      <c r="C39" s="80"/>
      <c r="D39" s="80"/>
      <c r="E39" s="80"/>
      <c r="F39" s="80"/>
      <c r="G39" s="80">
        <v>15</v>
      </c>
      <c r="H39" s="80">
        <v>19</v>
      </c>
      <c r="I39" s="80">
        <v>14</v>
      </c>
      <c r="J39" s="80">
        <v>29</v>
      </c>
      <c r="K39" s="80">
        <v>29</v>
      </c>
      <c r="L39" s="6"/>
    </row>
    <row r="40" spans="1:12" ht="12.75">
      <c r="A40" s="81" t="s">
        <v>81</v>
      </c>
      <c r="B40" s="80"/>
      <c r="C40" s="80"/>
      <c r="D40" s="80"/>
      <c r="E40" s="80"/>
      <c r="F40" s="80"/>
      <c r="G40" s="80">
        <v>2</v>
      </c>
      <c r="H40" s="80">
        <v>3</v>
      </c>
      <c r="I40" s="80">
        <v>2</v>
      </c>
      <c r="J40" s="80">
        <v>4</v>
      </c>
      <c r="K40" s="80">
        <v>4</v>
      </c>
      <c r="L40" s="6"/>
    </row>
    <row r="41" spans="1:12" ht="12.75">
      <c r="A41" s="81" t="s">
        <v>318</v>
      </c>
      <c r="B41" s="80"/>
      <c r="C41" s="80"/>
      <c r="D41" s="80"/>
      <c r="E41" s="80"/>
      <c r="F41" s="80"/>
      <c r="G41" s="80">
        <v>0</v>
      </c>
      <c r="H41" s="80">
        <v>0</v>
      </c>
      <c r="I41" s="80">
        <v>0</v>
      </c>
      <c r="J41" s="80">
        <v>0</v>
      </c>
      <c r="K41" s="80">
        <v>0</v>
      </c>
      <c r="L41" s="4"/>
    </row>
    <row r="42" spans="1:12" ht="13.5" thickBot="1">
      <c r="A42" s="10"/>
      <c r="B42" s="10"/>
      <c r="C42" s="10"/>
      <c r="D42" s="10"/>
      <c r="E42" s="10"/>
      <c r="F42" s="10"/>
      <c r="G42" s="15"/>
      <c r="H42" s="15"/>
      <c r="I42" s="15"/>
      <c r="J42" s="15"/>
      <c r="K42" s="15"/>
      <c r="L42" s="6"/>
    </row>
    <row r="43" spans="1:12" ht="31.5" customHeight="1">
      <c r="A43" s="160" t="s">
        <v>358</v>
      </c>
      <c r="B43" s="162"/>
      <c r="C43" s="162"/>
      <c r="D43" s="162"/>
      <c r="E43" s="162"/>
      <c r="F43" s="162"/>
      <c r="G43" s="162"/>
      <c r="H43" s="162"/>
      <c r="I43" s="162"/>
      <c r="J43" s="162"/>
      <c r="K43" s="162"/>
      <c r="L43" s="67"/>
    </row>
    <row r="44" spans="1:12" ht="44.25" customHeight="1">
      <c r="A44" s="160" t="s">
        <v>82</v>
      </c>
      <c r="B44" s="162"/>
      <c r="C44" s="162"/>
      <c r="D44" s="162"/>
      <c r="E44" s="162"/>
      <c r="F44" s="162"/>
      <c r="G44" s="162"/>
      <c r="H44" s="162"/>
      <c r="I44" s="162"/>
      <c r="J44" s="162"/>
      <c r="K44" s="162"/>
      <c r="L44" s="67"/>
    </row>
    <row r="45" spans="1:12" ht="25.5" customHeight="1">
      <c r="A45" s="173" t="s">
        <v>288</v>
      </c>
      <c r="B45" s="162"/>
      <c r="C45" s="162"/>
      <c r="D45" s="162"/>
      <c r="E45" s="162"/>
      <c r="F45" s="162"/>
      <c r="G45" s="162"/>
      <c r="H45" s="162"/>
      <c r="I45" s="162"/>
      <c r="J45" s="162"/>
      <c r="K45" s="162"/>
      <c r="L45" s="67"/>
    </row>
    <row r="46" spans="1:12" ht="54.75" customHeight="1">
      <c r="A46" s="182" t="s">
        <v>329</v>
      </c>
      <c r="B46" s="183"/>
      <c r="C46" s="183"/>
      <c r="D46" s="183"/>
      <c r="E46" s="183"/>
      <c r="F46" s="183"/>
      <c r="G46" s="183"/>
      <c r="H46" s="183"/>
      <c r="I46" s="183"/>
      <c r="J46" s="183"/>
      <c r="K46" s="183"/>
      <c r="L46" s="67"/>
    </row>
    <row r="47" spans="1:12" ht="54" customHeight="1">
      <c r="A47" s="171" t="s">
        <v>68</v>
      </c>
      <c r="B47" s="163"/>
      <c r="C47" s="163"/>
      <c r="D47" s="163"/>
      <c r="E47" s="163"/>
      <c r="F47" s="163"/>
      <c r="G47" s="163"/>
      <c r="H47" s="163"/>
      <c r="I47" s="163"/>
      <c r="J47" s="163"/>
      <c r="K47" s="164"/>
      <c r="L47" s="57"/>
    </row>
  </sheetData>
  <sheetProtection sheet="1" objects="1" scenarios="1"/>
  <mergeCells count="9">
    <mergeCell ref="A4:B4"/>
    <mergeCell ref="C4:F4"/>
    <mergeCell ref="G4:K4"/>
    <mergeCell ref="A1:K1"/>
    <mergeCell ref="A43:K43"/>
    <mergeCell ref="A44:K44"/>
    <mergeCell ref="A45:K45"/>
    <mergeCell ref="A47:K47"/>
    <mergeCell ref="A46:K4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L45"/>
  <sheetViews>
    <sheetView workbookViewId="0" topLeftCell="A1">
      <selection activeCell="A1" sqref="A1:K1"/>
    </sheetView>
  </sheetViews>
  <sheetFormatPr defaultColWidth="9.140625" defaultRowHeight="12" customHeight="1"/>
  <cols>
    <col min="1" max="1" width="21.57421875" style="2" customWidth="1"/>
    <col min="2" max="6" width="5.7109375" style="2" customWidth="1"/>
    <col min="7" max="11" width="5.7109375" style="14" customWidth="1"/>
    <col min="12" max="12" width="5.7109375" style="2" customWidth="1"/>
    <col min="13" max="16384" width="12.8515625" style="2" customWidth="1"/>
  </cols>
  <sheetData>
    <row r="1" spans="1:11" ht="12" customHeight="1">
      <c r="A1" s="165" t="s">
        <v>342</v>
      </c>
      <c r="B1" s="177"/>
      <c r="C1" s="177"/>
      <c r="D1" s="177"/>
      <c r="E1" s="177"/>
      <c r="F1" s="177"/>
      <c r="G1" s="177"/>
      <c r="H1" s="177"/>
      <c r="I1" s="177"/>
      <c r="J1" s="177"/>
      <c r="K1" s="177"/>
    </row>
    <row r="4" spans="1:11" ht="12" customHeight="1" thickBot="1">
      <c r="A4" s="10" t="s">
        <v>17</v>
      </c>
      <c r="B4" s="10"/>
      <c r="C4" s="10"/>
      <c r="D4" s="10"/>
      <c r="E4" s="10"/>
      <c r="F4" s="10"/>
      <c r="G4" s="15"/>
      <c r="H4" s="159" t="s">
        <v>353</v>
      </c>
      <c r="I4" s="190"/>
      <c r="J4" s="190"/>
      <c r="K4" s="190"/>
    </row>
    <row r="5" spans="1:11" ht="12" customHeight="1">
      <c r="A5" s="3"/>
      <c r="B5" s="3"/>
      <c r="C5" s="3"/>
      <c r="D5" s="3"/>
      <c r="E5" s="3"/>
      <c r="F5" s="3"/>
      <c r="G5" s="16">
        <v>2004</v>
      </c>
      <c r="H5" s="16">
        <v>2005</v>
      </c>
      <c r="I5" s="16">
        <v>2006</v>
      </c>
      <c r="J5" s="16">
        <v>2007</v>
      </c>
      <c r="K5" s="16">
        <v>2008</v>
      </c>
    </row>
    <row r="6" spans="1:11" ht="12" customHeight="1">
      <c r="A6" s="4"/>
      <c r="B6" s="4"/>
      <c r="C6" s="4"/>
      <c r="D6" s="4"/>
      <c r="E6" s="4"/>
      <c r="F6" s="4"/>
      <c r="G6" s="17"/>
      <c r="H6" s="17"/>
      <c r="I6" s="17"/>
      <c r="J6" s="17"/>
      <c r="K6" s="17"/>
    </row>
    <row r="7" spans="1:12" s="7" customFormat="1" ht="12" customHeight="1">
      <c r="A7" s="4" t="s">
        <v>22</v>
      </c>
      <c r="B7" s="4"/>
      <c r="C7" s="4"/>
      <c r="D7" s="4"/>
      <c r="E7" s="4"/>
      <c r="F7" s="4"/>
      <c r="G7" s="19"/>
      <c r="H7" s="19"/>
      <c r="I7" s="19"/>
      <c r="J7" s="19"/>
      <c r="K7" s="19"/>
      <c r="L7" s="4"/>
    </row>
    <row r="8" spans="1:11" s="7" customFormat="1" ht="12" customHeight="1">
      <c r="A8" s="4" t="s">
        <v>25</v>
      </c>
      <c r="B8" s="4"/>
      <c r="C8" s="4"/>
      <c r="D8" s="4"/>
      <c r="E8" s="4"/>
      <c r="F8" s="4"/>
      <c r="G8" s="17">
        <f>SUM(G9:G17)</f>
        <v>19550</v>
      </c>
      <c r="H8" s="17">
        <f>SUM(H9:H17)</f>
        <v>23776</v>
      </c>
      <c r="I8" s="17">
        <f>SUM(I9:I17)</f>
        <v>23395</v>
      </c>
      <c r="J8" s="17">
        <f>SUM(J9:J17)</f>
        <v>22875</v>
      </c>
      <c r="K8" s="17">
        <f>SUM(K9:K17)</f>
        <v>24686</v>
      </c>
    </row>
    <row r="9" spans="1:11" s="7" customFormat="1" ht="12" customHeight="1">
      <c r="A9" s="125" t="s">
        <v>39</v>
      </c>
      <c r="G9" s="19">
        <f aca="true" t="shared" si="0" ref="G9:K16">G21+G33</f>
        <v>426</v>
      </c>
      <c r="H9" s="19">
        <f t="shared" si="0"/>
        <v>407</v>
      </c>
      <c r="I9" s="19">
        <f t="shared" si="0"/>
        <v>606</v>
      </c>
      <c r="J9" s="19">
        <f t="shared" si="0"/>
        <v>587</v>
      </c>
      <c r="K9" s="19">
        <f t="shared" si="0"/>
        <v>542</v>
      </c>
    </row>
    <row r="10" spans="1:11" s="7" customFormat="1" ht="12" customHeight="1">
      <c r="A10" s="125" t="s">
        <v>305</v>
      </c>
      <c r="G10" s="19">
        <f t="shared" si="0"/>
        <v>696</v>
      </c>
      <c r="H10" s="19">
        <f t="shared" si="0"/>
        <v>731</v>
      </c>
      <c r="I10" s="19">
        <f t="shared" si="0"/>
        <v>742</v>
      </c>
      <c r="J10" s="19">
        <f t="shared" si="0"/>
        <v>758</v>
      </c>
      <c r="K10" s="19">
        <f t="shared" si="0"/>
        <v>755</v>
      </c>
    </row>
    <row r="11" spans="1:11" s="7" customFormat="1" ht="12" customHeight="1">
      <c r="A11" s="125" t="s">
        <v>306</v>
      </c>
      <c r="G11" s="19">
        <f t="shared" si="0"/>
        <v>1402</v>
      </c>
      <c r="H11" s="19">
        <f t="shared" si="0"/>
        <v>1572</v>
      </c>
      <c r="I11" s="19">
        <f t="shared" si="0"/>
        <v>1444</v>
      </c>
      <c r="J11" s="19">
        <f t="shared" si="0"/>
        <v>1433</v>
      </c>
      <c r="K11" s="19">
        <f t="shared" si="0"/>
        <v>1418</v>
      </c>
    </row>
    <row r="12" spans="1:11" s="7" customFormat="1" ht="12" customHeight="1">
      <c r="A12" s="125" t="s">
        <v>307</v>
      </c>
      <c r="G12" s="19">
        <f t="shared" si="0"/>
        <v>3687</v>
      </c>
      <c r="H12" s="19">
        <f t="shared" si="0"/>
        <v>4110</v>
      </c>
      <c r="I12" s="19">
        <f t="shared" si="0"/>
        <v>4401</v>
      </c>
      <c r="J12" s="19">
        <f t="shared" si="0"/>
        <v>3750</v>
      </c>
      <c r="K12" s="19">
        <f t="shared" si="0"/>
        <v>4078</v>
      </c>
    </row>
    <row r="13" spans="1:11" s="7" customFormat="1" ht="12" customHeight="1">
      <c r="A13" s="125" t="s">
        <v>308</v>
      </c>
      <c r="G13" s="19">
        <f t="shared" si="0"/>
        <v>4748</v>
      </c>
      <c r="H13" s="19">
        <f t="shared" si="0"/>
        <v>5802</v>
      </c>
      <c r="I13" s="19">
        <f t="shared" si="0"/>
        <v>5932</v>
      </c>
      <c r="J13" s="19">
        <f t="shared" si="0"/>
        <v>5463</v>
      </c>
      <c r="K13" s="19">
        <f t="shared" si="0"/>
        <v>5949</v>
      </c>
    </row>
    <row r="14" spans="1:11" s="7" customFormat="1" ht="12" customHeight="1">
      <c r="A14" s="98" t="s">
        <v>266</v>
      </c>
      <c r="G14" s="19">
        <f t="shared" si="0"/>
        <v>2979</v>
      </c>
      <c r="H14" s="19">
        <f t="shared" si="0"/>
        <v>3700</v>
      </c>
      <c r="I14" s="19">
        <f t="shared" si="0"/>
        <v>3690</v>
      </c>
      <c r="J14" s="19">
        <f t="shared" si="0"/>
        <v>3774</v>
      </c>
      <c r="K14" s="19">
        <f t="shared" si="0"/>
        <v>4392</v>
      </c>
    </row>
    <row r="15" spans="1:11" s="7" customFormat="1" ht="12" customHeight="1">
      <c r="A15" s="98" t="s">
        <v>13</v>
      </c>
      <c r="G15" s="19">
        <f t="shared" si="0"/>
        <v>1778</v>
      </c>
      <c r="H15" s="19">
        <f t="shared" si="0"/>
        <v>2864</v>
      </c>
      <c r="I15" s="19">
        <f t="shared" si="0"/>
        <v>2739</v>
      </c>
      <c r="J15" s="19">
        <f t="shared" si="0"/>
        <v>2521</v>
      </c>
      <c r="K15" s="19">
        <f t="shared" si="0"/>
        <v>2710</v>
      </c>
    </row>
    <row r="16" spans="1:11" s="7" customFormat="1" ht="12" customHeight="1">
      <c r="A16" s="98" t="s">
        <v>14</v>
      </c>
      <c r="G16" s="19">
        <f t="shared" si="0"/>
        <v>1798</v>
      </c>
      <c r="H16" s="19">
        <f t="shared" si="0"/>
        <v>2681</v>
      </c>
      <c r="I16" s="19">
        <f t="shared" si="0"/>
        <v>2422</v>
      </c>
      <c r="J16" s="19">
        <f t="shared" si="0"/>
        <v>3000</v>
      </c>
      <c r="K16" s="19">
        <f t="shared" si="0"/>
        <v>3625</v>
      </c>
    </row>
    <row r="17" spans="1:11" s="7" customFormat="1" ht="12" customHeight="1">
      <c r="A17" s="98" t="s">
        <v>318</v>
      </c>
      <c r="G17" s="19">
        <f>19550-SUM(G9:G16)</f>
        <v>2036</v>
      </c>
      <c r="H17" s="19">
        <f>23776-SUM(H9:H16)</f>
        <v>1909</v>
      </c>
      <c r="I17" s="19">
        <f>23395-SUM(I9:I16)</f>
        <v>1419</v>
      </c>
      <c r="J17" s="19">
        <f>22875-SUM(J9:J16)</f>
        <v>1589</v>
      </c>
      <c r="K17" s="19">
        <f>24686-SUM(K9:K16)</f>
        <v>1217</v>
      </c>
    </row>
    <row r="18" spans="7:11" s="7" customFormat="1" ht="12" customHeight="1">
      <c r="G18" s="19"/>
      <c r="H18" s="19"/>
      <c r="I18" s="19"/>
      <c r="J18" s="19"/>
      <c r="K18" s="19"/>
    </row>
    <row r="19" spans="1:12" s="7" customFormat="1" ht="12" customHeight="1">
      <c r="A19" s="4" t="s">
        <v>23</v>
      </c>
      <c r="B19" s="4"/>
      <c r="C19" s="4"/>
      <c r="D19" s="4"/>
      <c r="E19" s="4"/>
      <c r="F19" s="4"/>
      <c r="G19" s="19"/>
      <c r="H19" s="19"/>
      <c r="I19" s="19"/>
      <c r="J19" s="19"/>
      <c r="K19" s="19"/>
      <c r="L19" s="4"/>
    </row>
    <row r="20" spans="1:11" s="7" customFormat="1" ht="12" customHeight="1">
      <c r="A20" s="4" t="s">
        <v>25</v>
      </c>
      <c r="B20" s="4"/>
      <c r="C20" s="4"/>
      <c r="D20" s="4"/>
      <c r="E20" s="4"/>
      <c r="F20" s="4"/>
      <c r="G20" s="17">
        <f>SUM(G21:G29)</f>
        <v>9880</v>
      </c>
      <c r="H20" s="17">
        <f>SUM(H21:H29)</f>
        <v>10603</v>
      </c>
      <c r="I20" s="17">
        <f>SUM(I21:I29)</f>
        <v>12019</v>
      </c>
      <c r="J20" s="17">
        <f>SUM(J21:J29)</f>
        <v>11507</v>
      </c>
      <c r="K20" s="17">
        <f>SUM(K21:K29)</f>
        <v>11748</v>
      </c>
    </row>
    <row r="21" spans="1:12" s="7" customFormat="1" ht="12" customHeight="1">
      <c r="A21" s="125" t="s">
        <v>39</v>
      </c>
      <c r="G21" s="19">
        <v>337</v>
      </c>
      <c r="H21" s="19">
        <v>300</v>
      </c>
      <c r="I21" s="19">
        <v>453</v>
      </c>
      <c r="J21" s="19">
        <v>451</v>
      </c>
      <c r="K21" s="19">
        <v>425</v>
      </c>
      <c r="L21" s="70"/>
    </row>
    <row r="22" spans="1:11" s="7" customFormat="1" ht="12" customHeight="1">
      <c r="A22" s="125" t="s">
        <v>305</v>
      </c>
      <c r="G22" s="19">
        <v>459</v>
      </c>
      <c r="H22" s="19">
        <v>452</v>
      </c>
      <c r="I22" s="19">
        <v>453</v>
      </c>
      <c r="J22" s="19">
        <v>455</v>
      </c>
      <c r="K22" s="19">
        <v>433</v>
      </c>
    </row>
    <row r="23" spans="1:11" s="7" customFormat="1" ht="12" customHeight="1">
      <c r="A23" s="125" t="s">
        <v>306</v>
      </c>
      <c r="G23" s="19">
        <v>813</v>
      </c>
      <c r="H23" s="19">
        <v>852</v>
      </c>
      <c r="I23" s="19">
        <v>814</v>
      </c>
      <c r="J23" s="19">
        <v>747</v>
      </c>
      <c r="K23" s="19">
        <v>727</v>
      </c>
    </row>
    <row r="24" spans="1:11" s="7" customFormat="1" ht="12" customHeight="1">
      <c r="A24" s="125" t="s">
        <v>307</v>
      </c>
      <c r="G24" s="19">
        <v>1756</v>
      </c>
      <c r="H24" s="19">
        <v>1766</v>
      </c>
      <c r="I24" s="19">
        <v>2189</v>
      </c>
      <c r="J24" s="19">
        <v>1881</v>
      </c>
      <c r="K24" s="19">
        <v>1908</v>
      </c>
    </row>
    <row r="25" spans="1:11" s="7" customFormat="1" ht="12" customHeight="1">
      <c r="A25" s="125" t="s">
        <v>308</v>
      </c>
      <c r="G25" s="19">
        <v>2145</v>
      </c>
      <c r="H25" s="19">
        <v>2154</v>
      </c>
      <c r="I25" s="19">
        <v>2742</v>
      </c>
      <c r="J25" s="19">
        <v>2456</v>
      </c>
      <c r="K25" s="19">
        <v>2576</v>
      </c>
    </row>
    <row r="26" spans="1:11" s="7" customFormat="1" ht="12" customHeight="1">
      <c r="A26" s="98" t="s">
        <v>266</v>
      </c>
      <c r="G26" s="19">
        <v>1306</v>
      </c>
      <c r="H26" s="19">
        <v>1367</v>
      </c>
      <c r="I26" s="19">
        <v>1607</v>
      </c>
      <c r="J26" s="19">
        <v>1538</v>
      </c>
      <c r="K26" s="19">
        <v>1809</v>
      </c>
    </row>
    <row r="27" spans="1:11" s="7" customFormat="1" ht="12" customHeight="1">
      <c r="A27" s="98" t="s">
        <v>13</v>
      </c>
      <c r="G27" s="19">
        <v>861</v>
      </c>
      <c r="H27" s="19">
        <v>1176</v>
      </c>
      <c r="I27" s="19">
        <v>1236</v>
      </c>
      <c r="J27" s="19">
        <v>1287</v>
      </c>
      <c r="K27" s="19">
        <v>1327</v>
      </c>
    </row>
    <row r="28" spans="1:11" s="7" customFormat="1" ht="12" customHeight="1">
      <c r="A28" s="98" t="s">
        <v>14</v>
      </c>
      <c r="G28" s="19">
        <v>930</v>
      </c>
      <c r="H28" s="19">
        <v>1190</v>
      </c>
      <c r="I28" s="19">
        <v>1318</v>
      </c>
      <c r="J28" s="19">
        <v>1550</v>
      </c>
      <c r="K28" s="19">
        <v>1629</v>
      </c>
    </row>
    <row r="29" spans="1:11" s="7" customFormat="1" ht="12" customHeight="1">
      <c r="A29" s="98" t="s">
        <v>318</v>
      </c>
      <c r="G29" s="19">
        <f>9880-SUM(G21:G28)</f>
        <v>1273</v>
      </c>
      <c r="H29" s="19">
        <f>10603-SUM(H21:H28)</f>
        <v>1346</v>
      </c>
      <c r="I29" s="19">
        <f>12019-SUM(I21:I28)</f>
        <v>1207</v>
      </c>
      <c r="J29" s="19">
        <f>11507-SUM(J21:J28)</f>
        <v>1142</v>
      </c>
      <c r="K29" s="19">
        <f>11748-SUM(K21:K28)</f>
        <v>914</v>
      </c>
    </row>
    <row r="30" spans="7:11" s="7" customFormat="1" ht="12" customHeight="1">
      <c r="G30" s="19"/>
      <c r="H30" s="19"/>
      <c r="I30" s="19"/>
      <c r="J30" s="19"/>
      <c r="K30" s="19"/>
    </row>
    <row r="31" spans="1:12" s="7" customFormat="1" ht="12" customHeight="1">
      <c r="A31" s="4" t="s">
        <v>24</v>
      </c>
      <c r="B31" s="4"/>
      <c r="C31" s="4"/>
      <c r="D31" s="4"/>
      <c r="E31" s="4"/>
      <c r="F31" s="4"/>
      <c r="G31" s="19"/>
      <c r="H31" s="19"/>
      <c r="I31" s="19"/>
      <c r="J31" s="19"/>
      <c r="K31" s="19"/>
      <c r="L31" s="4"/>
    </row>
    <row r="32" spans="1:11" s="7" customFormat="1" ht="12" customHeight="1">
      <c r="A32" s="4" t="s">
        <v>25</v>
      </c>
      <c r="B32" s="4"/>
      <c r="C32" s="4"/>
      <c r="D32" s="4"/>
      <c r="E32" s="4"/>
      <c r="F32" s="4"/>
      <c r="G32" s="17">
        <f>SUM(G33:G41)</f>
        <v>9670</v>
      </c>
      <c r="H32" s="17">
        <f>SUM(H33:H41)</f>
        <v>13173</v>
      </c>
      <c r="I32" s="17">
        <f>SUM(I33:I41)</f>
        <v>11376</v>
      </c>
      <c r="J32" s="17">
        <f>SUM(J33:J41)</f>
        <v>11368</v>
      </c>
      <c r="K32" s="17">
        <f>SUM(K33:K41)</f>
        <v>12938</v>
      </c>
    </row>
    <row r="33" spans="1:12" s="7" customFormat="1" ht="12" customHeight="1">
      <c r="A33" s="125" t="s">
        <v>39</v>
      </c>
      <c r="G33" s="19">
        <v>89</v>
      </c>
      <c r="H33" s="19">
        <v>107</v>
      </c>
      <c r="I33" s="19">
        <v>153</v>
      </c>
      <c r="J33" s="19">
        <v>136</v>
      </c>
      <c r="K33" s="19">
        <v>117</v>
      </c>
      <c r="L33" s="70"/>
    </row>
    <row r="34" spans="1:11" s="7" customFormat="1" ht="12" customHeight="1">
      <c r="A34" s="125" t="s">
        <v>305</v>
      </c>
      <c r="G34" s="19">
        <v>237</v>
      </c>
      <c r="H34" s="19">
        <v>279</v>
      </c>
      <c r="I34" s="19">
        <v>289</v>
      </c>
      <c r="J34" s="19">
        <v>303</v>
      </c>
      <c r="K34" s="19">
        <v>322</v>
      </c>
    </row>
    <row r="35" spans="1:11" s="7" customFormat="1" ht="12" customHeight="1">
      <c r="A35" s="125" t="s">
        <v>306</v>
      </c>
      <c r="G35" s="19">
        <v>589</v>
      </c>
      <c r="H35" s="19">
        <v>720</v>
      </c>
      <c r="I35" s="19">
        <v>630</v>
      </c>
      <c r="J35" s="19">
        <v>686</v>
      </c>
      <c r="K35" s="19">
        <v>691</v>
      </c>
    </row>
    <row r="36" spans="1:11" s="7" customFormat="1" ht="12" customHeight="1">
      <c r="A36" s="125" t="s">
        <v>307</v>
      </c>
      <c r="G36" s="19">
        <v>1931</v>
      </c>
      <c r="H36" s="19">
        <v>2344</v>
      </c>
      <c r="I36" s="19">
        <v>2212</v>
      </c>
      <c r="J36" s="19">
        <v>1869</v>
      </c>
      <c r="K36" s="19">
        <v>2170</v>
      </c>
    </row>
    <row r="37" spans="1:11" s="7" customFormat="1" ht="12" customHeight="1">
      <c r="A37" s="125" t="s">
        <v>308</v>
      </c>
      <c r="G37" s="19">
        <v>2603</v>
      </c>
      <c r="H37" s="19">
        <v>3648</v>
      </c>
      <c r="I37" s="19">
        <v>3190</v>
      </c>
      <c r="J37" s="19">
        <v>3007</v>
      </c>
      <c r="K37" s="19">
        <v>3373</v>
      </c>
    </row>
    <row r="38" spans="1:11" s="7" customFormat="1" ht="12" customHeight="1">
      <c r="A38" s="98" t="s">
        <v>266</v>
      </c>
      <c r="G38" s="19">
        <v>1673</v>
      </c>
      <c r="H38" s="19">
        <v>2333</v>
      </c>
      <c r="I38" s="19">
        <v>2083</v>
      </c>
      <c r="J38" s="19">
        <v>2236</v>
      </c>
      <c r="K38" s="19">
        <v>2583</v>
      </c>
    </row>
    <row r="39" spans="1:11" s="7" customFormat="1" ht="12" customHeight="1">
      <c r="A39" s="98" t="s">
        <v>13</v>
      </c>
      <c r="G39" s="19">
        <v>917</v>
      </c>
      <c r="H39" s="19">
        <v>1688</v>
      </c>
      <c r="I39" s="19">
        <v>1503</v>
      </c>
      <c r="J39" s="19">
        <v>1234</v>
      </c>
      <c r="K39" s="19">
        <v>1383</v>
      </c>
    </row>
    <row r="40" spans="1:11" s="7" customFormat="1" ht="12" customHeight="1">
      <c r="A40" s="98" t="s">
        <v>14</v>
      </c>
      <c r="G40" s="19">
        <v>868</v>
      </c>
      <c r="H40" s="19">
        <v>1491</v>
      </c>
      <c r="I40" s="19">
        <v>1104</v>
      </c>
      <c r="J40" s="19">
        <v>1450</v>
      </c>
      <c r="K40" s="19">
        <v>1996</v>
      </c>
    </row>
    <row r="41" spans="1:11" s="7" customFormat="1" ht="12" customHeight="1">
      <c r="A41" s="98" t="s">
        <v>318</v>
      </c>
      <c r="G41" s="19">
        <f>9670-SUM(G33:G40)</f>
        <v>763</v>
      </c>
      <c r="H41" s="19">
        <f>13173-SUM(H33:H40)</f>
        <v>563</v>
      </c>
      <c r="I41" s="19">
        <f>11376-SUM(I33:I40)</f>
        <v>212</v>
      </c>
      <c r="J41" s="19">
        <f>11368-SUM(J33:J40)</f>
        <v>447</v>
      </c>
      <c r="K41" s="19">
        <f>12938-SUM(K33:K40)</f>
        <v>303</v>
      </c>
    </row>
    <row r="42" spans="1:11" s="7" customFormat="1" ht="12" customHeight="1" thickBot="1">
      <c r="A42" s="10"/>
      <c r="B42" s="10"/>
      <c r="C42" s="10"/>
      <c r="D42" s="10"/>
      <c r="E42" s="10"/>
      <c r="F42" s="10"/>
      <c r="G42" s="15"/>
      <c r="H42" s="15"/>
      <c r="I42" s="15"/>
      <c r="J42" s="15"/>
      <c r="K42" s="15"/>
    </row>
    <row r="43" spans="1:12" ht="27.75" customHeight="1">
      <c r="A43" s="160" t="s">
        <v>358</v>
      </c>
      <c r="B43" s="162"/>
      <c r="C43" s="162"/>
      <c r="D43" s="162"/>
      <c r="E43" s="162"/>
      <c r="F43" s="162"/>
      <c r="G43" s="162"/>
      <c r="H43" s="162"/>
      <c r="I43" s="162"/>
      <c r="J43" s="162"/>
      <c r="K43" s="162"/>
      <c r="L43" s="63"/>
    </row>
    <row r="44" spans="1:12" ht="42.75" customHeight="1">
      <c r="A44" s="160" t="s">
        <v>38</v>
      </c>
      <c r="B44" s="162"/>
      <c r="C44" s="162"/>
      <c r="D44" s="162"/>
      <c r="E44" s="162"/>
      <c r="F44" s="162"/>
      <c r="G44" s="162"/>
      <c r="H44" s="162"/>
      <c r="I44" s="162"/>
      <c r="J44" s="162"/>
      <c r="K44" s="162"/>
      <c r="L44" s="63"/>
    </row>
    <row r="45" spans="1:12" ht="52.5" customHeight="1">
      <c r="A45" s="171" t="s">
        <v>68</v>
      </c>
      <c r="B45" s="163"/>
      <c r="C45" s="163"/>
      <c r="D45" s="163"/>
      <c r="E45" s="163"/>
      <c r="F45" s="163"/>
      <c r="G45" s="163"/>
      <c r="H45" s="163"/>
      <c r="I45" s="163"/>
      <c r="J45" s="163"/>
      <c r="K45" s="164"/>
      <c r="L45" s="66"/>
    </row>
  </sheetData>
  <sheetProtection sheet="1" objects="1" scenarios="1"/>
  <mergeCells count="5">
    <mergeCell ref="A45:K45"/>
    <mergeCell ref="A1:K1"/>
    <mergeCell ref="A43:K43"/>
    <mergeCell ref="A44:K44"/>
    <mergeCell ref="H4:K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2"/>
  <dimension ref="A1:T47"/>
  <sheetViews>
    <sheetView workbookViewId="0" topLeftCell="A1">
      <selection activeCell="A1" sqref="A1:K1"/>
    </sheetView>
  </sheetViews>
  <sheetFormatPr defaultColWidth="9.140625" defaultRowHeight="12" customHeight="1"/>
  <cols>
    <col min="1" max="1" width="24.7109375" style="0" customWidth="1"/>
    <col min="2" max="11" width="5.7109375" style="0" customWidth="1"/>
  </cols>
  <sheetData>
    <row r="1" spans="1:11" ht="12" customHeight="1">
      <c r="A1" s="165" t="s">
        <v>343</v>
      </c>
      <c r="B1" s="192"/>
      <c r="C1" s="192"/>
      <c r="D1" s="192"/>
      <c r="E1" s="192"/>
      <c r="F1" s="192"/>
      <c r="G1" s="192"/>
      <c r="H1" s="192"/>
      <c r="I1" s="192"/>
      <c r="J1" s="192"/>
      <c r="K1" s="192"/>
    </row>
    <row r="2" spans="1:19" ht="12" customHeight="1">
      <c r="A2" s="2"/>
      <c r="B2" s="2"/>
      <c r="C2" s="2"/>
      <c r="D2" s="2"/>
      <c r="E2" s="2"/>
      <c r="F2" s="2"/>
      <c r="G2" s="14"/>
      <c r="H2" s="14"/>
      <c r="I2" s="14"/>
      <c r="J2" s="14"/>
      <c r="K2" s="14"/>
      <c r="M2" s="142"/>
      <c r="N2" s="142"/>
      <c r="O2" s="142"/>
      <c r="P2" s="142"/>
      <c r="Q2" s="142"/>
      <c r="R2" s="142"/>
      <c r="S2" s="142"/>
    </row>
    <row r="3" spans="1:11" ht="12" customHeight="1">
      <c r="A3" s="2"/>
      <c r="B3" s="2"/>
      <c r="C3" s="2"/>
      <c r="D3" s="2"/>
      <c r="E3" s="2"/>
      <c r="F3" s="2"/>
      <c r="G3" s="14"/>
      <c r="H3" s="14"/>
      <c r="I3" s="14"/>
      <c r="J3" s="14"/>
      <c r="K3" s="14"/>
    </row>
    <row r="4" spans="1:11" ht="15.75" customHeight="1" thickBot="1">
      <c r="A4" s="10" t="s">
        <v>17</v>
      </c>
      <c r="B4" s="10"/>
      <c r="C4" s="10"/>
      <c r="D4" s="10"/>
      <c r="E4" s="10"/>
      <c r="F4" s="10"/>
      <c r="G4" s="159" t="s">
        <v>324</v>
      </c>
      <c r="H4" s="193"/>
      <c r="I4" s="193"/>
      <c r="J4" s="193"/>
      <c r="K4" s="193"/>
    </row>
    <row r="5" spans="1:11" ht="12" customHeight="1">
      <c r="A5" s="3"/>
      <c r="B5" s="3"/>
      <c r="C5" s="3"/>
      <c r="D5" s="3"/>
      <c r="E5" s="3"/>
      <c r="F5" s="3"/>
      <c r="G5" s="16">
        <v>2004</v>
      </c>
      <c r="H5" s="16">
        <v>2005</v>
      </c>
      <c r="I5" s="16">
        <v>2006</v>
      </c>
      <c r="J5" s="16">
        <v>2007</v>
      </c>
      <c r="K5" s="16">
        <v>2008</v>
      </c>
    </row>
    <row r="6" spans="1:11" ht="12" customHeight="1">
      <c r="A6" s="4"/>
      <c r="B6" s="4"/>
      <c r="C6" s="4"/>
      <c r="D6" s="4"/>
      <c r="E6" s="4"/>
      <c r="F6" s="4"/>
      <c r="G6" s="17"/>
      <c r="H6" s="17"/>
      <c r="I6" s="17"/>
      <c r="J6" s="17"/>
      <c r="K6" s="17"/>
    </row>
    <row r="7" spans="1:11" s="46" customFormat="1" ht="12" customHeight="1">
      <c r="A7" s="4" t="s">
        <v>22</v>
      </c>
      <c r="B7" s="4"/>
      <c r="C7" s="4"/>
      <c r="D7" s="4"/>
      <c r="E7" s="4"/>
      <c r="F7" s="4"/>
      <c r="G7" s="19"/>
      <c r="H7" s="19"/>
      <c r="I7" s="19"/>
      <c r="J7" s="19"/>
      <c r="K7" s="19"/>
    </row>
    <row r="8" spans="1:20" s="46" customFormat="1" ht="12" customHeight="1">
      <c r="A8" s="4" t="s">
        <v>325</v>
      </c>
      <c r="B8" s="4"/>
      <c r="C8" s="4"/>
      <c r="D8" s="4"/>
      <c r="E8" s="4"/>
      <c r="F8" s="4"/>
      <c r="G8" s="17">
        <f>+SUM(G9:G16)</f>
        <v>7530</v>
      </c>
      <c r="H8" s="17">
        <f>+SUM(H9:H16)</f>
        <v>8208</v>
      </c>
      <c r="I8" s="17">
        <f>+SUM(I9:I16)</f>
        <v>8425</v>
      </c>
      <c r="J8" s="17">
        <f>+SUM(J9:J16)</f>
        <v>8514</v>
      </c>
      <c r="K8" s="17">
        <f>+SUM(K9:K16)</f>
        <v>8953</v>
      </c>
      <c r="L8" s="17"/>
      <c r="M8" s="17"/>
      <c r="N8" s="17"/>
      <c r="O8" s="17"/>
      <c r="P8" s="17"/>
      <c r="Q8" s="17"/>
      <c r="R8" s="17"/>
      <c r="S8" s="17"/>
      <c r="T8" s="17"/>
    </row>
    <row r="9" spans="1:20" s="46" customFormat="1" ht="12" customHeight="1">
      <c r="A9" s="125" t="s">
        <v>39</v>
      </c>
      <c r="B9" s="7"/>
      <c r="C9" s="7"/>
      <c r="D9" s="7"/>
      <c r="E9" s="7"/>
      <c r="F9" s="7"/>
      <c r="G9" s="19">
        <f aca="true" t="shared" si="0" ref="G9:K16">+G21+G33</f>
        <v>236</v>
      </c>
      <c r="H9" s="19">
        <f t="shared" si="0"/>
        <v>204</v>
      </c>
      <c r="I9" s="19">
        <f t="shared" si="0"/>
        <v>168</v>
      </c>
      <c r="J9" s="19">
        <f t="shared" si="0"/>
        <v>169</v>
      </c>
      <c r="K9" s="19">
        <f t="shared" si="0"/>
        <v>238</v>
      </c>
      <c r="L9" s="17"/>
      <c r="M9" s="17"/>
      <c r="N9" s="17"/>
      <c r="O9" s="17"/>
      <c r="P9" s="17"/>
      <c r="Q9" s="17"/>
      <c r="R9" s="17"/>
      <c r="S9" s="17"/>
      <c r="T9" s="17"/>
    </row>
    <row r="10" spans="1:20" s="46" customFormat="1" ht="12" customHeight="1">
      <c r="A10" s="125" t="s">
        <v>327</v>
      </c>
      <c r="B10" s="7"/>
      <c r="C10" s="7"/>
      <c r="D10" s="7"/>
      <c r="E10" s="7"/>
      <c r="F10" s="7"/>
      <c r="G10" s="19">
        <f t="shared" si="0"/>
        <v>560</v>
      </c>
      <c r="H10" s="19">
        <f t="shared" si="0"/>
        <v>559</v>
      </c>
      <c r="I10" s="19">
        <f t="shared" si="0"/>
        <v>560</v>
      </c>
      <c r="J10" s="19">
        <f t="shared" si="0"/>
        <v>552</v>
      </c>
      <c r="K10" s="19">
        <f t="shared" si="0"/>
        <v>565</v>
      </c>
      <c r="L10" s="17"/>
      <c r="M10" s="17"/>
      <c r="N10" s="17"/>
      <c r="O10" s="17"/>
      <c r="P10" s="17"/>
      <c r="Q10" s="17"/>
      <c r="R10" s="17"/>
      <c r="S10" s="17"/>
      <c r="T10" s="17"/>
    </row>
    <row r="11" spans="1:20" s="46" customFormat="1" ht="12" customHeight="1">
      <c r="A11" s="125" t="s">
        <v>306</v>
      </c>
      <c r="B11" s="7"/>
      <c r="C11" s="7"/>
      <c r="D11" s="7"/>
      <c r="E11" s="7"/>
      <c r="F11" s="7"/>
      <c r="G11" s="19">
        <f t="shared" si="0"/>
        <v>990</v>
      </c>
      <c r="H11" s="19">
        <f t="shared" si="0"/>
        <v>1031</v>
      </c>
      <c r="I11" s="19">
        <f t="shared" si="0"/>
        <v>937</v>
      </c>
      <c r="J11" s="19">
        <f t="shared" si="0"/>
        <v>897</v>
      </c>
      <c r="K11" s="19">
        <f t="shared" si="0"/>
        <v>925</v>
      </c>
      <c r="L11" s="17"/>
      <c r="M11" s="17"/>
      <c r="N11" s="17"/>
      <c r="O11" s="17"/>
      <c r="P11" s="17"/>
      <c r="Q11" s="17"/>
      <c r="R11" s="17"/>
      <c r="S11" s="17"/>
      <c r="T11" s="17"/>
    </row>
    <row r="12" spans="1:20" s="46" customFormat="1" ht="12" customHeight="1">
      <c r="A12" s="125" t="s">
        <v>307</v>
      </c>
      <c r="B12" s="7"/>
      <c r="C12" s="7"/>
      <c r="D12" s="7"/>
      <c r="E12" s="7"/>
      <c r="F12" s="7"/>
      <c r="G12" s="19">
        <f t="shared" si="0"/>
        <v>1843</v>
      </c>
      <c r="H12" s="19">
        <f t="shared" si="0"/>
        <v>1936</v>
      </c>
      <c r="I12" s="19">
        <f t="shared" si="0"/>
        <v>1951</v>
      </c>
      <c r="J12" s="19">
        <f t="shared" si="0"/>
        <v>1843</v>
      </c>
      <c r="K12" s="19">
        <f t="shared" si="0"/>
        <v>1936</v>
      </c>
      <c r="L12" s="17"/>
      <c r="M12" s="17"/>
      <c r="N12" s="17"/>
      <c r="O12" s="17"/>
      <c r="P12" s="17"/>
      <c r="Q12" s="17"/>
      <c r="R12" s="17"/>
      <c r="S12" s="17"/>
      <c r="T12" s="17"/>
    </row>
    <row r="13" spans="1:20" s="46" customFormat="1" ht="12" customHeight="1">
      <c r="A13" s="125" t="s">
        <v>308</v>
      </c>
      <c r="B13" s="7"/>
      <c r="C13" s="7"/>
      <c r="D13" s="7"/>
      <c r="E13" s="7"/>
      <c r="F13" s="7"/>
      <c r="G13" s="19">
        <f t="shared" si="0"/>
        <v>1800</v>
      </c>
      <c r="H13" s="19">
        <f t="shared" si="0"/>
        <v>1978</v>
      </c>
      <c r="I13" s="19">
        <f t="shared" si="0"/>
        <v>2110</v>
      </c>
      <c r="J13" s="19">
        <f t="shared" si="0"/>
        <v>2093</v>
      </c>
      <c r="K13" s="19">
        <f t="shared" si="0"/>
        <v>2167</v>
      </c>
      <c r="L13" s="17"/>
      <c r="M13" s="17"/>
      <c r="N13" s="17"/>
      <c r="O13" s="17"/>
      <c r="P13" s="17"/>
      <c r="Q13" s="17"/>
      <c r="R13" s="17"/>
      <c r="S13" s="17"/>
      <c r="T13" s="17"/>
    </row>
    <row r="14" spans="1:20" s="46" customFormat="1" ht="12" customHeight="1">
      <c r="A14" s="98" t="s">
        <v>266</v>
      </c>
      <c r="B14" s="7"/>
      <c r="C14" s="7"/>
      <c r="D14" s="7"/>
      <c r="E14" s="7"/>
      <c r="F14" s="7"/>
      <c r="G14" s="19">
        <f t="shared" si="0"/>
        <v>980</v>
      </c>
      <c r="H14" s="19">
        <f t="shared" si="0"/>
        <v>1131</v>
      </c>
      <c r="I14" s="19">
        <f t="shared" si="0"/>
        <v>1227</v>
      </c>
      <c r="J14" s="19">
        <f t="shared" si="0"/>
        <v>1280</v>
      </c>
      <c r="K14" s="19">
        <f t="shared" si="0"/>
        <v>1386</v>
      </c>
      <c r="L14" s="17"/>
      <c r="M14" s="17"/>
      <c r="N14" s="17"/>
      <c r="O14" s="17"/>
      <c r="P14" s="17"/>
      <c r="Q14" s="17"/>
      <c r="R14" s="17"/>
      <c r="S14" s="17"/>
      <c r="T14" s="17"/>
    </row>
    <row r="15" spans="1:20" s="46" customFormat="1" ht="12" customHeight="1">
      <c r="A15" s="98" t="s">
        <v>13</v>
      </c>
      <c r="B15" s="7"/>
      <c r="C15" s="7"/>
      <c r="D15" s="7"/>
      <c r="E15" s="7"/>
      <c r="F15" s="7"/>
      <c r="G15" s="19">
        <f t="shared" si="0"/>
        <v>627</v>
      </c>
      <c r="H15" s="19">
        <f t="shared" si="0"/>
        <v>789</v>
      </c>
      <c r="I15" s="19">
        <f t="shared" si="0"/>
        <v>818</v>
      </c>
      <c r="J15" s="19">
        <f t="shared" si="0"/>
        <v>904</v>
      </c>
      <c r="K15" s="19">
        <f t="shared" si="0"/>
        <v>922</v>
      </c>
      <c r="L15" s="17"/>
      <c r="M15" s="17"/>
      <c r="N15" s="17"/>
      <c r="O15" s="17"/>
      <c r="P15" s="17"/>
      <c r="Q15" s="17"/>
      <c r="R15" s="17"/>
      <c r="S15" s="17"/>
      <c r="T15" s="17"/>
    </row>
    <row r="16" spans="1:20" s="46" customFormat="1" ht="12" customHeight="1">
      <c r="A16" s="98" t="s">
        <v>14</v>
      </c>
      <c r="B16" s="7"/>
      <c r="C16" s="7"/>
      <c r="D16" s="7"/>
      <c r="E16" s="7"/>
      <c r="F16" s="7"/>
      <c r="G16" s="19">
        <f t="shared" si="0"/>
        <v>494</v>
      </c>
      <c r="H16" s="19">
        <f t="shared" si="0"/>
        <v>580</v>
      </c>
      <c r="I16" s="19">
        <f t="shared" si="0"/>
        <v>654</v>
      </c>
      <c r="J16" s="19">
        <f t="shared" si="0"/>
        <v>776</v>
      </c>
      <c r="K16" s="19">
        <f t="shared" si="0"/>
        <v>814</v>
      </c>
      <c r="L16" s="17"/>
      <c r="M16" s="17"/>
      <c r="N16" s="17"/>
      <c r="O16" s="17"/>
      <c r="P16" s="17"/>
      <c r="Q16" s="17"/>
      <c r="R16" s="17"/>
      <c r="S16" s="17"/>
      <c r="T16" s="17"/>
    </row>
    <row r="17" spans="1:11" s="46" customFormat="1" ht="12" customHeight="1">
      <c r="A17" s="98" t="s">
        <v>318</v>
      </c>
      <c r="B17" s="7"/>
      <c r="C17" s="7"/>
      <c r="D17" s="7"/>
      <c r="E17" s="7"/>
      <c r="F17" s="7"/>
      <c r="G17" s="19"/>
      <c r="H17" s="19"/>
      <c r="I17" s="19"/>
      <c r="J17" s="19"/>
      <c r="K17" s="19"/>
    </row>
    <row r="18" spans="7:11" s="7" customFormat="1" ht="12" customHeight="1">
      <c r="G18" s="19"/>
      <c r="H18" s="19"/>
      <c r="I18" s="19"/>
      <c r="J18" s="19"/>
      <c r="K18" s="19"/>
    </row>
    <row r="19" spans="1:11" s="46" customFormat="1" ht="12" customHeight="1">
      <c r="A19" s="4" t="s">
        <v>23</v>
      </c>
      <c r="B19" s="4"/>
      <c r="C19" s="4"/>
      <c r="D19" s="4"/>
      <c r="E19" s="4"/>
      <c r="F19" s="4"/>
      <c r="G19" s="19"/>
      <c r="H19" s="19"/>
      <c r="I19" s="19"/>
      <c r="J19" s="19"/>
      <c r="K19" s="19"/>
    </row>
    <row r="20" spans="1:11" s="46" customFormat="1" ht="12" customHeight="1">
      <c r="A20" s="4" t="s">
        <v>325</v>
      </c>
      <c r="B20" s="4"/>
      <c r="C20" s="4"/>
      <c r="D20" s="4"/>
      <c r="E20" s="4"/>
      <c r="F20" s="4"/>
      <c r="G20" s="17">
        <f>SUM(G21:G28)</f>
        <v>5284</v>
      </c>
      <c r="H20" s="17">
        <f>SUM(H21:H28)</f>
        <v>5638</v>
      </c>
      <c r="I20" s="17">
        <f>SUM(I21:I28)</f>
        <v>6030</v>
      </c>
      <c r="J20" s="17">
        <f>SUM(J21:J28)</f>
        <v>6097</v>
      </c>
      <c r="K20" s="17">
        <f>SUM(K21:K28)</f>
        <v>6398</v>
      </c>
    </row>
    <row r="21" spans="1:11" s="46" customFormat="1" ht="12" customHeight="1">
      <c r="A21" s="125" t="s">
        <v>39</v>
      </c>
      <c r="B21" s="7"/>
      <c r="C21" s="7"/>
      <c r="D21" s="7"/>
      <c r="E21" s="7"/>
      <c r="F21" s="7"/>
      <c r="G21" s="97">
        <v>188</v>
      </c>
      <c r="H21" s="97">
        <v>143</v>
      </c>
      <c r="I21" s="97">
        <v>129</v>
      </c>
      <c r="J21" s="97">
        <v>124</v>
      </c>
      <c r="K21" s="97">
        <v>187</v>
      </c>
    </row>
    <row r="22" spans="1:11" s="46" customFormat="1" ht="12" customHeight="1">
      <c r="A22" s="125" t="s">
        <v>327</v>
      </c>
      <c r="B22" s="7"/>
      <c r="C22" s="7"/>
      <c r="D22" s="7"/>
      <c r="E22" s="7"/>
      <c r="F22" s="7"/>
      <c r="G22" s="97">
        <v>412</v>
      </c>
      <c r="H22" s="97">
        <v>404</v>
      </c>
      <c r="I22" s="97">
        <v>393</v>
      </c>
      <c r="J22" s="97">
        <v>412</v>
      </c>
      <c r="K22" s="97">
        <v>397</v>
      </c>
    </row>
    <row r="23" spans="1:11" s="46" customFormat="1" ht="12" customHeight="1">
      <c r="A23" s="125" t="s">
        <v>306</v>
      </c>
      <c r="B23" s="7"/>
      <c r="C23" s="7"/>
      <c r="D23" s="7"/>
      <c r="E23" s="7"/>
      <c r="F23" s="7"/>
      <c r="G23" s="97">
        <v>682</v>
      </c>
      <c r="H23" s="97">
        <v>721</v>
      </c>
      <c r="I23" s="97">
        <v>655</v>
      </c>
      <c r="J23" s="97">
        <v>614</v>
      </c>
      <c r="K23" s="97">
        <v>627</v>
      </c>
    </row>
    <row r="24" spans="1:11" s="46" customFormat="1" ht="12" customHeight="1">
      <c r="A24" s="125" t="s">
        <v>307</v>
      </c>
      <c r="B24" s="7"/>
      <c r="C24" s="7"/>
      <c r="D24" s="7"/>
      <c r="E24" s="7"/>
      <c r="F24" s="7"/>
      <c r="G24" s="97">
        <v>1225</v>
      </c>
      <c r="H24" s="97">
        <v>1276</v>
      </c>
      <c r="I24" s="97">
        <v>1362</v>
      </c>
      <c r="J24" s="97">
        <v>1291</v>
      </c>
      <c r="K24" s="97">
        <v>1329</v>
      </c>
    </row>
    <row r="25" spans="1:11" s="46" customFormat="1" ht="12" customHeight="1">
      <c r="A25" s="125" t="s">
        <v>308</v>
      </c>
      <c r="B25" s="7"/>
      <c r="C25" s="7"/>
      <c r="D25" s="7"/>
      <c r="E25" s="7"/>
      <c r="F25" s="7"/>
      <c r="G25" s="97">
        <v>1237</v>
      </c>
      <c r="H25" s="97">
        <v>1325</v>
      </c>
      <c r="I25" s="97">
        <v>1501</v>
      </c>
      <c r="J25" s="97">
        <v>1483</v>
      </c>
      <c r="K25" s="97">
        <v>1565</v>
      </c>
    </row>
    <row r="26" spans="1:11" s="46" customFormat="1" ht="12" customHeight="1">
      <c r="A26" s="98" t="s">
        <v>266</v>
      </c>
      <c r="B26" s="7"/>
      <c r="C26" s="7"/>
      <c r="D26" s="7"/>
      <c r="E26" s="7"/>
      <c r="F26" s="7"/>
      <c r="G26" s="97">
        <v>679</v>
      </c>
      <c r="H26" s="97">
        <v>772</v>
      </c>
      <c r="I26" s="97">
        <v>878</v>
      </c>
      <c r="J26" s="97">
        <v>887</v>
      </c>
      <c r="K26" s="97">
        <v>1005</v>
      </c>
    </row>
    <row r="27" spans="1:11" s="46" customFormat="1" ht="12" customHeight="1">
      <c r="A27" s="98" t="s">
        <v>13</v>
      </c>
      <c r="B27" s="7"/>
      <c r="C27" s="7"/>
      <c r="D27" s="7"/>
      <c r="E27" s="7"/>
      <c r="F27" s="7"/>
      <c r="G27" s="97">
        <v>462</v>
      </c>
      <c r="H27" s="97">
        <v>544</v>
      </c>
      <c r="I27" s="97">
        <v>587</v>
      </c>
      <c r="J27" s="97">
        <v>666</v>
      </c>
      <c r="K27" s="97">
        <v>652</v>
      </c>
    </row>
    <row r="28" spans="1:11" s="46" customFormat="1" ht="12" customHeight="1">
      <c r="A28" s="98" t="s">
        <v>14</v>
      </c>
      <c r="B28" s="7"/>
      <c r="C28" s="7"/>
      <c r="D28" s="7"/>
      <c r="E28" s="7"/>
      <c r="F28" s="7"/>
      <c r="G28" s="97">
        <v>399</v>
      </c>
      <c r="H28" s="97">
        <v>453</v>
      </c>
      <c r="I28" s="97">
        <v>525</v>
      </c>
      <c r="J28" s="97">
        <v>620</v>
      </c>
      <c r="K28" s="97">
        <v>636</v>
      </c>
    </row>
    <row r="29" spans="1:11" s="46" customFormat="1" ht="12" customHeight="1">
      <c r="A29" s="98" t="s">
        <v>318</v>
      </c>
      <c r="B29" s="7"/>
      <c r="C29" s="7"/>
      <c r="D29" s="7"/>
      <c r="E29" s="7"/>
      <c r="F29" s="7"/>
      <c r="G29" s="97"/>
      <c r="H29" s="97"/>
      <c r="I29" s="97"/>
      <c r="J29" s="97"/>
      <c r="K29" s="97"/>
    </row>
    <row r="30" spans="7:11" s="7" customFormat="1" ht="12" customHeight="1">
      <c r="G30" s="19"/>
      <c r="H30" s="19"/>
      <c r="I30" s="19"/>
      <c r="J30" s="19"/>
      <c r="K30" s="19"/>
    </row>
    <row r="31" spans="1:11" s="46" customFormat="1" ht="12" customHeight="1">
      <c r="A31" s="4" t="s">
        <v>24</v>
      </c>
      <c r="B31" s="4"/>
      <c r="C31" s="4"/>
      <c r="D31" s="4"/>
      <c r="E31" s="4"/>
      <c r="F31" s="4"/>
      <c r="G31" s="19"/>
      <c r="H31" s="19"/>
      <c r="I31" s="19"/>
      <c r="J31" s="19"/>
      <c r="K31" s="19"/>
    </row>
    <row r="32" spans="1:11" s="46" customFormat="1" ht="12" customHeight="1">
      <c r="A32" s="4" t="s">
        <v>325</v>
      </c>
      <c r="B32" s="4"/>
      <c r="C32" s="4"/>
      <c r="D32" s="4"/>
      <c r="E32" s="4"/>
      <c r="F32" s="4"/>
      <c r="G32" s="17">
        <f>SUM(G33:G40)</f>
        <v>2246</v>
      </c>
      <c r="H32" s="17">
        <f>SUM(H33:H40)</f>
        <v>2570</v>
      </c>
      <c r="I32" s="17">
        <f>SUM(I33:I40)</f>
        <v>2395</v>
      </c>
      <c r="J32" s="17">
        <f>SUM(J33:J40)</f>
        <v>2417</v>
      </c>
      <c r="K32" s="17">
        <f>SUM(K33:K40)</f>
        <v>2555</v>
      </c>
    </row>
    <row r="33" spans="1:11" s="46" customFormat="1" ht="12" customHeight="1">
      <c r="A33" s="125" t="s">
        <v>39</v>
      </c>
      <c r="B33" s="7"/>
      <c r="C33" s="7"/>
      <c r="D33" s="7"/>
      <c r="E33" s="7"/>
      <c r="F33" s="7"/>
      <c r="G33" s="97">
        <v>48</v>
      </c>
      <c r="H33" s="97">
        <v>61</v>
      </c>
      <c r="I33" s="97">
        <v>39</v>
      </c>
      <c r="J33" s="97">
        <v>45</v>
      </c>
      <c r="K33" s="97">
        <v>51</v>
      </c>
    </row>
    <row r="34" spans="1:11" s="46" customFormat="1" ht="12" customHeight="1">
      <c r="A34" s="125" t="s">
        <v>327</v>
      </c>
      <c r="B34" s="7"/>
      <c r="C34" s="7"/>
      <c r="D34" s="7"/>
      <c r="E34" s="7"/>
      <c r="F34" s="7"/>
      <c r="G34" s="97">
        <v>148</v>
      </c>
      <c r="H34" s="97">
        <v>155</v>
      </c>
      <c r="I34" s="97">
        <v>167</v>
      </c>
      <c r="J34" s="97">
        <v>140</v>
      </c>
      <c r="K34" s="97">
        <v>168</v>
      </c>
    </row>
    <row r="35" spans="1:11" s="46" customFormat="1" ht="12" customHeight="1">
      <c r="A35" s="125" t="s">
        <v>306</v>
      </c>
      <c r="B35" s="7"/>
      <c r="C35" s="7"/>
      <c r="D35" s="7"/>
      <c r="E35" s="7"/>
      <c r="F35" s="7"/>
      <c r="G35" s="97">
        <v>308</v>
      </c>
      <c r="H35" s="97">
        <v>310</v>
      </c>
      <c r="I35" s="97">
        <v>282</v>
      </c>
      <c r="J35" s="97">
        <v>283</v>
      </c>
      <c r="K35" s="97">
        <v>298</v>
      </c>
    </row>
    <row r="36" spans="1:11" s="46" customFormat="1" ht="12" customHeight="1">
      <c r="A36" s="125" t="s">
        <v>307</v>
      </c>
      <c r="B36" s="7"/>
      <c r="C36" s="7"/>
      <c r="D36" s="7"/>
      <c r="E36" s="7"/>
      <c r="F36" s="7"/>
      <c r="G36" s="97">
        <v>618</v>
      </c>
      <c r="H36" s="97">
        <v>660</v>
      </c>
      <c r="I36" s="97">
        <v>589</v>
      </c>
      <c r="J36" s="97">
        <v>552</v>
      </c>
      <c r="K36" s="97">
        <v>607</v>
      </c>
    </row>
    <row r="37" spans="1:11" s="46" customFormat="1" ht="12" customHeight="1">
      <c r="A37" s="125" t="s">
        <v>308</v>
      </c>
      <c r="B37" s="7"/>
      <c r="C37" s="7"/>
      <c r="D37" s="7"/>
      <c r="E37" s="7"/>
      <c r="F37" s="7"/>
      <c r="G37" s="97">
        <v>563</v>
      </c>
      <c r="H37" s="97">
        <v>653</v>
      </c>
      <c r="I37" s="97">
        <v>609</v>
      </c>
      <c r="J37" s="97">
        <v>610</v>
      </c>
      <c r="K37" s="97">
        <v>602</v>
      </c>
    </row>
    <row r="38" spans="1:11" s="46" customFormat="1" ht="12" customHeight="1">
      <c r="A38" s="98" t="s">
        <v>266</v>
      </c>
      <c r="B38" s="7"/>
      <c r="C38" s="7"/>
      <c r="D38" s="7"/>
      <c r="E38" s="7"/>
      <c r="F38" s="7"/>
      <c r="G38" s="97">
        <v>301</v>
      </c>
      <c r="H38" s="97">
        <v>359</v>
      </c>
      <c r="I38" s="97">
        <v>349</v>
      </c>
      <c r="J38" s="97">
        <v>393</v>
      </c>
      <c r="K38" s="97">
        <v>381</v>
      </c>
    </row>
    <row r="39" spans="1:11" s="46" customFormat="1" ht="12" customHeight="1">
      <c r="A39" s="98" t="s">
        <v>13</v>
      </c>
      <c r="B39" s="7"/>
      <c r="C39" s="7"/>
      <c r="D39" s="7"/>
      <c r="E39" s="7"/>
      <c r="F39" s="7"/>
      <c r="G39" s="97">
        <v>165</v>
      </c>
      <c r="H39" s="97">
        <v>245</v>
      </c>
      <c r="I39" s="97">
        <v>231</v>
      </c>
      <c r="J39" s="97">
        <v>238</v>
      </c>
      <c r="K39" s="97">
        <v>270</v>
      </c>
    </row>
    <row r="40" spans="1:11" s="46" customFormat="1" ht="12" customHeight="1">
      <c r="A40" s="98" t="s">
        <v>14</v>
      </c>
      <c r="B40" s="7"/>
      <c r="C40" s="7"/>
      <c r="D40" s="7"/>
      <c r="E40" s="7"/>
      <c r="F40" s="7"/>
      <c r="G40" s="97">
        <v>95</v>
      </c>
      <c r="H40" s="97">
        <v>127</v>
      </c>
      <c r="I40" s="97">
        <v>129</v>
      </c>
      <c r="J40" s="97">
        <v>156</v>
      </c>
      <c r="K40" s="97">
        <v>178</v>
      </c>
    </row>
    <row r="41" spans="1:11" s="46" customFormat="1" ht="12" customHeight="1">
      <c r="A41" s="98" t="s">
        <v>318</v>
      </c>
      <c r="B41" s="7"/>
      <c r="C41" s="7"/>
      <c r="D41" s="7"/>
      <c r="E41" s="7"/>
      <c r="F41" s="7"/>
      <c r="G41" s="97"/>
      <c r="H41" s="97"/>
      <c r="I41" s="97"/>
      <c r="J41" s="97"/>
      <c r="K41" s="97"/>
    </row>
    <row r="42" spans="1:11" s="7" customFormat="1" ht="12" customHeight="1" thickBot="1">
      <c r="A42" s="10"/>
      <c r="B42" s="10"/>
      <c r="C42" s="10"/>
      <c r="D42" s="10"/>
      <c r="E42" s="10"/>
      <c r="F42" s="10"/>
      <c r="G42" s="15"/>
      <c r="H42" s="15"/>
      <c r="I42" s="15"/>
      <c r="J42" s="15"/>
      <c r="K42" s="15"/>
    </row>
    <row r="43" spans="1:11" ht="28.5" customHeight="1">
      <c r="A43" s="160" t="s">
        <v>358</v>
      </c>
      <c r="B43" s="162"/>
      <c r="C43" s="162"/>
      <c r="D43" s="162"/>
      <c r="E43" s="162"/>
      <c r="F43" s="162"/>
      <c r="G43" s="162"/>
      <c r="H43" s="162"/>
      <c r="I43" s="162"/>
      <c r="J43" s="162"/>
      <c r="K43" s="162"/>
    </row>
    <row r="44" spans="1:11" ht="45" customHeight="1">
      <c r="A44" s="160" t="s">
        <v>38</v>
      </c>
      <c r="B44" s="162"/>
      <c r="C44" s="162"/>
      <c r="D44" s="162"/>
      <c r="E44" s="162"/>
      <c r="F44" s="162"/>
      <c r="G44" s="162"/>
      <c r="H44" s="162"/>
      <c r="I44" s="162"/>
      <c r="J44" s="162"/>
      <c r="K44" s="162"/>
    </row>
    <row r="45" spans="1:11" ht="55.5" customHeight="1">
      <c r="A45" s="191" t="s">
        <v>341</v>
      </c>
      <c r="B45" s="191"/>
      <c r="C45" s="191"/>
      <c r="D45" s="191"/>
      <c r="E45" s="191"/>
      <c r="F45" s="191"/>
      <c r="G45" s="191"/>
      <c r="H45" s="191"/>
      <c r="I45" s="191"/>
      <c r="J45" s="191"/>
      <c r="K45" s="191"/>
    </row>
    <row r="46" spans="1:11" ht="53.25" customHeight="1">
      <c r="A46" s="191" t="s">
        <v>326</v>
      </c>
      <c r="B46" s="191"/>
      <c r="C46" s="191"/>
      <c r="D46" s="191"/>
      <c r="E46" s="191"/>
      <c r="F46" s="191"/>
      <c r="G46" s="191"/>
      <c r="H46" s="191"/>
      <c r="I46" s="191"/>
      <c r="J46" s="191"/>
      <c r="K46" s="191"/>
    </row>
    <row r="47" spans="1:11" ht="54.75" customHeight="1">
      <c r="A47" s="171" t="s">
        <v>68</v>
      </c>
      <c r="B47" s="163"/>
      <c r="C47" s="163"/>
      <c r="D47" s="163"/>
      <c r="E47" s="163"/>
      <c r="F47" s="163"/>
      <c r="G47" s="163"/>
      <c r="H47" s="163"/>
      <c r="I47" s="163"/>
      <c r="J47" s="163"/>
      <c r="K47" s="164"/>
    </row>
  </sheetData>
  <sheetProtection sheet="1" objects="1" scenarios="1"/>
  <mergeCells count="7">
    <mergeCell ref="A46:K46"/>
    <mergeCell ref="A47:K47"/>
    <mergeCell ref="A1:K1"/>
    <mergeCell ref="A43:K43"/>
    <mergeCell ref="A44:K44"/>
    <mergeCell ref="A45:K45"/>
    <mergeCell ref="G4:K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R40"/>
  <sheetViews>
    <sheetView workbookViewId="0" topLeftCell="A1">
      <selection activeCell="A1" sqref="A1:K1"/>
    </sheetView>
  </sheetViews>
  <sheetFormatPr defaultColWidth="9.140625" defaultRowHeight="12.75"/>
  <cols>
    <col min="1" max="1" width="24.7109375" style="0" customWidth="1"/>
    <col min="2" max="11" width="5.7109375" style="0" customWidth="1"/>
    <col min="12" max="16" width="6.421875" style="0" customWidth="1"/>
  </cols>
  <sheetData>
    <row r="1" spans="1:11" ht="15">
      <c r="A1" s="165" t="s">
        <v>271</v>
      </c>
      <c r="B1" s="165"/>
      <c r="C1" s="165"/>
      <c r="D1" s="165"/>
      <c r="E1" s="165"/>
      <c r="F1" s="165"/>
      <c r="G1" s="177"/>
      <c r="H1" s="177"/>
      <c r="I1" s="177"/>
      <c r="J1" s="177"/>
      <c r="K1" s="177"/>
    </row>
    <row r="2" spans="1:11" ht="12.75">
      <c r="A2" s="2"/>
      <c r="B2" s="2"/>
      <c r="C2" s="2"/>
      <c r="D2" s="2"/>
      <c r="E2" s="2"/>
      <c r="F2" s="2"/>
      <c r="G2" s="14"/>
      <c r="H2" s="14"/>
      <c r="I2" s="14"/>
      <c r="J2" s="14"/>
      <c r="K2" s="14"/>
    </row>
    <row r="3" spans="1:11" ht="12.75">
      <c r="A3" s="2"/>
      <c r="B3" s="2"/>
      <c r="C3" s="2"/>
      <c r="D3" s="2"/>
      <c r="E3" s="2"/>
      <c r="F3" s="2"/>
      <c r="G3" s="14"/>
      <c r="H3" s="14"/>
      <c r="I3" s="14"/>
      <c r="J3" s="14"/>
      <c r="K3" s="14"/>
    </row>
    <row r="4" spans="1:11" ht="15.75" thickBot="1">
      <c r="A4" s="2" t="s">
        <v>17</v>
      </c>
      <c r="B4" s="2"/>
      <c r="C4" s="2"/>
      <c r="D4" s="2"/>
      <c r="E4" s="2"/>
      <c r="F4" s="2"/>
      <c r="G4" s="14"/>
      <c r="H4" s="159" t="s">
        <v>352</v>
      </c>
      <c r="I4" s="190"/>
      <c r="J4" s="190"/>
      <c r="K4" s="190"/>
    </row>
    <row r="5" spans="1:11" ht="12.75">
      <c r="A5" s="9"/>
      <c r="B5" s="9"/>
      <c r="C5" s="9"/>
      <c r="D5" s="9"/>
      <c r="E5" s="9"/>
      <c r="F5" s="9"/>
      <c r="G5" s="22">
        <v>2004</v>
      </c>
      <c r="H5" s="22">
        <v>2005</v>
      </c>
      <c r="I5" s="22">
        <v>2006</v>
      </c>
      <c r="J5" s="22">
        <v>2007</v>
      </c>
      <c r="K5" s="22">
        <v>2008</v>
      </c>
    </row>
    <row r="6" spans="1:11" ht="12.75">
      <c r="A6" s="8"/>
      <c r="B6" s="8"/>
      <c r="C6" s="8"/>
      <c r="D6" s="8"/>
      <c r="E6" s="8"/>
      <c r="F6" s="8"/>
      <c r="G6" s="17"/>
      <c r="H6" s="17"/>
      <c r="I6" s="17"/>
      <c r="J6" s="17"/>
      <c r="K6" s="17"/>
    </row>
    <row r="7" spans="1:11" ht="12.75">
      <c r="A7" s="33" t="s">
        <v>22</v>
      </c>
      <c r="B7" s="33"/>
      <c r="C7" s="33"/>
      <c r="D7" s="33"/>
      <c r="E7" s="33"/>
      <c r="F7" s="33"/>
      <c r="G7" s="17"/>
      <c r="H7" s="17"/>
      <c r="I7" s="17"/>
      <c r="J7" s="17"/>
      <c r="K7" s="17"/>
    </row>
    <row r="8" spans="1:16" ht="12.75">
      <c r="A8" s="5" t="s">
        <v>25</v>
      </c>
      <c r="B8" s="5"/>
      <c r="C8" s="5"/>
      <c r="D8" s="5"/>
      <c r="E8" s="5"/>
      <c r="F8" s="5"/>
      <c r="G8" s="17">
        <f>SUM(G9:G15)</f>
        <v>19550</v>
      </c>
      <c r="H8" s="17">
        <f>SUM(H9:H15)</f>
        <v>23776</v>
      </c>
      <c r="I8" s="17">
        <f>SUM(I9:I15)</f>
        <v>23395</v>
      </c>
      <c r="J8" s="17">
        <f>SUM(J9:J15)</f>
        <v>22875</v>
      </c>
      <c r="K8" s="17">
        <f>SUM(K9:K15)</f>
        <v>24686</v>
      </c>
      <c r="L8" s="24"/>
      <c r="M8" s="24"/>
      <c r="N8" s="24"/>
      <c r="O8" s="24"/>
      <c r="P8" s="24"/>
    </row>
    <row r="9" spans="1:11" ht="12.75">
      <c r="A9" s="7" t="s">
        <v>10</v>
      </c>
      <c r="B9" s="7"/>
      <c r="C9" s="7"/>
      <c r="D9" s="7"/>
      <c r="E9" s="7"/>
      <c r="F9" s="7"/>
      <c r="G9" s="19">
        <f aca="true" t="shared" si="0" ref="G9:K13">+G19+G29</f>
        <v>2556</v>
      </c>
      <c r="H9" s="19">
        <f t="shared" si="0"/>
        <v>3242</v>
      </c>
      <c r="I9" s="19">
        <f t="shared" si="0"/>
        <v>3222</v>
      </c>
      <c r="J9" s="19">
        <f t="shared" si="0"/>
        <v>2893</v>
      </c>
      <c r="K9" s="19">
        <f t="shared" si="0"/>
        <v>3146</v>
      </c>
    </row>
    <row r="10" spans="1:11" ht="12.75">
      <c r="A10" s="7" t="s">
        <v>273</v>
      </c>
      <c r="B10" s="7"/>
      <c r="C10" s="7"/>
      <c r="D10" s="7"/>
      <c r="E10" s="7"/>
      <c r="F10" s="7"/>
      <c r="G10" s="19">
        <f t="shared" si="0"/>
        <v>126</v>
      </c>
      <c r="H10" s="19">
        <f t="shared" si="0"/>
        <v>129</v>
      </c>
      <c r="I10" s="19">
        <f t="shared" si="0"/>
        <v>280</v>
      </c>
      <c r="J10" s="19">
        <f t="shared" si="0"/>
        <v>198</v>
      </c>
      <c r="K10" s="19">
        <f t="shared" si="0"/>
        <v>198</v>
      </c>
    </row>
    <row r="11" spans="1:16" ht="12.75">
      <c r="A11" s="7" t="s">
        <v>11</v>
      </c>
      <c r="B11" s="7"/>
      <c r="C11" s="7"/>
      <c r="D11" s="7"/>
      <c r="E11" s="7"/>
      <c r="F11" s="7"/>
      <c r="G11" s="19">
        <f t="shared" si="0"/>
        <v>3232</v>
      </c>
      <c r="H11" s="19">
        <f t="shared" si="0"/>
        <v>4048</v>
      </c>
      <c r="I11" s="19">
        <f t="shared" si="0"/>
        <v>4326</v>
      </c>
      <c r="J11" s="19">
        <f t="shared" si="0"/>
        <v>4351</v>
      </c>
      <c r="K11" s="19">
        <f t="shared" si="0"/>
        <v>4297</v>
      </c>
      <c r="L11" s="17"/>
      <c r="M11" s="17"/>
      <c r="N11" s="17"/>
      <c r="O11" s="17"/>
      <c r="P11" s="17"/>
    </row>
    <row r="12" spans="1:18" ht="12.75">
      <c r="A12" s="7" t="s">
        <v>12</v>
      </c>
      <c r="B12" s="7"/>
      <c r="C12" s="7"/>
      <c r="D12" s="7"/>
      <c r="E12" s="7"/>
      <c r="F12" s="7"/>
      <c r="G12" s="19">
        <f t="shared" si="0"/>
        <v>10267</v>
      </c>
      <c r="H12" s="19">
        <f t="shared" si="0"/>
        <v>12710</v>
      </c>
      <c r="I12" s="19">
        <f t="shared" si="0"/>
        <v>11509</v>
      </c>
      <c r="J12" s="19">
        <f t="shared" si="0"/>
        <v>10033</v>
      </c>
      <c r="K12" s="19">
        <f t="shared" si="0"/>
        <v>11048</v>
      </c>
      <c r="L12" s="17"/>
      <c r="M12" s="17"/>
      <c r="N12" s="17"/>
      <c r="O12" s="17"/>
      <c r="P12" s="17"/>
      <c r="Q12" s="17"/>
      <c r="R12" s="17"/>
    </row>
    <row r="13" spans="1:16" ht="15">
      <c r="A13" s="7" t="s">
        <v>93</v>
      </c>
      <c r="B13" s="7"/>
      <c r="C13" s="7"/>
      <c r="D13" s="7"/>
      <c r="E13" s="7"/>
      <c r="F13" s="7"/>
      <c r="G13" s="19">
        <f t="shared" si="0"/>
        <v>0</v>
      </c>
      <c r="H13" s="19">
        <f t="shared" si="0"/>
        <v>41</v>
      </c>
      <c r="I13" s="19">
        <f t="shared" si="0"/>
        <v>765</v>
      </c>
      <c r="J13" s="19">
        <f t="shared" si="0"/>
        <v>1872</v>
      </c>
      <c r="K13" s="19">
        <f t="shared" si="0"/>
        <v>2809</v>
      </c>
      <c r="L13" s="17"/>
      <c r="M13" s="17"/>
      <c r="N13" s="17"/>
      <c r="O13" s="17"/>
      <c r="P13" s="17"/>
    </row>
    <row r="14" spans="1:16" ht="12.75">
      <c r="A14" s="7" t="s">
        <v>309</v>
      </c>
      <c r="B14" s="7"/>
      <c r="C14" s="7"/>
      <c r="D14" s="7"/>
      <c r="E14" s="7"/>
      <c r="F14" s="7"/>
      <c r="G14" s="19">
        <f aca="true" t="shared" si="1" ref="G14:K15">+G24+G34</f>
        <v>1353</v>
      </c>
      <c r="H14" s="19">
        <f t="shared" si="1"/>
        <v>1754</v>
      </c>
      <c r="I14" s="19">
        <f t="shared" si="1"/>
        <v>1925</v>
      </c>
      <c r="J14" s="19">
        <f t="shared" si="1"/>
        <v>1978</v>
      </c>
      <c r="K14" s="19">
        <f t="shared" si="1"/>
        <v>2014</v>
      </c>
      <c r="L14" s="17"/>
      <c r="M14" s="17"/>
      <c r="N14" s="17"/>
      <c r="O14" s="17"/>
      <c r="P14" s="17"/>
    </row>
    <row r="15" spans="1:16" ht="12.75">
      <c r="A15" s="7" t="s">
        <v>52</v>
      </c>
      <c r="B15" s="7"/>
      <c r="C15" s="7"/>
      <c r="D15" s="7"/>
      <c r="E15" s="7"/>
      <c r="F15" s="7"/>
      <c r="G15" s="19">
        <f t="shared" si="1"/>
        <v>2016</v>
      </c>
      <c r="H15" s="19">
        <f t="shared" si="1"/>
        <v>1852</v>
      </c>
      <c r="I15" s="19">
        <f t="shared" si="1"/>
        <v>1368</v>
      </c>
      <c r="J15" s="19">
        <f t="shared" si="1"/>
        <v>1550</v>
      </c>
      <c r="K15" s="19">
        <f t="shared" si="1"/>
        <v>1174</v>
      </c>
      <c r="L15" s="17"/>
      <c r="M15" s="17"/>
      <c r="N15" s="17"/>
      <c r="O15" s="17"/>
      <c r="P15" s="17"/>
    </row>
    <row r="16" spans="1:11" ht="12.75">
      <c r="A16" s="43"/>
      <c r="B16" s="43"/>
      <c r="C16" s="43"/>
      <c r="D16" s="43"/>
      <c r="E16" s="43"/>
      <c r="F16" s="43"/>
      <c r="G16" s="41"/>
      <c r="H16" s="41"/>
      <c r="I16" s="41"/>
      <c r="J16" s="41"/>
      <c r="K16" s="41"/>
    </row>
    <row r="17" spans="1:12" ht="12.75">
      <c r="A17" s="4" t="s">
        <v>23</v>
      </c>
      <c r="B17" s="4"/>
      <c r="C17" s="4"/>
      <c r="D17" s="4"/>
      <c r="E17" s="4"/>
      <c r="F17" s="4"/>
      <c r="G17" s="19"/>
      <c r="H17" s="19"/>
      <c r="I17" s="19"/>
      <c r="J17" s="19"/>
      <c r="K17" s="19"/>
      <c r="L17" s="142"/>
    </row>
    <row r="18" spans="1:11" ht="12.75">
      <c r="A18" s="4" t="s">
        <v>25</v>
      </c>
      <c r="B18" s="4"/>
      <c r="C18" s="4"/>
      <c r="D18" s="4"/>
      <c r="E18" s="4"/>
      <c r="F18" s="4"/>
      <c r="G18" s="17">
        <f>SUM(G19:G25)</f>
        <v>9880</v>
      </c>
      <c r="H18" s="17">
        <f>SUM(H19:H25)</f>
        <v>10603</v>
      </c>
      <c r="I18" s="17">
        <f>SUM(I19:I25)</f>
        <v>12019</v>
      </c>
      <c r="J18" s="17">
        <f>SUM(J19:J25)</f>
        <v>11507</v>
      </c>
      <c r="K18" s="17">
        <f>SUM(K19:K25)</f>
        <v>11748</v>
      </c>
    </row>
    <row r="19" spans="1:11" ht="12.75">
      <c r="A19" s="7" t="s">
        <v>10</v>
      </c>
      <c r="B19" s="7"/>
      <c r="C19" s="7"/>
      <c r="D19" s="7"/>
      <c r="E19" s="7"/>
      <c r="F19" s="7"/>
      <c r="G19" s="19">
        <v>1127</v>
      </c>
      <c r="H19" s="19">
        <v>1103</v>
      </c>
      <c r="I19" s="19">
        <v>1118</v>
      </c>
      <c r="J19" s="19">
        <v>1011</v>
      </c>
      <c r="K19" s="19">
        <v>1073</v>
      </c>
    </row>
    <row r="20" spans="1:11" ht="12.75">
      <c r="A20" s="7" t="s">
        <v>273</v>
      </c>
      <c r="B20" s="7"/>
      <c r="C20" s="7"/>
      <c r="D20" s="7"/>
      <c r="E20" s="7"/>
      <c r="F20" s="7"/>
      <c r="G20" s="19">
        <v>124</v>
      </c>
      <c r="H20" s="19">
        <v>119</v>
      </c>
      <c r="I20" s="19">
        <v>268</v>
      </c>
      <c r="J20" s="19">
        <v>195</v>
      </c>
      <c r="K20" s="19">
        <v>188</v>
      </c>
    </row>
    <row r="21" spans="1:11" ht="12.75">
      <c r="A21" s="7" t="s">
        <v>11</v>
      </c>
      <c r="B21" s="7"/>
      <c r="C21" s="7"/>
      <c r="D21" s="7"/>
      <c r="E21" s="7"/>
      <c r="F21" s="7"/>
      <c r="G21" s="19">
        <v>1835</v>
      </c>
      <c r="H21" s="19">
        <v>1740</v>
      </c>
      <c r="I21" s="19">
        <v>2098</v>
      </c>
      <c r="J21" s="19">
        <v>1906</v>
      </c>
      <c r="K21" s="19">
        <v>1847</v>
      </c>
    </row>
    <row r="22" spans="1:11" ht="12.75">
      <c r="A22" s="7" t="s">
        <v>12</v>
      </c>
      <c r="B22" s="7"/>
      <c r="C22" s="7"/>
      <c r="D22" s="7"/>
      <c r="E22" s="7"/>
      <c r="F22" s="7"/>
      <c r="G22" s="19">
        <v>4811</v>
      </c>
      <c r="H22" s="19">
        <v>5355</v>
      </c>
      <c r="I22" s="19">
        <v>5947</v>
      </c>
      <c r="J22" s="19">
        <v>5513</v>
      </c>
      <c r="K22" s="19">
        <v>5723</v>
      </c>
    </row>
    <row r="23" spans="1:11" ht="15">
      <c r="A23" s="7" t="s">
        <v>93</v>
      </c>
      <c r="B23" s="7"/>
      <c r="C23" s="7"/>
      <c r="D23" s="7"/>
      <c r="E23" s="7"/>
      <c r="F23" s="7"/>
      <c r="G23" s="19"/>
      <c r="H23" s="19">
        <v>27</v>
      </c>
      <c r="I23" s="19">
        <v>313</v>
      </c>
      <c r="J23" s="19">
        <v>569</v>
      </c>
      <c r="K23" s="19">
        <v>819</v>
      </c>
    </row>
    <row r="24" spans="1:11" ht="12.75">
      <c r="A24" s="7" t="s">
        <v>309</v>
      </c>
      <c r="B24" s="7"/>
      <c r="C24" s="7"/>
      <c r="D24" s="7"/>
      <c r="E24" s="7"/>
      <c r="F24" s="7"/>
      <c r="G24" s="19">
        <v>712</v>
      </c>
      <c r="H24" s="19">
        <v>949</v>
      </c>
      <c r="I24" s="19">
        <v>1108</v>
      </c>
      <c r="J24" s="19">
        <v>1198</v>
      </c>
      <c r="K24" s="19">
        <v>1220</v>
      </c>
    </row>
    <row r="25" spans="1:11" ht="12.75">
      <c r="A25" s="7" t="s">
        <v>52</v>
      </c>
      <c r="B25" s="7"/>
      <c r="C25" s="7"/>
      <c r="D25" s="7"/>
      <c r="E25" s="7"/>
      <c r="F25" s="7"/>
      <c r="G25" s="19">
        <v>1271</v>
      </c>
      <c r="H25" s="19">
        <v>1310</v>
      </c>
      <c r="I25" s="19">
        <v>1167</v>
      </c>
      <c r="J25" s="19">
        <v>1115</v>
      </c>
      <c r="K25" s="19">
        <v>878</v>
      </c>
    </row>
    <row r="26" spans="1:11" ht="12.75">
      <c r="A26" s="43"/>
      <c r="B26" s="43"/>
      <c r="C26" s="43"/>
      <c r="D26" s="43"/>
      <c r="E26" s="43"/>
      <c r="F26" s="43"/>
      <c r="G26" s="41"/>
      <c r="H26" s="41"/>
      <c r="I26" s="41"/>
      <c r="J26" s="41"/>
      <c r="K26" s="41"/>
    </row>
    <row r="27" spans="1:11" ht="12.75">
      <c r="A27" s="4" t="s">
        <v>24</v>
      </c>
      <c r="B27" s="4"/>
      <c r="C27" s="4"/>
      <c r="D27" s="4"/>
      <c r="E27" s="4"/>
      <c r="F27" s="4"/>
      <c r="G27" s="139"/>
      <c r="H27" s="139"/>
      <c r="I27" s="139"/>
      <c r="J27" s="139"/>
      <c r="K27" s="139"/>
    </row>
    <row r="28" spans="1:11" ht="12.75">
      <c r="A28" s="4" t="s">
        <v>25</v>
      </c>
      <c r="B28" s="4"/>
      <c r="C28" s="4"/>
      <c r="D28" s="4"/>
      <c r="E28" s="4"/>
      <c r="F28" s="4"/>
      <c r="G28" s="17">
        <f>SUM(G29:G35)</f>
        <v>9670</v>
      </c>
      <c r="H28" s="17">
        <f>SUM(H29:H35)</f>
        <v>13173</v>
      </c>
      <c r="I28" s="17">
        <f>SUM(I29:I35)</f>
        <v>11376</v>
      </c>
      <c r="J28" s="17">
        <f>SUM(J29:J35)</f>
        <v>11368</v>
      </c>
      <c r="K28" s="17">
        <f>SUM(K29:K35)</f>
        <v>12938</v>
      </c>
    </row>
    <row r="29" spans="1:11" ht="12.75">
      <c r="A29" s="7" t="s">
        <v>10</v>
      </c>
      <c r="B29" s="7"/>
      <c r="C29" s="7"/>
      <c r="D29" s="7"/>
      <c r="E29" s="7"/>
      <c r="F29" s="7"/>
      <c r="G29" s="19">
        <v>1429</v>
      </c>
      <c r="H29" s="19">
        <v>2139</v>
      </c>
      <c r="I29" s="19">
        <v>2104</v>
      </c>
      <c r="J29" s="19">
        <v>1882</v>
      </c>
      <c r="K29" s="19">
        <v>2073</v>
      </c>
    </row>
    <row r="30" spans="1:11" ht="12.75">
      <c r="A30" s="7" t="s">
        <v>273</v>
      </c>
      <c r="B30" s="7"/>
      <c r="C30" s="7"/>
      <c r="D30" s="7"/>
      <c r="E30" s="7"/>
      <c r="F30" s="7"/>
      <c r="G30" s="19">
        <v>2</v>
      </c>
      <c r="H30" s="19">
        <v>10</v>
      </c>
      <c r="I30" s="19">
        <v>12</v>
      </c>
      <c r="J30" s="19">
        <v>3</v>
      </c>
      <c r="K30" s="19">
        <v>10</v>
      </c>
    </row>
    <row r="31" spans="1:11" ht="12.75">
      <c r="A31" s="7" t="s">
        <v>11</v>
      </c>
      <c r="B31" s="7"/>
      <c r="C31" s="7"/>
      <c r="D31" s="7"/>
      <c r="E31" s="7"/>
      <c r="F31" s="7"/>
      <c r="G31" s="19">
        <v>1397</v>
      </c>
      <c r="H31" s="19">
        <v>2308</v>
      </c>
      <c r="I31" s="19">
        <v>2228</v>
      </c>
      <c r="J31" s="19">
        <v>2445</v>
      </c>
      <c r="K31" s="19">
        <v>2450</v>
      </c>
    </row>
    <row r="32" spans="1:11" ht="12.75">
      <c r="A32" s="7" t="s">
        <v>12</v>
      </c>
      <c r="B32" s="7"/>
      <c r="C32" s="7"/>
      <c r="D32" s="7"/>
      <c r="E32" s="7"/>
      <c r="F32" s="7"/>
      <c r="G32" s="19">
        <v>5456</v>
      </c>
      <c r="H32" s="19">
        <v>7355</v>
      </c>
      <c r="I32" s="19">
        <v>5562</v>
      </c>
      <c r="J32" s="19">
        <v>4520</v>
      </c>
      <c r="K32" s="19">
        <v>5325</v>
      </c>
    </row>
    <row r="33" spans="1:11" ht="15">
      <c r="A33" s="7" t="s">
        <v>93</v>
      </c>
      <c r="B33" s="7"/>
      <c r="C33" s="7"/>
      <c r="D33" s="7"/>
      <c r="E33" s="7"/>
      <c r="F33" s="7"/>
      <c r="G33" s="19"/>
      <c r="H33" s="19">
        <v>14</v>
      </c>
      <c r="I33" s="19">
        <v>452</v>
      </c>
      <c r="J33" s="19">
        <v>1303</v>
      </c>
      <c r="K33" s="19">
        <v>1990</v>
      </c>
    </row>
    <row r="34" spans="1:11" ht="12.75">
      <c r="A34" s="7" t="s">
        <v>309</v>
      </c>
      <c r="B34" s="7"/>
      <c r="C34" s="7"/>
      <c r="D34" s="7"/>
      <c r="E34" s="7"/>
      <c r="F34" s="7"/>
      <c r="G34" s="19">
        <v>641</v>
      </c>
      <c r="H34" s="19">
        <v>805</v>
      </c>
      <c r="I34" s="19">
        <v>817</v>
      </c>
      <c r="J34" s="19">
        <v>780</v>
      </c>
      <c r="K34" s="19">
        <v>794</v>
      </c>
    </row>
    <row r="35" spans="1:11" ht="12.75">
      <c r="A35" s="7" t="s">
        <v>52</v>
      </c>
      <c r="B35" s="7"/>
      <c r="C35" s="7"/>
      <c r="D35" s="7"/>
      <c r="E35" s="7"/>
      <c r="F35" s="7"/>
      <c r="G35" s="19">
        <v>745</v>
      </c>
      <c r="H35" s="19">
        <v>542</v>
      </c>
      <c r="I35" s="19">
        <v>201</v>
      </c>
      <c r="J35" s="19">
        <v>435</v>
      </c>
      <c r="K35" s="19">
        <v>296</v>
      </c>
    </row>
    <row r="36" spans="1:11" ht="13.5" thickBot="1">
      <c r="A36" s="44"/>
      <c r="B36" s="44"/>
      <c r="C36" s="44"/>
      <c r="D36" s="44"/>
      <c r="E36" s="44"/>
      <c r="F36" s="44"/>
      <c r="G36" s="45"/>
      <c r="H36" s="45"/>
      <c r="I36" s="45"/>
      <c r="J36" s="45"/>
      <c r="K36" s="45"/>
    </row>
    <row r="37" spans="1:11" ht="29.25" customHeight="1">
      <c r="A37" s="160" t="s">
        <v>359</v>
      </c>
      <c r="B37" s="160"/>
      <c r="C37" s="160"/>
      <c r="D37" s="160"/>
      <c r="E37" s="160"/>
      <c r="F37" s="160"/>
      <c r="G37" s="161"/>
      <c r="H37" s="161"/>
      <c r="I37" s="161"/>
      <c r="J37" s="161"/>
      <c r="K37" s="161"/>
    </row>
    <row r="38" spans="1:11" ht="37.5" customHeight="1">
      <c r="A38" s="160" t="s">
        <v>38</v>
      </c>
      <c r="B38" s="160"/>
      <c r="C38" s="160"/>
      <c r="D38" s="160"/>
      <c r="E38" s="160"/>
      <c r="F38" s="160"/>
      <c r="G38" s="161"/>
      <c r="H38" s="161"/>
      <c r="I38" s="161"/>
      <c r="J38" s="161"/>
      <c r="K38" s="161"/>
    </row>
    <row r="39" spans="1:11" ht="42.75" customHeight="1">
      <c r="A39" s="182" t="s">
        <v>94</v>
      </c>
      <c r="B39" s="194"/>
      <c r="C39" s="194"/>
      <c r="D39" s="194"/>
      <c r="E39" s="194"/>
      <c r="F39" s="194"/>
      <c r="G39" s="194"/>
      <c r="H39" s="194"/>
      <c r="I39" s="194"/>
      <c r="J39" s="194"/>
      <c r="K39" s="194"/>
    </row>
    <row r="40" spans="1:11" ht="57" customHeight="1">
      <c r="A40" s="171" t="s">
        <v>68</v>
      </c>
      <c r="B40" s="195"/>
      <c r="C40" s="195"/>
      <c r="D40" s="195"/>
      <c r="E40" s="195"/>
      <c r="F40" s="195"/>
      <c r="G40" s="172"/>
      <c r="H40" s="172"/>
      <c r="I40" s="172"/>
      <c r="J40" s="172"/>
      <c r="K40" s="172"/>
    </row>
  </sheetData>
  <sheetProtection sheet="1" objects="1" scenarios="1"/>
  <mergeCells count="6">
    <mergeCell ref="A38:K38"/>
    <mergeCell ref="A39:K39"/>
    <mergeCell ref="A40:K40"/>
    <mergeCell ref="A1:K1"/>
    <mergeCell ref="A37:K37"/>
    <mergeCell ref="H4:K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1:K74"/>
  <sheetViews>
    <sheetView workbookViewId="0" topLeftCell="A1">
      <selection activeCell="A1" sqref="A1:K1"/>
    </sheetView>
  </sheetViews>
  <sheetFormatPr defaultColWidth="9.140625" defaultRowHeight="12.75"/>
  <cols>
    <col min="1" max="1" width="20.140625" style="2" customWidth="1"/>
    <col min="2" max="6" width="5.7109375" style="14" customWidth="1"/>
    <col min="7" max="11" width="5.7109375" style="0" customWidth="1"/>
    <col min="12" max="16384" width="9.140625" style="2" customWidth="1"/>
  </cols>
  <sheetData>
    <row r="1" spans="1:11" ht="15">
      <c r="A1" s="165" t="s">
        <v>322</v>
      </c>
      <c r="B1" s="192"/>
      <c r="C1" s="192"/>
      <c r="D1" s="192"/>
      <c r="E1" s="192"/>
      <c r="F1" s="192"/>
      <c r="G1" s="192"/>
      <c r="H1" s="192"/>
      <c r="I1" s="192"/>
      <c r="J1" s="192"/>
      <c r="K1" s="192"/>
    </row>
    <row r="2" spans="7:11" ht="12.75">
      <c r="G2" s="142"/>
      <c r="H2" s="142"/>
      <c r="I2" s="142"/>
      <c r="J2" s="142"/>
      <c r="K2" s="142"/>
    </row>
    <row r="3" spans="7:11" ht="12.75">
      <c r="G3" s="142"/>
      <c r="H3" s="142"/>
      <c r="I3" s="142"/>
      <c r="J3" s="142"/>
      <c r="K3" s="142"/>
    </row>
    <row r="4" spans="1:11" ht="15.75" thickBot="1">
      <c r="A4" s="2" t="s">
        <v>17</v>
      </c>
      <c r="D4" s="159"/>
      <c r="E4" s="159"/>
      <c r="F4" s="159"/>
      <c r="G4" s="159" t="s">
        <v>323</v>
      </c>
      <c r="H4" s="198"/>
      <c r="I4" s="198"/>
      <c r="J4" s="198"/>
      <c r="K4" s="198"/>
    </row>
    <row r="5" spans="1:11" ht="12.75">
      <c r="A5" s="9"/>
      <c r="B5" s="22"/>
      <c r="C5" s="22"/>
      <c r="D5" s="22"/>
      <c r="E5" s="22"/>
      <c r="F5" s="22"/>
      <c r="G5" s="22">
        <v>2004</v>
      </c>
      <c r="H5" s="22">
        <v>2005</v>
      </c>
      <c r="I5" s="22">
        <v>2006</v>
      </c>
      <c r="J5" s="22">
        <v>2007</v>
      </c>
      <c r="K5" s="22">
        <v>2008</v>
      </c>
    </row>
    <row r="6" spans="1:11" ht="12.75">
      <c r="A6" s="8"/>
      <c r="B6" s="17"/>
      <c r="C6" s="17"/>
      <c r="D6" s="17"/>
      <c r="E6" s="17"/>
      <c r="F6" s="17"/>
      <c r="G6" s="17"/>
      <c r="H6" s="17"/>
      <c r="I6" s="17"/>
      <c r="J6" s="17"/>
      <c r="K6" s="17"/>
    </row>
    <row r="7" spans="1:11" ht="12.75">
      <c r="A7" s="33" t="s">
        <v>22</v>
      </c>
      <c r="B7" s="17"/>
      <c r="C7" s="17"/>
      <c r="D7" s="17"/>
      <c r="E7" s="17"/>
      <c r="F7" s="17"/>
      <c r="G7" s="17"/>
      <c r="H7" s="17"/>
      <c r="I7" s="17"/>
      <c r="J7" s="17"/>
      <c r="K7" s="17"/>
    </row>
    <row r="8" spans="1:11" ht="15">
      <c r="A8" s="4" t="s">
        <v>337</v>
      </c>
      <c r="B8" s="18"/>
      <c r="C8" s="18"/>
      <c r="D8" s="18"/>
      <c r="E8" s="18"/>
      <c r="F8" s="18"/>
      <c r="G8" s="5">
        <f>SUM(G9:G15)</f>
        <v>5366</v>
      </c>
      <c r="H8" s="5">
        <f>SUM(H9:H15)</f>
        <v>5758</v>
      </c>
      <c r="I8" s="5">
        <f>SUM(I9:I15)</f>
        <v>5905</v>
      </c>
      <c r="J8" s="5">
        <f>SUM(J9:J15)</f>
        <v>6059</v>
      </c>
      <c r="K8" s="5">
        <f>SUM(K9:K15)</f>
        <v>6361</v>
      </c>
    </row>
    <row r="9" spans="1:11" ht="12.75">
      <c r="A9" s="7" t="s">
        <v>10</v>
      </c>
      <c r="B9" s="19"/>
      <c r="C9" s="19"/>
      <c r="D9" s="19"/>
      <c r="E9" s="19"/>
      <c r="F9" s="19"/>
      <c r="G9" s="14">
        <f aca="true" t="shared" si="0" ref="G9:K15">+G19+G29</f>
        <v>939</v>
      </c>
      <c r="H9" s="14">
        <f t="shared" si="0"/>
        <v>955</v>
      </c>
      <c r="I9" s="14">
        <f t="shared" si="0"/>
        <v>880</v>
      </c>
      <c r="J9" s="14">
        <f t="shared" si="0"/>
        <v>769</v>
      </c>
      <c r="K9" s="14">
        <f t="shared" si="0"/>
        <v>781</v>
      </c>
    </row>
    <row r="10" spans="1:11" ht="12.75">
      <c r="A10" s="7" t="s">
        <v>273</v>
      </c>
      <c r="B10" s="19"/>
      <c r="C10" s="19"/>
      <c r="D10" s="19"/>
      <c r="E10" s="19"/>
      <c r="F10" s="19"/>
      <c r="G10" s="14">
        <f t="shared" si="0"/>
        <v>89</v>
      </c>
      <c r="H10" s="14">
        <f t="shared" si="0"/>
        <v>86</v>
      </c>
      <c r="I10" s="14">
        <f t="shared" si="0"/>
        <v>126</v>
      </c>
      <c r="J10" s="14">
        <f t="shared" si="0"/>
        <v>131</v>
      </c>
      <c r="K10" s="14">
        <f t="shared" si="0"/>
        <v>118</v>
      </c>
    </row>
    <row r="11" spans="1:11" ht="12.75">
      <c r="A11" s="7" t="s">
        <v>11</v>
      </c>
      <c r="B11" s="19"/>
      <c r="C11" s="19"/>
      <c r="D11" s="19"/>
      <c r="E11" s="19"/>
      <c r="F11" s="19"/>
      <c r="G11" s="14">
        <f t="shared" si="0"/>
        <v>1545</v>
      </c>
      <c r="H11" s="14">
        <f t="shared" si="0"/>
        <v>1519</v>
      </c>
      <c r="I11" s="14">
        <f t="shared" si="0"/>
        <v>1475</v>
      </c>
      <c r="J11" s="14">
        <f t="shared" si="0"/>
        <v>1322</v>
      </c>
      <c r="K11" s="14">
        <f t="shared" si="0"/>
        <v>1262</v>
      </c>
    </row>
    <row r="12" spans="1:11" ht="12.75">
      <c r="A12" s="7" t="s">
        <v>12</v>
      </c>
      <c r="B12" s="19"/>
      <c r="C12" s="19"/>
      <c r="D12" s="19"/>
      <c r="E12" s="19"/>
      <c r="F12" s="19"/>
      <c r="G12" s="14">
        <f t="shared" si="0"/>
        <v>2515</v>
      </c>
      <c r="H12" s="14">
        <f t="shared" si="0"/>
        <v>2801</v>
      </c>
      <c r="I12" s="14">
        <f t="shared" si="0"/>
        <v>2855</v>
      </c>
      <c r="J12" s="14">
        <f t="shared" si="0"/>
        <v>3056</v>
      </c>
      <c r="K12" s="14">
        <f t="shared" si="0"/>
        <v>3340</v>
      </c>
    </row>
    <row r="13" spans="1:11" ht="15">
      <c r="A13" s="7" t="s">
        <v>338</v>
      </c>
      <c r="B13" s="19"/>
      <c r="C13" s="19"/>
      <c r="D13" s="19"/>
      <c r="E13" s="19"/>
      <c r="F13" s="19"/>
      <c r="G13" s="14">
        <f t="shared" si="0"/>
        <v>16</v>
      </c>
      <c r="H13" s="14">
        <f t="shared" si="0"/>
        <v>54</v>
      </c>
      <c r="I13" s="14">
        <f t="shared" si="0"/>
        <v>151</v>
      </c>
      <c r="J13" s="14">
        <f t="shared" si="0"/>
        <v>259</v>
      </c>
      <c r="K13" s="14">
        <f t="shared" si="0"/>
        <v>320</v>
      </c>
    </row>
    <row r="14" spans="1:11" ht="12.75">
      <c r="A14" s="7" t="s">
        <v>309</v>
      </c>
      <c r="B14" s="19"/>
      <c r="C14" s="19"/>
      <c r="D14" s="19"/>
      <c r="E14" s="19"/>
      <c r="F14" s="19"/>
      <c r="G14" s="14">
        <f t="shared" si="0"/>
        <v>261</v>
      </c>
      <c r="H14" s="14">
        <f t="shared" si="0"/>
        <v>341</v>
      </c>
      <c r="I14" s="14">
        <f t="shared" si="0"/>
        <v>417</v>
      </c>
      <c r="J14" s="14">
        <f t="shared" si="0"/>
        <v>520</v>
      </c>
      <c r="K14" s="14">
        <f t="shared" si="0"/>
        <v>539</v>
      </c>
    </row>
    <row r="15" spans="1:11" ht="12.75">
      <c r="A15" s="7" t="s">
        <v>52</v>
      </c>
      <c r="B15" s="19"/>
      <c r="C15" s="19"/>
      <c r="D15" s="19"/>
      <c r="E15" s="19"/>
      <c r="F15" s="19"/>
      <c r="G15" s="14">
        <f t="shared" si="0"/>
        <v>1</v>
      </c>
      <c r="H15" s="14">
        <f t="shared" si="0"/>
        <v>2</v>
      </c>
      <c r="I15" s="14">
        <f t="shared" si="0"/>
        <v>1</v>
      </c>
      <c r="J15" s="14">
        <f t="shared" si="0"/>
        <v>2</v>
      </c>
      <c r="K15" s="14">
        <f t="shared" si="0"/>
        <v>1</v>
      </c>
    </row>
    <row r="16" spans="1:11" ht="12.75">
      <c r="A16" s="43"/>
      <c r="B16" s="41"/>
      <c r="C16" s="41"/>
      <c r="D16" s="41"/>
      <c r="E16" s="41"/>
      <c r="F16" s="41"/>
      <c r="G16" s="19"/>
      <c r="H16" s="19"/>
      <c r="I16" s="19"/>
      <c r="J16" s="19"/>
      <c r="K16" s="19"/>
    </row>
    <row r="17" spans="1:11" ht="12.75">
      <c r="A17" s="4" t="s">
        <v>23</v>
      </c>
      <c r="B17" s="7"/>
      <c r="C17" s="7"/>
      <c r="D17" s="7"/>
      <c r="E17" s="7"/>
      <c r="F17" s="41"/>
      <c r="G17" s="19"/>
      <c r="H17" s="19"/>
      <c r="I17" s="19"/>
      <c r="J17" s="19"/>
      <c r="K17" s="19"/>
    </row>
    <row r="18" spans="1:11" ht="15">
      <c r="A18" s="4" t="s">
        <v>337</v>
      </c>
      <c r="B18" s="17"/>
      <c r="C18" s="17"/>
      <c r="D18" s="17"/>
      <c r="E18" s="17"/>
      <c r="F18" s="17"/>
      <c r="G18" s="5">
        <f>SUM(G19:G25)</f>
        <v>4026</v>
      </c>
      <c r="H18" s="5">
        <f>SUM(H19:H25)</f>
        <v>4287</v>
      </c>
      <c r="I18" s="5">
        <f>SUM(I19:I25)</f>
        <v>4508</v>
      </c>
      <c r="J18" s="5">
        <f>SUM(J19:J25)</f>
        <v>4643</v>
      </c>
      <c r="K18" s="5">
        <f>SUM(K19:K25)</f>
        <v>4859</v>
      </c>
    </row>
    <row r="19" spans="1:11" ht="12.75">
      <c r="A19" s="7" t="s">
        <v>10</v>
      </c>
      <c r="B19" s="19"/>
      <c r="C19" s="19"/>
      <c r="D19" s="19"/>
      <c r="E19" s="19"/>
      <c r="F19" s="19"/>
      <c r="G19" s="19">
        <v>671</v>
      </c>
      <c r="H19" s="19">
        <v>683</v>
      </c>
      <c r="I19" s="19">
        <v>632</v>
      </c>
      <c r="J19" s="19">
        <v>534</v>
      </c>
      <c r="K19" s="19">
        <v>550</v>
      </c>
    </row>
    <row r="20" spans="1:11" ht="12.75">
      <c r="A20" s="7" t="s">
        <v>273</v>
      </c>
      <c r="B20" s="19"/>
      <c r="C20" s="19"/>
      <c r="D20" s="19"/>
      <c r="E20" s="19"/>
      <c r="F20" s="19"/>
      <c r="G20" s="19">
        <v>87</v>
      </c>
      <c r="H20" s="19">
        <v>80</v>
      </c>
      <c r="I20" s="19">
        <v>120</v>
      </c>
      <c r="J20" s="19">
        <v>130</v>
      </c>
      <c r="K20" s="19">
        <v>114</v>
      </c>
    </row>
    <row r="21" spans="1:11" ht="12.75">
      <c r="A21" s="7" t="s">
        <v>11</v>
      </c>
      <c r="B21" s="19"/>
      <c r="C21" s="19"/>
      <c r="D21" s="19"/>
      <c r="E21" s="19"/>
      <c r="F21" s="19"/>
      <c r="G21" s="19">
        <v>1182</v>
      </c>
      <c r="H21" s="19">
        <v>1138</v>
      </c>
      <c r="I21" s="19">
        <v>1113</v>
      </c>
      <c r="J21" s="19">
        <v>1005</v>
      </c>
      <c r="K21" s="19">
        <v>961</v>
      </c>
    </row>
    <row r="22" spans="1:11" ht="12.75">
      <c r="A22" s="7" t="s">
        <v>12</v>
      </c>
      <c r="B22" s="19"/>
      <c r="C22" s="19"/>
      <c r="D22" s="19"/>
      <c r="E22" s="19"/>
      <c r="F22" s="19"/>
      <c r="G22" s="19">
        <v>1862</v>
      </c>
      <c r="H22" s="19">
        <v>2063</v>
      </c>
      <c r="I22" s="19">
        <v>2182</v>
      </c>
      <c r="J22" s="19">
        <v>2363</v>
      </c>
      <c r="K22" s="19">
        <v>2530</v>
      </c>
    </row>
    <row r="23" spans="1:11" ht="15">
      <c r="A23" s="7" t="s">
        <v>338</v>
      </c>
      <c r="B23" s="19"/>
      <c r="C23" s="19"/>
      <c r="D23" s="19"/>
      <c r="E23" s="19"/>
      <c r="F23" s="19"/>
      <c r="G23" s="19">
        <v>12</v>
      </c>
      <c r="H23" s="19">
        <v>40</v>
      </c>
      <c r="I23" s="19">
        <v>113</v>
      </c>
      <c r="J23" s="19">
        <v>201</v>
      </c>
      <c r="K23" s="19">
        <v>254</v>
      </c>
    </row>
    <row r="24" spans="1:11" ht="12.75">
      <c r="A24" s="7" t="s">
        <v>272</v>
      </c>
      <c r="B24" s="19"/>
      <c r="C24" s="19"/>
      <c r="D24" s="19"/>
      <c r="E24" s="19"/>
      <c r="F24" s="19"/>
      <c r="G24" s="19">
        <v>212</v>
      </c>
      <c r="H24" s="19">
        <v>282</v>
      </c>
      <c r="I24" s="19">
        <v>347</v>
      </c>
      <c r="J24" s="19">
        <v>408</v>
      </c>
      <c r="K24" s="19">
        <v>449</v>
      </c>
    </row>
    <row r="25" spans="1:11" ht="12.75">
      <c r="A25" s="7" t="s">
        <v>52</v>
      </c>
      <c r="B25" s="19"/>
      <c r="C25" s="19"/>
      <c r="D25" s="19"/>
      <c r="E25" s="19"/>
      <c r="F25" s="19"/>
      <c r="G25" s="19">
        <v>0</v>
      </c>
      <c r="H25" s="19">
        <v>1</v>
      </c>
      <c r="I25" s="19">
        <v>1</v>
      </c>
      <c r="J25" s="19">
        <v>2</v>
      </c>
      <c r="K25" s="19">
        <v>1</v>
      </c>
    </row>
    <row r="26" spans="1:11" ht="12.75">
      <c r="A26" s="43"/>
      <c r="B26" s="41"/>
      <c r="C26" s="41"/>
      <c r="D26" s="41"/>
      <c r="E26" s="41"/>
      <c r="F26" s="41"/>
      <c r="G26" s="19"/>
      <c r="H26" s="19"/>
      <c r="I26" s="19"/>
      <c r="J26" s="19"/>
      <c r="K26" s="19"/>
    </row>
    <row r="27" spans="1:11" ht="12.75">
      <c r="A27" s="4" t="s">
        <v>24</v>
      </c>
      <c r="B27" s="7"/>
      <c r="C27" s="7"/>
      <c r="D27" s="7"/>
      <c r="E27" s="7"/>
      <c r="F27" s="41"/>
      <c r="G27" s="19"/>
      <c r="H27" s="19"/>
      <c r="I27" s="19"/>
      <c r="J27" s="19"/>
      <c r="K27" s="19"/>
    </row>
    <row r="28" spans="1:11" ht="15">
      <c r="A28" s="4" t="s">
        <v>337</v>
      </c>
      <c r="B28" s="17"/>
      <c r="C28" s="17"/>
      <c r="D28" s="17"/>
      <c r="E28" s="17"/>
      <c r="F28" s="17"/>
      <c r="G28" s="5">
        <f>SUM(G29:G35)</f>
        <v>1340</v>
      </c>
      <c r="H28" s="5">
        <f>SUM(H29:H35)</f>
        <v>1471</v>
      </c>
      <c r="I28" s="5">
        <f>SUM(I29:I35)</f>
        <v>1397</v>
      </c>
      <c r="J28" s="5">
        <f>SUM(J29:J35)</f>
        <v>1416</v>
      </c>
      <c r="K28" s="5">
        <f>SUM(K29:K35)</f>
        <v>1502</v>
      </c>
    </row>
    <row r="29" spans="1:11" ht="12.75">
      <c r="A29" s="7" t="s">
        <v>10</v>
      </c>
      <c r="B29" s="19"/>
      <c r="C29" s="19"/>
      <c r="D29" s="19"/>
      <c r="E29" s="19"/>
      <c r="F29" s="19"/>
      <c r="G29" s="19">
        <v>268</v>
      </c>
      <c r="H29" s="19">
        <v>272</v>
      </c>
      <c r="I29" s="19">
        <v>248</v>
      </c>
      <c r="J29" s="19">
        <v>235</v>
      </c>
      <c r="K29" s="19">
        <v>231</v>
      </c>
    </row>
    <row r="30" spans="1:11" ht="12.75">
      <c r="A30" s="7" t="s">
        <v>273</v>
      </c>
      <c r="B30" s="19"/>
      <c r="C30" s="19"/>
      <c r="D30" s="19"/>
      <c r="E30" s="19"/>
      <c r="F30" s="19"/>
      <c r="G30" s="19">
        <v>2</v>
      </c>
      <c r="H30" s="19">
        <v>6</v>
      </c>
      <c r="I30" s="19">
        <v>6</v>
      </c>
      <c r="J30" s="19">
        <v>1</v>
      </c>
      <c r="K30" s="19">
        <v>4</v>
      </c>
    </row>
    <row r="31" spans="1:11" ht="12.75">
      <c r="A31" s="7" t="s">
        <v>11</v>
      </c>
      <c r="B31" s="19"/>
      <c r="C31" s="19"/>
      <c r="D31" s="19"/>
      <c r="E31" s="19"/>
      <c r="F31" s="19"/>
      <c r="G31" s="19">
        <v>363</v>
      </c>
      <c r="H31" s="19">
        <v>381</v>
      </c>
      <c r="I31" s="19">
        <v>362</v>
      </c>
      <c r="J31" s="19">
        <v>317</v>
      </c>
      <c r="K31" s="19">
        <v>301</v>
      </c>
    </row>
    <row r="32" spans="1:11" ht="12.75">
      <c r="A32" s="7" t="s">
        <v>12</v>
      </c>
      <c r="B32" s="19"/>
      <c r="C32" s="19"/>
      <c r="D32" s="19"/>
      <c r="E32" s="19"/>
      <c r="F32" s="19"/>
      <c r="G32" s="19">
        <v>653</v>
      </c>
      <c r="H32" s="19">
        <v>738</v>
      </c>
      <c r="I32" s="19">
        <v>673</v>
      </c>
      <c r="J32" s="19">
        <v>693</v>
      </c>
      <c r="K32" s="19">
        <v>810</v>
      </c>
    </row>
    <row r="33" spans="1:11" ht="15">
      <c r="A33" s="7" t="s">
        <v>338</v>
      </c>
      <c r="B33" s="19"/>
      <c r="C33" s="19"/>
      <c r="D33" s="19"/>
      <c r="E33" s="19"/>
      <c r="F33" s="19"/>
      <c r="G33" s="19">
        <v>4</v>
      </c>
      <c r="H33" s="19">
        <v>14</v>
      </c>
      <c r="I33" s="19">
        <v>38</v>
      </c>
      <c r="J33" s="19">
        <v>58</v>
      </c>
      <c r="K33" s="19">
        <v>66</v>
      </c>
    </row>
    <row r="34" spans="1:11" ht="12.75">
      <c r="A34" s="7" t="s">
        <v>272</v>
      </c>
      <c r="B34" s="19"/>
      <c r="C34" s="19"/>
      <c r="D34" s="19"/>
      <c r="E34" s="19"/>
      <c r="F34" s="19"/>
      <c r="G34" s="19">
        <v>49</v>
      </c>
      <c r="H34" s="19">
        <v>59</v>
      </c>
      <c r="I34" s="19">
        <v>70</v>
      </c>
      <c r="J34" s="19">
        <v>112</v>
      </c>
      <c r="K34" s="19">
        <v>90</v>
      </c>
    </row>
    <row r="35" spans="1:11" ht="12.75">
      <c r="A35" s="7" t="s">
        <v>52</v>
      </c>
      <c r="B35" s="19"/>
      <c r="C35" s="19"/>
      <c r="D35" s="19"/>
      <c r="E35" s="19"/>
      <c r="F35" s="19"/>
      <c r="G35" s="19">
        <v>1</v>
      </c>
      <c r="H35" s="19">
        <v>1</v>
      </c>
      <c r="I35" s="19">
        <v>0</v>
      </c>
      <c r="J35" s="19">
        <v>0</v>
      </c>
      <c r="K35" s="19">
        <v>0</v>
      </c>
    </row>
    <row r="36" spans="1:11" ht="13.5" thickBot="1">
      <c r="A36" s="44"/>
      <c r="B36" s="45"/>
      <c r="C36" s="45"/>
      <c r="D36" s="45"/>
      <c r="E36" s="45"/>
      <c r="F36" s="45"/>
      <c r="G36" s="47"/>
      <c r="H36" s="47"/>
      <c r="I36" s="47"/>
      <c r="J36" s="47"/>
      <c r="K36" s="47"/>
    </row>
    <row r="37" spans="1:11" ht="24" customHeight="1">
      <c r="A37" s="160" t="s">
        <v>359</v>
      </c>
      <c r="B37" s="161"/>
      <c r="C37" s="161"/>
      <c r="D37" s="161"/>
      <c r="E37" s="161"/>
      <c r="F37" s="161"/>
      <c r="G37" s="199"/>
      <c r="H37" s="199"/>
      <c r="I37" s="199"/>
      <c r="J37" s="199"/>
      <c r="K37" s="199"/>
    </row>
    <row r="38" spans="1:11" ht="39" customHeight="1">
      <c r="A38" s="160" t="s">
        <v>88</v>
      </c>
      <c r="B38" s="161"/>
      <c r="C38" s="161"/>
      <c r="D38" s="161"/>
      <c r="E38" s="161"/>
      <c r="F38" s="161"/>
      <c r="G38" s="199"/>
      <c r="H38" s="199"/>
      <c r="I38" s="199"/>
      <c r="J38" s="199"/>
      <c r="K38" s="199"/>
    </row>
    <row r="39" spans="1:11" ht="27" customHeight="1">
      <c r="A39" s="173" t="s">
        <v>289</v>
      </c>
      <c r="B39" s="173"/>
      <c r="C39" s="173"/>
      <c r="D39" s="173"/>
      <c r="E39" s="173"/>
      <c r="F39" s="173"/>
      <c r="G39" s="200"/>
      <c r="H39" s="200"/>
      <c r="I39" s="200"/>
      <c r="J39" s="200"/>
      <c r="K39" s="200"/>
    </row>
    <row r="40" spans="1:11" ht="57.75" customHeight="1">
      <c r="A40" s="201" t="s">
        <v>340</v>
      </c>
      <c r="B40" s="202"/>
      <c r="C40" s="202"/>
      <c r="D40" s="202"/>
      <c r="E40" s="202"/>
      <c r="F40" s="202"/>
      <c r="G40" s="202"/>
      <c r="H40" s="202"/>
      <c r="I40" s="202"/>
      <c r="J40" s="202"/>
      <c r="K40" s="202"/>
    </row>
    <row r="41" spans="1:11" ht="43.5" customHeight="1">
      <c r="A41" s="182" t="s">
        <v>339</v>
      </c>
      <c r="B41" s="194"/>
      <c r="C41" s="194"/>
      <c r="D41" s="194"/>
      <c r="E41" s="194"/>
      <c r="F41" s="194"/>
      <c r="G41" s="194"/>
      <c r="H41" s="194"/>
      <c r="I41" s="194"/>
      <c r="J41" s="194"/>
      <c r="K41" s="194"/>
    </row>
    <row r="42" spans="1:11" ht="51" customHeight="1">
      <c r="A42" s="171" t="s">
        <v>68</v>
      </c>
      <c r="B42" s="172"/>
      <c r="C42" s="172"/>
      <c r="D42" s="172"/>
      <c r="E42" s="172"/>
      <c r="F42" s="172"/>
      <c r="G42" s="196"/>
      <c r="H42" s="196"/>
      <c r="I42" s="196"/>
      <c r="J42" s="196"/>
      <c r="K42" s="197"/>
    </row>
    <row r="43" spans="1:6" ht="12.75">
      <c r="A43" s="7"/>
      <c r="B43" s="7"/>
      <c r="C43" s="7"/>
      <c r="D43" s="7"/>
      <c r="E43" s="7"/>
      <c r="F43" s="7"/>
    </row>
    <row r="44" spans="1:6" ht="12.75">
      <c r="A44" s="7"/>
      <c r="B44" s="7"/>
      <c r="C44" s="7"/>
      <c r="D44" s="7"/>
      <c r="E44" s="7"/>
      <c r="F44" s="7"/>
    </row>
    <row r="45" spans="1:6" ht="12.75">
      <c r="A45" s="7"/>
      <c r="B45" s="7"/>
      <c r="C45" s="7"/>
      <c r="D45" s="7"/>
      <c r="E45" s="7"/>
      <c r="F45" s="7"/>
    </row>
    <row r="46" spans="1:6" ht="12.75">
      <c r="A46" s="7"/>
      <c r="B46" s="7"/>
      <c r="C46" s="7"/>
      <c r="D46" s="7"/>
      <c r="E46" s="7"/>
      <c r="F46" s="7"/>
    </row>
    <row r="47" spans="1:6" ht="12.75">
      <c r="A47" s="7"/>
      <c r="B47" s="7"/>
      <c r="C47" s="7"/>
      <c r="D47" s="7"/>
      <c r="E47" s="7"/>
      <c r="F47" s="7"/>
    </row>
    <row r="48" spans="1:6" ht="12.75">
      <c r="A48" s="7"/>
      <c r="B48" s="7"/>
      <c r="C48" s="7"/>
      <c r="D48" s="7"/>
      <c r="E48" s="7"/>
      <c r="F48" s="7"/>
    </row>
    <row r="49" spans="1:6" ht="12.75">
      <c r="A49" s="7"/>
      <c r="B49" s="7"/>
      <c r="C49" s="7"/>
      <c r="D49" s="7"/>
      <c r="E49" s="7"/>
      <c r="F49" s="7"/>
    </row>
    <row r="50" spans="1:6" ht="12.75">
      <c r="A50" s="7"/>
      <c r="B50" s="7"/>
      <c r="C50" s="7"/>
      <c r="D50" s="7"/>
      <c r="E50" s="7"/>
      <c r="F50" s="7"/>
    </row>
    <row r="51" spans="1:6" ht="12.75">
      <c r="A51" s="7"/>
      <c r="B51" s="7"/>
      <c r="C51" s="7"/>
      <c r="D51" s="7"/>
      <c r="E51" s="7"/>
      <c r="F51" s="7"/>
    </row>
    <row r="52" spans="2:6" ht="12.75">
      <c r="B52" s="2"/>
      <c r="C52" s="2"/>
      <c r="D52" s="2"/>
      <c r="E52" s="2"/>
      <c r="F52" s="2"/>
    </row>
    <row r="53" spans="2:6" ht="12.75">
      <c r="B53" s="2"/>
      <c r="C53" s="2"/>
      <c r="D53" s="2"/>
      <c r="E53" s="2"/>
      <c r="F53" s="2"/>
    </row>
    <row r="54" spans="2:6" ht="12.75">
      <c r="B54" s="2"/>
      <c r="C54" s="2"/>
      <c r="D54" s="2"/>
      <c r="E54" s="2"/>
      <c r="F54" s="2"/>
    </row>
    <row r="55" spans="2:6" ht="12.75">
      <c r="B55" s="2"/>
      <c r="C55" s="2"/>
      <c r="D55" s="2"/>
      <c r="E55" s="2"/>
      <c r="F55" s="2"/>
    </row>
    <row r="56" spans="2:6" ht="12.75">
      <c r="B56" s="2"/>
      <c r="C56" s="2"/>
      <c r="D56" s="2"/>
      <c r="E56" s="2"/>
      <c r="F56" s="2"/>
    </row>
    <row r="57" spans="2:6" ht="12.75">
      <c r="B57" s="2"/>
      <c r="C57" s="2"/>
      <c r="D57" s="2"/>
      <c r="E57" s="2"/>
      <c r="F57" s="2"/>
    </row>
    <row r="58" spans="2:6" ht="12.75">
      <c r="B58" s="2"/>
      <c r="C58" s="2"/>
      <c r="D58" s="2"/>
      <c r="E58" s="2"/>
      <c r="F58" s="2"/>
    </row>
    <row r="59" spans="2:6" ht="12.75">
      <c r="B59" s="2"/>
      <c r="C59" s="2"/>
      <c r="D59" s="2"/>
      <c r="E59" s="2"/>
      <c r="F59" s="2"/>
    </row>
    <row r="60" spans="2:6" ht="12.75">
      <c r="B60" s="2"/>
      <c r="C60" s="2"/>
      <c r="D60" s="2"/>
      <c r="E60" s="2"/>
      <c r="F60" s="2"/>
    </row>
    <row r="61" spans="2:6" ht="12.75">
      <c r="B61" s="2"/>
      <c r="C61" s="2"/>
      <c r="D61" s="2"/>
      <c r="E61" s="2"/>
      <c r="F61" s="2"/>
    </row>
    <row r="62" spans="2:6" ht="12.75">
      <c r="B62" s="2"/>
      <c r="C62" s="2"/>
      <c r="D62" s="2"/>
      <c r="E62" s="2"/>
      <c r="F62" s="2"/>
    </row>
    <row r="63" spans="2:6" ht="12.75">
      <c r="B63" s="2"/>
      <c r="C63" s="2"/>
      <c r="D63" s="2"/>
      <c r="E63" s="2"/>
      <c r="F63" s="2"/>
    </row>
    <row r="64" spans="2:6" ht="12.75">
      <c r="B64" s="2"/>
      <c r="C64" s="2"/>
      <c r="D64" s="2"/>
      <c r="E64" s="2"/>
      <c r="F64" s="2"/>
    </row>
    <row r="65" spans="2:6" ht="12.75">
      <c r="B65" s="2"/>
      <c r="C65" s="2"/>
      <c r="D65" s="2"/>
      <c r="E65" s="2"/>
      <c r="F65" s="2"/>
    </row>
    <row r="66" spans="2:6" ht="12.75">
      <c r="B66" s="2"/>
      <c r="C66" s="2"/>
      <c r="D66" s="2"/>
      <c r="E66" s="2"/>
      <c r="F66" s="2"/>
    </row>
    <row r="67" spans="2:6" ht="12.75">
      <c r="B67" s="2"/>
      <c r="C67" s="2"/>
      <c r="D67" s="2"/>
      <c r="E67" s="2"/>
      <c r="F67" s="2"/>
    </row>
    <row r="68" spans="2:6" ht="12.75">
      <c r="B68" s="2"/>
      <c r="C68" s="2"/>
      <c r="D68" s="2"/>
      <c r="E68" s="2"/>
      <c r="F68" s="2"/>
    </row>
    <row r="69" spans="2:6" ht="12.75">
      <c r="B69" s="2"/>
      <c r="C69" s="2"/>
      <c r="D69" s="2"/>
      <c r="E69" s="2"/>
      <c r="F69" s="2"/>
    </row>
    <row r="70" spans="2:6" ht="12.75">
      <c r="B70" s="2"/>
      <c r="C70" s="2"/>
      <c r="D70" s="2"/>
      <c r="E70" s="2"/>
      <c r="F70" s="2"/>
    </row>
    <row r="71" spans="2:6" ht="12.75">
      <c r="B71" s="2"/>
      <c r="C71" s="2"/>
      <c r="D71" s="2"/>
      <c r="E71" s="2"/>
      <c r="F71" s="2"/>
    </row>
    <row r="72" spans="2:6" ht="12.75">
      <c r="B72" s="2"/>
      <c r="C72" s="2"/>
      <c r="D72" s="2"/>
      <c r="E72" s="2"/>
      <c r="F72" s="2"/>
    </row>
    <row r="73" spans="2:6" ht="12.75">
      <c r="B73" s="2"/>
      <c r="C73" s="2"/>
      <c r="D73" s="2"/>
      <c r="E73" s="2"/>
      <c r="F73" s="2"/>
    </row>
    <row r="74" spans="2:6" ht="12.75">
      <c r="B74" s="2"/>
      <c r="C74" s="2"/>
      <c r="D74" s="2"/>
      <c r="E74" s="2"/>
      <c r="F74" s="2"/>
    </row>
  </sheetData>
  <sheetProtection sheet="1" objects="1" scenarios="1"/>
  <mergeCells count="9">
    <mergeCell ref="A42:K42"/>
    <mergeCell ref="G4:K4"/>
    <mergeCell ref="D4:F4"/>
    <mergeCell ref="A1:K1"/>
    <mergeCell ref="A37:K37"/>
    <mergeCell ref="A38:K38"/>
    <mergeCell ref="A39:K39"/>
    <mergeCell ref="A41:K41"/>
    <mergeCell ref="A40:K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February 2010</dc:title>
  <dc:subject>Safety in Custody February 2010</dc:subject>
  <dc:creator>Ministry of Justice</dc:creator>
  <cp:keywords>prison, custody, criminal, statistics, ministry of justice, self-harm, self harm, selfharm</cp:keywords>
  <dc:description/>
  <cp:lastModifiedBy>Marc Archbold</cp:lastModifiedBy>
  <cp:lastPrinted>2010-02-02T12:30:32Z</cp:lastPrinted>
  <dcterms:created xsi:type="dcterms:W3CDTF">2009-04-23T14:14:05Z</dcterms:created>
  <dcterms:modified xsi:type="dcterms:W3CDTF">2010-06-29T10:40:28Z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