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65" windowWidth="9315" windowHeight="11250" activeTab="0"/>
  </bookViews>
  <sheets>
    <sheet name="Title" sheetId="1" r:id="rId1"/>
    <sheet name="Guidance" sheetId="2" r:id="rId2"/>
    <sheet name="Flow chart" sheetId="3" r:id="rId3"/>
    <sheet name="Table 1" sheetId="4" r:id="rId4"/>
    <sheet name="Table1a" sheetId="5" r:id="rId5"/>
    <sheet name="Table 2" sheetId="6" r:id="rId6"/>
    <sheet name="Table 2.1" sheetId="7" r:id="rId7"/>
    <sheet name="Table 2.2" sheetId="8" r:id="rId8"/>
    <sheet name="Table 3 summary version" sheetId="9" r:id="rId9"/>
    <sheet name="Table 3" sheetId="10" r:id="rId10"/>
    <sheet name="Table 3.1" sheetId="11" r:id="rId11"/>
    <sheet name="Table 3.2" sheetId="12" r:id="rId12"/>
    <sheet name="Table 3.3" sheetId="13" r:id="rId13"/>
    <sheet name="Table 4" sheetId="14" r:id="rId14"/>
    <sheet name="Table 5" sheetId="15" r:id="rId15"/>
    <sheet name="Table 6" sheetId="16" r:id="rId16"/>
    <sheet name="Table 6a" sheetId="17" r:id="rId17"/>
    <sheet name="Table 6.1" sheetId="18" r:id="rId18"/>
    <sheet name="Table 6.2" sheetId="19" r:id="rId19"/>
    <sheet name="Table 7" sheetId="20" r:id="rId20"/>
    <sheet name="Table 8" sheetId="21" r:id="rId21"/>
    <sheet name="Table 9" sheetId="22" r:id="rId22"/>
    <sheet name="Table 9a" sheetId="23" r:id="rId23"/>
    <sheet name="Table10 summary version" sheetId="24" r:id="rId24"/>
    <sheet name="Table 10" sheetId="25" r:id="rId25"/>
    <sheet name="Table 11" sheetId="26" r:id="rId26"/>
    <sheet name="Table 12" sheetId="27" r:id="rId27"/>
    <sheet name="Table15" sheetId="28" r:id="rId28"/>
    <sheet name="Table 16" sheetId="29" r:id="rId29"/>
    <sheet name="Table 19 Appendix A" sheetId="30" r:id="rId30"/>
  </sheets>
  <definedNames>
    <definedName name="_xlnm.Print_Area" localSheetId="3">'Table 1'!$A$1:$K$66</definedName>
    <definedName name="_xlnm.Print_Area" localSheetId="24">'Table 10'!$A$1:$M$161</definedName>
    <definedName name="_xlnm.Print_Area" localSheetId="29">'Table 19 Appendix A'!$A$1:$P$22</definedName>
    <definedName name="_xlnm.Print_Area" localSheetId="5">'Table 2'!$A$1:$I$25</definedName>
    <definedName name="_xlnm.Print_Area" localSheetId="6">'Table 2.1'!$A$1:$I$23</definedName>
    <definedName name="_xlnm.Print_Area" localSheetId="9">'Table 3'!$A$1:$F$230</definedName>
    <definedName name="_xlnm.Print_Area" localSheetId="15">'Table 6'!$A$1:$O$136</definedName>
    <definedName name="_xlnm.Print_Area" localSheetId="16">'Table 6a'!$A$1:$O$124</definedName>
    <definedName name="_xlnm.Print_Area" localSheetId="19">'Table 7'!$A$1:$J$32</definedName>
    <definedName name="_xlnm.Print_Area" localSheetId="21">'Table 9'!$A$1:$T$69</definedName>
    <definedName name="_xlnm.Print_Area" localSheetId="4">'Table1a'!$A$1:$K$66</definedName>
  </definedNames>
  <calcPr fullCalcOnLoad="1"/>
</workbook>
</file>

<file path=xl/sharedStrings.xml><?xml version="1.0" encoding="utf-8"?>
<sst xmlns="http://schemas.openxmlformats.org/spreadsheetml/2006/main" count="7302" uniqueCount="575">
  <si>
    <t>Number of procedures</t>
  </si>
  <si>
    <t>Species of animal</t>
  </si>
  <si>
    <t>Primary purpose of the procedure</t>
  </si>
  <si>
    <t>Total</t>
  </si>
  <si>
    <t>Fundamental biological research</t>
  </si>
  <si>
    <t>Applied studies -human medicine or dentistry</t>
  </si>
  <si>
    <t>Applied studies -veterinary medicine</t>
  </si>
  <si>
    <t>Protection of man, animals or environment</t>
  </si>
  <si>
    <t>Education</t>
  </si>
  <si>
    <t>Training</t>
  </si>
  <si>
    <t>Forensic enquiries</t>
  </si>
  <si>
    <t>Direct diagnosis</t>
  </si>
  <si>
    <t>Breeding</t>
  </si>
  <si>
    <t>Mammal</t>
  </si>
  <si>
    <t xml:space="preserve">  Mouse</t>
  </si>
  <si>
    <t xml:space="preserve">  Rat</t>
  </si>
  <si>
    <t xml:space="preserve">  Hamster</t>
  </si>
  <si>
    <t xml:space="preserve">  Gerbil</t>
  </si>
  <si>
    <t xml:space="preserve">  Other rodent</t>
  </si>
  <si>
    <t xml:space="preserve">  Rabbit</t>
  </si>
  <si>
    <t xml:space="preserve">  Cat</t>
  </si>
  <si>
    <t xml:space="preserve">  Dog</t>
  </si>
  <si>
    <t xml:space="preserve">     Beagle</t>
  </si>
  <si>
    <t xml:space="preserve">     Other including cross-bred dogs</t>
  </si>
  <si>
    <t xml:space="preserve">  Ferret</t>
  </si>
  <si>
    <t xml:space="preserve">  Other carnivore</t>
  </si>
  <si>
    <t xml:space="preserve">  Pig</t>
  </si>
  <si>
    <t xml:space="preserve">  Goat</t>
  </si>
  <si>
    <t xml:space="preserve">  Sheep</t>
  </si>
  <si>
    <t xml:space="preserve">  Cattle</t>
  </si>
  <si>
    <t xml:space="preserve">  Deer</t>
  </si>
  <si>
    <t xml:space="preserve">  Camelid</t>
  </si>
  <si>
    <t xml:space="preserve">  Other ungulate</t>
  </si>
  <si>
    <t xml:space="preserve">  Primate</t>
  </si>
  <si>
    <t xml:space="preserve">   Prosimian</t>
  </si>
  <si>
    <t xml:space="preserve">      marmoset, tamarin</t>
  </si>
  <si>
    <t xml:space="preserve">      Squirrel, owl, spider monkey</t>
  </si>
  <si>
    <t xml:space="preserve">      Macaque</t>
  </si>
  <si>
    <t xml:space="preserve">      Baboon</t>
  </si>
  <si>
    <t xml:space="preserve">  Ape</t>
  </si>
  <si>
    <t xml:space="preserve">      Gibbon</t>
  </si>
  <si>
    <t xml:space="preserve">      Great ape</t>
  </si>
  <si>
    <t>Bird</t>
  </si>
  <si>
    <t xml:space="preserve">  Turkey</t>
  </si>
  <si>
    <t xml:space="preserve">  Other bird</t>
  </si>
  <si>
    <t>Reptile</t>
  </si>
  <si>
    <t>Amphibian</t>
  </si>
  <si>
    <t xml:space="preserve">  Any amphibian species</t>
  </si>
  <si>
    <t>Fish</t>
  </si>
  <si>
    <t xml:space="preserve">  Any fish species</t>
  </si>
  <si>
    <t>Cephalopod</t>
  </si>
  <si>
    <t>Number of animals</t>
  </si>
  <si>
    <t xml:space="preserve">  Other mammal</t>
  </si>
  <si>
    <t>Table 2 Scientific procedures by Schedule 2 listed species and source of animals</t>
  </si>
  <si>
    <t>Source</t>
  </si>
  <si>
    <t>Animals acquired from within own designated establishment</t>
  </si>
  <si>
    <t>Animals acquired from non-designated sources in the UK</t>
  </si>
  <si>
    <t xml:space="preserve">  Total</t>
  </si>
  <si>
    <t xml:space="preserve">Table 3 Scientific procedures by species of animal, primary purpose and genetic status </t>
  </si>
  <si>
    <t>Primary purpose of procedure</t>
  </si>
  <si>
    <t>Genetic status</t>
  </si>
  <si>
    <t>Normal animal</t>
  </si>
  <si>
    <t>Animal with harmful genetic defect</t>
  </si>
  <si>
    <t>Mouse</t>
  </si>
  <si>
    <t xml:space="preserve">Applied studies </t>
  </si>
  <si>
    <t>Safety</t>
  </si>
  <si>
    <t>Other  uses</t>
  </si>
  <si>
    <t>Rat</t>
  </si>
  <si>
    <t>Hamster</t>
  </si>
  <si>
    <t>Gerbil</t>
  </si>
  <si>
    <t>Other rodent</t>
  </si>
  <si>
    <t>Rabbit</t>
  </si>
  <si>
    <t>Cat</t>
  </si>
  <si>
    <t>Dog - Beagle</t>
  </si>
  <si>
    <t>Dog - Greyhound</t>
  </si>
  <si>
    <t>Dog - Other</t>
  </si>
  <si>
    <t>Ferret</t>
  </si>
  <si>
    <t>Horse, Donkey etc</t>
  </si>
  <si>
    <t>Pig</t>
  </si>
  <si>
    <t>Goat</t>
  </si>
  <si>
    <t>Sheep</t>
  </si>
  <si>
    <t>Cattle</t>
  </si>
  <si>
    <t>Deer</t>
  </si>
  <si>
    <t>Macaque</t>
  </si>
  <si>
    <t>Turkey</t>
  </si>
  <si>
    <t>Other bird</t>
  </si>
  <si>
    <t>All species</t>
  </si>
  <si>
    <t>TOTAL</t>
  </si>
  <si>
    <t>Body systems</t>
  </si>
  <si>
    <t>Respiratory</t>
  </si>
  <si>
    <t>Cardiovascular</t>
  </si>
  <si>
    <t>Nervous</t>
  </si>
  <si>
    <t>Senses</t>
  </si>
  <si>
    <t>Alimentary</t>
  </si>
  <si>
    <t>Skin</t>
  </si>
  <si>
    <t>Musculo -skeletal</t>
  </si>
  <si>
    <t>Reproductive</t>
  </si>
  <si>
    <t>Immune and reticulo - endothelial</t>
  </si>
  <si>
    <t>Other system</t>
  </si>
  <si>
    <t>Multiple systems</t>
  </si>
  <si>
    <t>System not relevant</t>
  </si>
  <si>
    <t>Other mammal</t>
  </si>
  <si>
    <t>Reptile, amphibian</t>
  </si>
  <si>
    <t>Field of research</t>
  </si>
  <si>
    <t>Anatomy</t>
  </si>
  <si>
    <t>Physiology</t>
  </si>
  <si>
    <t>Biochemistry</t>
  </si>
  <si>
    <t>Psychology</t>
  </si>
  <si>
    <t>Pathology</t>
  </si>
  <si>
    <t>Immunology</t>
  </si>
  <si>
    <t>Microbiology</t>
  </si>
  <si>
    <t>Parasitology</t>
  </si>
  <si>
    <t>Pharmacology</t>
  </si>
  <si>
    <t>Pharmaceutical R&amp;D</t>
  </si>
  <si>
    <t>Therapeutics</t>
  </si>
  <si>
    <t>Clinical medicine</t>
  </si>
  <si>
    <t>Clinical surgery</t>
  </si>
  <si>
    <t xml:space="preserve">     Greyhound</t>
  </si>
  <si>
    <t>Dentistry</t>
  </si>
  <si>
    <t>Genetics</t>
  </si>
  <si>
    <t>Molecular biology</t>
  </si>
  <si>
    <t>Cancer research</t>
  </si>
  <si>
    <t>Nutrition</t>
  </si>
  <si>
    <t>Zoology</t>
  </si>
  <si>
    <t>Botany</t>
  </si>
  <si>
    <t>Animal science</t>
  </si>
  <si>
    <t>Ecology</t>
  </si>
  <si>
    <t>Animal welfare</t>
  </si>
  <si>
    <t>Other</t>
  </si>
  <si>
    <t>Alcohol</t>
  </si>
  <si>
    <t>Target body system</t>
  </si>
  <si>
    <t xml:space="preserve">  Bird</t>
  </si>
  <si>
    <t xml:space="preserve">  Reptile / Amphibian</t>
  </si>
  <si>
    <t xml:space="preserve">             </t>
  </si>
  <si>
    <t xml:space="preserve">  Fish</t>
  </si>
  <si>
    <t xml:space="preserve">  Cephalopod</t>
  </si>
  <si>
    <t xml:space="preserve">  TOTAL</t>
  </si>
  <si>
    <t>Local anaesthesia</t>
  </si>
  <si>
    <t>Production</t>
  </si>
  <si>
    <t>Infectious agents</t>
  </si>
  <si>
    <t>Vectors</t>
  </si>
  <si>
    <t>Neoplasms</t>
  </si>
  <si>
    <t>Polyclonal antibodies</t>
  </si>
  <si>
    <t>Techniques of particular interest</t>
  </si>
  <si>
    <t>Interference with organs of special sense</t>
  </si>
  <si>
    <t>Injection into brain</t>
  </si>
  <si>
    <t>Interference with brain</t>
  </si>
  <si>
    <t>Psychological stress</t>
  </si>
  <si>
    <t>Aversive training</t>
  </si>
  <si>
    <t>Radiation</t>
  </si>
  <si>
    <t>Inhalation</t>
  </si>
  <si>
    <t>Thermal injury</t>
  </si>
  <si>
    <t>Physical trauma</t>
  </si>
  <si>
    <t xml:space="preserve">  Horse and other equids</t>
  </si>
  <si>
    <t>Toxicology or other safety/efficacy evaluation</t>
  </si>
  <si>
    <t>General safety/efficacy evaluation</t>
  </si>
  <si>
    <t>Pharmaceutical safety/efficacy evaluation</t>
  </si>
  <si>
    <t>Other purposes</t>
  </si>
  <si>
    <t>Pollution</t>
  </si>
  <si>
    <t>Agriculture</t>
  </si>
  <si>
    <t>Industry</t>
  </si>
  <si>
    <t>Household</t>
  </si>
  <si>
    <t>Food additives</t>
  </si>
  <si>
    <t>Other foodstuffs</t>
  </si>
  <si>
    <t>Safety testing</t>
  </si>
  <si>
    <t>Efficacy testing</t>
  </si>
  <si>
    <t>Quality control</t>
  </si>
  <si>
    <t>ADME and residue</t>
  </si>
  <si>
    <t>Toxicology research</t>
  </si>
  <si>
    <t>Medical  device safety</t>
  </si>
  <si>
    <t>Method development</t>
  </si>
  <si>
    <t xml:space="preserve">  Domestic fowl (Gallus domesticus)</t>
  </si>
  <si>
    <t xml:space="preserve">  Quail (Coturnix coturnix)</t>
  </si>
  <si>
    <t xml:space="preserve">  Quail (spp,other than Coturnix coturnix)</t>
  </si>
  <si>
    <t>Species</t>
  </si>
  <si>
    <t>Legislative requirements</t>
  </si>
  <si>
    <t>Toxicological purpose</t>
  </si>
  <si>
    <t>Safety testing other than cosmetics</t>
  </si>
  <si>
    <t>Pharmaceutical safety</t>
  </si>
  <si>
    <t>Other safety / Toxicology</t>
  </si>
  <si>
    <t xml:space="preserve">  All species</t>
  </si>
  <si>
    <t>Type of toxicological test or procedure</t>
  </si>
  <si>
    <t>Acute limit setting</t>
  </si>
  <si>
    <t>Subacute toxicity</t>
  </si>
  <si>
    <t>Subchronic and chronic</t>
  </si>
  <si>
    <t>Carcinogenicity</t>
  </si>
  <si>
    <t>Teratogenicity</t>
  </si>
  <si>
    <t>Other reproductive toxicity</t>
  </si>
  <si>
    <t>In eyes</t>
  </si>
  <si>
    <t>For skin Irritation</t>
  </si>
  <si>
    <t>For skin sensitisation</t>
  </si>
  <si>
    <t>Toxicokinetics</t>
  </si>
  <si>
    <t>Pyrogenicity</t>
  </si>
  <si>
    <t>Biocompatibility</t>
  </si>
  <si>
    <t>Other toxicology</t>
  </si>
  <si>
    <t>No anaesthesia</t>
  </si>
  <si>
    <t>Other carnivore</t>
  </si>
  <si>
    <t>Reptile / Amphibian</t>
  </si>
  <si>
    <t>Universities, medical schools</t>
  </si>
  <si>
    <t>NHS hospitals</t>
  </si>
  <si>
    <t>Other public bodies</t>
  </si>
  <si>
    <t>UK requirements only</t>
  </si>
  <si>
    <t>Non-legislative purposes</t>
  </si>
  <si>
    <t>TABLE 1</t>
  </si>
  <si>
    <t>TABLE 1a</t>
  </si>
  <si>
    <t>Species by purpose</t>
  </si>
  <si>
    <t>(procedures)</t>
  </si>
  <si>
    <t>(animals)</t>
  </si>
  <si>
    <t>TABLE 2</t>
  </si>
  <si>
    <t>Source of animals</t>
  </si>
  <si>
    <t>TABLE 3</t>
  </si>
  <si>
    <t>(Toxicology)</t>
  </si>
  <si>
    <t>(Non-toxicology)</t>
  </si>
  <si>
    <t>TABLE 10</t>
  </si>
  <si>
    <t>TABLE 5</t>
  </si>
  <si>
    <t>Field of toxicology</t>
  </si>
  <si>
    <t>TABLE 11</t>
  </si>
  <si>
    <t>TABLE 12</t>
  </si>
  <si>
    <t>Type of test - overall</t>
  </si>
  <si>
    <t>TABLE 8</t>
  </si>
  <si>
    <t>TABLE 9</t>
  </si>
  <si>
    <t>Techniques of interest</t>
  </si>
  <si>
    <t>Type of test - safety</t>
  </si>
  <si>
    <t>TABLE 15</t>
  </si>
  <si>
    <t>of pharmaceuticals</t>
  </si>
  <si>
    <t>TABLE 16</t>
  </si>
  <si>
    <t>number of procedures</t>
  </si>
  <si>
    <t>Anaesthesia</t>
  </si>
  <si>
    <t>Reptile, Amphibian</t>
  </si>
  <si>
    <t xml:space="preserve">  Reptile</t>
  </si>
  <si>
    <t>(animals with a harmful genetic defect)</t>
  </si>
  <si>
    <t>(genetically modified animals)</t>
  </si>
  <si>
    <t>TABLES 2.1, 2.2</t>
  </si>
  <si>
    <t>Table 2.1 Scientific procedures by Schedule 2 listed species and source of animals</t>
  </si>
  <si>
    <t>Table 2.2 Scientific procedures by Schedule 2 listed species and source of animals</t>
  </si>
  <si>
    <t>Genetically modified animal</t>
  </si>
  <si>
    <t>Source by genetic status:</t>
  </si>
  <si>
    <t>by genetic status:</t>
  </si>
  <si>
    <t>Squirrel, Owl or Spider monkey</t>
  </si>
  <si>
    <t xml:space="preserve">   New World monkey</t>
  </si>
  <si>
    <t xml:space="preserve">      Other New World monkey</t>
  </si>
  <si>
    <t xml:space="preserve">   Old World monkey</t>
  </si>
  <si>
    <t xml:space="preserve">      Other Old World monkey</t>
  </si>
  <si>
    <t xml:space="preserve">  New World monkey</t>
  </si>
  <si>
    <t xml:space="preserve">  Old World monkey</t>
  </si>
  <si>
    <t>Immunotoxicology</t>
  </si>
  <si>
    <t>One EU country only (not UK)</t>
  </si>
  <si>
    <t>EU requirements, incl. European Pharmacopoeia</t>
  </si>
  <si>
    <t xml:space="preserve">Requirements of (non-EU) Council of Europe </t>
  </si>
  <si>
    <t>Requirements of other countries</t>
  </si>
  <si>
    <t>Any combination of above</t>
  </si>
  <si>
    <t>Totals</t>
  </si>
  <si>
    <t>Generation of founder animals</t>
  </si>
  <si>
    <t>Maintenance of breeding colony</t>
  </si>
  <si>
    <t>Quail (spp. other than</t>
  </si>
  <si>
    <t>Monoclonal antibodies (ascites model)</t>
  </si>
  <si>
    <t>Monoclonal antibodies (initial 
immunisation)</t>
  </si>
  <si>
    <t>Acute non - lethal clinical sign</t>
  </si>
  <si>
    <t>Subacute limit-setting or dose ranging</t>
  </si>
  <si>
    <t>Genetic toxicology (includes mutagenicity)</t>
  </si>
  <si>
    <t>Breeding procedures and</t>
  </si>
  <si>
    <t>research by genetic status</t>
  </si>
  <si>
    <t>TABLES 3.1, 3.2, 3.3</t>
  </si>
  <si>
    <t>Animals acquired from sources within the EU (outside the UK)</t>
  </si>
  <si>
    <t>Animals acquired from  Council of Europe countries who are signatories
to ETS123</t>
  </si>
  <si>
    <t>Animals acquired from  other sources</t>
  </si>
  <si>
    <t xml:space="preserve">    Prosimian</t>
  </si>
  <si>
    <t xml:space="preserve">    New World monkey</t>
  </si>
  <si>
    <t xml:space="preserve">    Old World monkey</t>
  </si>
  <si>
    <t>Normal animals within genetically modified breeding colonies</t>
  </si>
  <si>
    <t>Normal animals within harmful mutant breeding colonies</t>
  </si>
  <si>
    <t xml:space="preserve"> Generation of founder genetically modified animals</t>
  </si>
  <si>
    <t>Table 3.3 Procedures using genetically modified animals in breeding procedures or research</t>
  </si>
  <si>
    <t>Table 3.2  Procedures using harmful mutant animals in breeding procedures or research</t>
  </si>
  <si>
    <t xml:space="preserve">        Macaque</t>
  </si>
  <si>
    <t xml:space="preserve">        Baboon</t>
  </si>
  <si>
    <t xml:space="preserve">        Other Old World monkey</t>
  </si>
  <si>
    <t xml:space="preserve">    Ape</t>
  </si>
  <si>
    <t xml:space="preserve">       Gibbon</t>
  </si>
  <si>
    <t xml:space="preserve">       Great ape</t>
  </si>
  <si>
    <t xml:space="preserve">       Macaque</t>
  </si>
  <si>
    <t xml:space="preserve">       Baboon</t>
  </si>
  <si>
    <t xml:space="preserve">       Other Old World monkey</t>
  </si>
  <si>
    <t xml:space="preserve">   Ape</t>
  </si>
  <si>
    <t>Other biological materials</t>
  </si>
  <si>
    <t>Production of</t>
  </si>
  <si>
    <t>biological materials</t>
  </si>
  <si>
    <t>Animals acquired from another designated breeding or supplying establishment in the UK</t>
  </si>
  <si>
    <t xml:space="preserve">   Other mammal</t>
  </si>
  <si>
    <t xml:space="preserve">      Great Ape</t>
  </si>
  <si>
    <t>Table 3.1 Procedures using genetically normal animals for the production and breeding of genetically modified or harmful mutant animals</t>
  </si>
  <si>
    <t>All other</t>
  </si>
  <si>
    <t>techniques</t>
  </si>
  <si>
    <t xml:space="preserve">  New World Monkey</t>
  </si>
  <si>
    <t xml:space="preserve">  Old World Monkey</t>
  </si>
  <si>
    <t>Used in further regulated procedures</t>
  </si>
  <si>
    <t>Table 16 Scientific procedures (toxicology) by species of animal and type of toxicological test: other safety or toxicology testing</t>
  </si>
  <si>
    <t>Type of anaesthesia</t>
  </si>
  <si>
    <t>General anaesthesia, with recovery</t>
  </si>
  <si>
    <t>General anaesthesia throughout, without recovery</t>
  </si>
  <si>
    <t xml:space="preserve">  Guinea pig</t>
  </si>
  <si>
    <t>General anaesthesia at end of procedure, without recovery</t>
  </si>
  <si>
    <t>Guinea pig</t>
  </si>
  <si>
    <t>(1)   See Annex A of Appendix B</t>
  </si>
  <si>
    <t>(3)   Reported using A codes in rows 10-12 (see Appendix B)</t>
  </si>
  <si>
    <t>(2)   Includes production of various biological materials (codes B50-B56 in Appendix B); also includes procedures not concerned with production (code B79)</t>
  </si>
  <si>
    <t>Other ungulate</t>
  </si>
  <si>
    <t>Marmoset, Tamarin</t>
  </si>
  <si>
    <t>Domestic fowl</t>
  </si>
  <si>
    <t xml:space="preserve">    Other mammal</t>
  </si>
  <si>
    <t>Acute lethal
toxicity</t>
  </si>
  <si>
    <t>Acute lethal
concentration</t>
  </si>
  <si>
    <t xml:space="preserve">Immunotoxicology </t>
  </si>
  <si>
    <t>Prosimian</t>
  </si>
  <si>
    <t>Notes</t>
  </si>
  <si>
    <t>GM = genetically modified</t>
  </si>
  <si>
    <t>HM = harmful mutant</t>
  </si>
  <si>
    <t>TABLE 4</t>
  </si>
  <si>
    <t>TABLE 6a</t>
  </si>
  <si>
    <t>TABLE 6</t>
  </si>
  <si>
    <t>TABLE 7</t>
  </si>
  <si>
    <t>TABLES 6.1, 6.2</t>
  </si>
  <si>
    <t>TABLE 9a</t>
  </si>
  <si>
    <t>Table 7 Scientific procedures (non-toxicology) by species of animal and production of biological materials</t>
  </si>
  <si>
    <t>Table 4 Scientific procedures by species of animal and target body system</t>
  </si>
  <si>
    <t>Table 5 Scientific procedures by species of animal and level of anaesthesia</t>
  </si>
  <si>
    <t>Table 6.1 Scientific procedures (non-toxicology) by species of animal and field of research</t>
  </si>
  <si>
    <t>Table 6.2 Scientific procedures (non-toxicology) by species of animal and field of research</t>
  </si>
  <si>
    <r>
      <t xml:space="preserve">Table 6.2 </t>
    </r>
    <r>
      <rPr>
        <i/>
        <sz val="20"/>
        <rFont val="Arial"/>
        <family val="2"/>
      </rPr>
      <t>(Continued)</t>
    </r>
  </si>
  <si>
    <t>Table 8 Scientific procedures (non-toxicology) by species of animal and techniques of particular interest</t>
  </si>
  <si>
    <t>Enzyme induction for in vitro tests</t>
  </si>
  <si>
    <t>HM, GM</t>
  </si>
  <si>
    <r>
      <t xml:space="preserve">  Domestic fowl (</t>
    </r>
    <r>
      <rPr>
        <i/>
        <sz val="14"/>
        <rFont val="Arial"/>
        <family val="2"/>
      </rPr>
      <t>Gallus domesticus</t>
    </r>
    <r>
      <rPr>
        <sz val="14"/>
        <rFont val="Arial"/>
        <family val="2"/>
      </rPr>
      <t>)</t>
    </r>
  </si>
  <si>
    <r>
      <t xml:space="preserve">  Quail (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</si>
  <si>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Quail (spp,other than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</si>
  <si>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Quail (not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</si>
  <si>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Pig</t>
    </r>
    <r>
      <rPr>
        <sz val="14"/>
        <rFont val="Arial"/>
        <family val="2"/>
      </rPr>
      <t xml:space="preserve"> (genetically modified)</t>
    </r>
  </si>
  <si>
    <r>
      <t xml:space="preserve">  Sheep</t>
    </r>
    <r>
      <rPr>
        <sz val="14"/>
        <rFont val="Arial"/>
        <family val="2"/>
      </rPr>
      <t xml:space="preserve"> (genetically modified)</t>
    </r>
  </si>
  <si>
    <r>
      <t xml:space="preserve">  Quail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>(Coturnix coturnix)</t>
    </r>
  </si>
  <si>
    <r>
      <t xml:space="preserve">  Quail</t>
    </r>
    <r>
      <rPr>
        <i/>
        <sz val="14"/>
        <rFont val="Arial"/>
        <family val="2"/>
      </rPr>
      <t xml:space="preserve"> (Coturnix coturnix)</t>
    </r>
  </si>
  <si>
    <r>
      <t xml:space="preserve">Quail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Coturnix coturnix</t>
    </r>
    <r>
      <rPr>
        <sz val="12"/>
        <rFont val="Arial"/>
        <family val="2"/>
      </rPr>
      <t>)</t>
    </r>
  </si>
  <si>
    <r>
      <t xml:space="preserve">Used for further non-regulated scientific purpose </t>
    </r>
    <r>
      <rPr>
        <b/>
        <vertAlign val="superscript"/>
        <sz val="14"/>
        <rFont val="Arial"/>
        <family val="2"/>
      </rPr>
      <t>(1)</t>
    </r>
  </si>
  <si>
    <r>
      <t>Used in production and other procedures</t>
    </r>
    <r>
      <rPr>
        <b/>
        <vertAlign val="superscript"/>
        <sz val="14"/>
        <rFont val="Arial"/>
        <family val="2"/>
      </rPr>
      <t xml:space="preserve"> (2)</t>
    </r>
  </si>
  <si>
    <r>
      <t xml:space="preserve">Used in safety evaluation studies </t>
    </r>
    <r>
      <rPr>
        <b/>
        <vertAlign val="superscript"/>
        <sz val="14"/>
        <rFont val="Arial"/>
        <family val="2"/>
      </rPr>
      <t>(3)</t>
    </r>
  </si>
  <si>
    <r>
      <t xml:space="preserve">  Quail (spp. other than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</si>
  <si>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t xml:space="preserve">(1) Includes breeding procedures which are now detailed in Tables 3.1 - 3.3 </t>
  </si>
  <si>
    <t>Table 1 Scientific procedures by species of animal and primary purpose of the procedure, page 1 of 2</t>
  </si>
  <si>
    <t>Table 1 Scientific procedures by species of animal and primary purpose of the procedure, page 2 of 2</t>
  </si>
  <si>
    <r>
      <t>Animals not listed in schedule 2</t>
    </r>
    <r>
      <rPr>
        <vertAlign val="superscript"/>
        <sz val="14"/>
        <rFont val="Arial"/>
        <family val="2"/>
      </rPr>
      <t>(1)</t>
    </r>
  </si>
  <si>
    <r>
      <t xml:space="preserve">Animals not listed in schedule 2 </t>
    </r>
    <r>
      <rPr>
        <vertAlign val="superscript"/>
        <sz val="14"/>
        <rFont val="Arial"/>
        <family val="2"/>
      </rPr>
      <t>(1)</t>
    </r>
  </si>
  <si>
    <t>Table 6 Scientific procedures (non-toxicology) by species of animal and field of research, page 1 of 4</t>
  </si>
  <si>
    <t>Table 6 Scientific procedures (non-toxicology) by species of animal and field of research, page 2 of 4</t>
  </si>
  <si>
    <t>Table 6 Scientific procedures (non-toxicology) by species of animal and field of research, page 3 of 4</t>
  </si>
  <si>
    <t>Table 6 Scientific procedures (non-toxicology) by species of animal and field of research, page 4 of 4</t>
  </si>
  <si>
    <r>
      <t xml:space="preserve">Table 6.1 </t>
    </r>
    <r>
      <rPr>
        <i/>
        <sz val="16"/>
        <rFont val="Arial"/>
        <family val="2"/>
      </rPr>
      <t>(Continued)</t>
    </r>
  </si>
  <si>
    <r>
      <t xml:space="preserve">Other </t>
    </r>
    <r>
      <rPr>
        <vertAlign val="superscript"/>
        <sz val="14"/>
        <rFont val="Arial"/>
        <family val="2"/>
      </rPr>
      <t>(1)</t>
    </r>
  </si>
  <si>
    <t>Table 9 Scientific procedures (toxicology) by species of animal and toxicological purpose, page 2 of 4</t>
  </si>
  <si>
    <t>Table 9 Scientific procedures (toxicology) by species of animal and toxicological purpose, page 3 of 4</t>
  </si>
  <si>
    <t>Table 9 Scientific procedures (toxicology) by species of animal and toxicological purpose, page 4 of 4</t>
  </si>
  <si>
    <t xml:space="preserve">Table 10 Scientific procedures (toxicology) by species of animal, type of legislation and   toxicological purpose </t>
  </si>
  <si>
    <t>Table 10 Scientific procedures (toxicology) by species of animal, type of legislation and toxicological purpose</t>
  </si>
  <si>
    <t>Table 11 Scientific procedures (toxicology) by species of animal and type of toxicological test: all purposes, page 1 of 2</t>
  </si>
  <si>
    <t xml:space="preserve">Table 11 Scientific procedures (toxicology) by species of animal and type of toxicological test: all purposes, page 2 of 2 </t>
  </si>
  <si>
    <r>
      <t xml:space="preserve">Table 15: Scientific procedures (toxicology) by species of animal and type of toxicological test: safety testing of pharmaceuticals </t>
    </r>
    <r>
      <rPr>
        <i/>
        <sz val="16"/>
        <rFont val="Arial"/>
        <family val="2"/>
      </rPr>
      <t>(continued)</t>
    </r>
  </si>
  <si>
    <t xml:space="preserve">  Horse, donkey and cross-bred  equids</t>
  </si>
  <si>
    <t>N/A</t>
  </si>
  <si>
    <r>
      <t xml:space="preserve">  Domestic fowl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Gallus domesticus</t>
    </r>
    <r>
      <rPr>
        <sz val="12"/>
        <rFont val="Arial"/>
        <family val="2"/>
      </rPr>
      <t>)</t>
    </r>
  </si>
  <si>
    <r>
      <t xml:space="preserve">  Quail </t>
    </r>
    <r>
      <rPr>
        <sz val="12"/>
        <rFont val="Arial"/>
        <family val="2"/>
      </rPr>
      <t xml:space="preserve">(not </t>
    </r>
    <r>
      <rPr>
        <i/>
        <sz val="12"/>
        <rFont val="Arial"/>
        <family val="2"/>
      </rPr>
      <t>Coturnix coturnix</t>
    </r>
    <r>
      <rPr>
        <sz val="12"/>
        <rFont val="Arial"/>
        <family val="2"/>
      </rPr>
      <t>)</t>
    </r>
  </si>
  <si>
    <t xml:space="preserve">  Amphibian</t>
  </si>
  <si>
    <r>
      <t xml:space="preserve">Tobacco </t>
    </r>
    <r>
      <rPr>
        <vertAlign val="superscript"/>
        <sz val="12"/>
        <rFont val="Arial"/>
        <family val="2"/>
      </rPr>
      <t>(1)</t>
    </r>
  </si>
  <si>
    <t>Tobacco(1)</t>
  </si>
  <si>
    <t>(1)Following a decision in 1997, procedures using animals in research on tobacco have not been allowed.</t>
  </si>
  <si>
    <t>Tobacco safety(1)</t>
  </si>
  <si>
    <t>(2)Following a decision in 1998, procedures using animals in research on finished cosmetics and on cosmetic ingredients have not been allowed.</t>
  </si>
  <si>
    <t>Finished cosmetics(2)</t>
  </si>
  <si>
    <t>Cosmetics ingredients(2)</t>
  </si>
  <si>
    <t>Table 1a Animals used, by species of animal and primary purpose of the procedure, page 1 of 2</t>
  </si>
  <si>
    <t>Table 1a Animals used, by species of animal and primary purpose of the procedure, page 2 of 2</t>
  </si>
  <si>
    <t>Table 6a Animals used (non-toxicology), by species of animal and field of research, page 1 of 4</t>
  </si>
  <si>
    <t>Table 6a Animals used (non-toxicology), by species of animal and field of research, page 2 of 4</t>
  </si>
  <si>
    <t>Table 6a Animals used (non-toxicology), by species of animal and field of research, page 3 of 4</t>
  </si>
  <si>
    <t>Table 6a Animals used (non-toxicology), by species of animal and field of research, page 4 of 4</t>
  </si>
  <si>
    <t xml:space="preserve">Table 9a Animals used (toxicology), by species of animal and toxicological purpose, page 1 of 4 </t>
  </si>
  <si>
    <t xml:space="preserve">Table 9a Animals used (toxicology), by species of animal and toxicological purpose, page 2 of 4 </t>
  </si>
  <si>
    <t xml:space="preserve">Table 9a Animals used (toxicology), by species of animal and toxicological purpose, page 3 of 4 </t>
  </si>
  <si>
    <t xml:space="preserve">Table 9a Animals used (toxicology), by species of animal and toxicological purpose, page 4 of 4 </t>
  </si>
  <si>
    <t>page 1 of 4</t>
  </si>
  <si>
    <t>page 2 of 4</t>
  </si>
  <si>
    <t>page 3 of 4</t>
  </si>
  <si>
    <t>page 4 of 4</t>
  </si>
  <si>
    <r>
      <t xml:space="preserve">  Domestic fowl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Gallus domesticus</t>
    </r>
    <r>
      <rPr>
        <sz val="14"/>
        <rFont val="Arial"/>
        <family val="2"/>
      </rPr>
      <t>)</t>
    </r>
  </si>
  <si>
    <t>Tobacco safety (1)</t>
  </si>
  <si>
    <t>N/A = Not applicable</t>
  </si>
  <si>
    <t>(1) Following a decision in 1997, procedures using animals in research on tobacco have not been allowed.</t>
  </si>
  <si>
    <t>(2) Following a decision in 1998, procedures using animals in research on finished cosmetics and on cosmetic ingredients have not been allowed.</t>
  </si>
  <si>
    <t xml:space="preserve">  Animals not listed in Schedule 2</t>
  </si>
  <si>
    <t>Animals not listed in Schedule 2</t>
  </si>
  <si>
    <r>
      <t xml:space="preserve">  Pig </t>
    </r>
    <r>
      <rPr>
        <sz val="14"/>
        <rFont val="Arial"/>
        <family val="2"/>
      </rPr>
      <t>(genetically modified)</t>
    </r>
  </si>
  <si>
    <r>
      <t xml:space="preserve">  Sheep </t>
    </r>
    <r>
      <rPr>
        <sz val="14"/>
        <rFont val="Arial"/>
        <family val="2"/>
      </rPr>
      <t>(genetically modified)</t>
    </r>
  </si>
  <si>
    <t>Table 10 Scientific procedures (toxicology) by species of animal and type of legislation</t>
  </si>
  <si>
    <t>Summary version</t>
  </si>
  <si>
    <t>Note. For numbers of procedures by purpose, see full table available on the website</t>
  </si>
  <si>
    <t>Any combination of legislative requirements</t>
  </si>
  <si>
    <t xml:space="preserve">Total </t>
  </si>
  <si>
    <t xml:space="preserve">  Reptile </t>
  </si>
  <si>
    <t xml:space="preserve">  Fish </t>
  </si>
  <si>
    <r>
      <t>Table 16 Scientific procedures (toxicology) by species of animal and type of toxicological test: other safety or toxicology testing</t>
    </r>
    <r>
      <rPr>
        <b/>
        <i/>
        <sz val="16"/>
        <rFont val="Arial"/>
        <family val="2"/>
      </rPr>
      <t xml:space="preserve"> </t>
    </r>
    <r>
      <rPr>
        <sz val="16"/>
        <rFont val="Arial"/>
        <family val="2"/>
      </rPr>
      <t>(Continued)</t>
    </r>
  </si>
  <si>
    <r>
      <t xml:space="preserve">Table 12: Scientific procedures (toxicology) by species of animal and type of toxicological test: safety testing of substances other than pharmaceuticals </t>
    </r>
    <r>
      <rPr>
        <i/>
        <sz val="16"/>
        <rFont val="Arial"/>
        <family val="2"/>
      </rPr>
      <t>(Continued)</t>
    </r>
  </si>
  <si>
    <t>Table 12: Scientific procedures (toxicology) by species of animal and type of toxicological test: safety testing of substances other than pharmaceuticals</t>
  </si>
  <si>
    <r>
      <t xml:space="preserve">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Coturnix coturnix</t>
    </r>
    <r>
      <rPr>
        <b/>
        <sz val="14"/>
        <rFont val="Arial"/>
        <family val="2"/>
      </rPr>
      <t>)</t>
    </r>
  </si>
  <si>
    <t>Table 9 Scientific procedures (toxicology) by species of animal and toxicological purpose, page 1 of 4</t>
  </si>
  <si>
    <t>Table 19 Project licences and scientific procedures by type of designated establishment</t>
  </si>
  <si>
    <t>Type of designated establishment</t>
  </si>
  <si>
    <t>Licensees</t>
  </si>
  <si>
    <t>Number of</t>
  </si>
  <si>
    <t>Procedures</t>
  </si>
  <si>
    <t>Number of procedures reported</t>
  </si>
  <si>
    <t>Percentage</t>
  </si>
  <si>
    <t>1 to     50</t>
  </si>
  <si>
    <t>51 to 100</t>
  </si>
  <si>
    <t>101 to 200</t>
  </si>
  <si>
    <t>201 to 400</t>
  </si>
  <si>
    <t>401 to 600</t>
  </si>
  <si>
    <t>601 to 800</t>
  </si>
  <si>
    <t>801 to 1,000</t>
  </si>
  <si>
    <t>More than 1,000</t>
  </si>
  <si>
    <t>reporting no procedures</t>
  </si>
  <si>
    <t>licensees</t>
  </si>
  <si>
    <t>Public health laboratories</t>
  </si>
  <si>
    <t>Government departments</t>
  </si>
  <si>
    <t>Non-profit-making organisations</t>
  </si>
  <si>
    <t>Commercial organisations</t>
  </si>
  <si>
    <t xml:space="preserve">(2) Only procedures on adult or free-living animals (including neonatal and juvenile mammals, and newly-hatched birds) are counted. </t>
  </si>
  <si>
    <t xml:space="preserve">      Details of procedures on immature forms (e.g. larvae, embryos, fish fry) are collected but not counted.</t>
  </si>
  <si>
    <t xml:space="preserve">     Animals in the wild involved in rodenticide trials are also not counted.  Details (if applicable) are given in the Commentary.</t>
  </si>
  <si>
    <r>
      <t xml:space="preserve"> licence holders</t>
    </r>
    <r>
      <rPr>
        <vertAlign val="superscript"/>
        <sz val="14"/>
        <rFont val="Times New Roman"/>
        <family val="1"/>
      </rPr>
      <t>(1)</t>
    </r>
  </si>
  <si>
    <r>
      <t>countable</t>
    </r>
    <r>
      <rPr>
        <vertAlign val="superscript"/>
        <sz val="14"/>
        <rFont val="Times New Roman"/>
        <family val="1"/>
      </rPr>
      <t xml:space="preserve">(2) </t>
    </r>
    <r>
      <rPr>
        <sz val="14"/>
        <rFont val="Times New Roman"/>
        <family val="1"/>
      </rPr>
      <t>procedures only</t>
    </r>
  </si>
  <si>
    <r>
      <t xml:space="preserve">(1)  Some licence-holders hold more than one licence; these figures are compiled </t>
    </r>
    <r>
      <rPr>
        <b/>
        <sz val="14"/>
        <rFont val="Times New Roman"/>
        <family val="1"/>
      </rPr>
      <t>by numbers of project licences,</t>
    </r>
    <r>
      <rPr>
        <sz val="14"/>
        <rFont val="Times New Roman"/>
        <family val="1"/>
      </rPr>
      <t xml:space="preserve"> not by numbers of actual licence-holders.</t>
    </r>
  </si>
  <si>
    <r>
      <t>Number of licence holders</t>
    </r>
    <r>
      <rPr>
        <vertAlign val="superscript"/>
        <sz val="14"/>
        <rFont val="Times New Roman"/>
        <family val="1"/>
      </rPr>
      <t>(1)</t>
    </r>
    <r>
      <rPr>
        <sz val="14"/>
        <rFont val="Times New Roman"/>
        <family val="1"/>
      </rPr>
      <t xml:space="preserve"> reporting countable</t>
    </r>
    <r>
      <rPr>
        <vertAlign val="superscript"/>
        <sz val="14"/>
        <rFont val="Times New Roman"/>
        <family val="1"/>
      </rPr>
      <t>(2)</t>
    </r>
    <r>
      <rPr>
        <sz val="14"/>
        <rFont val="Times New Roman"/>
        <family val="1"/>
      </rPr>
      <t xml:space="preserve"> procedures,                                                                   by number of procedures reported</t>
    </r>
  </si>
  <si>
    <t>reporting non-</t>
  </si>
  <si>
    <t>number of animals used</t>
  </si>
  <si>
    <t>procedures by genetic status</t>
  </si>
  <si>
    <t>w</t>
  </si>
  <si>
    <t>e</t>
  </si>
  <si>
    <t>w website only</t>
  </si>
  <si>
    <t>e extended version on website</t>
  </si>
  <si>
    <t>or toxicology testing</t>
  </si>
  <si>
    <t>Breeding of GM or HM</t>
  </si>
  <si>
    <t>Breeding of GM or HM animals</t>
  </si>
  <si>
    <r>
      <t xml:space="preserve">Reptile </t>
    </r>
    <r>
      <rPr>
        <sz val="14"/>
        <color indexed="8"/>
        <rFont val="Arial"/>
        <family val="2"/>
      </rPr>
      <t>- any reptilian species</t>
    </r>
  </si>
  <si>
    <r>
      <t>Amphibian</t>
    </r>
    <r>
      <rPr>
        <sz val="14"/>
        <rFont val="Arial"/>
        <family val="2"/>
      </rPr>
      <t xml:space="preserve"> - any amphibian species</t>
    </r>
  </si>
  <si>
    <r>
      <t>Cephalopod</t>
    </r>
    <r>
      <rPr>
        <sz val="14"/>
        <rFont val="Arial"/>
        <family val="2"/>
      </rPr>
      <t xml:space="preserve"> - </t>
    </r>
    <r>
      <rPr>
        <i/>
        <sz val="14"/>
        <rFont val="Arial"/>
        <family val="2"/>
      </rPr>
      <t>Octopus vulgaris</t>
    </r>
  </si>
  <si>
    <r>
      <t>Fish</t>
    </r>
    <r>
      <rPr>
        <sz val="14"/>
        <rFont val="Arial"/>
        <family val="2"/>
      </rPr>
      <t xml:space="preserve"> - any fish species</t>
    </r>
  </si>
  <si>
    <r>
      <t>Cephalopod</t>
    </r>
    <r>
      <rPr>
        <sz val="14"/>
        <rFont val="Arial"/>
        <family val="2"/>
      </rPr>
      <t xml:space="preserve"> - Octopus vulgaris</t>
    </r>
  </si>
  <si>
    <r>
      <t>Fish</t>
    </r>
    <r>
      <rPr>
        <sz val="14"/>
        <rFont val="Arial"/>
        <family val="2"/>
      </rPr>
      <t xml:space="preserve"> -any fish species</t>
    </r>
  </si>
  <si>
    <r>
      <t>Reptile</t>
    </r>
    <r>
      <rPr>
        <sz val="14"/>
        <rFont val="Arial"/>
        <family val="2"/>
      </rPr>
      <t xml:space="preserve"> - any reptilian species</t>
    </r>
  </si>
  <si>
    <t xml:space="preserve">  All other ungulates</t>
  </si>
  <si>
    <t xml:space="preserve">  Pigs, sheep &amp; all other ungulate</t>
  </si>
  <si>
    <t xml:space="preserve">  Pigs, sheep &amp; all other ungulates</t>
  </si>
  <si>
    <t xml:space="preserve">    Pigs, sheep &amp; all other ungulates</t>
  </si>
  <si>
    <t>Table 3 Scientific procedures by species of animal, and genetic status</t>
  </si>
  <si>
    <t>Summary Version</t>
  </si>
  <si>
    <t xml:space="preserve">     Other inc cross-breds </t>
  </si>
  <si>
    <t xml:space="preserve">     Other New World monkey</t>
  </si>
  <si>
    <r>
      <t xml:space="preserve">  Domestic fowl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Gallus domesticus</t>
    </r>
    <r>
      <rPr>
        <sz val="10"/>
        <color indexed="8"/>
        <rFont val="Arial"/>
        <family val="2"/>
      </rPr>
      <t>)</t>
    </r>
  </si>
  <si>
    <r>
      <t xml:space="preserve">  Quail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</si>
  <si>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 xml:space="preserve">  Quail </t>
    </r>
    <r>
      <rPr>
        <sz val="10"/>
        <rFont val="Arial"/>
        <family val="2"/>
      </rPr>
      <t xml:space="preserve">(not 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</si>
  <si>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t xml:space="preserve">  All other rodents</t>
  </si>
  <si>
    <t xml:space="preserve">  All other mammals</t>
  </si>
  <si>
    <t xml:space="preserve">  primates and other mammals</t>
  </si>
  <si>
    <t xml:space="preserve">  Ferrets, other carnivores, ungulates, </t>
  </si>
  <si>
    <t>Great Britain 2010</t>
  </si>
  <si>
    <t>For skin irritation</t>
  </si>
  <si>
    <t>Sch2 total</t>
  </si>
  <si>
    <t>% of all procedures</t>
  </si>
  <si>
    <t>% of total procedures</t>
  </si>
  <si>
    <t>% of tox</t>
  </si>
  <si>
    <t>All other mammals</t>
  </si>
  <si>
    <t>Type of test -other safety</t>
  </si>
  <si>
    <t>-</t>
  </si>
  <si>
    <t>all prod</t>
  </si>
  <si>
    <t>Statistics of</t>
  </si>
  <si>
    <t>Scientific Procedures</t>
  </si>
  <si>
    <t>on Living Animals</t>
  </si>
  <si>
    <t>Supplementary Tables</t>
  </si>
  <si>
    <t>Introduction</t>
  </si>
  <si>
    <t>http://www.homeoffice.gov.uk/science-research/research-statistics/science/research-testing-using-animals/</t>
  </si>
  <si>
    <t>Contents</t>
  </si>
  <si>
    <t>The Tables contained in this file comprise:</t>
  </si>
  <si>
    <t>Definitions</t>
  </si>
  <si>
    <t>Symbols used in tables</t>
  </si>
  <si>
    <t>..</t>
  </si>
  <si>
    <t>not available</t>
  </si>
  <si>
    <t xml:space="preserve">NA </t>
  </si>
  <si>
    <t>not applicable</t>
  </si>
  <si>
    <t>nil</t>
  </si>
  <si>
    <t>r</t>
  </si>
  <si>
    <t>revised</t>
  </si>
  <si>
    <t>About the data</t>
  </si>
  <si>
    <t xml:space="preserve">The statistics are compiled from returns, submitted by project licence holders at the end of each year, </t>
  </si>
  <si>
    <t>or on the termination of the licence when this occurs during the year.</t>
  </si>
  <si>
    <t>For more information on these data, see the 'User Guide to Home Office Statistics of Scientific Procedures on Living Animals'</t>
  </si>
  <si>
    <t>Table</t>
  </si>
  <si>
    <t>Table Title</t>
  </si>
  <si>
    <t>Scientific procedures by species of animal and primary purpose of the procedure</t>
  </si>
  <si>
    <t>Scientific procedures by Schedule 2 listed species and source of animals</t>
  </si>
  <si>
    <t>Scientific procedures by species of animal, primary purpose and genetic status</t>
  </si>
  <si>
    <t>Scientific procedures by species of animal and target body system</t>
  </si>
  <si>
    <t>Scientific procedures by species of animal and level of anaesthesia</t>
  </si>
  <si>
    <t>Non-toxicology:</t>
  </si>
  <si>
    <t>Scientific procedures (non-toxicology) by species of animal and field of research</t>
  </si>
  <si>
    <t xml:space="preserve"> 6a</t>
  </si>
  <si>
    <t>Animals used (non-toxicology) by species of animal and field of research</t>
  </si>
  <si>
    <t>Toxicology:</t>
  </si>
  <si>
    <t>Scientific procedures (toxicology) by species of animal and toxicological purpose</t>
  </si>
  <si>
    <t>9a</t>
  </si>
  <si>
    <t>Animals used (toxicology) by species of animal and toxicological purpose</t>
  </si>
  <si>
    <t xml:space="preserve">Appendix A    </t>
  </si>
  <si>
    <t>Table 19</t>
  </si>
  <si>
    <t>Project licences and scientific procedures by type of designated establishment</t>
  </si>
  <si>
    <t>1a</t>
  </si>
  <si>
    <t>Animals used by species of animal and primary purpose of the procedure</t>
  </si>
  <si>
    <t>2.1</t>
  </si>
  <si>
    <t>2.2</t>
  </si>
  <si>
    <t>Scientific procedures by Schedule 2 listed species and source of animals (animals with a harmful genetic defect)</t>
  </si>
  <si>
    <t>Scientific procedures by Schedule 2 listed species and source of animals (genetically modified animals)</t>
  </si>
  <si>
    <t>Scientific procedures by species of animal and genetic status- Summary version</t>
  </si>
  <si>
    <t>3.1</t>
  </si>
  <si>
    <t>3.2</t>
  </si>
  <si>
    <t>Procedures using genetically normal animals for the production and breeding of genetically modified or harmful mutant animals</t>
  </si>
  <si>
    <t>Procedures using harmful mutant animals in breeding procedures or research</t>
  </si>
  <si>
    <t>6.1</t>
  </si>
  <si>
    <t>6.2</t>
  </si>
  <si>
    <t>Scientific procedures (non-toxicology) by species of animal and field of research (animals with a harmful genetic defect)</t>
  </si>
  <si>
    <t>Scientific procedures (non-toxicology) by species of animal and field of research (genetically modified animals)</t>
  </si>
  <si>
    <t>Scientific procedures (non-toxicology) by species of animal and production and breeding</t>
  </si>
  <si>
    <t>Scientific procedures (non-toxicology) by species of animal and techniques of particular interest</t>
  </si>
  <si>
    <t>Scientific procedures (toxicology) by species of animal and type of legislation - Summary version</t>
  </si>
  <si>
    <t>Scientific procedures (toxicology) by species of animal, type of legislation and toxicological purpose</t>
  </si>
  <si>
    <t>Scientific procedures (toxicology) by species of animal and type of toxicological test: All purposes</t>
  </si>
  <si>
    <t>Scientific procedures (toxicology) by species of animal and type of toxicological test: safety testing of substances other than pharmaceuticals</t>
  </si>
  <si>
    <t>Table 15: Scientific procedures (toxicology) by species of animal and type of toxicological test: safety testing of pharmaceuticals</t>
  </si>
  <si>
    <t>Scientific procedures (toxicology) by species of animal and type of toxicological test: safety testing of pharmaceuticals</t>
  </si>
  <si>
    <t>Scientific procedures (toxicology) by species of animal and type of toxicological test: other safety or toxicology testing</t>
  </si>
  <si>
    <t>The Tables contained in the separate file 'Time Series tables 2010' comprise:</t>
  </si>
  <si>
    <t>3.3</t>
  </si>
  <si>
    <t>Procedures using genetically modified animals in breeding procedures or research</t>
  </si>
  <si>
    <t>one system total</t>
  </si>
  <si>
    <t>Increase 2009 on 2008</t>
  </si>
  <si>
    <t>same direction change</t>
  </si>
  <si>
    <t>pharmaceutical safety and efficacy evaluation</t>
  </si>
  <si>
    <t>Great Britain 2011</t>
  </si>
  <si>
    <t>2010 Totals</t>
  </si>
  <si>
    <t>Increase on 2010</t>
  </si>
  <si>
    <t>Percentage change from 2010</t>
  </si>
  <si>
    <t>Percentage of total for 2011</t>
  </si>
  <si>
    <t>Toxicokinetics (this column does not appear on the main sas tables!!)</t>
  </si>
  <si>
    <t>Organisation Chart:  Relationship between the tables, 2011</t>
  </si>
  <si>
    <t xml:space="preserve">The tables in this file accompany 'Statistics of Scientific Procedures on Living Animals Great Britain 2011', </t>
  </si>
  <si>
    <t>published 10 July 2012</t>
  </si>
  <si>
    <t>Note. The total number of procedures using animals listed in schedule 2 was 2,988,825.</t>
  </si>
  <si>
    <t>Note. Neuromuscular blocking agents (NMBA) were used in 2,547  procedures in 2011.  All of these procedures involved the use of general anaesthesia.</t>
  </si>
  <si>
    <t>(1)  The "animals not listed in Schedule 2" with harmful genetic defects were 478 procedures using domestic fowl, 2,870 procedures using amphibia and 38,433 procedures using fish.</t>
  </si>
  <si>
    <t>(1)  The "animals not listed in Schedule 2" with genetic modification were 351 procedures using domestic fowl, 1,043 procedures using amphibia and 119,341 procedures using fish.</t>
  </si>
  <si>
    <t>published by the Home Office on 10 July 2012.</t>
  </si>
  <si>
    <t>Table 20  Scientific procedures by species of animal, 1988-2011</t>
  </si>
  <si>
    <t>Table 21 Scientific procedures (toxicology) by type of legislation, 1995-2011</t>
  </si>
  <si>
    <t>Table 22 Scientific procedures by use of anaesthesia, 1988-2011</t>
  </si>
  <si>
    <t>Table 23  Scientific procedures by type of designated establishment, 1988-2011</t>
  </si>
  <si>
    <t>Table 24  Scientific procedures (non-toxicology) by field of research, 1995-2011</t>
  </si>
  <si>
    <t>Table 25  Scientific procedures (toxicology) for safety evaluation, 1992-2011</t>
  </si>
  <si>
    <t>Table 26   Scientific procedures by primary purpose, 1995-2011</t>
  </si>
  <si>
    <t>Table 27  Scientific procedures by primary purpose and genetic status, 1995-2011</t>
  </si>
  <si>
    <t xml:space="preserve">All tables refer to numbers of scientific procedures started on adult animals in 2011, unless indicated otherwise. </t>
  </si>
  <si>
    <t>other than pharmaceuticals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</si>
</sst>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_ ;\-#,##0\ "/>
    <numFmt numFmtId="167" formatCode="#,##0_ ;[Red]\-#,##0\ "/>
    <numFmt numFmtId="168" formatCode="0%;[Red]\-0%"/>
    <numFmt numFmtId="169" formatCode="0.0%;[Red]\-0.0%"/>
  </numFmts>
  <fonts count="71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i/>
      <sz val="2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17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14"/>
      <color indexed="50"/>
      <name val="Arial"/>
      <family val="2"/>
    </font>
    <font>
      <vertAlign val="superscript"/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51"/>
      <name val="Arial"/>
      <family val="2"/>
    </font>
    <font>
      <sz val="14"/>
      <color indexed="51"/>
      <name val="Arial"/>
      <family val="2"/>
    </font>
    <font>
      <b/>
      <i/>
      <sz val="16"/>
      <name val="Arial"/>
      <family val="2"/>
    </font>
    <font>
      <sz val="10"/>
      <name val="Helvetica"/>
      <family val="0"/>
    </font>
    <font>
      <b/>
      <sz val="1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dotted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dotted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dotted"/>
      <top style="thin"/>
      <bottom style="dotted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/>
      <top style="thin"/>
      <bottom style="thin"/>
    </border>
    <border>
      <left/>
      <right style="dotted"/>
      <top style="dotted"/>
      <bottom/>
    </border>
    <border>
      <left/>
      <right style="dotted"/>
      <top/>
      <bottom style="thin"/>
    </border>
    <border>
      <left style="thick"/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7" borderId="1" applyNumberFormat="0" applyAlignment="0" applyProtection="0"/>
    <xf numFmtId="0" fontId="62" fillId="0" borderId="6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4" fillId="20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11" xfId="0" applyFont="1" applyBorder="1" applyAlignment="1">
      <alignment/>
    </xf>
    <xf numFmtId="0" fontId="0" fillId="0" borderId="0" xfId="58" applyFill="1">
      <alignment/>
      <protection/>
    </xf>
    <xf numFmtId="41" fontId="0" fillId="0" borderId="0" xfId="0" applyNumberFormat="1" applyFill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1" fontId="0" fillId="0" borderId="0" xfId="0" applyNumberFormat="1" applyFill="1" applyBorder="1" applyAlignment="1">
      <alignment/>
    </xf>
    <xf numFmtId="0" fontId="5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17" fillId="0" borderId="0" xfId="0" applyFont="1" applyFill="1" applyAlignment="1">
      <alignment vertical="top"/>
    </xf>
    <xf numFmtId="41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58" applyFont="1" applyFill="1">
      <alignment/>
      <protection/>
    </xf>
    <xf numFmtId="9" fontId="0" fillId="0" borderId="0" xfId="61" applyFont="1" applyFill="1" applyAlignment="1">
      <alignment/>
    </xf>
    <xf numFmtId="41" fontId="9" fillId="0" borderId="0" xfId="0" applyNumberFormat="1" applyFont="1" applyAlignment="1">
      <alignment/>
    </xf>
    <xf numFmtId="9" fontId="4" fillId="0" borderId="0" xfId="61" applyFont="1" applyBorder="1" applyAlignment="1">
      <alignment vertical="center"/>
    </xf>
    <xf numFmtId="9" fontId="4" fillId="0" borderId="0" xfId="61" applyFont="1" applyAlignment="1">
      <alignment/>
    </xf>
    <xf numFmtId="10" fontId="0" fillId="0" borderId="0" xfId="61" applyNumberFormat="1" applyFont="1" applyFill="1" applyAlignment="1">
      <alignment/>
    </xf>
    <xf numFmtId="9" fontId="10" fillId="0" borderId="0" xfId="61" applyFont="1" applyFill="1" applyAlignment="1">
      <alignment/>
    </xf>
    <xf numFmtId="41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9" fontId="4" fillId="0" borderId="0" xfId="61" applyFont="1" applyFill="1" applyBorder="1" applyAlignment="1">
      <alignment vertical="center"/>
    </xf>
    <xf numFmtId="4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1" fontId="0" fillId="0" borderId="0" xfId="61" applyNumberFormat="1" applyFont="1" applyFill="1" applyAlignment="1">
      <alignment/>
    </xf>
    <xf numFmtId="0" fontId="3" fillId="0" borderId="0" xfId="58" applyFont="1" applyFill="1">
      <alignment/>
      <protection/>
    </xf>
    <xf numFmtId="0" fontId="4" fillId="22" borderId="12" xfId="0" applyFont="1" applyFill="1" applyBorder="1" applyAlignment="1">
      <alignment horizontal="centerContinuous"/>
    </xf>
    <xf numFmtId="0" fontId="4" fillId="22" borderId="13" xfId="0" applyFont="1" applyFill="1" applyBorder="1" applyAlignment="1">
      <alignment vertical="top"/>
    </xf>
    <xf numFmtId="41" fontId="0" fillId="22" borderId="13" xfId="0" applyNumberForma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4" borderId="12" xfId="0" applyFont="1" applyFill="1" applyBorder="1" applyAlignment="1">
      <alignment horizontal="centerContinuous"/>
    </xf>
    <xf numFmtId="0" fontId="4" fillId="4" borderId="13" xfId="0" applyFont="1" applyFill="1" applyBorder="1" applyAlignment="1">
      <alignment vertical="top"/>
    </xf>
    <xf numFmtId="41" fontId="0" fillId="4" borderId="13" xfId="0" applyNumberFormat="1" applyFill="1" applyBorder="1" applyAlignment="1">
      <alignment/>
    </xf>
    <xf numFmtId="41" fontId="4" fillId="4" borderId="13" xfId="0" applyNumberFormat="1" applyFont="1" applyFill="1" applyBorder="1" applyAlignment="1">
      <alignment horizontal="center" vertical="top" wrapText="1"/>
    </xf>
    <xf numFmtId="0" fontId="8" fillId="22" borderId="12" xfId="0" applyFont="1" applyFill="1" applyBorder="1" applyAlignment="1">
      <alignment horizontal="centerContinuous"/>
    </xf>
    <xf numFmtId="41" fontId="2" fillId="22" borderId="13" xfId="0" applyNumberFormat="1" applyFont="1" applyFill="1" applyBorder="1" applyAlignment="1">
      <alignment/>
    </xf>
    <xf numFmtId="0" fontId="20" fillId="22" borderId="14" xfId="0" applyFont="1" applyFill="1" applyBorder="1" applyAlignment="1">
      <alignment/>
    </xf>
    <xf numFmtId="0" fontId="0" fillId="22" borderId="12" xfId="0" applyFont="1" applyFill="1" applyBorder="1" applyAlignment="1">
      <alignment horizontal="centerContinuous"/>
    </xf>
    <xf numFmtId="0" fontId="0" fillId="22" borderId="15" xfId="0" applyFont="1" applyFill="1" applyBorder="1" applyAlignment="1">
      <alignment/>
    </xf>
    <xf numFmtId="0" fontId="20" fillId="22" borderId="16" xfId="0" applyFont="1" applyFill="1" applyBorder="1" applyAlignment="1">
      <alignment horizontal="centerContinuous"/>
    </xf>
    <xf numFmtId="0" fontId="20" fillId="22" borderId="17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20" fillId="0" borderId="0" xfId="58" applyFont="1" applyFill="1">
      <alignment/>
      <protection/>
    </xf>
    <xf numFmtId="0" fontId="8" fillId="22" borderId="16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0" fillId="22" borderId="15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3" fillId="22" borderId="16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8" fillId="22" borderId="13" xfId="0" applyFont="1" applyFill="1" applyBorder="1" applyAlignment="1">
      <alignment vertical="top"/>
    </xf>
    <xf numFmtId="0" fontId="8" fillId="22" borderId="13" xfId="0" applyFont="1" applyFill="1" applyBorder="1" applyAlignment="1">
      <alignment/>
    </xf>
    <xf numFmtId="41" fontId="20" fillId="0" borderId="0" xfId="0" applyNumberFormat="1" applyFont="1" applyFill="1" applyBorder="1" applyAlignment="1">
      <alignment horizontal="right"/>
    </xf>
    <xf numFmtId="41" fontId="8" fillId="4" borderId="12" xfId="0" applyNumberFormat="1" applyFont="1" applyFill="1" applyBorder="1" applyAlignment="1">
      <alignment horizontal="centerContinuous"/>
    </xf>
    <xf numFmtId="41" fontId="8" fillId="4" borderId="18" xfId="0" applyNumberFormat="1" applyFont="1" applyFill="1" applyBorder="1" applyAlignment="1">
      <alignment horizontal="centerContinuous"/>
    </xf>
    <xf numFmtId="0" fontId="8" fillId="4" borderId="13" xfId="0" applyFont="1" applyFill="1" applyBorder="1" applyAlignment="1">
      <alignment vertical="top"/>
    </xf>
    <xf numFmtId="0" fontId="8" fillId="4" borderId="13" xfId="0" applyFont="1" applyFill="1" applyBorder="1" applyAlignment="1">
      <alignment/>
    </xf>
    <xf numFmtId="41" fontId="8" fillId="4" borderId="13" xfId="0" applyNumberFormat="1" applyFont="1" applyFill="1" applyBorder="1" applyAlignment="1">
      <alignment horizontal="center" vertical="top" wrapText="1"/>
    </xf>
    <xf numFmtId="41" fontId="8" fillId="4" borderId="19" xfId="0" applyNumberFormat="1" applyFont="1" applyFill="1" applyBorder="1" applyAlignment="1">
      <alignment horizontal="center" vertical="top" wrapText="1"/>
    </xf>
    <xf numFmtId="0" fontId="8" fillId="22" borderId="13" xfId="0" applyFont="1" applyFill="1" applyBorder="1" applyAlignment="1">
      <alignment horizontal="center" vertical="top" wrapText="1"/>
    </xf>
    <xf numFmtId="0" fontId="3" fillId="22" borderId="15" xfId="0" applyFont="1" applyFill="1" applyBorder="1" applyAlignment="1">
      <alignment/>
    </xf>
    <xf numFmtId="0" fontId="8" fillId="4" borderId="19" xfId="0" applyFont="1" applyFill="1" applyBorder="1" applyAlignment="1">
      <alignment horizontal="center" vertical="top" wrapText="1"/>
    </xf>
    <xf numFmtId="0" fontId="8" fillId="22" borderId="15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3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0" fillId="22" borderId="13" xfId="0" applyFont="1" applyFill="1" applyBorder="1" applyAlignment="1">
      <alignment vertical="center"/>
    </xf>
    <xf numFmtId="41" fontId="20" fillId="22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167" fontId="9" fillId="0" borderId="16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/>
    </xf>
    <xf numFmtId="0" fontId="20" fillId="7" borderId="10" xfId="0" applyFont="1" applyFill="1" applyBorder="1" applyAlignment="1">
      <alignment/>
    </xf>
    <xf numFmtId="41" fontId="20" fillId="7" borderId="2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1" fontId="20" fillId="0" borderId="2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7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20" fillId="7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9" fillId="7" borderId="10" xfId="0" applyFont="1" applyFill="1" applyBorder="1" applyAlignment="1">
      <alignment vertical="top"/>
    </xf>
    <xf numFmtId="0" fontId="20" fillId="4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20" fillId="22" borderId="16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58" applyFont="1" applyFill="1">
      <alignment/>
      <protection/>
    </xf>
    <xf numFmtId="0" fontId="9" fillId="22" borderId="13" xfId="58" applyFont="1" applyFill="1" applyBorder="1" applyAlignment="1">
      <alignment vertical="top"/>
      <protection/>
    </xf>
    <xf numFmtId="0" fontId="9" fillId="0" borderId="21" xfId="58" applyFont="1" applyFill="1" applyBorder="1" applyAlignment="1">
      <alignment/>
      <protection/>
    </xf>
    <xf numFmtId="0" fontId="20" fillId="22" borderId="22" xfId="58" applyFont="1" applyFill="1" applyBorder="1" applyAlignment="1">
      <alignment/>
      <protection/>
    </xf>
    <xf numFmtId="0" fontId="9" fillId="0" borderId="22" xfId="58" applyFont="1" applyFill="1" applyBorder="1" applyAlignment="1">
      <alignment/>
      <protection/>
    </xf>
    <xf numFmtId="0" fontId="20" fillId="22" borderId="16" xfId="58" applyFont="1" applyFill="1" applyBorder="1" applyAlignment="1">
      <alignment vertical="center"/>
      <protection/>
    </xf>
    <xf numFmtId="0" fontId="20" fillId="22" borderId="17" xfId="58" applyFont="1" applyFill="1" applyBorder="1" applyAlignment="1">
      <alignment/>
      <protection/>
    </xf>
    <xf numFmtId="0" fontId="20" fillId="22" borderId="21" xfId="58" applyFont="1" applyFill="1" applyBorder="1" applyAlignment="1">
      <alignment horizontal="left"/>
      <protection/>
    </xf>
    <xf numFmtId="0" fontId="9" fillId="22" borderId="21" xfId="58" applyFont="1" applyFill="1" applyBorder="1" applyAlignment="1">
      <alignment/>
      <protection/>
    </xf>
    <xf numFmtId="0" fontId="9" fillId="22" borderId="15" xfId="58" applyFont="1" applyFill="1" applyBorder="1" applyAlignment="1">
      <alignment/>
      <protection/>
    </xf>
    <xf numFmtId="0" fontId="9" fillId="22" borderId="21" xfId="58" applyFont="1" applyFill="1" applyBorder="1" applyAlignment="1">
      <alignment horizontal="left"/>
      <protection/>
    </xf>
    <xf numFmtId="0" fontId="9" fillId="22" borderId="21" xfId="0" applyFont="1" applyFill="1" applyBorder="1" applyAlignment="1">
      <alignment/>
    </xf>
    <xf numFmtId="0" fontId="9" fillId="0" borderId="0" xfId="58" applyFont="1" applyFill="1" applyAlignment="1">
      <alignment horizontal="left"/>
      <protection/>
    </xf>
    <xf numFmtId="0" fontId="9" fillId="0" borderId="0" xfId="58" applyFont="1" applyFill="1" applyBorder="1" applyAlignment="1">
      <alignment/>
      <protection/>
    </xf>
    <xf numFmtId="0" fontId="9" fillId="0" borderId="23" xfId="58" applyFont="1" applyFill="1" applyBorder="1" applyAlignment="1">
      <alignment/>
      <protection/>
    </xf>
    <xf numFmtId="0" fontId="9" fillId="22" borderId="10" xfId="0" applyFont="1" applyFill="1" applyBorder="1" applyAlignment="1">
      <alignment/>
    </xf>
    <xf numFmtId="0" fontId="20" fillId="22" borderId="21" xfId="58" applyFont="1" applyFill="1" applyBorder="1" applyAlignment="1">
      <alignment/>
      <protection/>
    </xf>
    <xf numFmtId="0" fontId="20" fillId="22" borderId="23" xfId="58" applyFont="1" applyFill="1" applyBorder="1" applyAlignment="1">
      <alignment vertical="center"/>
      <protection/>
    </xf>
    <xf numFmtId="0" fontId="25" fillId="0" borderId="0" xfId="58" applyFont="1" applyFill="1">
      <alignment/>
      <protection/>
    </xf>
    <xf numFmtId="0" fontId="4" fillId="0" borderId="21" xfId="58" applyFont="1" applyFill="1" applyBorder="1" applyAlignment="1">
      <alignment/>
      <protection/>
    </xf>
    <xf numFmtId="0" fontId="4" fillId="7" borderId="21" xfId="58" applyFont="1" applyFill="1" applyBorder="1" applyAlignment="1">
      <alignment/>
      <protection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0" fontId="20" fillId="22" borderId="17" xfId="0" applyFont="1" applyFill="1" applyBorder="1" applyAlignment="1">
      <alignment/>
    </xf>
    <xf numFmtId="0" fontId="20" fillId="22" borderId="18" xfId="0" applyFont="1" applyFill="1" applyBorder="1" applyAlignment="1">
      <alignment horizontal="centerContinuous"/>
    </xf>
    <xf numFmtId="0" fontId="9" fillId="22" borderId="13" xfId="0" applyFont="1" applyFill="1" applyBorder="1" applyAlignment="1">
      <alignment vertical="top"/>
    </xf>
    <xf numFmtId="0" fontId="20" fillId="0" borderId="21" xfId="0" applyFont="1" applyBorder="1" applyAlignment="1">
      <alignment/>
    </xf>
    <xf numFmtId="41" fontId="9" fillId="0" borderId="20" xfId="0" applyNumberFormat="1" applyFont="1" applyBorder="1" applyAlignment="1">
      <alignment/>
    </xf>
    <xf numFmtId="0" fontId="26" fillId="0" borderId="21" xfId="0" applyFont="1" applyBorder="1" applyAlignment="1">
      <alignment/>
    </xf>
    <xf numFmtId="0" fontId="26" fillId="7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7" borderId="13" xfId="0" applyFont="1" applyFill="1" applyBorder="1" applyAlignment="1">
      <alignment/>
    </xf>
    <xf numFmtId="0" fontId="26" fillId="0" borderId="17" xfId="0" applyFont="1" applyBorder="1" applyAlignment="1">
      <alignment/>
    </xf>
    <xf numFmtId="0" fontId="22" fillId="0" borderId="21" xfId="0" applyFont="1" applyBorder="1" applyAlignment="1">
      <alignment/>
    </xf>
    <xf numFmtId="0" fontId="20" fillId="7" borderId="21" xfId="0" applyFont="1" applyFill="1" applyBorder="1" applyAlignment="1">
      <alignment/>
    </xf>
    <xf numFmtId="0" fontId="20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7" borderId="21" xfId="0" applyFont="1" applyFill="1" applyBorder="1" applyAlignment="1">
      <alignment/>
    </xf>
    <xf numFmtId="0" fontId="9" fillId="0" borderId="21" xfId="0" applyFont="1" applyBorder="1" applyAlignment="1">
      <alignment/>
    </xf>
    <xf numFmtId="0" fontId="20" fillId="7" borderId="21" xfId="0" applyFont="1" applyFill="1" applyBorder="1" applyAlignment="1">
      <alignment/>
    </xf>
    <xf numFmtId="0" fontId="9" fillId="7" borderId="21" xfId="0" applyFont="1" applyFill="1" applyBorder="1" applyAlignment="1">
      <alignment/>
    </xf>
    <xf numFmtId="0" fontId="20" fillId="22" borderId="22" xfId="0" applyFont="1" applyFill="1" applyBorder="1" applyAlignment="1">
      <alignment vertical="center"/>
    </xf>
    <xf numFmtId="0" fontId="9" fillId="0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20" fillId="4" borderId="22" xfId="0" applyFont="1" applyFill="1" applyBorder="1" applyAlignment="1">
      <alignment vertical="center"/>
    </xf>
    <xf numFmtId="0" fontId="20" fillId="0" borderId="17" xfId="0" applyFont="1" applyBorder="1" applyAlignment="1">
      <alignment/>
    </xf>
    <xf numFmtId="0" fontId="9" fillId="0" borderId="0" xfId="0" applyFont="1" applyAlignment="1">
      <alignment/>
    </xf>
    <xf numFmtId="0" fontId="20" fillId="22" borderId="12" xfId="0" applyFont="1" applyFill="1" applyBorder="1" applyAlignment="1">
      <alignment horizontal="centerContinuous"/>
    </xf>
    <xf numFmtId="0" fontId="20" fillId="22" borderId="17" xfId="0" applyFont="1" applyFill="1" applyBorder="1" applyAlignment="1">
      <alignment horizontal="center"/>
    </xf>
    <xf numFmtId="0" fontId="20" fillId="22" borderId="15" xfId="0" applyFont="1" applyFill="1" applyBorder="1" applyAlignment="1">
      <alignment/>
    </xf>
    <xf numFmtId="0" fontId="20" fillId="22" borderId="15" xfId="0" applyFont="1" applyFill="1" applyBorder="1" applyAlignment="1">
      <alignment horizontal="center" vertical="top" wrapText="1"/>
    </xf>
    <xf numFmtId="0" fontId="20" fillId="22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/>
    </xf>
    <xf numFmtId="9" fontId="9" fillId="0" borderId="16" xfId="61" applyNumberFormat="1" applyFont="1" applyBorder="1" applyAlignment="1">
      <alignment horizontal="right" vertical="center"/>
    </xf>
    <xf numFmtId="0" fontId="20" fillId="22" borderId="18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20" fillId="4" borderId="16" xfId="0" applyFont="1" applyFill="1" applyBorder="1" applyAlignment="1">
      <alignment vertical="center"/>
    </xf>
    <xf numFmtId="0" fontId="20" fillId="24" borderId="14" xfId="0" applyFont="1" applyFill="1" applyBorder="1" applyAlignment="1">
      <alignment/>
    </xf>
    <xf numFmtId="0" fontId="20" fillId="24" borderId="16" xfId="0" applyFont="1" applyFill="1" applyBorder="1" applyAlignment="1">
      <alignment horizontal="centerContinuous"/>
    </xf>
    <xf numFmtId="0" fontId="0" fillId="24" borderId="12" xfId="0" applyFill="1" applyBorder="1" applyAlignment="1">
      <alignment horizontal="centerContinuous"/>
    </xf>
    <xf numFmtId="0" fontId="20" fillId="24" borderId="17" xfId="0" applyFont="1" applyFill="1" applyBorder="1" applyAlignment="1">
      <alignment horizontal="center" wrapText="1"/>
    </xf>
    <xf numFmtId="0" fontId="0" fillId="24" borderId="15" xfId="0" applyFill="1" applyBorder="1" applyAlignment="1">
      <alignment/>
    </xf>
    <xf numFmtId="0" fontId="20" fillId="24" borderId="22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vertical="center"/>
    </xf>
    <xf numFmtId="0" fontId="20" fillId="24" borderId="16" xfId="0" applyFont="1" applyFill="1" applyBorder="1" applyAlignment="1">
      <alignment vertical="top"/>
    </xf>
    <xf numFmtId="0" fontId="20" fillId="24" borderId="16" xfId="0" applyFont="1" applyFill="1" applyBorder="1" applyAlignment="1">
      <alignment horizontal="center" vertical="top" wrapText="1"/>
    </xf>
    <xf numFmtId="49" fontId="20" fillId="24" borderId="22" xfId="56" applyNumberFormat="1" applyFont="1" applyFill="1" applyBorder="1" applyAlignment="1">
      <alignment horizontal="center" vertical="top" wrapText="1"/>
      <protection/>
    </xf>
    <xf numFmtId="0" fontId="8" fillId="24" borderId="12" xfId="0" applyFont="1" applyFill="1" applyBorder="1" applyAlignment="1">
      <alignment horizontal="centerContinuous"/>
    </xf>
    <xf numFmtId="0" fontId="8" fillId="24" borderId="18" xfId="0" applyFont="1" applyFill="1" applyBorder="1" applyAlignment="1">
      <alignment horizontal="centerContinuous"/>
    </xf>
    <xf numFmtId="0" fontId="4" fillId="24" borderId="13" xfId="0" applyFont="1" applyFill="1" applyBorder="1" applyAlignment="1">
      <alignment vertical="top"/>
    </xf>
    <xf numFmtId="41" fontId="8" fillId="24" borderId="12" xfId="0" applyNumberFormat="1" applyFont="1" applyFill="1" applyBorder="1" applyAlignment="1">
      <alignment horizontal="centerContinuous"/>
    </xf>
    <xf numFmtId="41" fontId="8" fillId="24" borderId="19" xfId="0" applyNumberFormat="1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vertical="center"/>
    </xf>
    <xf numFmtId="41" fontId="20" fillId="24" borderId="16" xfId="0" applyNumberFormat="1" applyFont="1" applyFill="1" applyBorder="1" applyAlignment="1">
      <alignment vertical="center"/>
    </xf>
    <xf numFmtId="0" fontId="8" fillId="24" borderId="13" xfId="0" applyFont="1" applyFill="1" applyBorder="1" applyAlignment="1">
      <alignment/>
    </xf>
    <xf numFmtId="41" fontId="20" fillId="0" borderId="0" xfId="0" applyNumberFormat="1" applyFont="1" applyBorder="1" applyAlignment="1">
      <alignment horizontal="right"/>
    </xf>
    <xf numFmtId="0" fontId="20" fillId="22" borderId="17" xfId="0" applyFont="1" applyFill="1" applyBorder="1" applyAlignment="1">
      <alignment/>
    </xf>
    <xf numFmtId="41" fontId="20" fillId="22" borderId="17" xfId="0" applyNumberFormat="1" applyFont="1" applyFill="1" applyBorder="1" applyAlignment="1">
      <alignment horizontal="center" wrapText="1"/>
    </xf>
    <xf numFmtId="0" fontId="4" fillId="22" borderId="16" xfId="0" applyFont="1" applyFill="1" applyBorder="1" applyAlignment="1">
      <alignment horizontal="center" vertical="top" wrapText="1"/>
    </xf>
    <xf numFmtId="41" fontId="9" fillId="0" borderId="0" xfId="0" applyNumberFormat="1" applyFont="1" applyAlignment="1">
      <alignment/>
    </xf>
    <xf numFmtId="0" fontId="20" fillId="4" borderId="17" xfId="0" applyFont="1" applyFill="1" applyBorder="1" applyAlignment="1">
      <alignment/>
    </xf>
    <xf numFmtId="0" fontId="20" fillId="4" borderId="12" xfId="0" applyFont="1" applyFill="1" applyBorder="1" applyAlignment="1">
      <alignment horizontal="centerContinuous"/>
    </xf>
    <xf numFmtId="0" fontId="4" fillId="4" borderId="16" xfId="0" applyFont="1" applyFill="1" applyBorder="1" applyAlignment="1">
      <alignment horizontal="center" vertical="top" wrapText="1"/>
    </xf>
    <xf numFmtId="41" fontId="20" fillId="4" borderId="17" xfId="0" applyNumberFormat="1" applyFont="1" applyFill="1" applyBorder="1" applyAlignment="1">
      <alignment horizontal="center" wrapText="1"/>
    </xf>
    <xf numFmtId="0" fontId="9" fillId="22" borderId="22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/>
    </xf>
    <xf numFmtId="0" fontId="8" fillId="0" borderId="0" xfId="58" applyFont="1" applyFill="1">
      <alignment/>
      <protection/>
    </xf>
    <xf numFmtId="0" fontId="4" fillId="0" borderId="0" xfId="58" applyFont="1" applyFill="1">
      <alignment/>
      <protection/>
    </xf>
    <xf numFmtId="0" fontId="8" fillId="0" borderId="0" xfId="58" applyFont="1" applyFill="1" applyBorder="1" applyAlignment="1">
      <alignment horizontal="right"/>
      <protection/>
    </xf>
    <xf numFmtId="0" fontId="20" fillId="0" borderId="0" xfId="0" applyFont="1" applyAlignment="1">
      <alignment/>
    </xf>
    <xf numFmtId="0" fontId="20" fillId="22" borderId="22" xfId="0" applyFont="1" applyFill="1" applyBorder="1" applyAlignment="1">
      <alignment horizontal="centerContinuous"/>
    </xf>
    <xf numFmtId="0" fontId="20" fillId="22" borderId="13" xfId="0" applyFont="1" applyFill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4" borderId="17" xfId="0" applyFont="1" applyFill="1" applyBorder="1" applyAlignment="1">
      <alignment/>
    </xf>
    <xf numFmtId="41" fontId="20" fillId="4" borderId="12" xfId="0" applyNumberFormat="1" applyFont="1" applyFill="1" applyBorder="1" applyAlignment="1">
      <alignment horizontal="centerContinuous"/>
    </xf>
    <xf numFmtId="41" fontId="4" fillId="4" borderId="16" xfId="0" applyNumberFormat="1" applyFont="1" applyFill="1" applyBorder="1" applyAlignment="1">
      <alignment horizontal="center" vertical="top" wrapText="1"/>
    </xf>
    <xf numFmtId="41" fontId="20" fillId="0" borderId="0" xfId="0" applyNumberFormat="1" applyFont="1" applyFill="1" applyAlignment="1">
      <alignment horizontal="right"/>
    </xf>
    <xf numFmtId="41" fontId="4" fillId="4" borderId="18" xfId="0" applyNumberFormat="1" applyFont="1" applyFill="1" applyBorder="1" applyAlignment="1">
      <alignment horizontal="center" vertical="top" wrapText="1"/>
    </xf>
    <xf numFmtId="0" fontId="20" fillId="24" borderId="17" xfId="0" applyFont="1" applyFill="1" applyBorder="1" applyAlignment="1">
      <alignment/>
    </xf>
    <xf numFmtId="0" fontId="20" fillId="24" borderId="12" xfId="0" applyFont="1" applyFill="1" applyBorder="1" applyAlignment="1">
      <alignment horizontal="centerContinuous"/>
    </xf>
    <xf numFmtId="0" fontId="4" fillId="24" borderId="16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41" fontId="20" fillId="24" borderId="12" xfId="0" applyNumberFormat="1" applyFont="1" applyFill="1" applyBorder="1" applyAlignment="1">
      <alignment horizontal="centerContinuous"/>
    </xf>
    <xf numFmtId="41" fontId="4" fillId="24" borderId="16" xfId="0" applyNumberFormat="1" applyFont="1" applyFill="1" applyBorder="1" applyAlignment="1">
      <alignment horizontal="center" vertical="top" wrapText="1"/>
    </xf>
    <xf numFmtId="41" fontId="20" fillId="24" borderId="17" xfId="0" applyNumberFormat="1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Continuous"/>
    </xf>
    <xf numFmtId="0" fontId="9" fillId="24" borderId="18" xfId="0" applyFont="1" applyFill="1" applyBorder="1" applyAlignment="1">
      <alignment horizontal="centerContinuous"/>
    </xf>
    <xf numFmtId="0" fontId="20" fillId="24" borderId="17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0" fontId="9" fillId="22" borderId="11" xfId="0" applyFont="1" applyFill="1" applyBorder="1" applyAlignment="1">
      <alignment horizontal="center"/>
    </xf>
    <xf numFmtId="0" fontId="9" fillId="22" borderId="17" xfId="0" applyFont="1" applyFill="1" applyBorder="1" applyAlignment="1">
      <alignment horizontal="centerContinuous" wrapText="1"/>
    </xf>
    <xf numFmtId="0" fontId="9" fillId="22" borderId="13" xfId="0" applyFont="1" applyFill="1" applyBorder="1" applyAlignment="1">
      <alignment horizontal="centerContinuous" vertical="top" wrapText="1"/>
    </xf>
    <xf numFmtId="0" fontId="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22" borderId="17" xfId="0" applyFont="1" applyFill="1" applyBorder="1" applyAlignment="1">
      <alignment/>
    </xf>
    <xf numFmtId="0" fontId="20" fillId="22" borderId="12" xfId="0" applyFont="1" applyFill="1" applyBorder="1" applyAlignment="1">
      <alignment horizontal="centerContinuous"/>
    </xf>
    <xf numFmtId="0" fontId="20" fillId="22" borderId="18" xfId="0" applyFont="1" applyFill="1" applyBorder="1" applyAlignment="1">
      <alignment horizontal="centerContinuous"/>
    </xf>
    <xf numFmtId="0" fontId="20" fillId="22" borderId="17" xfId="0" applyFont="1" applyFill="1" applyBorder="1" applyAlignment="1">
      <alignment horizontal="center"/>
    </xf>
    <xf numFmtId="0" fontId="20" fillId="22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0" fillId="22" borderId="17" xfId="0" applyFont="1" applyFill="1" applyBorder="1" applyAlignment="1">
      <alignment horizontal="center" wrapText="1"/>
    </xf>
    <xf numFmtId="0" fontId="20" fillId="22" borderId="10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/>
    </xf>
    <xf numFmtId="0" fontId="20" fillId="4" borderId="12" xfId="0" applyFont="1" applyFill="1" applyBorder="1" applyAlignment="1">
      <alignment horizontal="centerContinuous"/>
    </xf>
    <xf numFmtId="0" fontId="20" fillId="4" borderId="18" xfId="0" applyFont="1" applyFill="1" applyBorder="1" applyAlignment="1">
      <alignment horizontal="centerContinuous"/>
    </xf>
    <xf numFmtId="0" fontId="20" fillId="4" borderId="17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/>
    </xf>
    <xf numFmtId="0" fontId="20" fillId="4" borderId="20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/>
    </xf>
    <xf numFmtId="0" fontId="20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20" fillId="22" borderId="17" xfId="0" applyFont="1" applyFill="1" applyBorder="1" applyAlignment="1">
      <alignment horizontal="left" wrapText="1"/>
    </xf>
    <xf numFmtId="0" fontId="4" fillId="22" borderId="22" xfId="0" applyFont="1" applyFill="1" applyBorder="1" applyAlignment="1">
      <alignment horizontal="center" vertical="top" wrapText="1"/>
    </xf>
    <xf numFmtId="0" fontId="20" fillId="22" borderId="10" xfId="0" applyFont="1" applyFill="1" applyBorder="1" applyAlignment="1">
      <alignment/>
    </xf>
    <xf numFmtId="0" fontId="20" fillId="22" borderId="13" xfId="0" applyFont="1" applyFill="1" applyBorder="1" applyAlignment="1">
      <alignment/>
    </xf>
    <xf numFmtId="0" fontId="9" fillId="22" borderId="15" xfId="0" applyFont="1" applyFill="1" applyBorder="1" applyAlignment="1">
      <alignment/>
    </xf>
    <xf numFmtId="0" fontId="20" fillId="22" borderId="21" xfId="0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20" fillId="22" borderId="10" xfId="0" applyFont="1" applyFill="1" applyBorder="1" applyAlignment="1">
      <alignment vertical="center"/>
    </xf>
    <xf numFmtId="0" fontId="4" fillId="22" borderId="13" xfId="0" applyFont="1" applyFill="1" applyBorder="1" applyAlignment="1">
      <alignment horizontal="center" vertical="top" wrapText="1"/>
    </xf>
    <xf numFmtId="41" fontId="0" fillId="0" borderId="0" xfId="0" applyNumberFormat="1" applyFont="1" applyAlignment="1">
      <alignment/>
    </xf>
    <xf numFmtId="0" fontId="20" fillId="22" borderId="18" xfId="0" applyFont="1" applyFill="1" applyBorder="1" applyAlignment="1">
      <alignment horizontal="centerContinuous" vertical="center"/>
    </xf>
    <xf numFmtId="0" fontId="20" fillId="22" borderId="12" xfId="0" applyFont="1" applyFill="1" applyBorder="1" applyAlignment="1">
      <alignment horizontal="centerContinuous" vertical="center"/>
    </xf>
    <xf numFmtId="0" fontId="4" fillId="22" borderId="12" xfId="0" applyFont="1" applyFill="1" applyBorder="1" applyAlignment="1">
      <alignment horizontal="center" vertical="top" wrapText="1"/>
    </xf>
    <xf numFmtId="0" fontId="20" fillId="22" borderId="16" xfId="0" applyFont="1" applyFill="1" applyBorder="1" applyAlignment="1">
      <alignment horizontal="centerContinuous" vertical="center"/>
    </xf>
    <xf numFmtId="0" fontId="20" fillId="22" borderId="22" xfId="0" applyFont="1" applyFill="1" applyBorder="1" applyAlignment="1">
      <alignment horizontal="centerContinuous" vertical="center"/>
    </xf>
    <xf numFmtId="0" fontId="20" fillId="22" borderId="11" xfId="0" applyFont="1" applyFill="1" applyBorder="1" applyAlignment="1">
      <alignment vertical="center"/>
    </xf>
    <xf numFmtId="0" fontId="20" fillId="0" borderId="23" xfId="0" applyFont="1" applyBorder="1" applyAlignment="1">
      <alignment horizontal="right"/>
    </xf>
    <xf numFmtId="0" fontId="2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9" fillId="22" borderId="10" xfId="0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wrapText="1"/>
    </xf>
    <xf numFmtId="9" fontId="9" fillId="0" borderId="16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9" fillId="7" borderId="1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41" fontId="28" fillId="0" borderId="0" xfId="0" applyNumberFormat="1" applyFont="1" applyAlignment="1">
      <alignment/>
    </xf>
    <xf numFmtId="167" fontId="29" fillId="0" borderId="16" xfId="0" applyNumberFormat="1" applyFont="1" applyFill="1" applyBorder="1" applyAlignment="1">
      <alignment horizontal="right" vertical="center"/>
    </xf>
    <xf numFmtId="9" fontId="4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41" fontId="9" fillId="0" borderId="10" xfId="0" applyNumberFormat="1" applyFont="1" applyFill="1" applyBorder="1" applyAlignment="1">
      <alignment horizontal="right"/>
    </xf>
    <xf numFmtId="41" fontId="9" fillId="7" borderId="10" xfId="0" applyNumberFormat="1" applyFont="1" applyFill="1" applyBorder="1" applyAlignment="1">
      <alignment horizontal="right"/>
    </xf>
    <xf numFmtId="41" fontId="20" fillId="0" borderId="17" xfId="0" applyNumberFormat="1" applyFont="1" applyFill="1" applyBorder="1" applyAlignment="1">
      <alignment horizontal="right"/>
    </xf>
    <xf numFmtId="41" fontId="20" fillId="7" borderId="10" xfId="0" applyNumberFormat="1" applyFont="1" applyFill="1" applyBorder="1" applyAlignment="1">
      <alignment horizontal="right"/>
    </xf>
    <xf numFmtId="41" fontId="20" fillId="0" borderId="10" xfId="0" applyNumberFormat="1" applyFont="1" applyFill="1" applyBorder="1" applyAlignment="1">
      <alignment horizontal="right"/>
    </xf>
    <xf numFmtId="41" fontId="20" fillId="7" borderId="13" xfId="0" applyNumberFormat="1" applyFont="1" applyFill="1" applyBorder="1" applyAlignment="1">
      <alignment horizontal="right"/>
    </xf>
    <xf numFmtId="41" fontId="9" fillId="0" borderId="17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41" fontId="20" fillId="0" borderId="17" xfId="0" applyNumberFormat="1" applyFont="1" applyBorder="1" applyAlignment="1">
      <alignment horizontal="right"/>
    </xf>
    <xf numFmtId="41" fontId="9" fillId="7" borderId="21" xfId="0" applyNumberFormat="1" applyFont="1" applyFill="1" applyBorder="1" applyAlignment="1">
      <alignment horizontal="right"/>
    </xf>
    <xf numFmtId="41" fontId="9" fillId="0" borderId="10" xfId="0" applyNumberFormat="1" applyFont="1" applyBorder="1" applyAlignment="1">
      <alignment horizontal="right"/>
    </xf>
    <xf numFmtId="41" fontId="9" fillId="0" borderId="21" xfId="0" applyNumberFormat="1" applyFont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41" fontId="9" fillId="7" borderId="20" xfId="0" applyNumberFormat="1" applyFont="1" applyFill="1" applyBorder="1" applyAlignment="1">
      <alignment horizontal="right"/>
    </xf>
    <xf numFmtId="41" fontId="9" fillId="0" borderId="20" xfId="0" applyNumberFormat="1" applyFont="1" applyFill="1" applyBorder="1" applyAlignment="1">
      <alignment horizontal="right"/>
    </xf>
    <xf numFmtId="41" fontId="9" fillId="0" borderId="13" xfId="0" applyNumberFormat="1" applyFont="1" applyFill="1" applyBorder="1" applyAlignment="1">
      <alignment horizontal="right"/>
    </xf>
    <xf numFmtId="41" fontId="9" fillId="0" borderId="19" xfId="0" applyNumberFormat="1" applyFont="1" applyFill="1" applyBorder="1" applyAlignment="1">
      <alignment horizontal="right"/>
    </xf>
    <xf numFmtId="41" fontId="20" fillId="0" borderId="13" xfId="0" applyNumberFormat="1" applyFont="1" applyFill="1" applyBorder="1" applyAlignment="1">
      <alignment horizontal="right"/>
    </xf>
    <xf numFmtId="41" fontId="20" fillId="7" borderId="20" xfId="0" applyNumberFormat="1" applyFont="1" applyFill="1" applyBorder="1" applyAlignment="1">
      <alignment horizontal="right"/>
    </xf>
    <xf numFmtId="41" fontId="20" fillId="0" borderId="2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41" fontId="9" fillId="7" borderId="17" xfId="0" applyNumberFormat="1" applyFont="1" applyFill="1" applyBorder="1" applyAlignment="1">
      <alignment horizontal="right"/>
    </xf>
    <xf numFmtId="41" fontId="9" fillId="7" borderId="24" xfId="0" applyNumberFormat="1" applyFont="1" applyFill="1" applyBorder="1" applyAlignment="1">
      <alignment horizontal="right"/>
    </xf>
    <xf numFmtId="41" fontId="9" fillId="7" borderId="11" xfId="0" applyNumberFormat="1" applyFont="1" applyFill="1" applyBorder="1" applyAlignment="1">
      <alignment horizontal="right"/>
    </xf>
    <xf numFmtId="41" fontId="20" fillId="7" borderId="17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7" borderId="0" xfId="0" applyNumberFormat="1" applyFont="1" applyFill="1" applyBorder="1" applyAlignment="1">
      <alignment horizontal="right"/>
    </xf>
    <xf numFmtId="0" fontId="25" fillId="0" borderId="0" xfId="58" applyFont="1" applyFill="1" applyAlignment="1">
      <alignment horizontal="right"/>
      <protection/>
    </xf>
    <xf numFmtId="0" fontId="25" fillId="0" borderId="0" xfId="58" applyFont="1" applyFill="1" applyBorder="1" applyAlignment="1">
      <alignment horizontal="right"/>
      <protection/>
    </xf>
    <xf numFmtId="0" fontId="9" fillId="0" borderId="0" xfId="58" applyFont="1" applyFill="1" applyAlignment="1">
      <alignment horizontal="right"/>
      <protection/>
    </xf>
    <xf numFmtId="0" fontId="9" fillId="0" borderId="0" xfId="58" applyFont="1" applyFill="1" applyBorder="1" applyAlignment="1">
      <alignment horizontal="right"/>
      <protection/>
    </xf>
    <xf numFmtId="0" fontId="4" fillId="0" borderId="0" xfId="58" applyFont="1" applyFill="1" applyAlignment="1">
      <alignment horizontal="right"/>
      <protection/>
    </xf>
    <xf numFmtId="0" fontId="8" fillId="0" borderId="0" xfId="58" applyFont="1" applyFill="1" applyAlignment="1">
      <alignment horizontal="right"/>
      <protection/>
    </xf>
    <xf numFmtId="0" fontId="20" fillId="22" borderId="17" xfId="58" applyFont="1" applyFill="1" applyBorder="1" applyAlignment="1">
      <alignment horizontal="right"/>
      <protection/>
    </xf>
    <xf numFmtId="0" fontId="9" fillId="22" borderId="16" xfId="58" applyFont="1" applyFill="1" applyBorder="1" applyAlignment="1">
      <alignment horizontal="right" vertical="top" wrapText="1"/>
      <protection/>
    </xf>
    <xf numFmtId="0" fontId="9" fillId="22" borderId="13" xfId="58" applyFont="1" applyFill="1" applyBorder="1" applyAlignment="1">
      <alignment horizontal="right" vertical="top" wrapText="1"/>
      <protection/>
    </xf>
    <xf numFmtId="41" fontId="9" fillId="0" borderId="10" xfId="58" applyNumberFormat="1" applyFont="1" applyFill="1" applyBorder="1" applyAlignment="1">
      <alignment horizontal="right"/>
      <protection/>
    </xf>
    <xf numFmtId="41" fontId="20" fillId="0" borderId="10" xfId="58" applyNumberFormat="1" applyFont="1" applyFill="1" applyBorder="1" applyAlignment="1">
      <alignment horizontal="right"/>
      <protection/>
    </xf>
    <xf numFmtId="41" fontId="9" fillId="7" borderId="10" xfId="58" applyNumberFormat="1" applyFont="1" applyFill="1" applyBorder="1" applyAlignment="1">
      <alignment horizontal="right"/>
      <protection/>
    </xf>
    <xf numFmtId="41" fontId="20" fillId="7" borderId="10" xfId="58" applyNumberFormat="1" applyFont="1" applyFill="1" applyBorder="1" applyAlignment="1">
      <alignment horizontal="right"/>
      <protection/>
    </xf>
    <xf numFmtId="41" fontId="20" fillId="22" borderId="16" xfId="58" applyNumberFormat="1" applyFont="1" applyFill="1" applyBorder="1" applyAlignment="1">
      <alignment horizontal="right"/>
      <protection/>
    </xf>
    <xf numFmtId="41" fontId="20" fillId="0" borderId="21" xfId="58" applyNumberFormat="1" applyFont="1" applyFill="1" applyBorder="1" applyAlignment="1">
      <alignment horizontal="right"/>
      <protection/>
    </xf>
    <xf numFmtId="41" fontId="9" fillId="0" borderId="16" xfId="58" applyNumberFormat="1" applyFont="1" applyFill="1" applyBorder="1" applyAlignment="1">
      <alignment horizontal="right"/>
      <protection/>
    </xf>
    <xf numFmtId="41" fontId="20" fillId="0" borderId="22" xfId="58" applyNumberFormat="1" applyFont="1" applyFill="1" applyBorder="1" applyAlignment="1">
      <alignment horizontal="right"/>
      <protection/>
    </xf>
    <xf numFmtId="41" fontId="9" fillId="0" borderId="0" xfId="58" applyNumberFormat="1" applyFont="1" applyFill="1" applyAlignment="1">
      <alignment horizontal="right"/>
      <protection/>
    </xf>
    <xf numFmtId="41" fontId="9" fillId="0" borderId="0" xfId="58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horizontal="right"/>
    </xf>
    <xf numFmtId="0" fontId="20" fillId="24" borderId="22" xfId="0" applyFont="1" applyFill="1" applyBorder="1" applyAlignment="1">
      <alignment horizontal="right" vertical="top" wrapText="1"/>
    </xf>
    <xf numFmtId="0" fontId="20" fillId="24" borderId="17" xfId="0" applyFont="1" applyFill="1" applyBorder="1" applyAlignment="1">
      <alignment horizontal="right" vertical="top" wrapText="1"/>
    </xf>
    <xf numFmtId="0" fontId="28" fillId="0" borderId="0" xfId="0" applyFont="1" applyFill="1" applyAlignment="1">
      <alignment horizontal="right"/>
    </xf>
    <xf numFmtId="9" fontId="28" fillId="0" borderId="0" xfId="61" applyFont="1" applyFill="1" applyAlignment="1">
      <alignment horizontal="right"/>
    </xf>
    <xf numFmtId="0" fontId="0" fillId="0" borderId="0" xfId="0" applyFill="1" applyAlignment="1">
      <alignment horizontal="right"/>
    </xf>
    <xf numFmtId="49" fontId="20" fillId="24" borderId="22" xfId="56" applyNumberFormat="1" applyFont="1" applyFill="1" applyBorder="1" applyAlignment="1">
      <alignment horizontal="right" vertical="top" wrapText="1"/>
      <protection/>
    </xf>
    <xf numFmtId="0" fontId="20" fillId="24" borderId="16" xfId="0" applyFont="1" applyFill="1" applyBorder="1" applyAlignment="1">
      <alignment horizontal="right" vertical="top" wrapText="1"/>
    </xf>
    <xf numFmtId="41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41" fontId="9" fillId="0" borderId="1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1" fontId="0" fillId="0" borderId="0" xfId="0" applyNumberFormat="1" applyAlignment="1">
      <alignment horizontal="right"/>
    </xf>
    <xf numFmtId="0" fontId="0" fillId="7" borderId="0" xfId="0" applyFill="1" applyAlignment="1">
      <alignment horizontal="right"/>
    </xf>
    <xf numFmtId="41" fontId="0" fillId="0" borderId="0" xfId="0" applyNumberFormat="1" applyBorder="1" applyAlignment="1">
      <alignment horizontal="right"/>
    </xf>
    <xf numFmtId="41" fontId="20" fillId="22" borderId="16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right"/>
    </xf>
    <xf numFmtId="0" fontId="9" fillId="22" borderId="16" xfId="0" applyFont="1" applyFill="1" applyBorder="1" applyAlignment="1">
      <alignment horizontal="right" vertical="top" wrapText="1"/>
    </xf>
    <xf numFmtId="41" fontId="9" fillId="22" borderId="19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41" fontId="9" fillId="0" borderId="2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9" fontId="0" fillId="0" borderId="0" xfId="61" applyFont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41" fontId="2" fillId="0" borderId="10" xfId="0" applyNumberFormat="1" applyFont="1" applyFill="1" applyBorder="1" applyAlignment="1">
      <alignment horizontal="right"/>
    </xf>
    <xf numFmtId="41" fontId="10" fillId="7" borderId="10" xfId="0" applyNumberFormat="1" applyFont="1" applyFill="1" applyBorder="1" applyAlignment="1">
      <alignment horizontal="right"/>
    </xf>
    <xf numFmtId="41" fontId="3" fillId="7" borderId="10" xfId="0" applyNumberFormat="1" applyFont="1" applyFill="1" applyBorder="1" applyAlignment="1">
      <alignment horizontal="right"/>
    </xf>
    <xf numFmtId="41" fontId="10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9" fontId="4" fillId="0" borderId="0" xfId="61" applyFont="1" applyFill="1" applyAlignment="1">
      <alignment horizontal="right"/>
    </xf>
    <xf numFmtId="0" fontId="4" fillId="0" borderId="0" xfId="0" applyFont="1" applyAlignment="1">
      <alignment/>
    </xf>
    <xf numFmtId="3" fontId="9" fillId="0" borderId="17" xfId="0" applyNumberFormat="1" applyFont="1" applyBorder="1" applyAlignment="1">
      <alignment/>
    </xf>
    <xf numFmtId="41" fontId="9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41" fontId="4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9" fillId="0" borderId="1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8" fillId="22" borderId="19" xfId="0" applyNumberFormat="1" applyFont="1" applyFill="1" applyBorder="1" applyAlignment="1">
      <alignment vertical="top" wrapText="1"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9" fontId="0" fillId="0" borderId="0" xfId="61" applyFont="1" applyFill="1" applyAlignment="1">
      <alignment/>
    </xf>
    <xf numFmtId="41" fontId="0" fillId="0" borderId="0" xfId="0" applyNumberFormat="1" applyFont="1" applyAlignment="1">
      <alignment/>
    </xf>
    <xf numFmtId="41" fontId="9" fillId="7" borderId="13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41" fontId="20" fillId="0" borderId="20" xfId="0" applyNumberFormat="1" applyFont="1" applyBorder="1" applyAlignment="1">
      <alignment horizontal="right"/>
    </xf>
    <xf numFmtId="41" fontId="9" fillId="0" borderId="24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20" fillId="0" borderId="10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22" fillId="0" borderId="20" xfId="0" applyFont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top" wrapText="1"/>
    </xf>
    <xf numFmtId="0" fontId="20" fillId="0" borderId="17" xfId="0" applyFont="1" applyFill="1" applyBorder="1" applyAlignment="1">
      <alignment horizontal="right" vertical="top" wrapText="1"/>
    </xf>
    <xf numFmtId="41" fontId="9" fillId="0" borderId="0" xfId="0" applyNumberFormat="1" applyFont="1" applyBorder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right" vertical="center"/>
    </xf>
    <xf numFmtId="9" fontId="30" fillId="0" borderId="0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/>
    </xf>
    <xf numFmtId="3" fontId="30" fillId="0" borderId="0" xfId="0" applyNumberFormat="1" applyFont="1" applyFill="1" applyBorder="1" applyAlignment="1">
      <alignment horizontal="right" vertical="center"/>
    </xf>
    <xf numFmtId="41" fontId="31" fillId="0" borderId="0" xfId="0" applyNumberFormat="1" applyFont="1" applyAlignment="1">
      <alignment/>
    </xf>
    <xf numFmtId="41" fontId="32" fillId="0" borderId="0" xfId="0" applyNumberFormat="1" applyFont="1" applyAlignment="1">
      <alignment/>
    </xf>
    <xf numFmtId="41" fontId="32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167" fontId="9" fillId="0" borderId="16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41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Fill="1" applyBorder="1" applyAlignment="1">
      <alignment vertical="center"/>
    </xf>
    <xf numFmtId="0" fontId="34" fillId="0" borderId="0" xfId="58" applyFont="1" applyFill="1">
      <alignment/>
      <protection/>
    </xf>
    <xf numFmtId="41" fontId="9" fillId="0" borderId="20" xfId="0" applyNumberFormat="1" applyFont="1" applyBorder="1" applyAlignment="1">
      <alignment/>
    </xf>
    <xf numFmtId="41" fontId="9" fillId="0" borderId="21" xfId="0" applyNumberFormat="1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1" fontId="9" fillId="0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168" fontId="29" fillId="0" borderId="16" xfId="0" applyNumberFormat="1" applyFont="1" applyFill="1" applyBorder="1" applyAlignment="1">
      <alignment horizontal="right" vertical="center"/>
    </xf>
    <xf numFmtId="0" fontId="20" fillId="22" borderId="16" xfId="0" applyFont="1" applyFill="1" applyBorder="1" applyAlignment="1">
      <alignment/>
    </xf>
    <xf numFmtId="0" fontId="20" fillId="22" borderId="16" xfId="0" applyFont="1" applyFill="1" applyBorder="1" applyAlignment="1">
      <alignment/>
    </xf>
    <xf numFmtId="168" fontId="9" fillId="0" borderId="16" xfId="0" applyNumberFormat="1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/>
    </xf>
    <xf numFmtId="41" fontId="20" fillId="22" borderId="16" xfId="0" applyNumberFormat="1" applyFont="1" applyFill="1" applyBorder="1" applyAlignment="1">
      <alignment vertical="center"/>
    </xf>
    <xf numFmtId="41" fontId="20" fillId="4" borderId="16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20" fillId="0" borderId="20" xfId="0" applyFont="1" applyFill="1" applyBorder="1" applyAlignment="1">
      <alignment horizontal="right" vertical="top" wrapText="1"/>
    </xf>
    <xf numFmtId="41" fontId="9" fillId="22" borderId="16" xfId="0" applyNumberFormat="1" applyFon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9" fontId="4" fillId="0" borderId="0" xfId="61" applyFont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41" fontId="3" fillId="22" borderId="16" xfId="0" applyNumberFormat="1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20" fillId="22" borderId="13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3" fontId="22" fillId="0" borderId="10" xfId="0" applyNumberFormat="1" applyFont="1" applyBorder="1" applyAlignment="1">
      <alignment horizontal="right"/>
    </xf>
    <xf numFmtId="3" fontId="9" fillId="7" borderId="10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/>
    </xf>
    <xf numFmtId="0" fontId="20" fillId="22" borderId="24" xfId="0" applyFont="1" applyFill="1" applyBorder="1" applyAlignment="1">
      <alignment horizontal="center"/>
    </xf>
    <xf numFmtId="0" fontId="9" fillId="0" borderId="0" xfId="58" applyFont="1">
      <alignment/>
      <protection/>
    </xf>
    <xf numFmtId="0" fontId="20" fillId="22" borderId="22" xfId="0" applyFont="1" applyFill="1" applyBorder="1" applyAlignment="1">
      <alignment vertical="top"/>
    </xf>
    <xf numFmtId="0" fontId="9" fillId="22" borderId="16" xfId="0" applyFont="1" applyFill="1" applyBorder="1" applyAlignment="1">
      <alignment horizontal="center" vertical="top" wrapText="1"/>
    </xf>
    <xf numFmtId="0" fontId="9" fillId="22" borderId="12" xfId="0" applyFont="1" applyFill="1" applyBorder="1" applyAlignment="1">
      <alignment horizontal="center" vertical="top" wrapText="1"/>
    </xf>
    <xf numFmtId="0" fontId="9" fillId="22" borderId="16" xfId="0" applyFont="1" applyFill="1" applyBorder="1" applyAlignment="1">
      <alignment vertical="top" wrapText="1"/>
    </xf>
    <xf numFmtId="0" fontId="20" fillId="22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/>
    </xf>
    <xf numFmtId="41" fontId="9" fillId="7" borderId="10" xfId="0" applyNumberFormat="1" applyFont="1" applyFill="1" applyBorder="1" applyAlignment="1">
      <alignment horizontal="right"/>
    </xf>
    <xf numFmtId="41" fontId="20" fillId="7" borderId="10" xfId="0" applyNumberFormat="1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 horizontal="right"/>
    </xf>
    <xf numFmtId="41" fontId="2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20" fillId="22" borderId="22" xfId="0" applyFont="1" applyFill="1" applyBorder="1" applyAlignment="1">
      <alignment/>
    </xf>
    <xf numFmtId="41" fontId="20" fillId="22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1" fontId="20" fillId="0" borderId="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22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1" fontId="2" fillId="0" borderId="0" xfId="0" applyNumberFormat="1" applyFont="1" applyAlignment="1">
      <alignment/>
    </xf>
    <xf numFmtId="0" fontId="20" fillId="0" borderId="17" xfId="0" applyFont="1" applyFill="1" applyBorder="1" applyAlignment="1">
      <alignment/>
    </xf>
    <xf numFmtId="0" fontId="2" fillId="0" borderId="0" xfId="0" applyFont="1" applyAlignment="1">
      <alignment horizontal="right"/>
    </xf>
    <xf numFmtId="41" fontId="20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41" fontId="2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1" fontId="20" fillId="7" borderId="2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0" fillId="7" borderId="20" xfId="0" applyFont="1" applyFill="1" applyBorder="1" applyAlignment="1">
      <alignment horizontal="right"/>
    </xf>
    <xf numFmtId="0" fontId="20" fillId="0" borderId="20" xfId="0" applyFont="1" applyBorder="1" applyAlignment="1">
      <alignment horizontal="right"/>
    </xf>
    <xf numFmtId="41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41" fontId="9" fillId="7" borderId="10" xfId="0" applyNumberFormat="1" applyFont="1" applyFill="1" applyBorder="1" applyAlignment="1">
      <alignment/>
    </xf>
    <xf numFmtId="0" fontId="20" fillId="22" borderId="13" xfId="0" applyFont="1" applyFill="1" applyBorder="1" applyAlignment="1">
      <alignment horizontal="center"/>
    </xf>
    <xf numFmtId="41" fontId="9" fillId="7" borderId="2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20" fillId="22" borderId="14" xfId="58" applyFont="1" applyFill="1" applyBorder="1" applyAlignment="1">
      <alignment horizontal="left"/>
      <protection/>
    </xf>
    <xf numFmtId="0" fontId="4" fillId="0" borderId="14" xfId="58" applyFont="1" applyFill="1" applyBorder="1" applyAlignment="1">
      <alignment/>
      <protection/>
    </xf>
    <xf numFmtId="41" fontId="9" fillId="0" borderId="17" xfId="58" applyNumberFormat="1" applyFont="1" applyFill="1" applyBorder="1" applyAlignment="1">
      <alignment horizontal="right"/>
      <protection/>
    </xf>
    <xf numFmtId="41" fontId="20" fillId="0" borderId="17" xfId="58" applyNumberFormat="1" applyFont="1" applyFill="1" applyBorder="1" applyAlignment="1">
      <alignment horizontal="right"/>
      <protection/>
    </xf>
    <xf numFmtId="0" fontId="8" fillId="22" borderId="10" xfId="58" applyFont="1" applyFill="1" applyBorder="1" applyAlignment="1">
      <alignment horizontal="left"/>
      <protection/>
    </xf>
    <xf numFmtId="0" fontId="9" fillId="22" borderId="10" xfId="58" applyFont="1" applyFill="1" applyBorder="1" applyAlignment="1">
      <alignment horizontal="left"/>
      <protection/>
    </xf>
    <xf numFmtId="0" fontId="9" fillId="22" borderId="10" xfId="58" applyFont="1" applyFill="1" applyBorder="1" applyAlignment="1">
      <alignment/>
      <protection/>
    </xf>
    <xf numFmtId="0" fontId="9" fillId="22" borderId="13" xfId="58" applyFont="1" applyFill="1" applyBorder="1" applyAlignment="1">
      <alignment/>
      <protection/>
    </xf>
    <xf numFmtId="41" fontId="4" fillId="22" borderId="16" xfId="0" applyNumberFormat="1" applyFont="1" applyFill="1" applyBorder="1" applyAlignment="1">
      <alignment horizontal="center" vertical="top" wrapText="1"/>
    </xf>
    <xf numFmtId="41" fontId="4" fillId="22" borderId="18" xfId="0" applyNumberFormat="1" applyFont="1" applyFill="1" applyBorder="1" applyAlignment="1">
      <alignment horizontal="center" vertical="top" wrapText="1"/>
    </xf>
    <xf numFmtId="0" fontId="20" fillId="22" borderId="17" xfId="0" applyFont="1" applyFill="1" applyBorder="1" applyAlignment="1">
      <alignment/>
    </xf>
    <xf numFmtId="41" fontId="20" fillId="25" borderId="20" xfId="0" applyNumberFormat="1" applyFont="1" applyFill="1" applyBorder="1" applyAlignment="1">
      <alignment horizontal="right"/>
    </xf>
    <xf numFmtId="41" fontId="9" fillId="7" borderId="2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2" fillId="4" borderId="25" xfId="0" applyFont="1" applyFill="1" applyBorder="1" applyAlignment="1">
      <alignment horizontal="centerContinuous"/>
    </xf>
    <xf numFmtId="0" fontId="0" fillId="4" borderId="26" xfId="0" applyFont="1" applyFill="1" applyBorder="1" applyAlignment="1">
      <alignment horizontal="centerContinuous"/>
    </xf>
    <xf numFmtId="0" fontId="0" fillId="4" borderId="27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4" borderId="29" xfId="0" applyFont="1" applyFill="1" applyBorder="1" applyAlignment="1">
      <alignment horizontal="centerContinuous"/>
    </xf>
    <xf numFmtId="0" fontId="0" fillId="4" borderId="0" xfId="0" applyFont="1" applyFill="1" applyBorder="1" applyAlignment="1">
      <alignment horizontal="centerContinuous"/>
    </xf>
    <xf numFmtId="0" fontId="0" fillId="4" borderId="3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4" borderId="31" xfId="0" applyFont="1" applyFill="1" applyBorder="1" applyAlignment="1">
      <alignment horizontal="centerContinuous"/>
    </xf>
    <xf numFmtId="0" fontId="0" fillId="4" borderId="32" xfId="0" applyFont="1" applyFill="1" applyBorder="1" applyAlignment="1">
      <alignment horizontal="centerContinuous"/>
    </xf>
    <xf numFmtId="0" fontId="0" fillId="4" borderId="33" xfId="0" applyFont="1" applyFill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35" xfId="0" applyFont="1" applyBorder="1" applyAlignment="1">
      <alignment/>
    </xf>
    <xf numFmtId="0" fontId="2" fillId="24" borderId="0" xfId="0" applyFont="1" applyFill="1" applyBorder="1" applyAlignment="1">
      <alignment horizontal="centerContinuous"/>
    </xf>
    <xf numFmtId="0" fontId="0" fillId="24" borderId="0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Fill="1" applyBorder="1" applyAlignment="1">
      <alignment horizontal="centerContinuous"/>
    </xf>
    <xf numFmtId="0" fontId="0" fillId="4" borderId="26" xfId="0" applyFont="1" applyFill="1" applyBorder="1" applyAlignment="1">
      <alignment horizontal="centerContinuous"/>
    </xf>
    <xf numFmtId="0" fontId="0" fillId="4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4" borderId="0" xfId="0" applyFont="1" applyFill="1" applyBorder="1" applyAlignment="1">
      <alignment horizontal="centerContinuous"/>
    </xf>
    <xf numFmtId="0" fontId="0" fillId="4" borderId="30" xfId="0" applyFont="1" applyFill="1" applyBorder="1" applyAlignment="1">
      <alignment horizontal="centerContinuous"/>
    </xf>
    <xf numFmtId="0" fontId="0" fillId="4" borderId="32" xfId="0" applyFont="1" applyFill="1" applyBorder="1" applyAlignment="1">
      <alignment horizontal="centerContinuous"/>
    </xf>
    <xf numFmtId="0" fontId="0" fillId="4" borderId="33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1" fillId="0" borderId="24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4" fillId="4" borderId="4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0" fillId="24" borderId="20" xfId="0" applyFont="1" applyFill="1" applyBorder="1" applyAlignment="1">
      <alignment horizontal="centerContinuous"/>
    </xf>
    <xf numFmtId="0" fontId="0" fillId="24" borderId="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vertical="top"/>
    </xf>
    <xf numFmtId="0" fontId="11" fillId="0" borderId="14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20" fillId="0" borderId="13" xfId="0" applyFont="1" applyBorder="1" applyAlignment="1">
      <alignment/>
    </xf>
    <xf numFmtId="41" fontId="20" fillId="0" borderId="19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9" fillId="0" borderId="23" xfId="0" applyFont="1" applyBorder="1" applyAlignment="1">
      <alignment/>
    </xf>
    <xf numFmtId="41" fontId="20" fillId="0" borderId="23" xfId="0" applyNumberFormat="1" applyFont="1" applyBorder="1" applyAlignment="1">
      <alignment horizontal="right"/>
    </xf>
    <xf numFmtId="0" fontId="22" fillId="7" borderId="10" xfId="0" applyFont="1" applyFill="1" applyBorder="1" applyAlignment="1">
      <alignment/>
    </xf>
    <xf numFmtId="0" fontId="22" fillId="7" borderId="13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1" fontId="20" fillId="25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1" fontId="20" fillId="25" borderId="19" xfId="0" applyNumberFormat="1" applyFont="1" applyFill="1" applyBorder="1" applyAlignment="1">
      <alignment horizontal="right"/>
    </xf>
    <xf numFmtId="0" fontId="0" fillId="7" borderId="0" xfId="0" applyFill="1" applyAlignment="1">
      <alignment/>
    </xf>
    <xf numFmtId="0" fontId="22" fillId="7" borderId="15" xfId="0" applyFont="1" applyFill="1" applyBorder="1" applyAlignment="1">
      <alignment/>
    </xf>
    <xf numFmtId="0" fontId="22" fillId="7" borderId="21" xfId="0" applyFon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20" fillId="0" borderId="15" xfId="0" applyFont="1" applyBorder="1" applyAlignment="1">
      <alignment/>
    </xf>
    <xf numFmtId="0" fontId="9" fillId="7" borderId="10" xfId="0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horizontal="right" vertical="center"/>
    </xf>
    <xf numFmtId="41" fontId="20" fillId="7" borderId="20" xfId="0" applyNumberFormat="1" applyFont="1" applyFill="1" applyBorder="1" applyAlignment="1">
      <alignment horizontal="right" vertical="center"/>
    </xf>
    <xf numFmtId="41" fontId="20" fillId="0" borderId="1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Border="1" applyAlignment="1">
      <alignment horizontal="right"/>
    </xf>
    <xf numFmtId="0" fontId="20" fillId="0" borderId="20" xfId="0" applyFont="1" applyFill="1" applyBorder="1" applyAlignment="1">
      <alignment horizontal="right"/>
    </xf>
    <xf numFmtId="0" fontId="20" fillId="0" borderId="2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58" applyFont="1">
      <alignment/>
      <protection/>
    </xf>
    <xf numFmtId="0" fontId="1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8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0" fontId="20" fillId="0" borderId="0" xfId="58" applyFont="1">
      <alignment/>
      <protection/>
    </xf>
    <xf numFmtId="0" fontId="20" fillId="0" borderId="0" xfId="58" applyFont="1" applyBorder="1" applyAlignment="1">
      <alignment horizontal="right"/>
      <protection/>
    </xf>
    <xf numFmtId="0" fontId="20" fillId="22" borderId="11" xfId="58" applyFont="1" applyFill="1" applyBorder="1" applyAlignment="1">
      <alignment horizontal="centerContinuous"/>
      <protection/>
    </xf>
    <xf numFmtId="0" fontId="9" fillId="22" borderId="12" xfId="58" applyFont="1" applyFill="1" applyBorder="1" applyAlignment="1">
      <alignment horizontal="centerContinuous"/>
      <protection/>
    </xf>
    <xf numFmtId="0" fontId="20" fillId="22" borderId="17" xfId="58" applyFont="1" applyFill="1" applyBorder="1" applyAlignment="1">
      <alignment horizontal="centerContinuous"/>
      <protection/>
    </xf>
    <xf numFmtId="0" fontId="9" fillId="22" borderId="16" xfId="58" applyFont="1" applyFill="1" applyBorder="1" applyAlignment="1">
      <alignment horizontal="center" vertical="top" wrapText="1"/>
      <protection/>
    </xf>
    <xf numFmtId="0" fontId="9" fillId="22" borderId="13" xfId="58" applyFont="1" applyFill="1" applyBorder="1" applyAlignment="1">
      <alignment horizontal="center" vertical="top" wrapText="1"/>
      <protection/>
    </xf>
    <xf numFmtId="41" fontId="9" fillId="0" borderId="10" xfId="58" applyNumberFormat="1" applyFont="1" applyFill="1" applyBorder="1">
      <alignment/>
      <protection/>
    </xf>
    <xf numFmtId="0" fontId="20" fillId="7" borderId="21" xfId="0" applyFont="1" applyFill="1" applyBorder="1" applyAlignment="1">
      <alignment vertical="center"/>
    </xf>
    <xf numFmtId="0" fontId="20" fillId="7" borderId="10" xfId="0" applyFont="1" applyFill="1" applyBorder="1" applyAlignment="1">
      <alignment vertical="top"/>
    </xf>
    <xf numFmtId="0" fontId="29" fillId="0" borderId="10" xfId="0" applyFont="1" applyBorder="1" applyAlignment="1">
      <alignment/>
    </xf>
    <xf numFmtId="0" fontId="20" fillId="22" borderId="17" xfId="58" applyFont="1" applyFill="1" applyBorder="1" applyAlignment="1">
      <alignment vertical="center"/>
      <protection/>
    </xf>
    <xf numFmtId="41" fontId="20" fillId="22" borderId="18" xfId="58" applyNumberFormat="1" applyFont="1" applyFill="1" applyBorder="1" applyAlignment="1">
      <alignment vertical="center"/>
      <protection/>
    </xf>
    <xf numFmtId="41" fontId="4" fillId="0" borderId="0" xfId="58" applyNumberFormat="1" applyFont="1" applyFill="1">
      <alignment/>
      <protection/>
    </xf>
    <xf numFmtId="41" fontId="4" fillId="0" borderId="0" xfId="58" applyNumberFormat="1" applyFont="1" applyFill="1" applyBorder="1">
      <alignment/>
      <protection/>
    </xf>
    <xf numFmtId="41" fontId="4" fillId="0" borderId="0" xfId="58" applyNumberFormat="1" applyFont="1">
      <alignment/>
      <protection/>
    </xf>
    <xf numFmtId="41" fontId="4" fillId="0" borderId="0" xfId="58" applyNumberFormat="1" applyFont="1" applyBorder="1">
      <alignment/>
      <protection/>
    </xf>
    <xf numFmtId="41" fontId="29" fillId="0" borderId="0" xfId="0" applyNumberFormat="1" applyFont="1" applyFill="1" applyBorder="1" applyAlignment="1">
      <alignment horizontal="right" vertical="center"/>
    </xf>
    <xf numFmtId="0" fontId="20" fillId="0" borderId="21" xfId="0" applyFont="1" applyBorder="1" applyAlignment="1">
      <alignment wrapText="1"/>
    </xf>
    <xf numFmtId="169" fontId="29" fillId="0" borderId="16" xfId="0" applyNumberFormat="1" applyFont="1" applyFill="1" applyBorder="1" applyAlignment="1">
      <alignment horizontal="right" vertical="center"/>
    </xf>
    <xf numFmtId="169" fontId="9" fillId="0" borderId="16" xfId="0" applyNumberFormat="1" applyFont="1" applyFill="1" applyBorder="1" applyAlignment="1">
      <alignment horizontal="right" vertical="center"/>
    </xf>
    <xf numFmtId="165" fontId="9" fillId="0" borderId="16" xfId="0" applyNumberFormat="1" applyFont="1" applyFill="1" applyBorder="1" applyAlignment="1">
      <alignment horizontal="right" vertical="center"/>
    </xf>
    <xf numFmtId="0" fontId="9" fillId="24" borderId="17" xfId="0" applyFont="1" applyFill="1" applyBorder="1" applyAlignment="1">
      <alignment/>
    </xf>
    <xf numFmtId="41" fontId="8" fillId="24" borderId="13" xfId="0" applyNumberFormat="1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right"/>
    </xf>
    <xf numFmtId="0" fontId="20" fillId="7" borderId="13" xfId="0" applyFont="1" applyFill="1" applyBorder="1" applyAlignment="1">
      <alignment/>
    </xf>
    <xf numFmtId="41" fontId="9" fillId="7" borderId="13" xfId="0" applyNumberFormat="1" applyFont="1" applyFill="1" applyBorder="1" applyAlignment="1">
      <alignment horizontal="right"/>
    </xf>
    <xf numFmtId="41" fontId="20" fillId="7" borderId="13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167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/>
    </xf>
    <xf numFmtId="41" fontId="9" fillId="0" borderId="0" xfId="0" applyNumberFormat="1" applyFont="1" applyAlignment="1">
      <alignment horizontal="right"/>
    </xf>
    <xf numFmtId="165" fontId="9" fillId="0" borderId="16" xfId="61" applyNumberFormat="1" applyFont="1" applyBorder="1" applyAlignment="1">
      <alignment horizontal="right" vertical="center"/>
    </xf>
    <xf numFmtId="41" fontId="9" fillId="0" borderId="18" xfId="58" applyNumberFormat="1" applyFont="1" applyFill="1" applyBorder="1" applyAlignment="1">
      <alignment vertical="center"/>
      <protection/>
    </xf>
    <xf numFmtId="41" fontId="9" fillId="0" borderId="16" xfId="58" applyNumberFormat="1" applyFont="1" applyFill="1" applyBorder="1" applyAlignment="1">
      <alignment vertical="center"/>
      <protection/>
    </xf>
    <xf numFmtId="41" fontId="9" fillId="0" borderId="18" xfId="0" applyNumberFormat="1" applyFont="1" applyFill="1" applyBorder="1" applyAlignment="1">
      <alignment vertical="center"/>
    </xf>
    <xf numFmtId="0" fontId="9" fillId="0" borderId="16" xfId="58" applyFont="1" applyFill="1" applyBorder="1" applyAlignment="1">
      <alignment vertical="center"/>
      <protection/>
    </xf>
    <xf numFmtId="9" fontId="9" fillId="0" borderId="18" xfId="61" applyFont="1" applyFill="1" applyBorder="1" applyAlignment="1">
      <alignment vertical="center"/>
    </xf>
    <xf numFmtId="9" fontId="9" fillId="0" borderId="16" xfId="61" applyFont="1" applyFill="1" applyBorder="1" applyAlignment="1">
      <alignment vertical="center"/>
    </xf>
    <xf numFmtId="41" fontId="9" fillId="0" borderId="0" xfId="61" applyNumberFormat="1" applyFont="1" applyAlignment="1">
      <alignment vertical="center"/>
    </xf>
    <xf numFmtId="169" fontId="0" fillId="0" borderId="0" xfId="0" applyNumberFormat="1" applyAlignment="1">
      <alignment/>
    </xf>
    <xf numFmtId="169" fontId="8" fillId="4" borderId="12" xfId="0" applyNumberFormat="1" applyFont="1" applyFill="1" applyBorder="1" applyAlignment="1">
      <alignment horizontal="centerContinuous"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Fill="1" applyAlignment="1">
      <alignment/>
    </xf>
    <xf numFmtId="9" fontId="0" fillId="0" borderId="0" xfId="61" applyFont="1" applyAlignment="1">
      <alignment/>
    </xf>
    <xf numFmtId="165" fontId="0" fillId="0" borderId="0" xfId="61" applyNumberFormat="1" applyFont="1" applyAlignment="1">
      <alignment/>
    </xf>
    <xf numFmtId="9" fontId="0" fillId="0" borderId="0" xfId="61" applyFont="1" applyAlignment="1">
      <alignment vertical="center"/>
    </xf>
    <xf numFmtId="9" fontId="4" fillId="0" borderId="0" xfId="61" applyFont="1" applyAlignment="1">
      <alignment/>
    </xf>
    <xf numFmtId="41" fontId="20" fillId="7" borderId="20" xfId="0" applyNumberFormat="1" applyFont="1" applyFill="1" applyBorder="1" applyAlignment="1">
      <alignment horizontal="left"/>
    </xf>
    <xf numFmtId="41" fontId="20" fillId="0" borderId="20" xfId="0" applyNumberFormat="1" applyFont="1" applyBorder="1" applyAlignment="1">
      <alignment horizontal="left"/>
    </xf>
    <xf numFmtId="41" fontId="4" fillId="0" borderId="0" xfId="61" applyNumberFormat="1" applyFont="1" applyFill="1" applyAlignment="1">
      <alignment/>
    </xf>
    <xf numFmtId="0" fontId="68" fillId="0" borderId="0" xfId="0" applyFont="1" applyAlignment="1">
      <alignment/>
    </xf>
    <xf numFmtId="0" fontId="60" fillId="0" borderId="0" xfId="52" applyAlignment="1" applyProtection="1">
      <alignment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69" fillId="0" borderId="0" xfId="0" applyFont="1" applyAlignment="1">
      <alignment horizontal="justify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52" applyFont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8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right"/>
    </xf>
    <xf numFmtId="15" fontId="0" fillId="0" borderId="0" xfId="0" applyNumberFormat="1" applyFont="1" applyAlignment="1">
      <alignment/>
    </xf>
    <xf numFmtId="0" fontId="3" fillId="0" borderId="11" xfId="0" applyFont="1" applyBorder="1" applyAlignment="1">
      <alignment vertical="top"/>
    </xf>
    <xf numFmtId="0" fontId="0" fillId="0" borderId="0" xfId="0" applyFont="1" applyAlignment="1">
      <alignment/>
    </xf>
    <xf numFmtId="0" fontId="6" fillId="0" borderId="0" xfId="56" applyFont="1" applyFill="1" applyAlignment="1">
      <alignment vertical="top"/>
      <protection/>
    </xf>
    <xf numFmtId="0" fontId="0" fillId="0" borderId="0" xfId="56" applyFill="1">
      <alignment/>
      <protection/>
    </xf>
    <xf numFmtId="0" fontId="0" fillId="0" borderId="0" xfId="56" applyFill="1" applyBorder="1">
      <alignment/>
      <protection/>
    </xf>
    <xf numFmtId="0" fontId="9" fillId="0" borderId="0" xfId="56" applyFont="1" applyFill="1">
      <alignment/>
      <protection/>
    </xf>
    <xf numFmtId="0" fontId="37" fillId="0" borderId="0" xfId="56" applyFont="1" applyFill="1" applyAlignment="1">
      <alignment vertical="top"/>
      <protection/>
    </xf>
    <xf numFmtId="0" fontId="18" fillId="0" borderId="0" xfId="56" applyFont="1" applyFill="1">
      <alignment/>
      <protection/>
    </xf>
    <xf numFmtId="0" fontId="18" fillId="0" borderId="17" xfId="56" applyFont="1" applyFill="1" applyBorder="1" applyAlignment="1">
      <alignment/>
      <protection/>
    </xf>
    <xf numFmtId="0" fontId="18" fillId="0" borderId="22" xfId="56" applyFont="1" applyFill="1" applyBorder="1" applyAlignment="1">
      <alignment horizontal="centerContinuous" vertical="center" wrapText="1"/>
      <protection/>
    </xf>
    <xf numFmtId="0" fontId="18" fillId="0" borderId="12" xfId="56" applyFont="1" applyFill="1" applyBorder="1" applyAlignment="1">
      <alignment horizontal="centerContinuous" vertical="center" wrapText="1"/>
      <protection/>
    </xf>
    <xf numFmtId="0" fontId="18" fillId="0" borderId="17" xfId="56" applyFont="1" applyFill="1" applyBorder="1" applyAlignment="1">
      <alignment horizontal="center"/>
      <protection/>
    </xf>
    <xf numFmtId="0" fontId="18" fillId="0" borderId="24" xfId="56" applyFont="1" applyFill="1" applyBorder="1" applyAlignment="1">
      <alignment horizontal="center" wrapText="1"/>
      <protection/>
    </xf>
    <xf numFmtId="0" fontId="18" fillId="0" borderId="16" xfId="56" applyFont="1" applyFill="1" applyBorder="1" applyAlignment="1">
      <alignment horizontal="centerContinuous"/>
      <protection/>
    </xf>
    <xf numFmtId="0" fontId="40" fillId="0" borderId="16" xfId="56" applyFont="1" applyFill="1" applyBorder="1" applyAlignment="1">
      <alignment horizontal="centerContinuous"/>
      <protection/>
    </xf>
    <xf numFmtId="0" fontId="18" fillId="0" borderId="10" xfId="56" applyFont="1" applyFill="1" applyBorder="1" applyAlignment="1">
      <alignment/>
      <protection/>
    </xf>
    <xf numFmtId="0" fontId="18" fillId="0" borderId="22" xfId="56" applyFont="1" applyFill="1" applyBorder="1" applyAlignment="1">
      <alignment horizontal="centerContinuous" vertical="center"/>
      <protection/>
    </xf>
    <xf numFmtId="0" fontId="18" fillId="0" borderId="12" xfId="56" applyFont="1" applyFill="1" applyBorder="1" applyAlignment="1">
      <alignment horizontal="centerContinuous" vertical="center"/>
      <protection/>
    </xf>
    <xf numFmtId="0" fontId="18" fillId="0" borderId="14" xfId="56" applyFont="1" applyFill="1" applyBorder="1" applyAlignment="1">
      <alignment horizontal="center"/>
      <protection/>
    </xf>
    <xf numFmtId="0" fontId="18" fillId="0" borderId="10" xfId="56" applyFont="1" applyFill="1" applyBorder="1" applyAlignment="1">
      <alignment horizontal="center" vertical="top" wrapText="1"/>
      <protection/>
    </xf>
    <xf numFmtId="0" fontId="18" fillId="0" borderId="20" xfId="56" applyFont="1" applyFill="1" applyBorder="1" applyAlignment="1">
      <alignment horizontal="center" wrapText="1"/>
      <protection/>
    </xf>
    <xf numFmtId="0" fontId="18" fillId="0" borderId="0" xfId="56" applyFont="1" applyFill="1" applyBorder="1" applyAlignment="1">
      <alignment horizontal="center" wrapText="1"/>
      <protection/>
    </xf>
    <xf numFmtId="49" fontId="18" fillId="0" borderId="17" xfId="56" applyNumberFormat="1" applyFont="1" applyFill="1" applyBorder="1" applyAlignment="1">
      <alignment horizontal="center" wrapText="1"/>
      <protection/>
    </xf>
    <xf numFmtId="49" fontId="41" fillId="0" borderId="10" xfId="56" applyNumberFormat="1" applyFont="1" applyFill="1" applyBorder="1" applyAlignment="1">
      <alignment horizontal="center" wrapText="1"/>
      <protection/>
    </xf>
    <xf numFmtId="0" fontId="18" fillId="0" borderId="13" xfId="56" applyFont="1" applyFill="1" applyBorder="1">
      <alignment/>
      <protection/>
    </xf>
    <xf numFmtId="49" fontId="18" fillId="0" borderId="22" xfId="56" applyNumberFormat="1" applyFont="1" applyFill="1" applyBorder="1" applyAlignment="1">
      <alignment horizontal="center" vertical="top" wrapText="1"/>
      <protection/>
    </xf>
    <xf numFmtId="49" fontId="18" fillId="0" borderId="13" xfId="56" applyNumberFormat="1" applyFont="1" applyFill="1" applyBorder="1" applyAlignment="1">
      <alignment horizontal="center" vertical="top" wrapText="1"/>
      <protection/>
    </xf>
    <xf numFmtId="0" fontId="18" fillId="0" borderId="19" xfId="56" applyFont="1" applyFill="1" applyBorder="1" applyAlignment="1">
      <alignment horizontal="center" vertical="top" wrapText="1"/>
      <protection/>
    </xf>
    <xf numFmtId="0" fontId="18" fillId="0" borderId="23" xfId="56" applyFont="1" applyFill="1" applyBorder="1" applyAlignment="1">
      <alignment horizontal="center" vertical="top" wrapText="1"/>
      <protection/>
    </xf>
    <xf numFmtId="0" fontId="38" fillId="0" borderId="13" xfId="57" applyFont="1" applyFill="1" applyBorder="1">
      <alignment/>
      <protection/>
    </xf>
    <xf numFmtId="0" fontId="42" fillId="0" borderId="13" xfId="56" applyFont="1" applyFill="1" applyBorder="1">
      <alignment/>
      <protection/>
    </xf>
    <xf numFmtId="0" fontId="9" fillId="0" borderId="0" xfId="56" applyFont="1" applyFill="1" applyAlignment="1">
      <alignment wrapText="1"/>
      <protection/>
    </xf>
    <xf numFmtId="0" fontId="9" fillId="0" borderId="0" xfId="56" applyFont="1" applyFill="1" applyBorder="1">
      <alignment/>
      <protection/>
    </xf>
    <xf numFmtId="0" fontId="0" fillId="0" borderId="0" xfId="56" applyFill="1" applyAlignment="1">
      <alignment wrapText="1"/>
      <protection/>
    </xf>
    <xf numFmtId="41" fontId="18" fillId="0" borderId="10" xfId="56" applyNumberFormat="1" applyFont="1" applyFill="1" applyBorder="1">
      <alignment/>
      <protection/>
    </xf>
    <xf numFmtId="41" fontId="18" fillId="0" borderId="21" xfId="56" applyNumberFormat="1" applyFont="1" applyFill="1" applyBorder="1">
      <alignment/>
      <protection/>
    </xf>
    <xf numFmtId="164" fontId="41" fillId="0" borderId="10" xfId="61" applyNumberFormat="1" applyFont="1" applyFill="1" applyBorder="1" applyAlignment="1">
      <alignment/>
    </xf>
    <xf numFmtId="3" fontId="18" fillId="0" borderId="10" xfId="56" applyNumberFormat="1" applyFont="1" applyFill="1" applyBorder="1">
      <alignment/>
      <protection/>
    </xf>
    <xf numFmtId="41" fontId="48" fillId="0" borderId="10" xfId="56" applyNumberFormat="1" applyFont="1" applyFill="1" applyBorder="1">
      <alignment/>
      <protection/>
    </xf>
    <xf numFmtId="9" fontId="49" fillId="0" borderId="10" xfId="61" applyFont="1" applyFill="1" applyBorder="1" applyAlignment="1">
      <alignment/>
    </xf>
    <xf numFmtId="166" fontId="48" fillId="0" borderId="10" xfId="56" applyNumberFormat="1" applyFont="1" applyFill="1" applyBorder="1">
      <alignment/>
      <protection/>
    </xf>
    <xf numFmtId="0" fontId="18" fillId="0" borderId="10" xfId="56" applyFont="1" applyFill="1" applyBorder="1" applyAlignment="1">
      <alignment vertical="center"/>
      <protection/>
    </xf>
    <xf numFmtId="3" fontId="18" fillId="0" borderId="10" xfId="56" applyNumberFormat="1" applyFont="1" applyFill="1" applyBorder="1" applyAlignment="1">
      <alignment vertical="center"/>
      <protection/>
    </xf>
    <xf numFmtId="41" fontId="48" fillId="0" borderId="10" xfId="56" applyNumberFormat="1" applyFont="1" applyFill="1" applyBorder="1" applyAlignment="1">
      <alignment vertical="center"/>
      <protection/>
    </xf>
    <xf numFmtId="41" fontId="48" fillId="0" borderId="21" xfId="56" applyNumberFormat="1" applyFont="1" applyFill="1" applyBorder="1">
      <alignment/>
      <protection/>
    </xf>
    <xf numFmtId="41" fontId="48" fillId="0" borderId="21" xfId="56" applyNumberFormat="1" applyFont="1" applyFill="1" applyBorder="1" applyAlignment="1">
      <alignment vertical="center"/>
      <protection/>
    </xf>
    <xf numFmtId="0" fontId="49" fillId="0" borderId="10" xfId="56" applyFont="1" applyFill="1" applyBorder="1">
      <alignment/>
      <protection/>
    </xf>
    <xf numFmtId="0" fontId="18" fillId="0" borderId="16" xfId="56" applyFont="1" applyFill="1" applyBorder="1" applyAlignment="1">
      <alignment vertical="center"/>
      <protection/>
    </xf>
    <xf numFmtId="3" fontId="18" fillId="0" borderId="16" xfId="56" applyNumberFormat="1" applyFont="1" applyFill="1" applyBorder="1" applyAlignment="1">
      <alignment vertical="center"/>
      <protection/>
    </xf>
    <xf numFmtId="41" fontId="48" fillId="0" borderId="16" xfId="56" applyNumberFormat="1" applyFont="1" applyFill="1" applyBorder="1" applyAlignment="1">
      <alignment vertical="center"/>
      <protection/>
    </xf>
    <xf numFmtId="9" fontId="49" fillId="0" borderId="16" xfId="56" applyNumberFormat="1" applyFont="1" applyFill="1" applyBorder="1" applyAlignment="1">
      <alignment vertical="center"/>
      <protection/>
    </xf>
    <xf numFmtId="0" fontId="9" fillId="0" borderId="0" xfId="56" applyFont="1" applyFill="1" applyBorder="1" applyAlignment="1">
      <alignment vertical="center"/>
      <protection/>
    </xf>
    <xf numFmtId="0" fontId="40" fillId="0" borderId="0" xfId="56" applyFont="1" applyFill="1" applyBorder="1" applyAlignment="1">
      <alignment/>
      <protection/>
    </xf>
    <xf numFmtId="0" fontId="43" fillId="0" borderId="0" xfId="56" applyFont="1" applyFill="1" applyBorder="1">
      <alignment/>
      <protection/>
    </xf>
    <xf numFmtId="41" fontId="43" fillId="0" borderId="0" xfId="56" applyNumberFormat="1" applyFont="1" applyFill="1" applyBorder="1">
      <alignment/>
      <protection/>
    </xf>
    <xf numFmtId="41" fontId="18" fillId="0" borderId="0" xfId="56" applyNumberFormat="1" applyFont="1" applyFill="1" applyBorder="1">
      <alignment/>
      <protection/>
    </xf>
    <xf numFmtId="0" fontId="18" fillId="0" borderId="0" xfId="56" applyFont="1" applyFill="1" applyBorder="1" applyAlignment="1">
      <alignment/>
      <protection/>
    </xf>
    <xf numFmtId="0" fontId="18" fillId="0" borderId="0" xfId="56" applyFont="1" applyFill="1" applyBorder="1">
      <alignment/>
      <protection/>
    </xf>
    <xf numFmtId="9" fontId="18" fillId="0" borderId="0" xfId="61" applyFont="1" applyFill="1" applyBorder="1" applyAlignment="1">
      <alignment/>
    </xf>
    <xf numFmtId="41" fontId="48" fillId="0" borderId="10" xfId="56" applyNumberFormat="1" applyFont="1" applyFill="1" applyBorder="1" applyAlignment="1">
      <alignment horizontal="right"/>
      <protection/>
    </xf>
    <xf numFmtId="41" fontId="48" fillId="0" borderId="10" xfId="56" applyNumberFormat="1" applyFont="1" applyFill="1" applyBorder="1" applyAlignment="1">
      <alignment horizontal="right" vertical="center"/>
      <protection/>
    </xf>
    <xf numFmtId="41" fontId="22" fillId="0" borderId="10" xfId="0" applyNumberFormat="1" applyFont="1" applyBorder="1" applyAlignment="1">
      <alignment horizontal="right"/>
    </xf>
    <xf numFmtId="41" fontId="9" fillId="7" borderId="10" xfId="0" applyNumberFormat="1" applyFont="1" applyFill="1" applyBorder="1" applyAlignment="1">
      <alignment horizontal="right" wrapText="1"/>
    </xf>
    <xf numFmtId="41" fontId="9" fillId="0" borderId="13" xfId="0" applyNumberFormat="1" applyFont="1" applyBorder="1" applyAlignment="1">
      <alignment horizontal="right"/>
    </xf>
    <xf numFmtId="41" fontId="9" fillId="7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25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0" fillId="22" borderId="17" xfId="58" applyFont="1" applyFill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20" fillId="22" borderId="17" xfId="58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20" fillId="22" borderId="22" xfId="58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20" fillId="22" borderId="22" xfId="0" applyFont="1" applyFill="1" applyBorder="1" applyAlignment="1">
      <alignment horizontal="center"/>
    </xf>
    <xf numFmtId="41" fontId="20" fillId="22" borderId="22" xfId="0" applyNumberFormat="1" applyFont="1" applyFill="1" applyBorder="1" applyAlignment="1">
      <alignment horizontal="center"/>
    </xf>
    <xf numFmtId="0" fontId="8" fillId="22" borderId="22" xfId="0" applyFont="1" applyFill="1" applyBorder="1" applyAlignment="1">
      <alignment horizontal="center"/>
    </xf>
    <xf numFmtId="0" fontId="8" fillId="22" borderId="18" xfId="0" applyFont="1" applyFill="1" applyBorder="1" applyAlignment="1">
      <alignment horizontal="center"/>
    </xf>
    <xf numFmtId="0" fontId="20" fillId="22" borderId="17" xfId="0" applyFont="1" applyFill="1" applyBorder="1" applyAlignment="1">
      <alignment wrapText="1"/>
    </xf>
    <xf numFmtId="0" fontId="20" fillId="22" borderId="10" xfId="0" applyFont="1" applyFill="1" applyBorder="1" applyAlignment="1">
      <alignment wrapText="1"/>
    </xf>
    <xf numFmtId="0" fontId="9" fillId="0" borderId="12" xfId="0" applyFont="1" applyBorder="1" applyAlignment="1">
      <alignment horizontal="center"/>
    </xf>
    <xf numFmtId="0" fontId="20" fillId="22" borderId="18" xfId="0" applyFont="1" applyFill="1" applyBorder="1" applyAlignment="1">
      <alignment horizontal="center"/>
    </xf>
    <xf numFmtId="0" fontId="0" fillId="22" borderId="10" xfId="0" applyFill="1" applyBorder="1" applyAlignment="1">
      <alignment wrapText="1"/>
    </xf>
    <xf numFmtId="0" fontId="20" fillId="22" borderId="2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7" fillId="0" borderId="0" xfId="56" applyFont="1" applyFill="1" applyAlignment="1">
      <alignment wrapText="1"/>
      <protection/>
    </xf>
    <xf numFmtId="0" fontId="10" fillId="0" borderId="0" xfId="0" applyFont="1" applyFill="1" applyAlignment="1">
      <alignment wrapText="1"/>
    </xf>
    <xf numFmtId="0" fontId="10" fillId="0" borderId="23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_Copy of hosb0611-tabs" xfId="52"/>
    <cellStyle name="Input" xfId="53"/>
    <cellStyle name="Linked Cell" xfId="54"/>
    <cellStyle name="Neutral" xfId="55"/>
    <cellStyle name="Normal_newtab19" xfId="56"/>
    <cellStyle name="Normal_newtab19_1" xfId="57"/>
    <cellStyle name="Normal_newtab3 (4)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2" ht="45.75">
      <c r="A2" s="735" t="s">
        <v>481</v>
      </c>
    </row>
    <row r="3" ht="9.75" customHeight="1">
      <c r="A3" s="735"/>
    </row>
    <row r="4" ht="45.75">
      <c r="A4" s="735" t="s">
        <v>482</v>
      </c>
    </row>
    <row r="5" ht="8.25" customHeight="1">
      <c r="A5" s="735"/>
    </row>
    <row r="6" ht="45.75">
      <c r="A6" s="735" t="s">
        <v>483</v>
      </c>
    </row>
    <row r="8" ht="45.75">
      <c r="A8" s="735" t="s">
        <v>551</v>
      </c>
    </row>
    <row r="10" ht="45.75">
      <c r="A10" s="735" t="s">
        <v>484</v>
      </c>
    </row>
    <row r="13" ht="12.75">
      <c r="A13" s="748" t="s">
        <v>559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425"/>
  <sheetViews>
    <sheetView showGridLines="0" zoomScaleSheetLayoutView="75" zoomScalePageLayoutView="0" workbookViewId="0" topLeftCell="A1">
      <selection activeCell="C221" sqref="C221"/>
    </sheetView>
  </sheetViews>
  <sheetFormatPr defaultColWidth="9.140625" defaultRowHeight="12.75"/>
  <cols>
    <col min="1" max="1" width="29.57421875" style="135" customWidth="1"/>
    <col min="2" max="2" width="39.28125" style="135" customWidth="1"/>
    <col min="3" max="4" width="17.8515625" style="340" customWidth="1"/>
    <col min="5" max="5" width="18.00390625" style="340" customWidth="1"/>
    <col min="6" max="6" width="17.7109375" style="340" customWidth="1"/>
    <col min="7" max="16384" width="9.140625" style="32" customWidth="1"/>
  </cols>
  <sheetData>
    <row r="1" spans="1:6" s="153" customFormat="1" ht="23.25">
      <c r="A1" s="73" t="s">
        <v>58</v>
      </c>
      <c r="B1" s="59"/>
      <c r="C1" s="338"/>
      <c r="D1" s="338"/>
      <c r="E1" s="338"/>
      <c r="F1" s="339"/>
    </row>
    <row r="2" spans="1:6" ht="18">
      <c r="A2" s="228"/>
      <c r="B2" s="90"/>
      <c r="F2" s="341"/>
    </row>
    <row r="3" spans="1:6" ht="12.75" customHeight="1">
      <c r="A3" s="90"/>
      <c r="B3" s="90"/>
      <c r="F3" s="341"/>
    </row>
    <row r="4" spans="1:6" s="229" customFormat="1" ht="15.75">
      <c r="A4" s="228" t="s">
        <v>551</v>
      </c>
      <c r="C4" s="342"/>
      <c r="D4" s="342"/>
      <c r="E4" s="343"/>
      <c r="F4" s="230" t="s">
        <v>0</v>
      </c>
    </row>
    <row r="5" spans="1:6" ht="19.5" customHeight="1">
      <c r="A5" s="141" t="s">
        <v>1</v>
      </c>
      <c r="B5" s="825" t="s">
        <v>59</v>
      </c>
      <c r="C5" s="829" t="s">
        <v>60</v>
      </c>
      <c r="D5" s="830"/>
      <c r="E5" s="831"/>
      <c r="F5" s="344" t="s">
        <v>3</v>
      </c>
    </row>
    <row r="6" spans="1:6" ht="72.75" customHeight="1">
      <c r="A6" s="136"/>
      <c r="B6" s="826"/>
      <c r="C6" s="345" t="s">
        <v>61</v>
      </c>
      <c r="D6" s="345" t="s">
        <v>62</v>
      </c>
      <c r="E6" s="345" t="s">
        <v>235</v>
      </c>
      <c r="F6" s="346"/>
    </row>
    <row r="7" spans="1:6" ht="15.75" customHeight="1">
      <c r="A7" s="142" t="s">
        <v>63</v>
      </c>
      <c r="B7" s="154" t="s">
        <v>4</v>
      </c>
      <c r="C7" s="347">
        <v>338273</v>
      </c>
      <c r="D7" s="347">
        <v>51767</v>
      </c>
      <c r="E7" s="347">
        <v>474142</v>
      </c>
      <c r="F7" s="348">
        <f>SUM(C7:E7)</f>
        <v>864182</v>
      </c>
    </row>
    <row r="8" spans="1:6" ht="15.75" customHeight="1">
      <c r="A8" s="143"/>
      <c r="B8" s="155" t="s">
        <v>64</v>
      </c>
      <c r="C8" s="349">
        <v>262283</v>
      </c>
      <c r="D8" s="349">
        <v>39139</v>
      </c>
      <c r="E8" s="349">
        <v>31494</v>
      </c>
      <c r="F8" s="350">
        <f>SUM(C8:E8)</f>
        <v>332916</v>
      </c>
    </row>
    <row r="9" spans="1:6" ht="15.75" customHeight="1">
      <c r="A9" s="143"/>
      <c r="B9" s="154" t="s">
        <v>65</v>
      </c>
      <c r="C9" s="347">
        <v>17591</v>
      </c>
      <c r="D9" s="347">
        <v>0</v>
      </c>
      <c r="E9" s="347">
        <v>185</v>
      </c>
      <c r="F9" s="348">
        <f>SUM(C9:E9)</f>
        <v>17776</v>
      </c>
    </row>
    <row r="10" spans="1:6" ht="15.75" customHeight="1">
      <c r="A10" s="143"/>
      <c r="B10" s="155" t="s">
        <v>66</v>
      </c>
      <c r="C10" s="349">
        <v>3555</v>
      </c>
      <c r="D10" s="349">
        <v>0</v>
      </c>
      <c r="E10" s="349">
        <v>1781</v>
      </c>
      <c r="F10" s="350">
        <f>SUM(C10:E10)</f>
        <v>5336</v>
      </c>
    </row>
    <row r="11" spans="1:6" ht="15.75" customHeight="1">
      <c r="A11" s="143"/>
      <c r="B11" s="154" t="s">
        <v>447</v>
      </c>
      <c r="C11" s="347">
        <v>207155</v>
      </c>
      <c r="D11" s="347">
        <v>231612</v>
      </c>
      <c r="E11" s="347">
        <v>1020786</v>
      </c>
      <c r="F11" s="348">
        <f>SUM(C11:E11)</f>
        <v>1459553</v>
      </c>
    </row>
    <row r="12" spans="1:6" ht="15.75" customHeight="1">
      <c r="A12" s="144"/>
      <c r="B12" s="138" t="s">
        <v>3</v>
      </c>
      <c r="C12" s="351">
        <f>SUM(C7:C11)</f>
        <v>828857</v>
      </c>
      <c r="D12" s="351">
        <f>SUM(D7:D11)</f>
        <v>322518</v>
      </c>
      <c r="E12" s="351">
        <f>SUM(E7:E11)</f>
        <v>1528388</v>
      </c>
      <c r="F12" s="351">
        <f>SUM(F7:F11)</f>
        <v>2679763</v>
      </c>
    </row>
    <row r="13" spans="1:6" ht="15.75" customHeight="1">
      <c r="A13" s="142" t="s">
        <v>67</v>
      </c>
      <c r="B13" s="154" t="s">
        <v>4</v>
      </c>
      <c r="C13" s="347">
        <v>82249</v>
      </c>
      <c r="D13" s="347">
        <v>1874</v>
      </c>
      <c r="E13" s="347">
        <v>2368</v>
      </c>
      <c r="F13" s="348">
        <f>SUM(C13:E13)</f>
        <v>86491</v>
      </c>
    </row>
    <row r="14" spans="1:6" ht="15.75" customHeight="1">
      <c r="A14" s="143"/>
      <c r="B14" s="155" t="s">
        <v>64</v>
      </c>
      <c r="C14" s="349">
        <v>136637</v>
      </c>
      <c r="D14" s="349">
        <v>1235</v>
      </c>
      <c r="E14" s="349">
        <v>0</v>
      </c>
      <c r="F14" s="350">
        <f>SUM(C14:E14)</f>
        <v>137872</v>
      </c>
    </row>
    <row r="15" spans="1:6" ht="15.75" customHeight="1">
      <c r="A15" s="143"/>
      <c r="B15" s="154" t="s">
        <v>65</v>
      </c>
      <c r="C15" s="347">
        <v>33064</v>
      </c>
      <c r="D15" s="347">
        <v>0</v>
      </c>
      <c r="E15" s="347">
        <v>0</v>
      </c>
      <c r="F15" s="348">
        <f>SUM(C15:E15)</f>
        <v>33064</v>
      </c>
    </row>
    <row r="16" spans="1:6" ht="15.75" customHeight="1">
      <c r="A16" s="143"/>
      <c r="B16" s="155" t="s">
        <v>66</v>
      </c>
      <c r="C16" s="349">
        <v>1171</v>
      </c>
      <c r="D16" s="349">
        <v>0</v>
      </c>
      <c r="E16" s="349">
        <v>0</v>
      </c>
      <c r="F16" s="350">
        <f>SUM(C16:E16)</f>
        <v>1171</v>
      </c>
    </row>
    <row r="17" spans="1:6" ht="15.75" customHeight="1">
      <c r="A17" s="143"/>
      <c r="B17" s="154" t="str">
        <f>$B$11</f>
        <v>Breeding of GM or HM</v>
      </c>
      <c r="C17" s="347">
        <v>2506</v>
      </c>
      <c r="D17" s="347">
        <v>8285</v>
      </c>
      <c r="E17" s="347">
        <v>2146</v>
      </c>
      <c r="F17" s="348">
        <f>SUM(C17:E17)</f>
        <v>12937</v>
      </c>
    </row>
    <row r="18" spans="1:6" ht="15.75" customHeight="1">
      <c r="A18" s="144"/>
      <c r="B18" s="138" t="s">
        <v>3</v>
      </c>
      <c r="C18" s="351">
        <f>SUM(C13:C17)</f>
        <v>255627</v>
      </c>
      <c r="D18" s="351">
        <f>SUM(D13:D17)</f>
        <v>11394</v>
      </c>
      <c r="E18" s="351">
        <f>SUM(E13:E17)</f>
        <v>4514</v>
      </c>
      <c r="F18" s="351">
        <f>SUM(F13:F17)</f>
        <v>271535</v>
      </c>
    </row>
    <row r="19" spans="1:6" ht="15.75" customHeight="1" hidden="1">
      <c r="A19" s="142" t="s">
        <v>302</v>
      </c>
      <c r="B19" s="154" t="s">
        <v>4</v>
      </c>
      <c r="C19" s="347">
        <v>1336</v>
      </c>
      <c r="D19" s="347" t="s">
        <v>479</v>
      </c>
      <c r="E19" s="347" t="s">
        <v>479</v>
      </c>
      <c r="F19" s="348">
        <f>SUM(C19:E19)</f>
        <v>1336</v>
      </c>
    </row>
    <row r="20" spans="1:6" ht="15.75" customHeight="1" hidden="1">
      <c r="A20" s="143"/>
      <c r="B20" s="155" t="s">
        <v>64</v>
      </c>
      <c r="C20" s="349">
        <v>11999</v>
      </c>
      <c r="D20" s="349" t="s">
        <v>479</v>
      </c>
      <c r="E20" s="349" t="s">
        <v>479</v>
      </c>
      <c r="F20" s="350">
        <f>SUM(C20:E20)</f>
        <v>11999</v>
      </c>
    </row>
    <row r="21" spans="1:6" ht="15.75" customHeight="1" hidden="1">
      <c r="A21" s="143"/>
      <c r="B21" s="154" t="s">
        <v>65</v>
      </c>
      <c r="C21" s="347">
        <v>39</v>
      </c>
      <c r="D21" s="347" t="s">
        <v>479</v>
      </c>
      <c r="E21" s="347" t="s">
        <v>479</v>
      </c>
      <c r="F21" s="348">
        <f>SUM(C21:E21)</f>
        <v>39</v>
      </c>
    </row>
    <row r="22" spans="1:6" ht="15.75" customHeight="1" hidden="1">
      <c r="A22" s="143"/>
      <c r="B22" s="155" t="s">
        <v>66</v>
      </c>
      <c r="C22" s="349">
        <v>286</v>
      </c>
      <c r="D22" s="349" t="s">
        <v>479</v>
      </c>
      <c r="E22" s="349" t="s">
        <v>479</v>
      </c>
      <c r="F22" s="350">
        <f>SUM(C22:E22)</f>
        <v>286</v>
      </c>
    </row>
    <row r="23" spans="1:6" ht="15.75" customHeight="1" hidden="1">
      <c r="A23" s="143"/>
      <c r="B23" s="154" t="str">
        <f>$B$11</f>
        <v>Breeding of GM or HM</v>
      </c>
      <c r="C23" s="347" t="s">
        <v>479</v>
      </c>
      <c r="D23" s="347" t="s">
        <v>479</v>
      </c>
      <c r="E23" s="347" t="s">
        <v>479</v>
      </c>
      <c r="F23" s="348">
        <f>SUM(C23:E23)</f>
        <v>0</v>
      </c>
    </row>
    <row r="24" spans="1:6" ht="15.75" customHeight="1" hidden="1">
      <c r="A24" s="144"/>
      <c r="B24" s="138" t="s">
        <v>3</v>
      </c>
      <c r="C24" s="351">
        <f>SUM(C19:C23)</f>
        <v>13660</v>
      </c>
      <c r="D24" s="351">
        <f>SUM(D19:D23)</f>
        <v>0</v>
      </c>
      <c r="E24" s="351">
        <f>SUM(E19:E23)</f>
        <v>0</v>
      </c>
      <c r="F24" s="351">
        <f>SUM(F19:F23)</f>
        <v>13660</v>
      </c>
    </row>
    <row r="25" spans="1:6" ht="15.75" customHeight="1" hidden="1">
      <c r="A25" s="142" t="s">
        <v>68</v>
      </c>
      <c r="B25" s="154" t="s">
        <v>4</v>
      </c>
      <c r="C25" s="347">
        <v>853</v>
      </c>
      <c r="D25" s="347" t="s">
        <v>479</v>
      </c>
      <c r="E25" s="347" t="s">
        <v>479</v>
      </c>
      <c r="F25" s="348">
        <f>SUM(C25:E25)</f>
        <v>853</v>
      </c>
    </row>
    <row r="26" spans="1:6" ht="15.75" customHeight="1" hidden="1">
      <c r="A26" s="143"/>
      <c r="B26" s="155" t="s">
        <v>64</v>
      </c>
      <c r="C26" s="349">
        <v>3229</v>
      </c>
      <c r="D26" s="349" t="s">
        <v>479</v>
      </c>
      <c r="E26" s="349" t="s">
        <v>479</v>
      </c>
      <c r="F26" s="350">
        <f>SUM(C26:E26)</f>
        <v>3229</v>
      </c>
    </row>
    <row r="27" spans="1:6" ht="15.75" customHeight="1" hidden="1">
      <c r="A27" s="143"/>
      <c r="B27" s="154" t="s">
        <v>65</v>
      </c>
      <c r="C27" s="347">
        <v>61</v>
      </c>
      <c r="D27" s="347" t="s">
        <v>479</v>
      </c>
      <c r="E27" s="347" t="s">
        <v>479</v>
      </c>
      <c r="F27" s="348">
        <f>SUM(C27:E27)</f>
        <v>61</v>
      </c>
    </row>
    <row r="28" spans="1:6" ht="15.75" customHeight="1" hidden="1">
      <c r="A28" s="143"/>
      <c r="B28" s="155" t="s">
        <v>66</v>
      </c>
      <c r="C28" s="349" t="s">
        <v>479</v>
      </c>
      <c r="D28" s="349" t="s">
        <v>479</v>
      </c>
      <c r="E28" s="349" t="s">
        <v>479</v>
      </c>
      <c r="F28" s="350">
        <f>SUM(C28:E28)</f>
        <v>0</v>
      </c>
    </row>
    <row r="29" spans="1:6" ht="15.75" customHeight="1" hidden="1">
      <c r="A29" s="143"/>
      <c r="B29" s="154" t="str">
        <f>$B$11</f>
        <v>Breeding of GM or HM</v>
      </c>
      <c r="C29" s="347" t="s">
        <v>479</v>
      </c>
      <c r="D29" s="347" t="s">
        <v>479</v>
      </c>
      <c r="E29" s="347" t="s">
        <v>479</v>
      </c>
      <c r="F29" s="348">
        <f>SUM(C29:E29)</f>
        <v>0</v>
      </c>
    </row>
    <row r="30" spans="1:6" ht="15.75" customHeight="1" hidden="1">
      <c r="A30" s="144"/>
      <c r="B30" s="138" t="s">
        <v>3</v>
      </c>
      <c r="C30" s="351">
        <f>SUM(C25:C29)</f>
        <v>4143</v>
      </c>
      <c r="D30" s="351">
        <f>SUM(D25:D29)</f>
        <v>0</v>
      </c>
      <c r="E30" s="351">
        <f>SUM(E25:E29)</f>
        <v>0</v>
      </c>
      <c r="F30" s="351">
        <f>SUM(F25:F29)</f>
        <v>4143</v>
      </c>
    </row>
    <row r="31" spans="1:6" ht="15.75" customHeight="1" hidden="1">
      <c r="A31" s="142" t="s">
        <v>69</v>
      </c>
      <c r="B31" s="154" t="s">
        <v>4</v>
      </c>
      <c r="C31" s="347">
        <v>560</v>
      </c>
      <c r="D31" s="347" t="s">
        <v>479</v>
      </c>
      <c r="E31" s="347" t="s">
        <v>479</v>
      </c>
      <c r="F31" s="348">
        <f>SUM(C31:E31)</f>
        <v>560</v>
      </c>
    </row>
    <row r="32" spans="1:6" ht="15.75" customHeight="1" hidden="1">
      <c r="A32" s="145"/>
      <c r="B32" s="155" t="s">
        <v>64</v>
      </c>
      <c r="C32" s="349" t="s">
        <v>479</v>
      </c>
      <c r="D32" s="349" t="s">
        <v>479</v>
      </c>
      <c r="E32" s="349" t="s">
        <v>479</v>
      </c>
      <c r="F32" s="350">
        <f>SUM(C32:E32)</f>
        <v>0</v>
      </c>
    </row>
    <row r="33" spans="1:6" ht="15.75" customHeight="1" hidden="1">
      <c r="A33" s="143"/>
      <c r="B33" s="154" t="s">
        <v>65</v>
      </c>
      <c r="C33" s="347" t="s">
        <v>479</v>
      </c>
      <c r="D33" s="347" t="s">
        <v>479</v>
      </c>
      <c r="E33" s="347" t="s">
        <v>479</v>
      </c>
      <c r="F33" s="348">
        <f>SUM(C33:E33)</f>
        <v>0</v>
      </c>
    </row>
    <row r="34" spans="1:6" ht="15.75" customHeight="1" hidden="1">
      <c r="A34" s="146"/>
      <c r="B34" s="155" t="s">
        <v>66</v>
      </c>
      <c r="C34" s="349" t="s">
        <v>479</v>
      </c>
      <c r="D34" s="349" t="s">
        <v>479</v>
      </c>
      <c r="E34" s="349" t="s">
        <v>479</v>
      </c>
      <c r="F34" s="350">
        <f>SUM(C34:E34)</f>
        <v>0</v>
      </c>
    </row>
    <row r="35" spans="1:6" ht="15.75" customHeight="1" hidden="1">
      <c r="A35" s="143"/>
      <c r="B35" s="154" t="str">
        <f>$B$11</f>
        <v>Breeding of GM or HM</v>
      </c>
      <c r="C35" s="347" t="s">
        <v>479</v>
      </c>
      <c r="D35" s="347" t="s">
        <v>479</v>
      </c>
      <c r="E35" s="347" t="s">
        <v>479</v>
      </c>
      <c r="F35" s="348">
        <f>SUM(C35:E35)</f>
        <v>0</v>
      </c>
    </row>
    <row r="36" spans="1:6" ht="15.75" customHeight="1" hidden="1">
      <c r="A36" s="144"/>
      <c r="B36" s="138" t="s">
        <v>3</v>
      </c>
      <c r="C36" s="351">
        <f>SUM(C31:C35)</f>
        <v>560</v>
      </c>
      <c r="D36" s="351">
        <f>SUM(D31:D35)</f>
        <v>0</v>
      </c>
      <c r="E36" s="351">
        <f>SUM(E31:E35)</f>
        <v>0</v>
      </c>
      <c r="F36" s="351">
        <f>SUM(F31:F35)</f>
        <v>560</v>
      </c>
    </row>
    <row r="37" spans="1:6" ht="15.75" customHeight="1" hidden="1">
      <c r="A37" s="142" t="s">
        <v>70</v>
      </c>
      <c r="B37" s="154" t="s">
        <v>4</v>
      </c>
      <c r="C37" s="347">
        <v>909</v>
      </c>
      <c r="D37" s="347" t="s">
        <v>479</v>
      </c>
      <c r="E37" s="347" t="s">
        <v>479</v>
      </c>
      <c r="F37" s="348">
        <f>SUM(C37:E37)</f>
        <v>909</v>
      </c>
    </row>
    <row r="38" spans="1:6" ht="15.75" customHeight="1" hidden="1">
      <c r="A38" s="145"/>
      <c r="B38" s="155" t="s">
        <v>64</v>
      </c>
      <c r="C38" s="349">
        <v>69</v>
      </c>
      <c r="D38" s="349" t="s">
        <v>479</v>
      </c>
      <c r="E38" s="349" t="s">
        <v>479</v>
      </c>
      <c r="F38" s="350">
        <f>SUM(C38:E38)</f>
        <v>69</v>
      </c>
    </row>
    <row r="39" spans="1:6" ht="15.75" customHeight="1" hidden="1">
      <c r="A39" s="145"/>
      <c r="B39" s="154" t="s">
        <v>65</v>
      </c>
      <c r="C39" s="347">
        <v>566</v>
      </c>
      <c r="D39" s="347" t="s">
        <v>479</v>
      </c>
      <c r="E39" s="347" t="s">
        <v>479</v>
      </c>
      <c r="F39" s="348">
        <f>SUM(C39:E39)</f>
        <v>566</v>
      </c>
    </row>
    <row r="40" spans="1:6" ht="15.75" customHeight="1" hidden="1">
      <c r="A40" s="143"/>
      <c r="B40" s="155" t="s">
        <v>66</v>
      </c>
      <c r="C40" s="349" t="s">
        <v>479</v>
      </c>
      <c r="D40" s="349" t="s">
        <v>479</v>
      </c>
      <c r="E40" s="349" t="s">
        <v>479</v>
      </c>
      <c r="F40" s="350">
        <f>SUM(C40:E40)</f>
        <v>0</v>
      </c>
    </row>
    <row r="41" spans="1:6" ht="15.75" customHeight="1" hidden="1">
      <c r="A41" s="143"/>
      <c r="B41" s="154" t="str">
        <f>$B$11</f>
        <v>Breeding of GM or HM</v>
      </c>
      <c r="C41" s="347" t="s">
        <v>479</v>
      </c>
      <c r="D41" s="347" t="s">
        <v>479</v>
      </c>
      <c r="E41" s="347" t="s">
        <v>479</v>
      </c>
      <c r="F41" s="348">
        <f>SUM(C41:E41)</f>
        <v>0</v>
      </c>
    </row>
    <row r="42" spans="1:6" ht="15.75" customHeight="1" hidden="1">
      <c r="A42" s="144"/>
      <c r="B42" s="138" t="s">
        <v>3</v>
      </c>
      <c r="C42" s="351">
        <f>SUM(C37:C41)</f>
        <v>1544</v>
      </c>
      <c r="D42" s="351">
        <f>SUM(D37:D41)</f>
        <v>0</v>
      </c>
      <c r="E42" s="351">
        <f>SUM(E37:E41)</f>
        <v>0</v>
      </c>
      <c r="F42" s="351">
        <f>SUM(F37:F41)</f>
        <v>1544</v>
      </c>
    </row>
    <row r="43" spans="1:6" ht="15.75" customHeight="1">
      <c r="A43" s="142" t="s">
        <v>71</v>
      </c>
      <c r="B43" s="154" t="s">
        <v>4</v>
      </c>
      <c r="C43" s="347">
        <v>1467</v>
      </c>
      <c r="D43" s="347">
        <v>0</v>
      </c>
      <c r="E43" s="347">
        <v>0</v>
      </c>
      <c r="F43" s="348">
        <f>SUM(C43:E43)</f>
        <v>1467</v>
      </c>
    </row>
    <row r="44" spans="1:6" ht="15.75" customHeight="1">
      <c r="A44" s="143"/>
      <c r="B44" s="155" t="s">
        <v>64</v>
      </c>
      <c r="C44" s="349">
        <v>10719</v>
      </c>
      <c r="D44" s="349">
        <v>0</v>
      </c>
      <c r="E44" s="349">
        <v>0</v>
      </c>
      <c r="F44" s="350">
        <f>SUM(C44:E44)</f>
        <v>10719</v>
      </c>
    </row>
    <row r="45" spans="1:6" ht="15.75" customHeight="1">
      <c r="A45" s="143"/>
      <c r="B45" s="154" t="s">
        <v>65</v>
      </c>
      <c r="C45" s="347">
        <v>1767</v>
      </c>
      <c r="D45" s="347">
        <v>0</v>
      </c>
      <c r="E45" s="347">
        <v>0</v>
      </c>
      <c r="F45" s="348">
        <f>SUM(C45:E45)</f>
        <v>1767</v>
      </c>
    </row>
    <row r="46" spans="1:6" ht="15.75" customHeight="1">
      <c r="A46" s="143"/>
      <c r="B46" s="155" t="s">
        <v>66</v>
      </c>
      <c r="C46" s="349">
        <v>1482</v>
      </c>
      <c r="D46" s="349">
        <v>0</v>
      </c>
      <c r="E46" s="349">
        <v>0</v>
      </c>
      <c r="F46" s="350">
        <f>SUM(C46:E46)</f>
        <v>1482</v>
      </c>
    </row>
    <row r="47" spans="1:6" ht="15.75" customHeight="1">
      <c r="A47" s="143"/>
      <c r="B47" s="154" t="str">
        <f>$B$11</f>
        <v>Breeding of GM or HM</v>
      </c>
      <c r="C47" s="347">
        <v>13</v>
      </c>
      <c r="D47" s="347">
        <v>0</v>
      </c>
      <c r="E47" s="347">
        <v>13</v>
      </c>
      <c r="F47" s="348">
        <f>SUM(C47:E47)</f>
        <v>26</v>
      </c>
    </row>
    <row r="48" spans="1:6" ht="15.75" customHeight="1">
      <c r="A48" s="144"/>
      <c r="B48" s="138" t="s">
        <v>3</v>
      </c>
      <c r="C48" s="351">
        <f>SUM(C43:C47)</f>
        <v>15448</v>
      </c>
      <c r="D48" s="351">
        <f>SUM(D43:D47)</f>
        <v>0</v>
      </c>
      <c r="E48" s="351">
        <f>SUM(E43:E47)</f>
        <v>13</v>
      </c>
      <c r="F48" s="351">
        <f>SUM(F43:F47)</f>
        <v>15461</v>
      </c>
    </row>
    <row r="49" spans="1:6" ht="15.75" customHeight="1" hidden="1">
      <c r="A49" s="142" t="s">
        <v>72</v>
      </c>
      <c r="B49" s="154" t="s">
        <v>4</v>
      </c>
      <c r="C49" s="347">
        <v>13</v>
      </c>
      <c r="D49" s="347" t="s">
        <v>479</v>
      </c>
      <c r="E49" s="347" t="s">
        <v>479</v>
      </c>
      <c r="F49" s="348">
        <f>SUM(C49:E49)</f>
        <v>13</v>
      </c>
    </row>
    <row r="50" spans="1:6" ht="15.75" customHeight="1" hidden="1">
      <c r="A50" s="145"/>
      <c r="B50" s="155" t="s">
        <v>64</v>
      </c>
      <c r="C50" s="349">
        <v>174</v>
      </c>
      <c r="D50" s="349" t="s">
        <v>479</v>
      </c>
      <c r="E50" s="349" t="s">
        <v>479</v>
      </c>
      <c r="F50" s="350">
        <f>SUM(C50:E50)</f>
        <v>174</v>
      </c>
    </row>
    <row r="51" spans="1:6" ht="15.75" customHeight="1" hidden="1">
      <c r="A51" s="143"/>
      <c r="B51" s="154" t="s">
        <v>65</v>
      </c>
      <c r="C51" s="347" t="s">
        <v>479</v>
      </c>
      <c r="D51" s="347" t="s">
        <v>479</v>
      </c>
      <c r="E51" s="347" t="s">
        <v>479</v>
      </c>
      <c r="F51" s="348">
        <f>SUM(C51:E51)</f>
        <v>0</v>
      </c>
    </row>
    <row r="52" spans="1:6" ht="15.75" customHeight="1" hidden="1">
      <c r="A52" s="143"/>
      <c r="B52" s="155" t="s">
        <v>66</v>
      </c>
      <c r="C52" s="349" t="s">
        <v>479</v>
      </c>
      <c r="D52" s="349" t="s">
        <v>479</v>
      </c>
      <c r="E52" s="349" t="s">
        <v>479</v>
      </c>
      <c r="F52" s="350">
        <f>SUM(C52:E52)</f>
        <v>0</v>
      </c>
    </row>
    <row r="53" spans="1:6" ht="15.75" customHeight="1" hidden="1">
      <c r="A53" s="143"/>
      <c r="B53" s="154" t="str">
        <f>$B$11</f>
        <v>Breeding of GM or HM</v>
      </c>
      <c r="C53" s="347" t="s">
        <v>479</v>
      </c>
      <c r="D53" s="347" t="s">
        <v>479</v>
      </c>
      <c r="E53" s="347" t="s">
        <v>479</v>
      </c>
      <c r="F53" s="348">
        <f>SUM(C53:E53)</f>
        <v>0</v>
      </c>
    </row>
    <row r="54" spans="1:6" ht="15.75" customHeight="1" hidden="1">
      <c r="A54" s="144"/>
      <c r="B54" s="138" t="s">
        <v>3</v>
      </c>
      <c r="C54" s="351">
        <f>SUM(C49:C53)</f>
        <v>187</v>
      </c>
      <c r="D54" s="351">
        <f>SUM(D49:D53)</f>
        <v>0</v>
      </c>
      <c r="E54" s="351">
        <f>SUM(E49:E53)</f>
        <v>0</v>
      </c>
      <c r="F54" s="351">
        <f>SUM(F49:F53)</f>
        <v>187</v>
      </c>
    </row>
    <row r="55" spans="1:6" ht="15.75" customHeight="1" hidden="1">
      <c r="A55" s="142" t="s">
        <v>73</v>
      </c>
      <c r="B55" s="154" t="s">
        <v>4</v>
      </c>
      <c r="C55" s="347">
        <v>285</v>
      </c>
      <c r="D55" s="347" t="s">
        <v>479</v>
      </c>
      <c r="E55" s="347" t="s">
        <v>479</v>
      </c>
      <c r="F55" s="348">
        <f>SUM(C55:E55)</f>
        <v>285</v>
      </c>
    </row>
    <row r="56" spans="1:6" ht="15.75" customHeight="1" hidden="1">
      <c r="A56" s="145"/>
      <c r="B56" s="155" t="s">
        <v>64</v>
      </c>
      <c r="C56" s="349">
        <v>5317</v>
      </c>
      <c r="D56" s="349" t="s">
        <v>479</v>
      </c>
      <c r="E56" s="349" t="s">
        <v>479</v>
      </c>
      <c r="F56" s="350">
        <f>SUM(C56:E56)</f>
        <v>5317</v>
      </c>
    </row>
    <row r="57" spans="1:6" ht="15.75" customHeight="1" hidden="1">
      <c r="A57" s="143"/>
      <c r="B57" s="154" t="s">
        <v>65</v>
      </c>
      <c r="C57" s="347">
        <v>93</v>
      </c>
      <c r="D57" s="347" t="s">
        <v>479</v>
      </c>
      <c r="E57" s="347" t="s">
        <v>479</v>
      </c>
      <c r="F57" s="348">
        <f>SUM(C57:E57)</f>
        <v>93</v>
      </c>
    </row>
    <row r="58" spans="1:6" ht="15.75" customHeight="1" hidden="1">
      <c r="A58" s="143"/>
      <c r="B58" s="155" t="s">
        <v>66</v>
      </c>
      <c r="C58" s="349" t="s">
        <v>479</v>
      </c>
      <c r="D58" s="349" t="s">
        <v>479</v>
      </c>
      <c r="E58" s="349" t="s">
        <v>479</v>
      </c>
      <c r="F58" s="350">
        <f>SUM(C58:E58)</f>
        <v>0</v>
      </c>
    </row>
    <row r="59" spans="1:6" ht="15.75" customHeight="1" hidden="1">
      <c r="A59" s="143"/>
      <c r="B59" s="154" t="str">
        <f>$B$11</f>
        <v>Breeding of GM or HM</v>
      </c>
      <c r="C59" s="347" t="s">
        <v>479</v>
      </c>
      <c r="D59" s="347" t="s">
        <v>479</v>
      </c>
      <c r="E59" s="347" t="s">
        <v>479</v>
      </c>
      <c r="F59" s="348">
        <f>SUM(C59:E59)</f>
        <v>0</v>
      </c>
    </row>
    <row r="60" spans="1:6" ht="15.75" customHeight="1" hidden="1">
      <c r="A60" s="144"/>
      <c r="B60" s="138" t="s">
        <v>3</v>
      </c>
      <c r="C60" s="351">
        <f>SUM(C55:C59)</f>
        <v>5695</v>
      </c>
      <c r="D60" s="351">
        <f>SUM(D55:D59)</f>
        <v>0</v>
      </c>
      <c r="E60" s="351">
        <f>SUM(E55:E59)</f>
        <v>0</v>
      </c>
      <c r="F60" s="351">
        <f>SUM(F55:F59)</f>
        <v>5695</v>
      </c>
    </row>
    <row r="61" spans="1:6" ht="15.75" customHeight="1" hidden="1">
      <c r="A61" s="145" t="s">
        <v>74</v>
      </c>
      <c r="B61" s="137" t="s">
        <v>4</v>
      </c>
      <c r="C61" s="347"/>
      <c r="D61" s="347"/>
      <c r="E61" s="347"/>
      <c r="F61" s="348"/>
    </row>
    <row r="62" spans="1:6" ht="15.75" customHeight="1" hidden="1">
      <c r="A62" s="143"/>
      <c r="B62" s="137" t="s">
        <v>64</v>
      </c>
      <c r="C62" s="347"/>
      <c r="D62" s="347"/>
      <c r="E62" s="347"/>
      <c r="F62" s="348"/>
    </row>
    <row r="63" spans="1:6" ht="15.75" customHeight="1" hidden="1">
      <c r="A63" s="143"/>
      <c r="B63" s="137" t="s">
        <v>65</v>
      </c>
      <c r="C63" s="347"/>
      <c r="D63" s="347"/>
      <c r="E63" s="347"/>
      <c r="F63" s="348"/>
    </row>
    <row r="64" spans="1:6" ht="15.75" customHeight="1" hidden="1">
      <c r="A64" s="143"/>
      <c r="B64" s="137" t="s">
        <v>66</v>
      </c>
      <c r="C64" s="347"/>
      <c r="D64" s="347"/>
      <c r="E64" s="347"/>
      <c r="F64" s="348"/>
    </row>
    <row r="65" spans="1:6" ht="15.75" customHeight="1" hidden="1">
      <c r="A65" s="146"/>
      <c r="B65" s="137" t="s">
        <v>12</v>
      </c>
      <c r="C65" s="347"/>
      <c r="D65" s="347"/>
      <c r="E65" s="347"/>
      <c r="F65" s="348"/>
    </row>
    <row r="66" spans="1:6" ht="15.75" customHeight="1" hidden="1">
      <c r="A66" s="144"/>
      <c r="B66" s="139" t="s">
        <v>3</v>
      </c>
      <c r="C66" s="347"/>
      <c r="D66" s="347"/>
      <c r="E66" s="347"/>
      <c r="F66" s="348"/>
    </row>
    <row r="67" spans="1:6" ht="15.75" customHeight="1" hidden="1">
      <c r="A67" s="142" t="s">
        <v>75</v>
      </c>
      <c r="B67" s="154" t="s">
        <v>4</v>
      </c>
      <c r="C67" s="347" t="s">
        <v>479</v>
      </c>
      <c r="D67" s="347" t="s">
        <v>479</v>
      </c>
      <c r="E67" s="347" t="s">
        <v>479</v>
      </c>
      <c r="F67" s="348">
        <f>SUM(C67:E67)</f>
        <v>0</v>
      </c>
    </row>
    <row r="68" spans="1:6" ht="15.75" customHeight="1" hidden="1">
      <c r="A68" s="145"/>
      <c r="B68" s="155" t="s">
        <v>64</v>
      </c>
      <c r="C68" s="349">
        <v>86</v>
      </c>
      <c r="D68" s="349" t="s">
        <v>479</v>
      </c>
      <c r="E68" s="349" t="s">
        <v>479</v>
      </c>
      <c r="F68" s="350">
        <f>SUM(C68:E68)</f>
        <v>86</v>
      </c>
    </row>
    <row r="69" spans="1:6" ht="15.75" customHeight="1" hidden="1">
      <c r="A69" s="145"/>
      <c r="B69" s="154" t="s">
        <v>65</v>
      </c>
      <c r="C69" s="347">
        <v>1</v>
      </c>
      <c r="D69" s="347" t="s">
        <v>479</v>
      </c>
      <c r="E69" s="347" t="s">
        <v>479</v>
      </c>
      <c r="F69" s="348">
        <f>SUM(C69:E69)</f>
        <v>1</v>
      </c>
    </row>
    <row r="70" spans="1:6" ht="15.75" customHeight="1" hidden="1">
      <c r="A70" s="143"/>
      <c r="B70" s="155" t="s">
        <v>66</v>
      </c>
      <c r="C70" s="349" t="s">
        <v>479</v>
      </c>
      <c r="D70" s="349" t="s">
        <v>479</v>
      </c>
      <c r="E70" s="349" t="s">
        <v>479</v>
      </c>
      <c r="F70" s="350">
        <f>SUM(C70:E70)</f>
        <v>0</v>
      </c>
    </row>
    <row r="71" spans="1:6" ht="15.75" customHeight="1" hidden="1">
      <c r="A71" s="143"/>
      <c r="B71" s="154" t="str">
        <f>$B$11</f>
        <v>Breeding of GM or HM</v>
      </c>
      <c r="C71" s="347" t="s">
        <v>479</v>
      </c>
      <c r="D71" s="347" t="s">
        <v>479</v>
      </c>
      <c r="E71" s="347" t="s">
        <v>479</v>
      </c>
      <c r="F71" s="348">
        <f>SUM(C71:E71)</f>
        <v>0</v>
      </c>
    </row>
    <row r="72" spans="1:6" ht="15.75" customHeight="1" hidden="1">
      <c r="A72" s="144"/>
      <c r="B72" s="138" t="s">
        <v>3</v>
      </c>
      <c r="C72" s="351">
        <f>SUM(C67:C71)</f>
        <v>87</v>
      </c>
      <c r="D72" s="351">
        <f>SUM(D67:D71)</f>
        <v>0</v>
      </c>
      <c r="E72" s="351">
        <f>SUM(E67:E71)</f>
        <v>0</v>
      </c>
      <c r="F72" s="351">
        <f>SUM(F67:F71)</f>
        <v>87</v>
      </c>
    </row>
    <row r="73" spans="1:6" ht="15.75" customHeight="1" hidden="1">
      <c r="A73" s="524" t="s">
        <v>76</v>
      </c>
      <c r="B73" s="525" t="s">
        <v>4</v>
      </c>
      <c r="C73" s="526">
        <v>317</v>
      </c>
      <c r="D73" s="526" t="s">
        <v>479</v>
      </c>
      <c r="E73" s="526" t="s">
        <v>479</v>
      </c>
      <c r="F73" s="527">
        <f>SUM(C73:E73)</f>
        <v>317</v>
      </c>
    </row>
    <row r="74" spans="1:6" ht="15.75" customHeight="1" hidden="1">
      <c r="A74" s="145"/>
      <c r="B74" s="155" t="s">
        <v>64</v>
      </c>
      <c r="C74" s="349">
        <v>456</v>
      </c>
      <c r="D74" s="349" t="s">
        <v>479</v>
      </c>
      <c r="E74" s="349" t="s">
        <v>479</v>
      </c>
      <c r="F74" s="350">
        <f>SUM(C74:E74)</f>
        <v>456</v>
      </c>
    </row>
    <row r="75" spans="1:6" ht="15.75" customHeight="1" hidden="1">
      <c r="A75" s="145"/>
      <c r="B75" s="154" t="s">
        <v>65</v>
      </c>
      <c r="C75" s="347" t="s">
        <v>479</v>
      </c>
      <c r="D75" s="347" t="s">
        <v>479</v>
      </c>
      <c r="E75" s="347" t="s">
        <v>479</v>
      </c>
      <c r="F75" s="348">
        <f>SUM(C75:E75)</f>
        <v>0</v>
      </c>
    </row>
    <row r="76" spans="1:6" ht="15.75" customHeight="1" hidden="1">
      <c r="A76" s="143"/>
      <c r="B76" s="155" t="s">
        <v>66</v>
      </c>
      <c r="C76" s="349">
        <v>19</v>
      </c>
      <c r="D76" s="349" t="s">
        <v>479</v>
      </c>
      <c r="E76" s="349" t="s">
        <v>479</v>
      </c>
      <c r="F76" s="350">
        <f>SUM(C76:E76)</f>
        <v>19</v>
      </c>
    </row>
    <row r="77" spans="1:6" ht="15.75" customHeight="1" hidden="1">
      <c r="A77" s="143"/>
      <c r="B77" s="154" t="str">
        <f>$B$11</f>
        <v>Breeding of GM or HM</v>
      </c>
      <c r="C77" s="347" t="s">
        <v>479</v>
      </c>
      <c r="D77" s="347" t="s">
        <v>479</v>
      </c>
      <c r="E77" s="347" t="s">
        <v>479</v>
      </c>
      <c r="F77" s="348">
        <f>SUM(C77:E77)</f>
        <v>0</v>
      </c>
    </row>
    <row r="78" spans="1:6" ht="15.75" customHeight="1" hidden="1">
      <c r="A78" s="144"/>
      <c r="B78" s="138" t="s">
        <v>3</v>
      </c>
      <c r="C78" s="351">
        <f>SUM(C73:C77)</f>
        <v>792</v>
      </c>
      <c r="D78" s="351">
        <f>SUM(D73:D77)</f>
        <v>0</v>
      </c>
      <c r="E78" s="351">
        <f>SUM(E73:E77)</f>
        <v>0</v>
      </c>
      <c r="F78" s="351">
        <f>SUM(F73:F77)</f>
        <v>792</v>
      </c>
    </row>
    <row r="79" spans="1:6" ht="23.25" customHeight="1" hidden="1">
      <c r="A79" s="73" t="s">
        <v>58</v>
      </c>
      <c r="B79" s="59"/>
      <c r="C79" s="338"/>
      <c r="D79" s="338"/>
      <c r="E79" s="338"/>
      <c r="F79" s="339"/>
    </row>
    <row r="80" spans="1:6" ht="15.75" customHeight="1" hidden="1">
      <c r="A80" s="228"/>
      <c r="B80" s="90"/>
      <c r="F80" s="341"/>
    </row>
    <row r="81" spans="1:6" ht="15.75" customHeight="1" hidden="1">
      <c r="A81" s="228" t="s">
        <v>471</v>
      </c>
      <c r="B81" s="229"/>
      <c r="C81" s="342"/>
      <c r="D81" s="342"/>
      <c r="E81" s="343"/>
      <c r="F81" s="230" t="s">
        <v>0</v>
      </c>
    </row>
    <row r="82" spans="1:6" ht="19.5" customHeight="1" hidden="1">
      <c r="A82" s="141" t="s">
        <v>1</v>
      </c>
      <c r="B82" s="825" t="s">
        <v>59</v>
      </c>
      <c r="C82" s="829" t="s">
        <v>60</v>
      </c>
      <c r="D82" s="830"/>
      <c r="E82" s="831"/>
      <c r="F82" s="344" t="s">
        <v>3</v>
      </c>
    </row>
    <row r="83" spans="1:6" ht="72.75" customHeight="1" hidden="1">
      <c r="A83" s="136"/>
      <c r="B83" s="826"/>
      <c r="C83" s="345" t="s">
        <v>61</v>
      </c>
      <c r="D83" s="345" t="s">
        <v>62</v>
      </c>
      <c r="E83" s="345" t="s">
        <v>235</v>
      </c>
      <c r="F83" s="346"/>
    </row>
    <row r="84" spans="1:6" ht="15.75" customHeight="1" hidden="1">
      <c r="A84" s="524" t="s">
        <v>196</v>
      </c>
      <c r="B84" s="525" t="s">
        <v>4</v>
      </c>
      <c r="C84" s="526">
        <v>374</v>
      </c>
      <c r="D84" s="526" t="s">
        <v>479</v>
      </c>
      <c r="E84" s="526" t="s">
        <v>479</v>
      </c>
      <c r="F84" s="527">
        <f>SUM(C84:E84)</f>
        <v>374</v>
      </c>
    </row>
    <row r="85" spans="1:6" ht="15.75" customHeight="1" hidden="1">
      <c r="A85" s="145"/>
      <c r="B85" s="155" t="s">
        <v>64</v>
      </c>
      <c r="C85" s="349">
        <v>75</v>
      </c>
      <c r="D85" s="349" t="s">
        <v>479</v>
      </c>
      <c r="E85" s="349" t="s">
        <v>479</v>
      </c>
      <c r="F85" s="350">
        <f>SUM(C85:E85)</f>
        <v>75</v>
      </c>
    </row>
    <row r="86" spans="1:6" ht="15.75" customHeight="1" hidden="1">
      <c r="A86" s="145"/>
      <c r="B86" s="154" t="s">
        <v>65</v>
      </c>
      <c r="C86" s="347">
        <v>322</v>
      </c>
      <c r="D86" s="347" t="s">
        <v>479</v>
      </c>
      <c r="E86" s="347" t="s">
        <v>479</v>
      </c>
      <c r="F86" s="348">
        <f>SUM(C86:E86)</f>
        <v>322</v>
      </c>
    </row>
    <row r="87" spans="1:6" ht="15.75" customHeight="1" hidden="1">
      <c r="A87" s="143"/>
      <c r="B87" s="155" t="s">
        <v>66</v>
      </c>
      <c r="C87" s="349" t="s">
        <v>479</v>
      </c>
      <c r="D87" s="349" t="s">
        <v>479</v>
      </c>
      <c r="E87" s="349" t="s">
        <v>479</v>
      </c>
      <c r="F87" s="350">
        <f>SUM(C87:E87)</f>
        <v>0</v>
      </c>
    </row>
    <row r="88" spans="1:6" ht="15.75" customHeight="1" hidden="1">
      <c r="A88" s="143"/>
      <c r="B88" s="154" t="str">
        <f>$B$11</f>
        <v>Breeding of GM or HM</v>
      </c>
      <c r="C88" s="347" t="s">
        <v>479</v>
      </c>
      <c r="D88" s="347" t="s">
        <v>479</v>
      </c>
      <c r="E88" s="347" t="s">
        <v>479</v>
      </c>
      <c r="F88" s="348">
        <f>SUM(C88:E88)</f>
        <v>0</v>
      </c>
    </row>
    <row r="89" spans="1:6" ht="15.75" customHeight="1" hidden="1">
      <c r="A89" s="144"/>
      <c r="B89" s="138" t="s">
        <v>3</v>
      </c>
      <c r="C89" s="351">
        <f>SUM(C84:C88)</f>
        <v>771</v>
      </c>
      <c r="D89" s="351">
        <f>SUM(D84:D88)</f>
        <v>0</v>
      </c>
      <c r="E89" s="351">
        <f>SUM(E84:E88)</f>
        <v>0</v>
      </c>
      <c r="F89" s="351">
        <f>SUM(F84:F88)</f>
        <v>771</v>
      </c>
    </row>
    <row r="90" spans="1:6" ht="15.75" customHeight="1" hidden="1">
      <c r="A90" s="142" t="s">
        <v>77</v>
      </c>
      <c r="B90" s="154" t="s">
        <v>4</v>
      </c>
      <c r="C90" s="347">
        <v>130</v>
      </c>
      <c r="D90" s="347" t="s">
        <v>479</v>
      </c>
      <c r="E90" s="347" t="s">
        <v>479</v>
      </c>
      <c r="F90" s="348">
        <f>SUM(C90:E90)</f>
        <v>130</v>
      </c>
    </row>
    <row r="91" spans="1:6" ht="15.75" customHeight="1" hidden="1">
      <c r="A91" s="145"/>
      <c r="B91" s="155" t="s">
        <v>64</v>
      </c>
      <c r="C91" s="349">
        <v>153</v>
      </c>
      <c r="D91" s="349" t="s">
        <v>479</v>
      </c>
      <c r="E91" s="349" t="s">
        <v>479</v>
      </c>
      <c r="F91" s="350">
        <f>SUM(C91:E91)</f>
        <v>153</v>
      </c>
    </row>
    <row r="92" spans="1:6" ht="15.75" customHeight="1" hidden="1">
      <c r="A92" s="145"/>
      <c r="B92" s="154" t="s">
        <v>65</v>
      </c>
      <c r="C92" s="347">
        <v>32</v>
      </c>
      <c r="D92" s="347" t="s">
        <v>479</v>
      </c>
      <c r="E92" s="347" t="s">
        <v>479</v>
      </c>
      <c r="F92" s="348">
        <f>SUM(C92:E92)</f>
        <v>32</v>
      </c>
    </row>
    <row r="93" spans="1:6" ht="15.75" customHeight="1" hidden="1">
      <c r="A93" s="143"/>
      <c r="B93" s="155" t="s">
        <v>66</v>
      </c>
      <c r="C93" s="349">
        <v>8009</v>
      </c>
      <c r="D93" s="349" t="s">
        <v>479</v>
      </c>
      <c r="E93" s="349" t="s">
        <v>479</v>
      </c>
      <c r="F93" s="350">
        <f>SUM(C93:E93)</f>
        <v>8009</v>
      </c>
    </row>
    <row r="94" spans="1:6" ht="15.75" customHeight="1" hidden="1">
      <c r="A94" s="143"/>
      <c r="B94" s="154" t="str">
        <f>$B$11</f>
        <v>Breeding of GM or HM</v>
      </c>
      <c r="C94" s="347" t="s">
        <v>479</v>
      </c>
      <c r="D94" s="347" t="s">
        <v>479</v>
      </c>
      <c r="E94" s="347" t="s">
        <v>479</v>
      </c>
      <c r="F94" s="348">
        <f>SUM(C94:E94)</f>
        <v>0</v>
      </c>
    </row>
    <row r="95" spans="1:6" ht="15.75" customHeight="1" hidden="1">
      <c r="A95" s="144"/>
      <c r="B95" s="138" t="s">
        <v>3</v>
      </c>
      <c r="C95" s="351">
        <f>SUM(C90:C94)</f>
        <v>8324</v>
      </c>
      <c r="D95" s="351">
        <f>SUM(D90:D94)</f>
        <v>0</v>
      </c>
      <c r="E95" s="351">
        <f>SUM(E90:E94)</f>
        <v>0</v>
      </c>
      <c r="F95" s="351">
        <f>SUM(F90:F94)</f>
        <v>8324</v>
      </c>
    </row>
    <row r="96" spans="1:6" ht="15.75" customHeight="1" hidden="1">
      <c r="A96" s="142" t="s">
        <v>78</v>
      </c>
      <c r="B96" s="154" t="s">
        <v>4</v>
      </c>
      <c r="C96" s="347">
        <v>923</v>
      </c>
      <c r="D96" s="347" t="s">
        <v>479</v>
      </c>
      <c r="E96" s="347" t="s">
        <v>479</v>
      </c>
      <c r="F96" s="348">
        <f>SUM(C96:E96)</f>
        <v>923</v>
      </c>
    </row>
    <row r="97" spans="1:6" ht="15.75" customHeight="1" hidden="1">
      <c r="A97" s="143"/>
      <c r="B97" s="155" t="s">
        <v>64</v>
      </c>
      <c r="C97" s="349">
        <v>2243</v>
      </c>
      <c r="D97" s="349" t="s">
        <v>479</v>
      </c>
      <c r="E97" s="349" t="s">
        <v>479</v>
      </c>
      <c r="F97" s="350">
        <f>SUM(C97:E97)</f>
        <v>2243</v>
      </c>
    </row>
    <row r="98" spans="1:6" ht="15.75" customHeight="1" hidden="1">
      <c r="A98" s="143"/>
      <c r="B98" s="154" t="s">
        <v>65</v>
      </c>
      <c r="C98" s="347">
        <v>9</v>
      </c>
      <c r="D98" s="347" t="s">
        <v>479</v>
      </c>
      <c r="E98" s="347" t="s">
        <v>479</v>
      </c>
      <c r="F98" s="348">
        <f>SUM(C98:E98)</f>
        <v>9</v>
      </c>
    </row>
    <row r="99" spans="1:6" ht="15.75" customHeight="1" hidden="1">
      <c r="A99" s="143"/>
      <c r="B99" s="155" t="s">
        <v>66</v>
      </c>
      <c r="C99" s="349" t="s">
        <v>479</v>
      </c>
      <c r="D99" s="349" t="s">
        <v>479</v>
      </c>
      <c r="E99" s="349" t="s">
        <v>479</v>
      </c>
      <c r="F99" s="350">
        <f>SUM(C99:E99)</f>
        <v>0</v>
      </c>
    </row>
    <row r="100" spans="1:6" ht="15.75" customHeight="1" hidden="1">
      <c r="A100" s="143"/>
      <c r="B100" s="154" t="str">
        <f>$B$11</f>
        <v>Breeding of GM or HM</v>
      </c>
      <c r="C100" s="347" t="s">
        <v>479</v>
      </c>
      <c r="D100" s="347" t="s">
        <v>479</v>
      </c>
      <c r="E100" s="347" t="s">
        <v>479</v>
      </c>
      <c r="F100" s="348">
        <f>SUM(C100:E100)</f>
        <v>0</v>
      </c>
    </row>
    <row r="101" spans="1:6" ht="15.75" customHeight="1" hidden="1">
      <c r="A101" s="144"/>
      <c r="B101" s="138" t="s">
        <v>3</v>
      </c>
      <c r="C101" s="351">
        <f>SUM(C96:C100)</f>
        <v>3175</v>
      </c>
      <c r="D101" s="351">
        <f>SUM(D96:D100)</f>
        <v>0</v>
      </c>
      <c r="E101" s="351">
        <f>SUM(E96:E100)</f>
        <v>0</v>
      </c>
      <c r="F101" s="351">
        <f>SUM(F96:F100)</f>
        <v>3175</v>
      </c>
    </row>
    <row r="102" spans="1:6" ht="15.75" customHeight="1" hidden="1">
      <c r="A102" s="142" t="s">
        <v>79</v>
      </c>
      <c r="B102" s="154" t="s">
        <v>4</v>
      </c>
      <c r="C102" s="347">
        <v>1</v>
      </c>
      <c r="D102" s="347" t="s">
        <v>479</v>
      </c>
      <c r="E102" s="347" t="s">
        <v>479</v>
      </c>
      <c r="F102" s="348">
        <f>SUM(C102:E102)</f>
        <v>1</v>
      </c>
    </row>
    <row r="103" spans="1:6" ht="15.75" customHeight="1" hidden="1">
      <c r="A103" s="143"/>
      <c r="B103" s="155" t="s">
        <v>64</v>
      </c>
      <c r="C103" s="349">
        <v>6</v>
      </c>
      <c r="D103" s="349" t="s">
        <v>479</v>
      </c>
      <c r="E103" s="349" t="s">
        <v>479</v>
      </c>
      <c r="F103" s="350">
        <f>SUM(C103:E103)</f>
        <v>6</v>
      </c>
    </row>
    <row r="104" spans="1:6" ht="15.75" customHeight="1" hidden="1">
      <c r="A104" s="143"/>
      <c r="B104" s="154" t="s">
        <v>65</v>
      </c>
      <c r="C104" s="347">
        <v>10</v>
      </c>
      <c r="D104" s="347" t="s">
        <v>479</v>
      </c>
      <c r="E104" s="347" t="s">
        <v>479</v>
      </c>
      <c r="F104" s="348">
        <f>SUM(C104:E104)</f>
        <v>10</v>
      </c>
    </row>
    <row r="105" spans="1:6" ht="15.75" customHeight="1" hidden="1">
      <c r="A105" s="143"/>
      <c r="B105" s="155" t="s">
        <v>66</v>
      </c>
      <c r="C105" s="349">
        <v>10</v>
      </c>
      <c r="D105" s="349" t="s">
        <v>479</v>
      </c>
      <c r="E105" s="349" t="s">
        <v>479</v>
      </c>
      <c r="F105" s="350">
        <f>SUM(C105:E105)</f>
        <v>10</v>
      </c>
    </row>
    <row r="106" spans="1:6" ht="15.75" customHeight="1" hidden="1">
      <c r="A106" s="143"/>
      <c r="B106" s="154" t="str">
        <f>$B$11</f>
        <v>Breeding of GM or HM</v>
      </c>
      <c r="C106" s="347" t="s">
        <v>479</v>
      </c>
      <c r="D106" s="347" t="s">
        <v>479</v>
      </c>
      <c r="E106" s="347" t="s">
        <v>479</v>
      </c>
      <c r="F106" s="348">
        <f>SUM(C106:E106)</f>
        <v>0</v>
      </c>
    </row>
    <row r="107" spans="1:6" ht="15.75" customHeight="1" hidden="1">
      <c r="A107" s="144"/>
      <c r="B107" s="138" t="s">
        <v>3</v>
      </c>
      <c r="C107" s="351">
        <f>SUM(C102:C106)</f>
        <v>27</v>
      </c>
      <c r="D107" s="351">
        <f>SUM(D102:D106)</f>
        <v>0</v>
      </c>
      <c r="E107" s="351">
        <f>SUM(E102:E106)</f>
        <v>0</v>
      </c>
      <c r="F107" s="351">
        <f>SUM(F102:F106)</f>
        <v>27</v>
      </c>
    </row>
    <row r="108" spans="1:6" ht="15.75" customHeight="1">
      <c r="A108" s="142" t="s">
        <v>80</v>
      </c>
      <c r="B108" s="154" t="s">
        <v>4</v>
      </c>
      <c r="C108" s="347">
        <v>4304</v>
      </c>
      <c r="D108" s="347">
        <v>0</v>
      </c>
      <c r="E108" s="347">
        <v>2</v>
      </c>
      <c r="F108" s="348">
        <f>SUM(C108:E108)</f>
        <v>4306</v>
      </c>
    </row>
    <row r="109" spans="1:6" ht="15.75" customHeight="1">
      <c r="A109" s="145"/>
      <c r="B109" s="155" t="s">
        <v>64</v>
      </c>
      <c r="C109" s="349">
        <v>1962</v>
      </c>
      <c r="D109" s="349">
        <v>0</v>
      </c>
      <c r="E109" s="349">
        <v>0</v>
      </c>
      <c r="F109" s="350">
        <f>SUM(C109:E109)</f>
        <v>1962</v>
      </c>
    </row>
    <row r="110" spans="1:6" ht="15.75" customHeight="1">
      <c r="A110" s="145"/>
      <c r="B110" s="154" t="s">
        <v>65</v>
      </c>
      <c r="C110" s="347">
        <v>82</v>
      </c>
      <c r="D110" s="347">
        <v>0</v>
      </c>
      <c r="E110" s="347">
        <v>0</v>
      </c>
      <c r="F110" s="348">
        <f>SUM(C110:E110)</f>
        <v>82</v>
      </c>
    </row>
    <row r="111" spans="1:6" ht="15.75" customHeight="1">
      <c r="A111" s="143"/>
      <c r="B111" s="155" t="s">
        <v>66</v>
      </c>
      <c r="C111" s="349">
        <v>31183</v>
      </c>
      <c r="D111" s="349">
        <v>0</v>
      </c>
      <c r="E111" s="349">
        <v>0</v>
      </c>
      <c r="F111" s="350">
        <f>SUM(C111:E111)</f>
        <v>31183</v>
      </c>
    </row>
    <row r="112" spans="1:6" ht="15.75" customHeight="1">
      <c r="A112" s="143"/>
      <c r="B112" s="154" t="str">
        <f>$B$11</f>
        <v>Breeding of GM or HM</v>
      </c>
      <c r="C112" s="347">
        <v>177</v>
      </c>
      <c r="D112" s="347">
        <v>0</v>
      </c>
      <c r="E112" s="347">
        <v>4</v>
      </c>
      <c r="F112" s="348">
        <f>SUM(C112:E112)</f>
        <v>181</v>
      </c>
    </row>
    <row r="113" spans="1:6" ht="15.75" customHeight="1">
      <c r="A113" s="144"/>
      <c r="B113" s="138" t="s">
        <v>3</v>
      </c>
      <c r="C113" s="351">
        <f>SUM(C108:C112)</f>
        <v>37708</v>
      </c>
      <c r="D113" s="351">
        <f>SUM(D108:D112)</f>
        <v>0</v>
      </c>
      <c r="E113" s="351">
        <f>SUM(E108:E112)</f>
        <v>6</v>
      </c>
      <c r="F113" s="351">
        <f>SUM(F108:F112)</f>
        <v>37714</v>
      </c>
    </row>
    <row r="114" spans="1:6" ht="15.75" customHeight="1" hidden="1">
      <c r="A114" s="142" t="s">
        <v>81</v>
      </c>
      <c r="B114" s="154" t="s">
        <v>4</v>
      </c>
      <c r="C114" s="347">
        <v>2433</v>
      </c>
      <c r="D114" s="347" t="s">
        <v>479</v>
      </c>
      <c r="E114" s="347" t="s">
        <v>479</v>
      </c>
      <c r="F114" s="348">
        <f>SUM(C114:E114)</f>
        <v>2433</v>
      </c>
    </row>
    <row r="115" spans="1:6" ht="15.75" customHeight="1" hidden="1">
      <c r="A115" s="143"/>
      <c r="B115" s="155" t="s">
        <v>64</v>
      </c>
      <c r="C115" s="349">
        <v>1019</v>
      </c>
      <c r="D115" s="349" t="s">
        <v>479</v>
      </c>
      <c r="E115" s="349" t="s">
        <v>479</v>
      </c>
      <c r="F115" s="350">
        <f>SUM(C115:E115)</f>
        <v>1019</v>
      </c>
    </row>
    <row r="116" spans="1:6" ht="15.75" customHeight="1" hidden="1">
      <c r="A116" s="143"/>
      <c r="B116" s="154" t="s">
        <v>65</v>
      </c>
      <c r="C116" s="347">
        <v>121</v>
      </c>
      <c r="D116" s="347" t="s">
        <v>479</v>
      </c>
      <c r="E116" s="347" t="s">
        <v>479</v>
      </c>
      <c r="F116" s="348">
        <f>SUM(C116:E116)</f>
        <v>121</v>
      </c>
    </row>
    <row r="117" spans="1:6" ht="15.75" customHeight="1" hidden="1">
      <c r="A117" s="143"/>
      <c r="B117" s="155" t="s">
        <v>66</v>
      </c>
      <c r="C117" s="349">
        <v>12</v>
      </c>
      <c r="D117" s="349" t="s">
        <v>479</v>
      </c>
      <c r="E117" s="349" t="s">
        <v>479</v>
      </c>
      <c r="F117" s="350">
        <f>SUM(C117:E117)</f>
        <v>12</v>
      </c>
    </row>
    <row r="118" spans="1:6" ht="15.75" customHeight="1" hidden="1">
      <c r="A118" s="143"/>
      <c r="B118" s="154" t="str">
        <f>$B$11</f>
        <v>Breeding of GM or HM</v>
      </c>
      <c r="C118" s="347" t="s">
        <v>479</v>
      </c>
      <c r="D118" s="347" t="s">
        <v>479</v>
      </c>
      <c r="E118" s="347" t="s">
        <v>479</v>
      </c>
      <c r="F118" s="348">
        <f>SUM(C118:E118)</f>
        <v>0</v>
      </c>
    </row>
    <row r="119" spans="1:6" ht="15.75" customHeight="1" hidden="1">
      <c r="A119" s="144"/>
      <c r="B119" s="138" t="s">
        <v>3</v>
      </c>
      <c r="C119" s="351">
        <f>SUM(C114:C118)</f>
        <v>3585</v>
      </c>
      <c r="D119" s="351">
        <f>SUM(D114:D118)</f>
        <v>0</v>
      </c>
      <c r="E119" s="351">
        <f>SUM(E114:E118)</f>
        <v>0</v>
      </c>
      <c r="F119" s="351">
        <f>SUM(F114:F118)</f>
        <v>3585</v>
      </c>
    </row>
    <row r="120" spans="1:6" ht="15.75" customHeight="1" hidden="1">
      <c r="A120" s="142" t="s">
        <v>82</v>
      </c>
      <c r="B120" s="154" t="s">
        <v>4</v>
      </c>
      <c r="C120" s="347">
        <v>59</v>
      </c>
      <c r="D120" s="347" t="s">
        <v>479</v>
      </c>
      <c r="E120" s="347" t="s">
        <v>479</v>
      </c>
      <c r="F120" s="348">
        <f>SUM(C120:E120)</f>
        <v>59</v>
      </c>
    </row>
    <row r="121" spans="1:6" ht="15.75" customHeight="1" hidden="1">
      <c r="A121" s="145"/>
      <c r="B121" s="155" t="s">
        <v>64</v>
      </c>
      <c r="C121" s="349" t="s">
        <v>479</v>
      </c>
      <c r="D121" s="349" t="s">
        <v>479</v>
      </c>
      <c r="E121" s="349" t="s">
        <v>479</v>
      </c>
      <c r="F121" s="350">
        <f>SUM(C121:E121)</f>
        <v>0</v>
      </c>
    </row>
    <row r="122" spans="1:6" ht="15.75" customHeight="1" hidden="1">
      <c r="A122" s="145"/>
      <c r="B122" s="154" t="s">
        <v>65</v>
      </c>
      <c r="C122" s="347">
        <v>3</v>
      </c>
      <c r="D122" s="347" t="s">
        <v>479</v>
      </c>
      <c r="E122" s="347" t="s">
        <v>479</v>
      </c>
      <c r="F122" s="348">
        <f>SUM(C122:E122)</f>
        <v>3</v>
      </c>
    </row>
    <row r="123" spans="1:6" ht="15.75" customHeight="1" hidden="1">
      <c r="A123" s="145"/>
      <c r="B123" s="155" t="s">
        <v>66</v>
      </c>
      <c r="C123" s="349" t="s">
        <v>479</v>
      </c>
      <c r="D123" s="349" t="s">
        <v>479</v>
      </c>
      <c r="E123" s="349" t="s">
        <v>479</v>
      </c>
      <c r="F123" s="350">
        <f>SUM(C123:E123)</f>
        <v>0</v>
      </c>
    </row>
    <row r="124" spans="1:6" ht="15.75" customHeight="1" hidden="1">
      <c r="A124" s="143"/>
      <c r="B124" s="154" t="str">
        <f>$B$11</f>
        <v>Breeding of GM or HM</v>
      </c>
      <c r="C124" s="347" t="s">
        <v>479</v>
      </c>
      <c r="D124" s="347" t="s">
        <v>479</v>
      </c>
      <c r="E124" s="347" t="s">
        <v>479</v>
      </c>
      <c r="F124" s="348">
        <f>SUM(C124:E124)</f>
        <v>0</v>
      </c>
    </row>
    <row r="125" spans="1:6" ht="15.75" customHeight="1" hidden="1">
      <c r="A125" s="144"/>
      <c r="B125" s="138" t="s">
        <v>3</v>
      </c>
      <c r="C125" s="351">
        <f>SUM(C120:C124)</f>
        <v>62</v>
      </c>
      <c r="D125" s="351">
        <f>SUM(D120:D124)</f>
        <v>0</v>
      </c>
      <c r="E125" s="351">
        <f>SUM(E120:E124)</f>
        <v>0</v>
      </c>
      <c r="F125" s="351">
        <f>SUM(F120:F124)</f>
        <v>62</v>
      </c>
    </row>
    <row r="126" spans="1:6" ht="15.75" customHeight="1" hidden="1">
      <c r="A126" s="142" t="s">
        <v>306</v>
      </c>
      <c r="B126" s="154" t="s">
        <v>4</v>
      </c>
      <c r="C126" s="347" t="s">
        <v>479</v>
      </c>
      <c r="D126" s="347" t="s">
        <v>479</v>
      </c>
      <c r="E126" s="347" t="s">
        <v>479</v>
      </c>
      <c r="F126" s="348">
        <f>SUM(C126:E126)</f>
        <v>0</v>
      </c>
    </row>
    <row r="127" spans="1:6" ht="15.75" customHeight="1" hidden="1">
      <c r="A127" s="145"/>
      <c r="B127" s="155" t="s">
        <v>64</v>
      </c>
      <c r="C127" s="349" t="s">
        <v>479</v>
      </c>
      <c r="D127" s="349" t="s">
        <v>479</v>
      </c>
      <c r="E127" s="349" t="s">
        <v>479</v>
      </c>
      <c r="F127" s="350">
        <f>SUM(C127:E127)</f>
        <v>0</v>
      </c>
    </row>
    <row r="128" spans="1:6" ht="15.75" customHeight="1" hidden="1">
      <c r="A128" s="145"/>
      <c r="B128" s="154" t="s">
        <v>65</v>
      </c>
      <c r="C128" s="347">
        <v>11</v>
      </c>
      <c r="D128" s="347" t="s">
        <v>479</v>
      </c>
      <c r="E128" s="347" t="s">
        <v>479</v>
      </c>
      <c r="F128" s="348">
        <f>SUM(C128:E128)</f>
        <v>11</v>
      </c>
    </row>
    <row r="129" spans="1:6" ht="15.75" customHeight="1" hidden="1">
      <c r="A129" s="145"/>
      <c r="B129" s="155" t="s">
        <v>66</v>
      </c>
      <c r="C129" s="349" t="s">
        <v>479</v>
      </c>
      <c r="D129" s="349" t="s">
        <v>479</v>
      </c>
      <c r="E129" s="349" t="s">
        <v>479</v>
      </c>
      <c r="F129" s="350">
        <f>SUM(C129:E129)</f>
        <v>0</v>
      </c>
    </row>
    <row r="130" spans="1:6" ht="15.75" customHeight="1" hidden="1">
      <c r="A130" s="143"/>
      <c r="B130" s="154" t="str">
        <f>$B$11</f>
        <v>Breeding of GM or HM</v>
      </c>
      <c r="C130" s="347" t="s">
        <v>479</v>
      </c>
      <c r="D130" s="347" t="s">
        <v>479</v>
      </c>
      <c r="E130" s="347" t="s">
        <v>479</v>
      </c>
      <c r="F130" s="348">
        <f>SUM(C130:E130)</f>
        <v>0</v>
      </c>
    </row>
    <row r="131" spans="1:6" ht="15.75" customHeight="1" hidden="1">
      <c r="A131" s="144"/>
      <c r="B131" s="138" t="s">
        <v>3</v>
      </c>
      <c r="C131" s="351">
        <f>SUM(C126:C130)</f>
        <v>11</v>
      </c>
      <c r="D131" s="351">
        <f>SUM(D126:D130)</f>
        <v>0</v>
      </c>
      <c r="E131" s="351">
        <f>SUM(E126:E130)</f>
        <v>0</v>
      </c>
      <c r="F131" s="351">
        <f>SUM(F126:F130)</f>
        <v>11</v>
      </c>
    </row>
    <row r="132" spans="1:6" ht="15.75" customHeight="1" hidden="1">
      <c r="A132" s="145" t="s">
        <v>313</v>
      </c>
      <c r="B132" s="137" t="s">
        <v>4</v>
      </c>
      <c r="C132" s="347"/>
      <c r="D132" s="347"/>
      <c r="E132" s="347"/>
      <c r="F132" s="348"/>
    </row>
    <row r="133" spans="1:6" ht="15.75" customHeight="1" hidden="1">
      <c r="A133" s="145"/>
      <c r="B133" s="137" t="s">
        <v>64</v>
      </c>
      <c r="C133" s="347"/>
      <c r="D133" s="347"/>
      <c r="E133" s="347"/>
      <c r="F133" s="348"/>
    </row>
    <row r="134" spans="1:6" ht="15.75" customHeight="1" hidden="1">
      <c r="A134" s="145"/>
      <c r="B134" s="137" t="s">
        <v>65</v>
      </c>
      <c r="C134" s="347"/>
      <c r="D134" s="347"/>
      <c r="E134" s="347"/>
      <c r="F134" s="348"/>
    </row>
    <row r="135" spans="1:6" ht="15.75" customHeight="1" hidden="1">
      <c r="A135" s="143"/>
      <c r="B135" s="137" t="s">
        <v>66</v>
      </c>
      <c r="C135" s="347"/>
      <c r="D135" s="347"/>
      <c r="E135" s="347"/>
      <c r="F135" s="348"/>
    </row>
    <row r="136" spans="1:6" ht="15.75" customHeight="1" hidden="1">
      <c r="A136" s="143"/>
      <c r="B136" s="137" t="s">
        <v>12</v>
      </c>
      <c r="C136" s="347"/>
      <c r="D136" s="347"/>
      <c r="E136" s="347"/>
      <c r="F136" s="348"/>
    </row>
    <row r="137" spans="1:6" ht="15.75" customHeight="1" hidden="1">
      <c r="A137" s="144"/>
      <c r="B137" s="139" t="s">
        <v>3</v>
      </c>
      <c r="C137" s="347"/>
      <c r="D137" s="347"/>
      <c r="E137" s="347"/>
      <c r="F137" s="348"/>
    </row>
    <row r="138" spans="1:6" ht="15.75" customHeight="1" hidden="1">
      <c r="A138" s="142" t="s">
        <v>307</v>
      </c>
      <c r="B138" s="154" t="s">
        <v>4</v>
      </c>
      <c r="C138" s="347">
        <v>289</v>
      </c>
      <c r="D138" s="347" t="s">
        <v>479</v>
      </c>
      <c r="E138" s="347" t="s">
        <v>479</v>
      </c>
      <c r="F138" s="348">
        <f>SUM(C138:E138)</f>
        <v>289</v>
      </c>
    </row>
    <row r="139" spans="1:6" ht="15.75" customHeight="1" hidden="1">
      <c r="A139" s="145"/>
      <c r="B139" s="155" t="s">
        <v>64</v>
      </c>
      <c r="C139" s="349">
        <v>814</v>
      </c>
      <c r="D139" s="349" t="s">
        <v>479</v>
      </c>
      <c r="E139" s="349" t="s">
        <v>479</v>
      </c>
      <c r="F139" s="350">
        <f>SUM(C139:E139)</f>
        <v>814</v>
      </c>
    </row>
    <row r="140" spans="1:6" ht="15.75" customHeight="1" hidden="1">
      <c r="A140" s="145"/>
      <c r="B140" s="154" t="s">
        <v>65</v>
      </c>
      <c r="C140" s="347" t="s">
        <v>479</v>
      </c>
      <c r="D140" s="347" t="s">
        <v>479</v>
      </c>
      <c r="E140" s="347" t="s">
        <v>479</v>
      </c>
      <c r="F140" s="348">
        <f>SUM(C140:E140)</f>
        <v>0</v>
      </c>
    </row>
    <row r="141" spans="1:6" ht="15.75" customHeight="1" hidden="1">
      <c r="A141" s="143"/>
      <c r="B141" s="155" t="s">
        <v>66</v>
      </c>
      <c r="C141" s="349" t="s">
        <v>479</v>
      </c>
      <c r="D141" s="349" t="s">
        <v>479</v>
      </c>
      <c r="E141" s="349" t="s">
        <v>479</v>
      </c>
      <c r="F141" s="350">
        <f>SUM(C141:E141)</f>
        <v>0</v>
      </c>
    </row>
    <row r="142" spans="1:6" ht="15.75" customHeight="1" hidden="1">
      <c r="A142" s="143"/>
      <c r="B142" s="154" t="str">
        <f>$B$11</f>
        <v>Breeding of GM or HM</v>
      </c>
      <c r="C142" s="347" t="s">
        <v>479</v>
      </c>
      <c r="D142" s="347" t="s">
        <v>479</v>
      </c>
      <c r="E142" s="347" t="s">
        <v>479</v>
      </c>
      <c r="F142" s="348">
        <f>SUM(C142:E142)</f>
        <v>0</v>
      </c>
    </row>
    <row r="143" spans="1:6" ht="21" customHeight="1" hidden="1">
      <c r="A143" s="144"/>
      <c r="B143" s="138" t="s">
        <v>3</v>
      </c>
      <c r="C143" s="351">
        <f>SUM(C138:C142)</f>
        <v>1103</v>
      </c>
      <c r="D143" s="351">
        <f>SUM(D138:D142)</f>
        <v>0</v>
      </c>
      <c r="E143" s="351">
        <f>SUM(E138:E142)</f>
        <v>0</v>
      </c>
      <c r="F143" s="351">
        <f>SUM(F138:F142)</f>
        <v>1103</v>
      </c>
    </row>
    <row r="144" spans="1:6" ht="15.75" customHeight="1" hidden="1">
      <c r="A144" s="147" t="s">
        <v>238</v>
      </c>
      <c r="B144" s="137" t="s">
        <v>4</v>
      </c>
      <c r="C144" s="347"/>
      <c r="D144" s="347"/>
      <c r="E144" s="347"/>
      <c r="F144" s="352"/>
    </row>
    <row r="145" spans="1:6" ht="15.75" customHeight="1" hidden="1">
      <c r="A145" s="148"/>
      <c r="B145" s="137" t="s">
        <v>64</v>
      </c>
      <c r="C145" s="347"/>
      <c r="D145" s="347"/>
      <c r="E145" s="347"/>
      <c r="F145" s="352"/>
    </row>
    <row r="146" spans="1:6" ht="15.75" customHeight="1" hidden="1">
      <c r="A146" s="148"/>
      <c r="B146" s="137" t="s">
        <v>65</v>
      </c>
      <c r="C146" s="347"/>
      <c r="D146" s="347"/>
      <c r="E146" s="347"/>
      <c r="F146" s="352"/>
    </row>
    <row r="147" spans="1:6" ht="15.75" customHeight="1" hidden="1">
      <c r="A147" s="148"/>
      <c r="B147" s="137" t="s">
        <v>66</v>
      </c>
      <c r="C147" s="347"/>
      <c r="D147" s="347"/>
      <c r="E147" s="347"/>
      <c r="F147" s="352"/>
    </row>
    <row r="148" spans="1:6" ht="15.75" customHeight="1" hidden="1">
      <c r="A148" s="56"/>
      <c r="B148" s="137" t="s">
        <v>12</v>
      </c>
      <c r="C148" s="347"/>
      <c r="D148" s="347"/>
      <c r="E148" s="347"/>
      <c r="F148" s="352"/>
    </row>
    <row r="149" spans="1:6" ht="15.75" customHeight="1" hidden="1">
      <c r="A149" s="149"/>
      <c r="B149" s="139" t="s">
        <v>3</v>
      </c>
      <c r="C149" s="353"/>
      <c r="D149" s="353"/>
      <c r="E149" s="353"/>
      <c r="F149" s="354"/>
    </row>
    <row r="150" spans="1:6" ht="15.75" customHeight="1" hidden="1">
      <c r="A150" s="142" t="s">
        <v>83</v>
      </c>
      <c r="B150" s="154" t="s">
        <v>4</v>
      </c>
      <c r="C150" s="347">
        <v>270</v>
      </c>
      <c r="D150" s="347" t="s">
        <v>479</v>
      </c>
      <c r="E150" s="347" t="s">
        <v>479</v>
      </c>
      <c r="F150" s="348">
        <f>SUM(C150:E150)</f>
        <v>270</v>
      </c>
    </row>
    <row r="151" spans="1:6" ht="15.75" customHeight="1" hidden="1">
      <c r="A151" s="143"/>
      <c r="B151" s="155" t="s">
        <v>64</v>
      </c>
      <c r="C151" s="349">
        <v>2898</v>
      </c>
      <c r="D151" s="349" t="s">
        <v>479</v>
      </c>
      <c r="E151" s="349" t="s">
        <v>479</v>
      </c>
      <c r="F151" s="350">
        <f>SUM(C151:E151)</f>
        <v>2898</v>
      </c>
    </row>
    <row r="152" spans="1:6" ht="15.75" customHeight="1" hidden="1">
      <c r="A152" s="143"/>
      <c r="B152" s="154" t="s">
        <v>65</v>
      </c>
      <c r="C152" s="347">
        <v>417</v>
      </c>
      <c r="D152" s="347" t="s">
        <v>479</v>
      </c>
      <c r="E152" s="347" t="s">
        <v>479</v>
      </c>
      <c r="F152" s="348">
        <f>SUM(C152:E152)</f>
        <v>417</v>
      </c>
    </row>
    <row r="153" spans="1:6" ht="15.75" customHeight="1" hidden="1">
      <c r="A153" s="143"/>
      <c r="B153" s="155" t="s">
        <v>66</v>
      </c>
      <c r="C153" s="349" t="s">
        <v>479</v>
      </c>
      <c r="D153" s="349" t="s">
        <v>479</v>
      </c>
      <c r="E153" s="349" t="s">
        <v>479</v>
      </c>
      <c r="F153" s="350">
        <f>SUM(C153:E153)</f>
        <v>0</v>
      </c>
    </row>
    <row r="154" spans="1:6" ht="15.75" customHeight="1" hidden="1">
      <c r="A154" s="143"/>
      <c r="B154" s="154" t="str">
        <f>$B$11</f>
        <v>Breeding of GM or HM</v>
      </c>
      <c r="C154" s="347" t="s">
        <v>479</v>
      </c>
      <c r="D154" s="347" t="s">
        <v>479</v>
      </c>
      <c r="E154" s="347" t="s">
        <v>479</v>
      </c>
      <c r="F154" s="348">
        <f>SUM(C154:E154)</f>
        <v>0</v>
      </c>
    </row>
    <row r="155" spans="1:6" ht="15.75" customHeight="1" hidden="1">
      <c r="A155" s="144"/>
      <c r="B155" s="138" t="s">
        <v>3</v>
      </c>
      <c r="C155" s="351">
        <f>SUM(C150:C154)</f>
        <v>3585</v>
      </c>
      <c r="D155" s="351">
        <f>SUM(D150:D154)</f>
        <v>0</v>
      </c>
      <c r="E155" s="351">
        <f>SUM(E150:E154)</f>
        <v>0</v>
      </c>
      <c r="F155" s="351">
        <f>SUM(F150:F154)</f>
        <v>3585</v>
      </c>
    </row>
    <row r="156" spans="1:6" ht="19.5" customHeight="1" hidden="1">
      <c r="A156" s="142" t="s">
        <v>101</v>
      </c>
      <c r="B156" s="154" t="s">
        <v>4</v>
      </c>
      <c r="C156" s="347">
        <v>812</v>
      </c>
      <c r="D156" s="347" t="s">
        <v>479</v>
      </c>
      <c r="E156" s="347" t="s">
        <v>479</v>
      </c>
      <c r="F156" s="348">
        <f>SUM(C156:E156)</f>
        <v>812</v>
      </c>
    </row>
    <row r="157" spans="1:6" ht="15.75" customHeight="1" hidden="1">
      <c r="A157" s="145"/>
      <c r="B157" s="155" t="s">
        <v>64</v>
      </c>
      <c r="C157" s="349" t="s">
        <v>479</v>
      </c>
      <c r="D157" s="349" t="s">
        <v>479</v>
      </c>
      <c r="E157" s="349" t="s">
        <v>479</v>
      </c>
      <c r="F157" s="350">
        <f>SUM(C157:E157)</f>
        <v>0</v>
      </c>
    </row>
    <row r="158" spans="1:6" ht="15.75" customHeight="1" hidden="1">
      <c r="A158" s="145"/>
      <c r="B158" s="154" t="s">
        <v>65</v>
      </c>
      <c r="C158" s="347">
        <v>402</v>
      </c>
      <c r="D158" s="347" t="s">
        <v>479</v>
      </c>
      <c r="E158" s="347" t="s">
        <v>479</v>
      </c>
      <c r="F158" s="348">
        <f>SUM(C158:E158)</f>
        <v>402</v>
      </c>
    </row>
    <row r="159" spans="1:6" ht="15.75" customHeight="1" hidden="1">
      <c r="A159" s="143"/>
      <c r="B159" s="155" t="s">
        <v>66</v>
      </c>
      <c r="C159" s="349" t="s">
        <v>479</v>
      </c>
      <c r="D159" s="349" t="s">
        <v>479</v>
      </c>
      <c r="E159" s="349" t="s">
        <v>479</v>
      </c>
      <c r="F159" s="350">
        <f>SUM(C159:E159)</f>
        <v>0</v>
      </c>
    </row>
    <row r="160" spans="1:6" ht="15.75" customHeight="1" hidden="1">
      <c r="A160" s="143"/>
      <c r="B160" s="154" t="str">
        <f>$B$11</f>
        <v>Breeding of GM or HM</v>
      </c>
      <c r="C160" s="347" t="s">
        <v>479</v>
      </c>
      <c r="D160" s="347" t="s">
        <v>479</v>
      </c>
      <c r="E160" s="347" t="s">
        <v>479</v>
      </c>
      <c r="F160" s="348">
        <f>SUM(C160:E160)</f>
        <v>0</v>
      </c>
    </row>
    <row r="161" spans="1:6" ht="15.75" customHeight="1" hidden="1">
      <c r="A161" s="144"/>
      <c r="B161" s="138" t="s">
        <v>3</v>
      </c>
      <c r="C161" s="351">
        <f>SUM(C156:C160)</f>
        <v>1214</v>
      </c>
      <c r="D161" s="351">
        <f>SUM(D156:D160)</f>
        <v>0</v>
      </c>
      <c r="E161" s="351">
        <f>SUM(E156:E160)</f>
        <v>0</v>
      </c>
      <c r="F161" s="351">
        <f>SUM(F156:F160)</f>
        <v>1214</v>
      </c>
    </row>
    <row r="162" spans="1:6" ht="23.25" customHeight="1" hidden="1">
      <c r="A162" s="73" t="s">
        <v>58</v>
      </c>
      <c r="B162" s="59"/>
      <c r="C162" s="338"/>
      <c r="D162" s="338"/>
      <c r="E162" s="338"/>
      <c r="F162" s="339"/>
    </row>
    <row r="163" spans="1:6" ht="15.75" customHeight="1" hidden="1">
      <c r="A163" s="228"/>
      <c r="B163" s="90"/>
      <c r="F163" s="341"/>
    </row>
    <row r="164" spans="1:6" ht="15.75" customHeight="1" hidden="1">
      <c r="A164" s="228" t="s">
        <v>471</v>
      </c>
      <c r="B164" s="229"/>
      <c r="C164" s="342"/>
      <c r="D164" s="342"/>
      <c r="E164" s="343"/>
      <c r="F164" s="230" t="s">
        <v>0</v>
      </c>
    </row>
    <row r="165" spans="1:6" ht="15.75" customHeight="1" hidden="1">
      <c r="A165" s="141" t="s">
        <v>1</v>
      </c>
      <c r="B165" s="825" t="s">
        <v>59</v>
      </c>
      <c r="C165" s="829" t="s">
        <v>60</v>
      </c>
      <c r="D165" s="830"/>
      <c r="E165" s="831"/>
      <c r="F165" s="344" t="s">
        <v>3</v>
      </c>
    </row>
    <row r="166" spans="1:6" ht="72.75" customHeight="1" hidden="1">
      <c r="A166" s="136"/>
      <c r="B166" s="826"/>
      <c r="C166" s="345" t="s">
        <v>61</v>
      </c>
      <c r="D166" s="345" t="s">
        <v>62</v>
      </c>
      <c r="E166" s="345" t="s">
        <v>235</v>
      </c>
      <c r="F166" s="346"/>
    </row>
    <row r="167" spans="1:6" ht="15.75" customHeight="1">
      <c r="A167" s="142" t="s">
        <v>308</v>
      </c>
      <c r="B167" s="154" t="s">
        <v>4</v>
      </c>
      <c r="C167" s="347">
        <v>5946</v>
      </c>
      <c r="D167" s="347">
        <v>282</v>
      </c>
      <c r="E167" s="347">
        <v>6</v>
      </c>
      <c r="F167" s="348">
        <f>SUM(C167:E167)</f>
        <v>6234</v>
      </c>
    </row>
    <row r="168" spans="1:6" ht="15.75" customHeight="1">
      <c r="A168" s="143"/>
      <c r="B168" s="155" t="s">
        <v>64</v>
      </c>
      <c r="C168" s="349">
        <v>140557</v>
      </c>
      <c r="D168" s="349">
        <v>0</v>
      </c>
      <c r="E168" s="349">
        <v>0</v>
      </c>
      <c r="F168" s="350">
        <f>SUM(C168:E168)</f>
        <v>140557</v>
      </c>
    </row>
    <row r="169" spans="1:6" ht="15.75" customHeight="1">
      <c r="A169" s="143"/>
      <c r="B169" s="154" t="s">
        <v>65</v>
      </c>
      <c r="C169" s="347">
        <v>274</v>
      </c>
      <c r="D169" s="347">
        <v>0</v>
      </c>
      <c r="E169" s="347">
        <v>0</v>
      </c>
      <c r="F169" s="348">
        <f>SUM(C169:E169)</f>
        <v>274</v>
      </c>
    </row>
    <row r="170" spans="1:6" ht="15.75" customHeight="1">
      <c r="A170" s="143"/>
      <c r="B170" s="155" t="s">
        <v>66</v>
      </c>
      <c r="C170" s="349">
        <v>1377</v>
      </c>
      <c r="D170" s="349">
        <v>0</v>
      </c>
      <c r="E170" s="349">
        <v>0</v>
      </c>
      <c r="F170" s="350">
        <f>SUM(C170:E170)</f>
        <v>1377</v>
      </c>
    </row>
    <row r="171" spans="1:6" ht="15.75" customHeight="1">
      <c r="A171" s="143"/>
      <c r="B171" s="154" t="str">
        <f>$B$11</f>
        <v>Breeding of GM or HM</v>
      </c>
      <c r="C171" s="347">
        <v>61</v>
      </c>
      <c r="D171" s="347">
        <v>196</v>
      </c>
      <c r="E171" s="347">
        <v>345</v>
      </c>
      <c r="F171" s="348">
        <f>SUM(C171:E171)</f>
        <v>602</v>
      </c>
    </row>
    <row r="172" spans="1:6" ht="15.75" customHeight="1">
      <c r="A172" s="144"/>
      <c r="B172" s="138" t="s">
        <v>3</v>
      </c>
      <c r="C172" s="351">
        <f>SUM(C167:C171)</f>
        <v>148215</v>
      </c>
      <c r="D172" s="351">
        <f>SUM(D167:D171)</f>
        <v>478</v>
      </c>
      <c r="E172" s="351">
        <f>SUM(E167:E171)</f>
        <v>351</v>
      </c>
      <c r="F172" s="351">
        <f>SUM(F167:F171)</f>
        <v>149044</v>
      </c>
    </row>
    <row r="173" spans="1:6" ht="15.75" customHeight="1" hidden="1">
      <c r="A173" s="142" t="s">
        <v>84</v>
      </c>
      <c r="B173" s="154" t="s">
        <v>4</v>
      </c>
      <c r="C173" s="347">
        <v>448</v>
      </c>
      <c r="D173" s="347" t="s">
        <v>479</v>
      </c>
      <c r="E173" s="347" t="s">
        <v>479</v>
      </c>
      <c r="F173" s="348">
        <f>SUM(C173:E173)</f>
        <v>448</v>
      </c>
    </row>
    <row r="174" spans="1:6" ht="15.75" customHeight="1" hidden="1">
      <c r="A174" s="145"/>
      <c r="B174" s="155" t="s">
        <v>64</v>
      </c>
      <c r="C174" s="349">
        <v>1887</v>
      </c>
      <c r="D174" s="349" t="s">
        <v>479</v>
      </c>
      <c r="E174" s="349" t="s">
        <v>479</v>
      </c>
      <c r="F174" s="350">
        <f>SUM(C174:E174)</f>
        <v>1887</v>
      </c>
    </row>
    <row r="175" spans="1:6" ht="15.75" customHeight="1" hidden="1">
      <c r="A175" s="145"/>
      <c r="B175" s="154" t="s">
        <v>65</v>
      </c>
      <c r="C175" s="347">
        <v>25</v>
      </c>
      <c r="D175" s="347" t="s">
        <v>479</v>
      </c>
      <c r="E175" s="347" t="s">
        <v>479</v>
      </c>
      <c r="F175" s="348">
        <f>SUM(C175:E175)</f>
        <v>25</v>
      </c>
    </row>
    <row r="176" spans="1:6" ht="15.75" customHeight="1" hidden="1">
      <c r="A176" s="143"/>
      <c r="B176" s="155" t="s">
        <v>66</v>
      </c>
      <c r="C176" s="349">
        <v>186</v>
      </c>
      <c r="D176" s="349" t="s">
        <v>479</v>
      </c>
      <c r="E176" s="349" t="s">
        <v>479</v>
      </c>
      <c r="F176" s="350">
        <f>SUM(C176:E176)</f>
        <v>186</v>
      </c>
    </row>
    <row r="177" spans="1:6" ht="15.75" customHeight="1" hidden="1">
      <c r="A177" s="143"/>
      <c r="B177" s="154" t="str">
        <f>$B$11</f>
        <v>Breeding of GM or HM</v>
      </c>
      <c r="C177" s="347" t="s">
        <v>479</v>
      </c>
      <c r="D177" s="347" t="s">
        <v>479</v>
      </c>
      <c r="E177" s="347" t="s">
        <v>479</v>
      </c>
      <c r="F177" s="348">
        <f>SUM(C177:E177)</f>
        <v>0</v>
      </c>
    </row>
    <row r="178" spans="1:6" ht="15.75" customHeight="1" hidden="1">
      <c r="A178" s="144"/>
      <c r="B178" s="138" t="s">
        <v>3</v>
      </c>
      <c r="C178" s="351">
        <f>SUM(C173:C177)</f>
        <v>2546</v>
      </c>
      <c r="D178" s="351">
        <f>SUM(D173:D177)</f>
        <v>0</v>
      </c>
      <c r="E178" s="351">
        <f>SUM(E173:E177)</f>
        <v>0</v>
      </c>
      <c r="F178" s="351">
        <f>SUM(F173:F177)</f>
        <v>2546</v>
      </c>
    </row>
    <row r="179" spans="1:6" ht="15.75" customHeight="1" hidden="1">
      <c r="A179" s="524" t="s">
        <v>340</v>
      </c>
      <c r="B179" s="525" t="s">
        <v>4</v>
      </c>
      <c r="C179" s="526" t="s">
        <v>479</v>
      </c>
      <c r="D179" s="526" t="s">
        <v>479</v>
      </c>
      <c r="E179" s="526" t="s">
        <v>479</v>
      </c>
      <c r="F179" s="527">
        <f>SUM(C179:E179)</f>
        <v>0</v>
      </c>
    </row>
    <row r="180" spans="1:6" ht="15.75" customHeight="1" hidden="1">
      <c r="A180" s="145"/>
      <c r="B180" s="155" t="s">
        <v>64</v>
      </c>
      <c r="C180" s="349" t="s">
        <v>479</v>
      </c>
      <c r="D180" s="349" t="s">
        <v>479</v>
      </c>
      <c r="E180" s="349" t="s">
        <v>479</v>
      </c>
      <c r="F180" s="350">
        <f>SUM(C180:E180)</f>
        <v>0</v>
      </c>
    </row>
    <row r="181" spans="1:6" ht="15.75" customHeight="1" hidden="1">
      <c r="A181" s="145"/>
      <c r="B181" s="154" t="s">
        <v>65</v>
      </c>
      <c r="C181" s="347" t="s">
        <v>479</v>
      </c>
      <c r="D181" s="347" t="s">
        <v>479</v>
      </c>
      <c r="E181" s="347" t="s">
        <v>479</v>
      </c>
      <c r="F181" s="348">
        <f>SUM(C181:E181)</f>
        <v>0</v>
      </c>
    </row>
    <row r="182" spans="1:6" ht="15.75" customHeight="1" hidden="1">
      <c r="A182" s="145"/>
      <c r="B182" s="155" t="s">
        <v>66</v>
      </c>
      <c r="C182" s="349" t="s">
        <v>479</v>
      </c>
      <c r="D182" s="349" t="s">
        <v>479</v>
      </c>
      <c r="E182" s="349" t="s">
        <v>479</v>
      </c>
      <c r="F182" s="350">
        <f>SUM(C182:E182)</f>
        <v>0</v>
      </c>
    </row>
    <row r="183" spans="1:6" ht="15.75" customHeight="1" hidden="1">
      <c r="A183" s="143"/>
      <c r="B183" s="154" t="str">
        <f>$B$11</f>
        <v>Breeding of GM or HM</v>
      </c>
      <c r="C183" s="347" t="s">
        <v>479</v>
      </c>
      <c r="D183" s="347" t="s">
        <v>479</v>
      </c>
      <c r="E183" s="347" t="s">
        <v>479</v>
      </c>
      <c r="F183" s="348">
        <f>SUM(C183:E183)</f>
        <v>0</v>
      </c>
    </row>
    <row r="184" spans="1:6" ht="15.75" customHeight="1" hidden="1">
      <c r="A184" s="144"/>
      <c r="B184" s="138" t="s">
        <v>3</v>
      </c>
      <c r="C184" s="351">
        <f>SUM(C179:C183)</f>
        <v>0</v>
      </c>
      <c r="D184" s="351">
        <f>SUM(D179:D183)</f>
        <v>0</v>
      </c>
      <c r="E184" s="351">
        <f>SUM(E179:E183)</f>
        <v>0</v>
      </c>
      <c r="F184" s="351">
        <f>SUM(F179:F183)</f>
        <v>0</v>
      </c>
    </row>
    <row r="185" spans="1:6" ht="20.25" customHeight="1" hidden="1">
      <c r="A185" s="827" t="s">
        <v>254</v>
      </c>
      <c r="B185" s="154" t="s">
        <v>4</v>
      </c>
      <c r="C185" s="347">
        <v>426</v>
      </c>
      <c r="D185" s="347" t="s">
        <v>479</v>
      </c>
      <c r="E185" s="347" t="s">
        <v>479</v>
      </c>
      <c r="F185" s="348">
        <f>SUM(C185:E185)</f>
        <v>426</v>
      </c>
    </row>
    <row r="186" spans="1:6" ht="15.75" customHeight="1" hidden="1">
      <c r="A186" s="828"/>
      <c r="B186" s="155" t="s">
        <v>64</v>
      </c>
      <c r="C186" s="349" t="s">
        <v>479</v>
      </c>
      <c r="D186" s="349" t="s">
        <v>479</v>
      </c>
      <c r="E186" s="349" t="s">
        <v>479</v>
      </c>
      <c r="F186" s="350">
        <f>SUM(C186:E186)</f>
        <v>0</v>
      </c>
    </row>
    <row r="187" spans="1:6" ht="15.75" customHeight="1" hidden="1">
      <c r="A187" s="528" t="s">
        <v>409</v>
      </c>
      <c r="B187" s="154" t="s">
        <v>65</v>
      </c>
      <c r="C187" s="347">
        <v>359</v>
      </c>
      <c r="D187" s="347" t="s">
        <v>479</v>
      </c>
      <c r="E187" s="347" t="s">
        <v>479</v>
      </c>
      <c r="F187" s="348">
        <f>SUM(C187:E187)</f>
        <v>359</v>
      </c>
    </row>
    <row r="188" spans="1:6" ht="15.75" customHeight="1" hidden="1">
      <c r="A188" s="529"/>
      <c r="B188" s="155" t="s">
        <v>66</v>
      </c>
      <c r="C188" s="349" t="s">
        <v>479</v>
      </c>
      <c r="D188" s="349" t="s">
        <v>479</v>
      </c>
      <c r="E188" s="349" t="s">
        <v>479</v>
      </c>
      <c r="F188" s="350">
        <f>SUM(C188:E188)</f>
        <v>0</v>
      </c>
    </row>
    <row r="189" spans="1:6" ht="15.75" customHeight="1" hidden="1">
      <c r="A189" s="530"/>
      <c r="B189" s="154" t="str">
        <f>$B$11</f>
        <v>Breeding of GM or HM</v>
      </c>
      <c r="C189" s="347" t="s">
        <v>479</v>
      </c>
      <c r="D189" s="347" t="s">
        <v>479</v>
      </c>
      <c r="E189" s="347" t="s">
        <v>479</v>
      </c>
      <c r="F189" s="348">
        <f>SUM(C189:E189)</f>
        <v>0</v>
      </c>
    </row>
    <row r="190" spans="1:6" ht="15.75" customHeight="1" hidden="1">
      <c r="A190" s="531"/>
      <c r="B190" s="138" t="s">
        <v>3</v>
      </c>
      <c r="C190" s="351">
        <f>SUM(C185:C189)</f>
        <v>785</v>
      </c>
      <c r="D190" s="351">
        <f>SUM(D185:D189)</f>
        <v>0</v>
      </c>
      <c r="E190" s="351">
        <f>SUM(E185:E189)</f>
        <v>0</v>
      </c>
      <c r="F190" s="351">
        <f>SUM(F185:F189)</f>
        <v>785</v>
      </c>
    </row>
    <row r="191" spans="1:6" ht="15.75" customHeight="1" hidden="1">
      <c r="A191" s="142" t="s">
        <v>85</v>
      </c>
      <c r="B191" s="154" t="s">
        <v>4</v>
      </c>
      <c r="C191" s="347">
        <v>7756</v>
      </c>
      <c r="D191" s="347" t="s">
        <v>479</v>
      </c>
      <c r="E191" s="347" t="s">
        <v>479</v>
      </c>
      <c r="F191" s="348">
        <f>SUM(C191:E191)</f>
        <v>7756</v>
      </c>
    </row>
    <row r="192" spans="1:6" ht="15.75" customHeight="1" hidden="1">
      <c r="A192" s="143"/>
      <c r="B192" s="155" t="s">
        <v>64</v>
      </c>
      <c r="C192" s="349" t="s">
        <v>479</v>
      </c>
      <c r="D192" s="349" t="s">
        <v>479</v>
      </c>
      <c r="E192" s="349" t="s">
        <v>479</v>
      </c>
      <c r="F192" s="350">
        <f>SUM(C192:E192)</f>
        <v>0</v>
      </c>
    </row>
    <row r="193" spans="1:6" ht="15.75" customHeight="1" hidden="1">
      <c r="A193" s="143"/>
      <c r="B193" s="154" t="s">
        <v>65</v>
      </c>
      <c r="C193" s="347">
        <v>562</v>
      </c>
      <c r="D193" s="347" t="s">
        <v>479</v>
      </c>
      <c r="E193" s="347" t="s">
        <v>479</v>
      </c>
      <c r="F193" s="348">
        <f>SUM(C193:E193)</f>
        <v>562</v>
      </c>
    </row>
    <row r="194" spans="1:6" ht="15.75" customHeight="1" hidden="1">
      <c r="A194" s="143"/>
      <c r="B194" s="155" t="s">
        <v>66</v>
      </c>
      <c r="C194" s="349">
        <v>465</v>
      </c>
      <c r="D194" s="349" t="s">
        <v>479</v>
      </c>
      <c r="E194" s="349" t="s">
        <v>479</v>
      </c>
      <c r="F194" s="350">
        <f>SUM(C194:E194)</f>
        <v>465</v>
      </c>
    </row>
    <row r="195" spans="1:6" ht="15.75" customHeight="1" hidden="1">
      <c r="A195" s="143"/>
      <c r="B195" s="154" t="str">
        <f>$B$11</f>
        <v>Breeding of GM or HM</v>
      </c>
      <c r="C195" s="347" t="s">
        <v>479</v>
      </c>
      <c r="D195" s="347" t="s">
        <v>479</v>
      </c>
      <c r="E195" s="347" t="s">
        <v>479</v>
      </c>
      <c r="F195" s="348">
        <f>SUM(C195:E195)</f>
        <v>0</v>
      </c>
    </row>
    <row r="196" spans="1:6" ht="15.75" customHeight="1" hidden="1">
      <c r="A196" s="144"/>
      <c r="B196" s="138" t="s">
        <v>3</v>
      </c>
      <c r="C196" s="351">
        <f>SUM(C191:C195)</f>
        <v>8783</v>
      </c>
      <c r="D196" s="351">
        <f>SUM(D191:D195)</f>
        <v>0</v>
      </c>
      <c r="E196" s="351">
        <f>SUM(E191:E195)</f>
        <v>0</v>
      </c>
      <c r="F196" s="351">
        <f>SUM(F191:F195)</f>
        <v>8783</v>
      </c>
    </row>
    <row r="197" spans="1:6" ht="15.75" customHeight="1" hidden="1">
      <c r="A197" s="142" t="s">
        <v>45</v>
      </c>
      <c r="B197" s="154" t="s">
        <v>4</v>
      </c>
      <c r="C197" s="347">
        <v>860</v>
      </c>
      <c r="D197" s="347" t="s">
        <v>479</v>
      </c>
      <c r="E197" s="347" t="s">
        <v>479</v>
      </c>
      <c r="F197" s="348">
        <f>SUM(C197:E197)</f>
        <v>860</v>
      </c>
    </row>
    <row r="198" spans="1:6" ht="15.75" customHeight="1" hidden="1">
      <c r="A198" s="143"/>
      <c r="B198" s="155" t="s">
        <v>64</v>
      </c>
      <c r="C198" s="349">
        <v>29</v>
      </c>
      <c r="D198" s="349" t="s">
        <v>479</v>
      </c>
      <c r="E198" s="349" t="s">
        <v>479</v>
      </c>
      <c r="F198" s="350">
        <f>SUM(C198:E198)</f>
        <v>29</v>
      </c>
    </row>
    <row r="199" spans="1:6" ht="15.75" customHeight="1" hidden="1">
      <c r="A199" s="143"/>
      <c r="B199" s="154" t="s">
        <v>65</v>
      </c>
      <c r="C199" s="347" t="s">
        <v>479</v>
      </c>
      <c r="D199" s="347" t="s">
        <v>479</v>
      </c>
      <c r="E199" s="347" t="s">
        <v>479</v>
      </c>
      <c r="F199" s="348">
        <f>SUM(C199:E199)</f>
        <v>0</v>
      </c>
    </row>
    <row r="200" spans="1:6" ht="15.75" customHeight="1" hidden="1">
      <c r="A200" s="143"/>
      <c r="B200" s="155" t="s">
        <v>66</v>
      </c>
      <c r="C200" s="349" t="s">
        <v>479</v>
      </c>
      <c r="D200" s="349" t="s">
        <v>479</v>
      </c>
      <c r="E200" s="349" t="s">
        <v>479</v>
      </c>
      <c r="F200" s="350">
        <f>SUM(C200:E200)</f>
        <v>0</v>
      </c>
    </row>
    <row r="201" spans="1:6" ht="15.75" customHeight="1" hidden="1">
      <c r="A201" s="146"/>
      <c r="B201" s="154" t="str">
        <f>$B$11</f>
        <v>Breeding of GM or HM</v>
      </c>
      <c r="C201" s="347" t="s">
        <v>479</v>
      </c>
      <c r="D201" s="347" t="s">
        <v>479</v>
      </c>
      <c r="E201" s="347" t="s">
        <v>479</v>
      </c>
      <c r="F201" s="348">
        <f>SUM(C201:E201)</f>
        <v>0</v>
      </c>
    </row>
    <row r="202" spans="1:6" ht="15.75" customHeight="1" hidden="1">
      <c r="A202" s="144"/>
      <c r="B202" s="138" t="s">
        <v>3</v>
      </c>
      <c r="C202" s="351">
        <f>SUM(C197:C201)</f>
        <v>889</v>
      </c>
      <c r="D202" s="351">
        <f>SUM(D197:D201)</f>
        <v>0</v>
      </c>
      <c r="E202" s="351">
        <f>SUM(E197:E201)</f>
        <v>0</v>
      </c>
      <c r="F202" s="351">
        <f>SUM(F197:F201)</f>
        <v>889</v>
      </c>
    </row>
    <row r="203" spans="1:6" ht="15.75" customHeight="1">
      <c r="A203" s="142" t="s">
        <v>46</v>
      </c>
      <c r="B203" s="154" t="s">
        <v>4</v>
      </c>
      <c r="C203" s="347">
        <v>11563</v>
      </c>
      <c r="D203" s="347">
        <v>78</v>
      </c>
      <c r="E203" s="347">
        <v>226</v>
      </c>
      <c r="F203" s="348">
        <f>SUM(C203:E203)</f>
        <v>11867</v>
      </c>
    </row>
    <row r="204" spans="1:6" ht="15.75" customHeight="1">
      <c r="A204" s="145"/>
      <c r="B204" s="155" t="s">
        <v>64</v>
      </c>
      <c r="C204" s="349">
        <v>0</v>
      </c>
      <c r="D204" s="349">
        <v>0</v>
      </c>
      <c r="E204" s="349">
        <v>0</v>
      </c>
      <c r="F204" s="350">
        <f>SUM(C204:E204)</f>
        <v>0</v>
      </c>
    </row>
    <row r="205" spans="1:6" ht="15.75" customHeight="1">
      <c r="A205" s="143"/>
      <c r="B205" s="154" t="s">
        <v>65</v>
      </c>
      <c r="C205" s="347">
        <v>419</v>
      </c>
      <c r="D205" s="347">
        <v>0</v>
      </c>
      <c r="E205" s="347">
        <v>0</v>
      </c>
      <c r="F205" s="348">
        <f>SUM(C205:E205)</f>
        <v>419</v>
      </c>
    </row>
    <row r="206" spans="1:6" ht="15.75" customHeight="1">
      <c r="A206" s="143"/>
      <c r="B206" s="155" t="s">
        <v>66</v>
      </c>
      <c r="C206" s="349">
        <v>0</v>
      </c>
      <c r="D206" s="349">
        <v>0</v>
      </c>
      <c r="E206" s="349">
        <v>0</v>
      </c>
      <c r="F206" s="350">
        <f>SUM(C206:E206)</f>
        <v>0</v>
      </c>
    </row>
    <row r="207" spans="1:6" ht="15.75" customHeight="1">
      <c r="A207" s="143"/>
      <c r="B207" s="154" t="str">
        <f>$B$11</f>
        <v>Breeding of GM or HM</v>
      </c>
      <c r="C207" s="347">
        <v>20</v>
      </c>
      <c r="D207" s="347">
        <v>2792</v>
      </c>
      <c r="E207" s="347">
        <v>817</v>
      </c>
      <c r="F207" s="348">
        <f>SUM(C207:E207)</f>
        <v>3629</v>
      </c>
    </row>
    <row r="208" spans="1:6" ht="15.75" customHeight="1">
      <c r="A208" s="144"/>
      <c r="B208" s="138" t="s">
        <v>3</v>
      </c>
      <c r="C208" s="351">
        <f>SUM(C203:C207)</f>
        <v>12002</v>
      </c>
      <c r="D208" s="351">
        <f>SUM(D203:D207)</f>
        <v>2870</v>
      </c>
      <c r="E208" s="351">
        <f>SUM(E203:E207)</f>
        <v>1043</v>
      </c>
      <c r="F208" s="351">
        <f>SUM(F203:F207)</f>
        <v>15915</v>
      </c>
    </row>
    <row r="209" spans="1:6" ht="15.75" customHeight="1">
      <c r="A209" s="142" t="s">
        <v>48</v>
      </c>
      <c r="B209" s="154" t="s">
        <v>4</v>
      </c>
      <c r="C209" s="347">
        <v>319562</v>
      </c>
      <c r="D209" s="347">
        <v>2461</v>
      </c>
      <c r="E209" s="347">
        <v>20419</v>
      </c>
      <c r="F209" s="348">
        <f>SUM(C209:E209)</f>
        <v>342442</v>
      </c>
    </row>
    <row r="210" spans="1:6" ht="15.75" customHeight="1">
      <c r="A210" s="143"/>
      <c r="B210" s="155" t="s">
        <v>64</v>
      </c>
      <c r="C210" s="349">
        <v>21666</v>
      </c>
      <c r="D210" s="349">
        <v>0</v>
      </c>
      <c r="E210" s="349">
        <v>40</v>
      </c>
      <c r="F210" s="350">
        <f>SUM(C210:E210)</f>
        <v>21706</v>
      </c>
    </row>
    <row r="211" spans="1:6" ht="15.75" customHeight="1">
      <c r="A211" s="143"/>
      <c r="B211" s="154" t="s">
        <v>65</v>
      </c>
      <c r="C211" s="347">
        <v>58908</v>
      </c>
      <c r="D211" s="347">
        <v>0</v>
      </c>
      <c r="E211" s="347">
        <v>0</v>
      </c>
      <c r="F211" s="348">
        <f>SUM(C211:E211)</f>
        <v>58908</v>
      </c>
    </row>
    <row r="212" spans="1:6" ht="15.75" customHeight="1">
      <c r="A212" s="143"/>
      <c r="B212" s="155" t="s">
        <v>66</v>
      </c>
      <c r="C212" s="349">
        <v>0</v>
      </c>
      <c r="D212" s="349">
        <v>0</v>
      </c>
      <c r="E212" s="349">
        <v>23</v>
      </c>
      <c r="F212" s="350">
        <f>SUM(C212:E212)</f>
        <v>23</v>
      </c>
    </row>
    <row r="213" spans="1:6" ht="15.75" customHeight="1">
      <c r="A213" s="143"/>
      <c r="B213" s="154" t="str">
        <f>$B$11</f>
        <v>Breeding of GM or HM</v>
      </c>
      <c r="C213" s="347">
        <v>5993</v>
      </c>
      <c r="D213" s="347">
        <v>35972</v>
      </c>
      <c r="E213" s="347">
        <v>98859</v>
      </c>
      <c r="F213" s="348">
        <f>SUM(C213:E213)</f>
        <v>140824</v>
      </c>
    </row>
    <row r="214" spans="1:6" ht="15.75" customHeight="1">
      <c r="A214" s="144"/>
      <c r="B214" s="138" t="s">
        <v>3</v>
      </c>
      <c r="C214" s="351">
        <f>SUM(C209:C213)</f>
        <v>406129</v>
      </c>
      <c r="D214" s="351">
        <f>SUM(D209:D213)</f>
        <v>38433</v>
      </c>
      <c r="E214" s="351">
        <f>SUM(E209:E213)</f>
        <v>119341</v>
      </c>
      <c r="F214" s="351">
        <f>SUM(F209:F213)</f>
        <v>563903</v>
      </c>
    </row>
    <row r="215" spans="1:6" ht="15.75" customHeight="1" hidden="1">
      <c r="A215" s="150" t="s">
        <v>50</v>
      </c>
      <c r="B215" s="137" t="s">
        <v>4</v>
      </c>
      <c r="C215" s="347"/>
      <c r="D215" s="347"/>
      <c r="E215" s="347"/>
      <c r="F215" s="348"/>
    </row>
    <row r="216" spans="1:6" ht="15.75" customHeight="1" hidden="1">
      <c r="A216" s="143"/>
      <c r="B216" s="137" t="s">
        <v>64</v>
      </c>
      <c r="C216" s="347"/>
      <c r="D216" s="347"/>
      <c r="E216" s="347"/>
      <c r="F216" s="348"/>
    </row>
    <row r="217" spans="1:6" ht="15.75" customHeight="1" hidden="1">
      <c r="A217" s="143"/>
      <c r="B217" s="137" t="s">
        <v>65</v>
      </c>
      <c r="C217" s="347"/>
      <c r="D217" s="347"/>
      <c r="E217" s="347"/>
      <c r="F217" s="348"/>
    </row>
    <row r="218" spans="1:6" ht="15.75" customHeight="1" hidden="1">
      <c r="A218" s="143"/>
      <c r="B218" s="137" t="s">
        <v>66</v>
      </c>
      <c r="C218" s="347"/>
      <c r="D218" s="347"/>
      <c r="E218" s="347"/>
      <c r="F218" s="348"/>
    </row>
    <row r="219" spans="1:6" ht="15.75" customHeight="1" hidden="1">
      <c r="A219" s="143"/>
      <c r="B219" s="137" t="s">
        <v>12</v>
      </c>
      <c r="C219" s="347"/>
      <c r="D219" s="347"/>
      <c r="E219" s="347"/>
      <c r="F219" s="348"/>
    </row>
    <row r="220" spans="1:6" ht="15.75" customHeight="1" hidden="1">
      <c r="A220" s="144"/>
      <c r="B220" s="139" t="s">
        <v>3</v>
      </c>
      <c r="C220" s="347"/>
      <c r="D220" s="347"/>
      <c r="E220" s="347"/>
      <c r="F220" s="348"/>
    </row>
    <row r="221" spans="1:6" ht="15.75" customHeight="1">
      <c r="A221" s="151" t="s">
        <v>86</v>
      </c>
      <c r="B221" s="154" t="s">
        <v>4</v>
      </c>
      <c r="C221" s="347">
        <v>785248</v>
      </c>
      <c r="D221" s="347">
        <v>56462</v>
      </c>
      <c r="E221" s="347">
        <v>497163</v>
      </c>
      <c r="F221" s="348">
        <f>SUM(C221:E221)</f>
        <v>1338873</v>
      </c>
    </row>
    <row r="222" spans="1:6" ht="15.75" customHeight="1">
      <c r="A222" s="143"/>
      <c r="B222" s="155" t="s">
        <v>64</v>
      </c>
      <c r="C222" s="349">
        <v>597900</v>
      </c>
      <c r="D222" s="349">
        <v>40374</v>
      </c>
      <c r="E222" s="349">
        <v>31534</v>
      </c>
      <c r="F222" s="350">
        <f>SUM(C222:E222)</f>
        <v>669808</v>
      </c>
    </row>
    <row r="223" spans="1:6" ht="15.75" customHeight="1">
      <c r="A223" s="143"/>
      <c r="B223" s="154" t="s">
        <v>65</v>
      </c>
      <c r="C223" s="347">
        <v>116631</v>
      </c>
      <c r="D223" s="347">
        <v>0</v>
      </c>
      <c r="E223" s="347">
        <v>185</v>
      </c>
      <c r="F223" s="348">
        <f>SUM(C223:E223)</f>
        <v>116816</v>
      </c>
    </row>
    <row r="224" spans="1:6" ht="18">
      <c r="A224" s="143"/>
      <c r="B224" s="155" t="s">
        <v>66</v>
      </c>
      <c r="C224" s="349">
        <v>47743</v>
      </c>
      <c r="D224" s="349">
        <v>0</v>
      </c>
      <c r="E224" s="349">
        <v>1804</v>
      </c>
      <c r="F224" s="350">
        <f>SUM(C224:E224)</f>
        <v>49547</v>
      </c>
    </row>
    <row r="225" spans="1:6" ht="18">
      <c r="A225" s="143"/>
      <c r="B225" s="154" t="str">
        <f>$B$11</f>
        <v>Breeding of GM or HM</v>
      </c>
      <c r="C225" s="347">
        <v>215952</v>
      </c>
      <c r="D225" s="347">
        <v>278857</v>
      </c>
      <c r="E225" s="347">
        <v>1123004</v>
      </c>
      <c r="F225" s="348">
        <f>SUM(C225:E225)</f>
        <v>1617813</v>
      </c>
    </row>
    <row r="226" spans="1:6" ht="18">
      <c r="A226" s="152"/>
      <c r="B226" s="140" t="s">
        <v>87</v>
      </c>
      <c r="C226" s="351">
        <f>SUM(C221:C225)</f>
        <v>1763474</v>
      </c>
      <c r="D226" s="351">
        <f>SUM(D221:D225)</f>
        <v>375693</v>
      </c>
      <c r="E226" s="351">
        <f>SUM(E221:E225)</f>
        <v>1653690</v>
      </c>
      <c r="F226" s="351">
        <f>SUM(F221:F225)</f>
        <v>3792857</v>
      </c>
    </row>
    <row r="227" spans="2:6" ht="18" customHeight="1">
      <c r="B227" s="116" t="s">
        <v>553</v>
      </c>
      <c r="C227" s="117">
        <f>(C226-C230)</f>
        <v>40995</v>
      </c>
      <c r="D227" s="117">
        <f>(D226-D230)</f>
        <v>-24388</v>
      </c>
      <c r="E227" s="117">
        <f>(E226-E230)</f>
        <v>51524</v>
      </c>
      <c r="F227" s="117">
        <f>(F226-F230)</f>
        <v>68131</v>
      </c>
    </row>
    <row r="228" spans="1:6" ht="18" customHeight="1">
      <c r="A228" s="445"/>
      <c r="B228" s="116" t="s">
        <v>554</v>
      </c>
      <c r="C228" s="699">
        <f>(C226-C230)/ABS(C230)</f>
        <v>0.02379999988388828</v>
      </c>
      <c r="D228" s="456">
        <f>(D226-D230)/ABS(D230)</f>
        <v>-0.060957656074644886</v>
      </c>
      <c r="E228" s="456">
        <f>(E226-E230)/ABS(E230)</f>
        <v>0.032158964801400104</v>
      </c>
      <c r="F228" s="456">
        <f>(F226-F230)/ABS(F230)</f>
        <v>0.018291546814450246</v>
      </c>
    </row>
    <row r="229" spans="1:6" ht="18" customHeight="1">
      <c r="A229" s="446"/>
      <c r="B229" s="116" t="s">
        <v>555</v>
      </c>
      <c r="C229" s="193">
        <f>C226/$F226</f>
        <v>0.4649460815422253</v>
      </c>
      <c r="D229" s="193">
        <f>D226/$F226</f>
        <v>0.09905277209238313</v>
      </c>
      <c r="E229" s="193">
        <f>E226/$F226</f>
        <v>0.43600114636539156</v>
      </c>
      <c r="F229" s="193">
        <f>F226/$F226</f>
        <v>1</v>
      </c>
    </row>
    <row r="230" spans="1:6" ht="18" customHeight="1">
      <c r="A230" s="446"/>
      <c r="B230" s="455" t="s">
        <v>552</v>
      </c>
      <c r="C230" s="715">
        <v>1722479</v>
      </c>
      <c r="D230" s="716">
        <v>400081</v>
      </c>
      <c r="E230" s="716">
        <v>1602166</v>
      </c>
      <c r="F230" s="716">
        <v>3724726</v>
      </c>
    </row>
    <row r="231" spans="3:6" ht="18">
      <c r="C231" s="355"/>
      <c r="D231" s="355"/>
      <c r="E231" s="355"/>
      <c r="F231" s="356"/>
    </row>
    <row r="232" spans="3:6" ht="18">
      <c r="C232" s="355"/>
      <c r="D232" s="355"/>
      <c r="E232" s="355"/>
      <c r="F232" s="356"/>
    </row>
    <row r="233" spans="3:6" ht="18">
      <c r="C233" s="355"/>
      <c r="D233" s="355"/>
      <c r="E233" s="355"/>
      <c r="F233" s="356"/>
    </row>
    <row r="234" spans="3:6" ht="18">
      <c r="C234" s="355"/>
      <c r="D234" s="355"/>
      <c r="E234" s="355"/>
      <c r="F234" s="356"/>
    </row>
    <row r="235" spans="3:6" ht="18">
      <c r="C235" s="355"/>
      <c r="D235" s="355"/>
      <c r="E235" s="355"/>
      <c r="F235" s="356"/>
    </row>
    <row r="236" spans="3:6" ht="18">
      <c r="C236" s="355"/>
      <c r="D236" s="355"/>
      <c r="E236" s="355"/>
      <c r="F236" s="356"/>
    </row>
    <row r="237" spans="3:6" ht="18">
      <c r="C237" s="355"/>
      <c r="D237" s="355"/>
      <c r="E237" s="355"/>
      <c r="F237" s="356"/>
    </row>
    <row r="238" spans="3:6" ht="18">
      <c r="C238" s="355"/>
      <c r="D238" s="355"/>
      <c r="E238" s="355"/>
      <c r="F238" s="356"/>
    </row>
    <row r="239" spans="3:6" ht="18">
      <c r="C239" s="355"/>
      <c r="D239" s="355"/>
      <c r="E239" s="355"/>
      <c r="F239" s="356"/>
    </row>
    <row r="240" spans="3:6" ht="18">
      <c r="C240" s="355"/>
      <c r="D240" s="355"/>
      <c r="E240" s="355"/>
      <c r="F240" s="356"/>
    </row>
    <row r="241" spans="3:6" ht="18">
      <c r="C241" s="355"/>
      <c r="D241" s="355"/>
      <c r="E241" s="355"/>
      <c r="F241" s="356"/>
    </row>
    <row r="242" spans="3:6" ht="18">
      <c r="C242" s="355"/>
      <c r="D242" s="355"/>
      <c r="E242" s="355"/>
      <c r="F242" s="356"/>
    </row>
    <row r="243" spans="3:6" ht="18">
      <c r="C243" s="355"/>
      <c r="D243" s="355"/>
      <c r="E243" s="355"/>
      <c r="F243" s="356"/>
    </row>
    <row r="244" spans="3:6" ht="18">
      <c r="C244" s="355"/>
      <c r="D244" s="355"/>
      <c r="E244" s="355"/>
      <c r="F244" s="356"/>
    </row>
    <row r="245" spans="3:6" ht="18">
      <c r="C245" s="355"/>
      <c r="D245" s="355"/>
      <c r="E245" s="355"/>
      <c r="F245" s="356"/>
    </row>
    <row r="246" spans="3:6" ht="18">
      <c r="C246" s="355"/>
      <c r="D246" s="355"/>
      <c r="E246" s="355"/>
      <c r="F246" s="356"/>
    </row>
    <row r="247" spans="3:6" ht="18">
      <c r="C247" s="355"/>
      <c r="D247" s="355"/>
      <c r="E247" s="355"/>
      <c r="F247" s="356"/>
    </row>
    <row r="248" spans="3:6" ht="18">
      <c r="C248" s="355"/>
      <c r="D248" s="355"/>
      <c r="E248" s="355"/>
      <c r="F248" s="356"/>
    </row>
    <row r="249" spans="3:6" ht="18">
      <c r="C249" s="355"/>
      <c r="D249" s="355"/>
      <c r="E249" s="355"/>
      <c r="F249" s="356"/>
    </row>
    <row r="250" spans="3:6" ht="18">
      <c r="C250" s="355"/>
      <c r="D250" s="355"/>
      <c r="E250" s="355"/>
      <c r="F250" s="356"/>
    </row>
    <row r="251" spans="3:6" ht="18">
      <c r="C251" s="355"/>
      <c r="D251" s="355"/>
      <c r="E251" s="355"/>
      <c r="F251" s="356"/>
    </row>
    <row r="252" spans="3:6" ht="18">
      <c r="C252" s="355"/>
      <c r="D252" s="355"/>
      <c r="E252" s="355"/>
      <c r="F252" s="356"/>
    </row>
    <row r="253" spans="3:6" ht="18">
      <c r="C253" s="355"/>
      <c r="D253" s="355"/>
      <c r="E253" s="355"/>
      <c r="F253" s="356"/>
    </row>
    <row r="254" spans="3:6" ht="18">
      <c r="C254" s="355"/>
      <c r="D254" s="355"/>
      <c r="E254" s="355"/>
      <c r="F254" s="356"/>
    </row>
    <row r="255" spans="3:6" ht="18">
      <c r="C255" s="355"/>
      <c r="D255" s="355"/>
      <c r="E255" s="355"/>
      <c r="F255" s="356"/>
    </row>
    <row r="256" spans="3:6" ht="18">
      <c r="C256" s="355"/>
      <c r="D256" s="355"/>
      <c r="E256" s="355"/>
      <c r="F256" s="356"/>
    </row>
    <row r="257" spans="3:6" ht="18">
      <c r="C257" s="355"/>
      <c r="D257" s="355"/>
      <c r="E257" s="355"/>
      <c r="F257" s="356"/>
    </row>
    <row r="258" spans="3:6" ht="18">
      <c r="C258" s="355"/>
      <c r="D258" s="355"/>
      <c r="E258" s="355"/>
      <c r="F258" s="356"/>
    </row>
    <row r="259" spans="3:6" ht="18">
      <c r="C259" s="355"/>
      <c r="D259" s="355"/>
      <c r="E259" s="355"/>
      <c r="F259" s="356"/>
    </row>
    <row r="260" spans="3:6" ht="18">
      <c r="C260" s="355"/>
      <c r="D260" s="355"/>
      <c r="E260" s="355"/>
      <c r="F260" s="356"/>
    </row>
    <row r="261" spans="3:6" ht="18">
      <c r="C261" s="355"/>
      <c r="D261" s="355"/>
      <c r="E261" s="355"/>
      <c r="F261" s="356"/>
    </row>
    <row r="262" spans="3:6" ht="18">
      <c r="C262" s="355"/>
      <c r="D262" s="355"/>
      <c r="E262" s="355"/>
      <c r="F262" s="356"/>
    </row>
    <row r="263" spans="3:6" ht="18">
      <c r="C263" s="355"/>
      <c r="D263" s="355"/>
      <c r="E263" s="355"/>
      <c r="F263" s="356"/>
    </row>
    <row r="264" spans="3:6" ht="18">
      <c r="C264" s="355"/>
      <c r="D264" s="355"/>
      <c r="E264" s="355"/>
      <c r="F264" s="356"/>
    </row>
    <row r="265" spans="3:6" ht="18">
      <c r="C265" s="355"/>
      <c r="D265" s="355"/>
      <c r="E265" s="355"/>
      <c r="F265" s="356"/>
    </row>
    <row r="266" spans="3:6" ht="18">
      <c r="C266" s="355"/>
      <c r="D266" s="355"/>
      <c r="E266" s="355"/>
      <c r="F266" s="356"/>
    </row>
    <row r="267" spans="3:6" ht="18">
      <c r="C267" s="355"/>
      <c r="D267" s="355"/>
      <c r="E267" s="355"/>
      <c r="F267" s="356"/>
    </row>
    <row r="268" spans="3:6" ht="18">
      <c r="C268" s="355"/>
      <c r="D268" s="355"/>
      <c r="E268" s="355"/>
      <c r="F268" s="356"/>
    </row>
    <row r="269" spans="3:6" ht="18">
      <c r="C269" s="355"/>
      <c r="D269" s="355"/>
      <c r="E269" s="355"/>
      <c r="F269" s="356"/>
    </row>
    <row r="270" spans="3:6" ht="18">
      <c r="C270" s="355"/>
      <c r="D270" s="355"/>
      <c r="E270" s="355"/>
      <c r="F270" s="356"/>
    </row>
    <row r="271" spans="3:6" ht="18">
      <c r="C271" s="355"/>
      <c r="D271" s="355"/>
      <c r="E271" s="355"/>
      <c r="F271" s="356"/>
    </row>
    <row r="272" spans="3:6" ht="18">
      <c r="C272" s="355"/>
      <c r="D272" s="355"/>
      <c r="E272" s="355"/>
      <c r="F272" s="356"/>
    </row>
    <row r="273" spans="3:6" ht="18">
      <c r="C273" s="355"/>
      <c r="D273" s="355"/>
      <c r="E273" s="355"/>
      <c r="F273" s="356"/>
    </row>
    <row r="274" spans="3:6" ht="18">
      <c r="C274" s="355"/>
      <c r="D274" s="355"/>
      <c r="E274" s="355"/>
      <c r="F274" s="356"/>
    </row>
    <row r="275" spans="3:6" ht="18">
      <c r="C275" s="355"/>
      <c r="D275" s="355"/>
      <c r="E275" s="355"/>
      <c r="F275" s="356"/>
    </row>
    <row r="276" spans="3:6" ht="18">
      <c r="C276" s="355"/>
      <c r="D276" s="355"/>
      <c r="E276" s="355"/>
      <c r="F276" s="356"/>
    </row>
    <row r="277" spans="3:6" ht="18">
      <c r="C277" s="355"/>
      <c r="D277" s="355"/>
      <c r="E277" s="355"/>
      <c r="F277" s="356"/>
    </row>
    <row r="278" spans="3:6" ht="18">
      <c r="C278" s="355"/>
      <c r="D278" s="355"/>
      <c r="E278" s="355"/>
      <c r="F278" s="356"/>
    </row>
    <row r="279" spans="3:6" ht="18">
      <c r="C279" s="355"/>
      <c r="D279" s="355"/>
      <c r="E279" s="355"/>
      <c r="F279" s="356"/>
    </row>
    <row r="280" spans="3:6" ht="18">
      <c r="C280" s="355"/>
      <c r="D280" s="355"/>
      <c r="E280" s="355"/>
      <c r="F280" s="356"/>
    </row>
    <row r="281" spans="3:6" ht="18">
      <c r="C281" s="355"/>
      <c r="D281" s="355"/>
      <c r="E281" s="355"/>
      <c r="F281" s="356"/>
    </row>
    <row r="282" spans="3:6" ht="18">
      <c r="C282" s="355"/>
      <c r="D282" s="355"/>
      <c r="E282" s="355"/>
      <c r="F282" s="355"/>
    </row>
    <row r="283" spans="3:6" ht="18">
      <c r="C283" s="355"/>
      <c r="D283" s="355"/>
      <c r="E283" s="355"/>
      <c r="F283" s="355"/>
    </row>
    <row r="284" spans="3:6" ht="18">
      <c r="C284" s="355"/>
      <c r="D284" s="355"/>
      <c r="E284" s="355"/>
      <c r="F284" s="355"/>
    </row>
    <row r="285" spans="3:6" ht="18">
      <c r="C285" s="355"/>
      <c r="D285" s="355"/>
      <c r="E285" s="355"/>
      <c r="F285" s="355"/>
    </row>
    <row r="286" spans="3:6" ht="18">
      <c r="C286" s="355"/>
      <c r="D286" s="355"/>
      <c r="E286" s="355"/>
      <c r="F286" s="355"/>
    </row>
    <row r="287" spans="3:6" ht="18">
      <c r="C287" s="355"/>
      <c r="D287" s="355"/>
      <c r="E287" s="355"/>
      <c r="F287" s="355"/>
    </row>
    <row r="288" spans="3:6" ht="18">
      <c r="C288" s="355"/>
      <c r="D288" s="355"/>
      <c r="E288" s="355"/>
      <c r="F288" s="355"/>
    </row>
    <row r="289" spans="3:6" ht="18">
      <c r="C289" s="355"/>
      <c r="D289" s="355"/>
      <c r="E289" s="355"/>
      <c r="F289" s="355"/>
    </row>
    <row r="290" spans="3:6" ht="18">
      <c r="C290" s="355"/>
      <c r="D290" s="355"/>
      <c r="E290" s="355"/>
      <c r="F290" s="355"/>
    </row>
    <row r="291" spans="3:6" ht="18">
      <c r="C291" s="355"/>
      <c r="D291" s="355"/>
      <c r="E291" s="355"/>
      <c r="F291" s="355"/>
    </row>
    <row r="292" spans="3:6" ht="18">
      <c r="C292" s="355"/>
      <c r="D292" s="355"/>
      <c r="E292" s="355"/>
      <c r="F292" s="355"/>
    </row>
    <row r="293" spans="3:6" ht="18">
      <c r="C293" s="355"/>
      <c r="D293" s="355"/>
      <c r="E293" s="355"/>
      <c r="F293" s="355"/>
    </row>
    <row r="294" spans="3:6" ht="18">
      <c r="C294" s="355"/>
      <c r="D294" s="355"/>
      <c r="E294" s="355"/>
      <c r="F294" s="355"/>
    </row>
    <row r="295" spans="3:6" ht="18">
      <c r="C295" s="355"/>
      <c r="D295" s="355"/>
      <c r="E295" s="355"/>
      <c r="F295" s="355"/>
    </row>
    <row r="296" spans="3:6" ht="18">
      <c r="C296" s="355"/>
      <c r="D296" s="355"/>
      <c r="E296" s="355"/>
      <c r="F296" s="355"/>
    </row>
    <row r="297" spans="3:6" ht="18">
      <c r="C297" s="355"/>
      <c r="D297" s="355"/>
      <c r="E297" s="355"/>
      <c r="F297" s="355"/>
    </row>
    <row r="298" spans="3:6" ht="18">
      <c r="C298" s="355"/>
      <c r="D298" s="355"/>
      <c r="E298" s="355"/>
      <c r="F298" s="355"/>
    </row>
    <row r="299" spans="3:6" ht="18">
      <c r="C299" s="355"/>
      <c r="D299" s="355"/>
      <c r="E299" s="355"/>
      <c r="F299" s="355"/>
    </row>
    <row r="300" spans="3:6" ht="18">
      <c r="C300" s="355"/>
      <c r="D300" s="355"/>
      <c r="E300" s="355"/>
      <c r="F300" s="355"/>
    </row>
    <row r="301" spans="3:6" ht="18">
      <c r="C301" s="355"/>
      <c r="D301" s="355"/>
      <c r="E301" s="355"/>
      <c r="F301" s="355"/>
    </row>
    <row r="302" spans="3:6" ht="18">
      <c r="C302" s="355"/>
      <c r="D302" s="355"/>
      <c r="E302" s="355"/>
      <c r="F302" s="355"/>
    </row>
    <row r="303" spans="3:6" ht="18">
      <c r="C303" s="355"/>
      <c r="D303" s="355"/>
      <c r="E303" s="355"/>
      <c r="F303" s="355"/>
    </row>
    <row r="304" spans="3:6" ht="18">
      <c r="C304" s="355"/>
      <c r="D304" s="355"/>
      <c r="E304" s="355"/>
      <c r="F304" s="355"/>
    </row>
    <row r="305" spans="3:6" ht="18">
      <c r="C305" s="355"/>
      <c r="D305" s="355"/>
      <c r="E305" s="355"/>
      <c r="F305" s="355"/>
    </row>
    <row r="306" spans="3:6" ht="18">
      <c r="C306" s="355"/>
      <c r="D306" s="355"/>
      <c r="E306" s="355"/>
      <c r="F306" s="355"/>
    </row>
    <row r="307" spans="3:6" ht="18">
      <c r="C307" s="355"/>
      <c r="D307" s="355"/>
      <c r="E307" s="355"/>
      <c r="F307" s="355"/>
    </row>
    <row r="308" spans="3:6" ht="18">
      <c r="C308" s="355"/>
      <c r="D308" s="355"/>
      <c r="E308" s="355"/>
      <c r="F308" s="355"/>
    </row>
    <row r="309" spans="3:6" ht="18">
      <c r="C309" s="355"/>
      <c r="D309" s="355"/>
      <c r="E309" s="355"/>
      <c r="F309" s="355"/>
    </row>
    <row r="310" spans="3:6" ht="18">
      <c r="C310" s="355"/>
      <c r="D310" s="355"/>
      <c r="E310" s="355"/>
      <c r="F310" s="355"/>
    </row>
    <row r="311" spans="3:6" ht="18">
      <c r="C311" s="355"/>
      <c r="D311" s="355"/>
      <c r="E311" s="355"/>
      <c r="F311" s="355"/>
    </row>
    <row r="312" spans="3:6" ht="18">
      <c r="C312" s="355"/>
      <c r="D312" s="355"/>
      <c r="E312" s="355"/>
      <c r="F312" s="355"/>
    </row>
    <row r="313" spans="3:6" ht="18">
      <c r="C313" s="355"/>
      <c r="D313" s="355"/>
      <c r="E313" s="355"/>
      <c r="F313" s="355"/>
    </row>
    <row r="314" spans="3:6" ht="18">
      <c r="C314" s="355"/>
      <c r="D314" s="355"/>
      <c r="E314" s="355"/>
      <c r="F314" s="355"/>
    </row>
    <row r="315" spans="3:6" ht="18">
      <c r="C315" s="355"/>
      <c r="D315" s="355"/>
      <c r="E315" s="355"/>
      <c r="F315" s="355"/>
    </row>
    <row r="316" spans="3:6" ht="18">
      <c r="C316" s="355"/>
      <c r="D316" s="355"/>
      <c r="E316" s="355"/>
      <c r="F316" s="355"/>
    </row>
    <row r="317" spans="3:6" ht="18">
      <c r="C317" s="355"/>
      <c r="D317" s="355"/>
      <c r="E317" s="355"/>
      <c r="F317" s="355"/>
    </row>
    <row r="318" spans="3:6" ht="18">
      <c r="C318" s="355"/>
      <c r="D318" s="355"/>
      <c r="E318" s="355"/>
      <c r="F318" s="355"/>
    </row>
    <row r="319" spans="3:6" ht="18">
      <c r="C319" s="355"/>
      <c r="D319" s="355"/>
      <c r="E319" s="355"/>
      <c r="F319" s="355"/>
    </row>
    <row r="320" spans="3:6" ht="18">
      <c r="C320" s="355"/>
      <c r="D320" s="355"/>
      <c r="E320" s="355"/>
      <c r="F320" s="355"/>
    </row>
    <row r="321" spans="3:6" ht="18">
      <c r="C321" s="355"/>
      <c r="D321" s="355"/>
      <c r="E321" s="355"/>
      <c r="F321" s="355"/>
    </row>
    <row r="322" spans="3:6" ht="18">
      <c r="C322" s="355"/>
      <c r="D322" s="355"/>
      <c r="E322" s="355"/>
      <c r="F322" s="355"/>
    </row>
    <row r="323" spans="3:6" ht="18">
      <c r="C323" s="355"/>
      <c r="D323" s="355"/>
      <c r="E323" s="355"/>
      <c r="F323" s="355"/>
    </row>
    <row r="324" spans="3:6" ht="18">
      <c r="C324" s="355"/>
      <c r="D324" s="355"/>
      <c r="E324" s="355"/>
      <c r="F324" s="355"/>
    </row>
    <row r="325" spans="3:6" ht="18">
      <c r="C325" s="355"/>
      <c r="D325" s="355"/>
      <c r="E325" s="355"/>
      <c r="F325" s="355"/>
    </row>
    <row r="326" spans="3:6" ht="18">
      <c r="C326" s="355"/>
      <c r="D326" s="355"/>
      <c r="E326" s="355"/>
      <c r="F326" s="355"/>
    </row>
    <row r="327" spans="3:6" ht="18">
      <c r="C327" s="355"/>
      <c r="D327" s="355"/>
      <c r="E327" s="355"/>
      <c r="F327" s="355"/>
    </row>
    <row r="328" spans="3:6" ht="18">
      <c r="C328" s="355"/>
      <c r="D328" s="355"/>
      <c r="E328" s="355"/>
      <c r="F328" s="355"/>
    </row>
    <row r="329" spans="3:6" ht="18">
      <c r="C329" s="355"/>
      <c r="D329" s="355"/>
      <c r="E329" s="355"/>
      <c r="F329" s="355"/>
    </row>
    <row r="330" spans="3:6" ht="18">
      <c r="C330" s="355"/>
      <c r="D330" s="355"/>
      <c r="E330" s="355"/>
      <c r="F330" s="355"/>
    </row>
    <row r="331" spans="3:6" ht="18">
      <c r="C331" s="355"/>
      <c r="D331" s="355"/>
      <c r="E331" s="355"/>
      <c r="F331" s="355"/>
    </row>
    <row r="332" spans="3:6" ht="18">
      <c r="C332" s="355"/>
      <c r="D332" s="355"/>
      <c r="E332" s="355"/>
      <c r="F332" s="355"/>
    </row>
    <row r="333" spans="3:6" ht="18">
      <c r="C333" s="355"/>
      <c r="D333" s="355"/>
      <c r="E333" s="355"/>
      <c r="F333" s="355"/>
    </row>
    <row r="334" spans="3:6" ht="18">
      <c r="C334" s="355"/>
      <c r="D334" s="355"/>
      <c r="E334" s="355"/>
      <c r="F334" s="355"/>
    </row>
    <row r="335" spans="3:6" ht="18">
      <c r="C335" s="355"/>
      <c r="D335" s="355"/>
      <c r="E335" s="355"/>
      <c r="F335" s="355"/>
    </row>
    <row r="336" spans="3:6" ht="18">
      <c r="C336" s="355"/>
      <c r="D336" s="355"/>
      <c r="E336" s="355"/>
      <c r="F336" s="355"/>
    </row>
    <row r="337" spans="3:6" ht="18">
      <c r="C337" s="355"/>
      <c r="D337" s="355"/>
      <c r="E337" s="355"/>
      <c r="F337" s="355"/>
    </row>
    <row r="338" spans="3:6" ht="18">
      <c r="C338" s="355"/>
      <c r="D338" s="355"/>
      <c r="E338" s="355"/>
      <c r="F338" s="355"/>
    </row>
    <row r="339" spans="3:6" ht="18">
      <c r="C339" s="355"/>
      <c r="D339" s="355"/>
      <c r="E339" s="355"/>
      <c r="F339" s="355"/>
    </row>
    <row r="340" spans="3:6" ht="18">
      <c r="C340" s="355"/>
      <c r="D340" s="355"/>
      <c r="E340" s="355"/>
      <c r="F340" s="355"/>
    </row>
    <row r="341" spans="3:6" ht="18">
      <c r="C341" s="355"/>
      <c r="D341" s="355"/>
      <c r="E341" s="355"/>
      <c r="F341" s="355"/>
    </row>
    <row r="342" spans="3:6" ht="18">
      <c r="C342" s="355"/>
      <c r="D342" s="355"/>
      <c r="E342" s="355"/>
      <c r="F342" s="355"/>
    </row>
    <row r="343" spans="3:6" ht="18">
      <c r="C343" s="355"/>
      <c r="D343" s="355"/>
      <c r="E343" s="355"/>
      <c r="F343" s="355"/>
    </row>
    <row r="344" spans="3:6" ht="18">
      <c r="C344" s="355"/>
      <c r="D344" s="355"/>
      <c r="E344" s="355"/>
      <c r="F344" s="355"/>
    </row>
    <row r="345" spans="3:6" ht="18">
      <c r="C345" s="355"/>
      <c r="D345" s="355"/>
      <c r="E345" s="355"/>
      <c r="F345" s="355"/>
    </row>
    <row r="346" spans="3:6" ht="18">
      <c r="C346" s="355"/>
      <c r="D346" s="355"/>
      <c r="E346" s="355"/>
      <c r="F346" s="355"/>
    </row>
    <row r="347" spans="3:6" ht="18">
      <c r="C347" s="355"/>
      <c r="D347" s="355"/>
      <c r="E347" s="355"/>
      <c r="F347" s="355"/>
    </row>
    <row r="348" spans="3:6" ht="18">
      <c r="C348" s="355"/>
      <c r="D348" s="355"/>
      <c r="E348" s="355"/>
      <c r="F348" s="355"/>
    </row>
    <row r="349" spans="3:6" ht="18">
      <c r="C349" s="355"/>
      <c r="D349" s="355"/>
      <c r="E349" s="355"/>
      <c r="F349" s="355"/>
    </row>
    <row r="350" spans="3:6" ht="18">
      <c r="C350" s="355"/>
      <c r="D350" s="355"/>
      <c r="E350" s="355"/>
      <c r="F350" s="355"/>
    </row>
    <row r="351" spans="3:6" ht="18">
      <c r="C351" s="355"/>
      <c r="D351" s="355"/>
      <c r="E351" s="355"/>
      <c r="F351" s="355"/>
    </row>
    <row r="352" spans="3:6" ht="18">
      <c r="C352" s="355"/>
      <c r="D352" s="355"/>
      <c r="E352" s="355"/>
      <c r="F352" s="355"/>
    </row>
    <row r="353" spans="3:6" ht="18">
      <c r="C353" s="355"/>
      <c r="D353" s="355"/>
      <c r="E353" s="355"/>
      <c r="F353" s="355"/>
    </row>
    <row r="354" spans="3:6" ht="18">
      <c r="C354" s="355"/>
      <c r="D354" s="355"/>
      <c r="E354" s="355"/>
      <c r="F354" s="355"/>
    </row>
    <row r="355" spans="3:6" ht="18">
      <c r="C355" s="355"/>
      <c r="D355" s="355"/>
      <c r="E355" s="355"/>
      <c r="F355" s="355"/>
    </row>
    <row r="356" spans="3:6" ht="18">
      <c r="C356" s="355"/>
      <c r="D356" s="355"/>
      <c r="E356" s="355"/>
      <c r="F356" s="355"/>
    </row>
    <row r="357" spans="3:6" ht="18">
      <c r="C357" s="355"/>
      <c r="D357" s="355"/>
      <c r="E357" s="355"/>
      <c r="F357" s="355"/>
    </row>
    <row r="358" spans="3:6" ht="18">
      <c r="C358" s="355"/>
      <c r="D358" s="355"/>
      <c r="E358" s="355"/>
      <c r="F358" s="355"/>
    </row>
    <row r="359" spans="3:6" ht="18">
      <c r="C359" s="355"/>
      <c r="D359" s="355"/>
      <c r="E359" s="355"/>
      <c r="F359" s="355"/>
    </row>
    <row r="360" spans="3:6" ht="18">
      <c r="C360" s="355"/>
      <c r="D360" s="355"/>
      <c r="E360" s="355"/>
      <c r="F360" s="355"/>
    </row>
    <row r="361" spans="3:6" ht="18">
      <c r="C361" s="355"/>
      <c r="D361" s="355"/>
      <c r="E361" s="355"/>
      <c r="F361" s="355"/>
    </row>
    <row r="362" spans="3:6" ht="18">
      <c r="C362" s="355"/>
      <c r="D362" s="355"/>
      <c r="E362" s="355"/>
      <c r="F362" s="355"/>
    </row>
    <row r="363" spans="3:6" ht="18">
      <c r="C363" s="355"/>
      <c r="D363" s="355"/>
      <c r="E363" s="355"/>
      <c r="F363" s="355"/>
    </row>
    <row r="364" spans="3:6" ht="18">
      <c r="C364" s="355"/>
      <c r="D364" s="355"/>
      <c r="E364" s="355"/>
      <c r="F364" s="355"/>
    </row>
    <row r="365" spans="3:6" ht="18">
      <c r="C365" s="355"/>
      <c r="D365" s="355"/>
      <c r="E365" s="355"/>
      <c r="F365" s="355"/>
    </row>
    <row r="366" spans="3:6" ht="18">
      <c r="C366" s="355"/>
      <c r="D366" s="355"/>
      <c r="E366" s="355"/>
      <c r="F366" s="355"/>
    </row>
    <row r="367" spans="3:6" ht="18">
      <c r="C367" s="355"/>
      <c r="D367" s="355"/>
      <c r="E367" s="355"/>
      <c r="F367" s="355"/>
    </row>
    <row r="368" spans="3:6" ht="18">
      <c r="C368" s="355"/>
      <c r="D368" s="355"/>
      <c r="E368" s="355"/>
      <c r="F368" s="355"/>
    </row>
    <row r="369" spans="3:6" ht="18">
      <c r="C369" s="355"/>
      <c r="D369" s="355"/>
      <c r="E369" s="355"/>
      <c r="F369" s="355"/>
    </row>
    <row r="370" spans="3:6" ht="18">
      <c r="C370" s="355"/>
      <c r="D370" s="355"/>
      <c r="E370" s="355"/>
      <c r="F370" s="355"/>
    </row>
    <row r="371" spans="3:6" ht="18">
      <c r="C371" s="355"/>
      <c r="D371" s="355"/>
      <c r="E371" s="355"/>
      <c r="F371" s="355"/>
    </row>
    <row r="372" spans="3:6" ht="18">
      <c r="C372" s="355"/>
      <c r="D372" s="355"/>
      <c r="E372" s="355"/>
      <c r="F372" s="355"/>
    </row>
    <row r="373" spans="3:6" ht="18">
      <c r="C373" s="355"/>
      <c r="D373" s="355"/>
      <c r="E373" s="355"/>
      <c r="F373" s="355"/>
    </row>
    <row r="374" spans="3:6" ht="18">
      <c r="C374" s="355"/>
      <c r="D374" s="355"/>
      <c r="E374" s="355"/>
      <c r="F374" s="355"/>
    </row>
    <row r="375" spans="3:6" ht="18">
      <c r="C375" s="355"/>
      <c r="D375" s="355"/>
      <c r="E375" s="355"/>
      <c r="F375" s="355"/>
    </row>
    <row r="376" spans="3:6" ht="18">
      <c r="C376" s="355"/>
      <c r="D376" s="355"/>
      <c r="E376" s="355"/>
      <c r="F376" s="355"/>
    </row>
    <row r="377" spans="3:6" ht="18">
      <c r="C377" s="355"/>
      <c r="D377" s="355"/>
      <c r="E377" s="355"/>
      <c r="F377" s="355"/>
    </row>
    <row r="378" spans="3:6" ht="18">
      <c r="C378" s="355"/>
      <c r="D378" s="355"/>
      <c r="E378" s="355"/>
      <c r="F378" s="355"/>
    </row>
    <row r="379" spans="3:6" ht="18">
      <c r="C379" s="355"/>
      <c r="D379" s="355"/>
      <c r="E379" s="355"/>
      <c r="F379" s="355"/>
    </row>
    <row r="380" spans="3:6" ht="18">
      <c r="C380" s="355"/>
      <c r="D380" s="355"/>
      <c r="E380" s="355"/>
      <c r="F380" s="355"/>
    </row>
    <row r="381" spans="3:6" ht="18">
      <c r="C381" s="355"/>
      <c r="D381" s="355"/>
      <c r="E381" s="355"/>
      <c r="F381" s="355"/>
    </row>
    <row r="382" spans="3:6" ht="18">
      <c r="C382" s="355"/>
      <c r="D382" s="355"/>
      <c r="E382" s="355"/>
      <c r="F382" s="355"/>
    </row>
    <row r="383" spans="3:6" ht="18">
      <c r="C383" s="355"/>
      <c r="D383" s="355"/>
      <c r="E383" s="355"/>
      <c r="F383" s="355"/>
    </row>
    <row r="384" spans="3:6" ht="18">
      <c r="C384" s="355"/>
      <c r="D384" s="355"/>
      <c r="E384" s="355"/>
      <c r="F384" s="355"/>
    </row>
    <row r="385" spans="3:6" ht="18">
      <c r="C385" s="355"/>
      <c r="D385" s="355"/>
      <c r="E385" s="355"/>
      <c r="F385" s="355"/>
    </row>
    <row r="386" spans="3:6" ht="18">
      <c r="C386" s="355"/>
      <c r="D386" s="355"/>
      <c r="E386" s="355"/>
      <c r="F386" s="355"/>
    </row>
    <row r="387" spans="3:6" ht="18">
      <c r="C387" s="355"/>
      <c r="D387" s="355"/>
      <c r="E387" s="355"/>
      <c r="F387" s="355"/>
    </row>
    <row r="388" spans="3:6" ht="18">
      <c r="C388" s="355"/>
      <c r="D388" s="355"/>
      <c r="E388" s="355"/>
      <c r="F388" s="355"/>
    </row>
    <row r="389" spans="3:6" ht="18">
      <c r="C389" s="355"/>
      <c r="D389" s="355"/>
      <c r="E389" s="355"/>
      <c r="F389" s="355"/>
    </row>
    <row r="390" spans="3:6" ht="18">
      <c r="C390" s="355"/>
      <c r="D390" s="355"/>
      <c r="E390" s="355"/>
      <c r="F390" s="355"/>
    </row>
    <row r="391" spans="3:6" ht="18">
      <c r="C391" s="355"/>
      <c r="D391" s="355"/>
      <c r="E391" s="355"/>
      <c r="F391" s="355"/>
    </row>
    <row r="392" spans="3:6" ht="18">
      <c r="C392" s="355"/>
      <c r="D392" s="355"/>
      <c r="E392" s="355"/>
      <c r="F392" s="355"/>
    </row>
    <row r="393" spans="3:6" ht="18">
      <c r="C393" s="355"/>
      <c r="D393" s="355"/>
      <c r="E393" s="355"/>
      <c r="F393" s="355"/>
    </row>
    <row r="394" spans="3:6" ht="18">
      <c r="C394" s="355"/>
      <c r="D394" s="355"/>
      <c r="E394" s="355"/>
      <c r="F394" s="355"/>
    </row>
    <row r="395" spans="3:6" ht="18">
      <c r="C395" s="355"/>
      <c r="D395" s="355"/>
      <c r="E395" s="355"/>
      <c r="F395" s="355"/>
    </row>
    <row r="396" spans="3:6" ht="18">
      <c r="C396" s="355"/>
      <c r="D396" s="355"/>
      <c r="E396" s="355"/>
      <c r="F396" s="355"/>
    </row>
    <row r="397" spans="3:6" ht="18">
      <c r="C397" s="355"/>
      <c r="D397" s="355"/>
      <c r="E397" s="355"/>
      <c r="F397" s="355"/>
    </row>
    <row r="398" spans="3:6" ht="18">
      <c r="C398" s="355"/>
      <c r="D398" s="355"/>
      <c r="E398" s="355"/>
      <c r="F398" s="355"/>
    </row>
    <row r="399" spans="3:6" ht="18">
      <c r="C399" s="355"/>
      <c r="D399" s="355"/>
      <c r="E399" s="355"/>
      <c r="F399" s="355"/>
    </row>
    <row r="400" spans="3:6" ht="18">
      <c r="C400" s="355"/>
      <c r="D400" s="355"/>
      <c r="E400" s="355"/>
      <c r="F400" s="355"/>
    </row>
    <row r="401" spans="3:6" ht="18">
      <c r="C401" s="355"/>
      <c r="D401" s="355"/>
      <c r="E401" s="355"/>
      <c r="F401" s="355"/>
    </row>
    <row r="402" spans="3:6" ht="18">
      <c r="C402" s="355"/>
      <c r="D402" s="355"/>
      <c r="E402" s="355"/>
      <c r="F402" s="355"/>
    </row>
    <row r="403" spans="3:6" ht="18">
      <c r="C403" s="355"/>
      <c r="D403" s="355"/>
      <c r="E403" s="355"/>
      <c r="F403" s="355"/>
    </row>
    <row r="404" spans="3:6" ht="18">
      <c r="C404" s="355"/>
      <c r="D404" s="355"/>
      <c r="E404" s="355"/>
      <c r="F404" s="355"/>
    </row>
    <row r="405" spans="3:6" ht="18">
      <c r="C405" s="355"/>
      <c r="D405" s="355"/>
      <c r="E405" s="355"/>
      <c r="F405" s="355"/>
    </row>
    <row r="406" spans="3:6" ht="18">
      <c r="C406" s="355"/>
      <c r="D406" s="355"/>
      <c r="E406" s="355"/>
      <c r="F406" s="355"/>
    </row>
    <row r="407" spans="3:6" ht="18">
      <c r="C407" s="355"/>
      <c r="D407" s="355"/>
      <c r="E407" s="355"/>
      <c r="F407" s="355"/>
    </row>
    <row r="408" spans="3:6" ht="18">
      <c r="C408" s="355"/>
      <c r="D408" s="355"/>
      <c r="E408" s="355"/>
      <c r="F408" s="355"/>
    </row>
    <row r="409" spans="3:6" ht="18">
      <c r="C409" s="355"/>
      <c r="D409" s="355"/>
      <c r="E409" s="355"/>
      <c r="F409" s="355"/>
    </row>
    <row r="410" spans="3:6" ht="18">
      <c r="C410" s="355"/>
      <c r="D410" s="355"/>
      <c r="E410" s="355"/>
      <c r="F410" s="355"/>
    </row>
    <row r="411" spans="3:6" ht="18">
      <c r="C411" s="355"/>
      <c r="D411" s="355"/>
      <c r="E411" s="355"/>
      <c r="F411" s="355"/>
    </row>
    <row r="412" spans="3:6" ht="18">
      <c r="C412" s="355"/>
      <c r="D412" s="355"/>
      <c r="E412" s="355"/>
      <c r="F412" s="355"/>
    </row>
    <row r="413" spans="3:6" ht="18">
      <c r="C413" s="355"/>
      <c r="D413" s="355"/>
      <c r="E413" s="355"/>
      <c r="F413" s="355"/>
    </row>
    <row r="414" spans="3:6" ht="18">
      <c r="C414" s="355"/>
      <c r="D414" s="355"/>
      <c r="E414" s="355"/>
      <c r="F414" s="355"/>
    </row>
    <row r="415" spans="3:6" ht="18">
      <c r="C415" s="355"/>
      <c r="D415" s="355"/>
      <c r="E415" s="355"/>
      <c r="F415" s="355"/>
    </row>
    <row r="416" spans="3:6" ht="18">
      <c r="C416" s="355"/>
      <c r="D416" s="355"/>
      <c r="E416" s="355"/>
      <c r="F416" s="355"/>
    </row>
    <row r="417" spans="3:6" ht="18">
      <c r="C417" s="355"/>
      <c r="D417" s="355"/>
      <c r="E417" s="355"/>
      <c r="F417" s="355"/>
    </row>
    <row r="418" spans="3:6" ht="18">
      <c r="C418" s="355"/>
      <c r="D418" s="355"/>
      <c r="E418" s="355"/>
      <c r="F418" s="355"/>
    </row>
    <row r="419" spans="3:6" ht="18">
      <c r="C419" s="355"/>
      <c r="D419" s="355"/>
      <c r="E419" s="355"/>
      <c r="F419" s="355"/>
    </row>
    <row r="420" spans="3:6" ht="18">
      <c r="C420" s="355"/>
      <c r="D420" s="355"/>
      <c r="E420" s="355"/>
      <c r="F420" s="355"/>
    </row>
    <row r="421" spans="3:6" ht="18">
      <c r="C421" s="355"/>
      <c r="D421" s="355"/>
      <c r="E421" s="355"/>
      <c r="F421" s="355"/>
    </row>
    <row r="422" spans="3:6" ht="18">
      <c r="C422" s="355"/>
      <c r="D422" s="355"/>
      <c r="E422" s="355"/>
      <c r="F422" s="355"/>
    </row>
    <row r="423" spans="3:6" ht="18">
      <c r="C423" s="355"/>
      <c r="D423" s="355"/>
      <c r="E423" s="355"/>
      <c r="F423" s="355"/>
    </row>
    <row r="424" spans="3:6" ht="18">
      <c r="C424" s="355"/>
      <c r="D424" s="355"/>
      <c r="E424" s="355"/>
      <c r="F424" s="355"/>
    </row>
    <row r="425" spans="3:6" ht="18">
      <c r="C425" s="355"/>
      <c r="D425" s="355"/>
      <c r="E425" s="355"/>
      <c r="F425" s="355"/>
    </row>
  </sheetData>
  <sheetProtection/>
  <mergeCells count="7">
    <mergeCell ref="B5:B6"/>
    <mergeCell ref="A185:A186"/>
    <mergeCell ref="C5:E5"/>
    <mergeCell ref="B82:B83"/>
    <mergeCell ref="C82:E82"/>
    <mergeCell ref="B165:B166"/>
    <mergeCell ref="C165:E165"/>
  </mergeCells>
  <printOptions horizontalCentered="1"/>
  <pageMargins left="0.7480314960629921" right="0.5118110236220472" top="0.69" bottom="0.5" header="0.5118110236220472" footer="0.5118110236220472"/>
  <pageSetup fitToHeight="2" fitToWidth="1" horizontalDpi="1200" verticalDpi="1200" orientation="portrait" paperSize="9" scale="64" r:id="rId1"/>
  <rowBreaks count="2" manualBreakCount="2">
    <brk id="78" max="10" man="1"/>
    <brk id="161" max="10" man="1"/>
  </rowBreaks>
  <ignoredErrors>
    <ignoredError sqref="F18 F12 F24 F30 F36 F1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66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1" width="37.140625" style="30" customWidth="1"/>
    <col min="2" max="2" width="26.7109375" style="362" customWidth="1"/>
    <col min="3" max="3" width="27.28125" style="362" customWidth="1"/>
    <col min="4" max="4" width="27.421875" style="362" customWidth="1"/>
    <col min="5" max="5" width="25.7109375" style="362" customWidth="1"/>
    <col min="6" max="11" width="9.140625" style="30" customWidth="1"/>
    <col min="12" max="12" width="10.28125" style="30" bestFit="1" customWidth="1"/>
    <col min="13" max="16384" width="9.140625" style="30" customWidth="1"/>
  </cols>
  <sheetData>
    <row r="1" spans="1:5" ht="52.5" customHeight="1">
      <c r="A1" s="832" t="s">
        <v>290</v>
      </c>
      <c r="B1" s="833"/>
      <c r="C1" s="833"/>
      <c r="D1" s="833"/>
      <c r="E1" s="833"/>
    </row>
    <row r="2" spans="1:5" s="56" customFormat="1" ht="18" customHeight="1">
      <c r="A2" s="156" t="s">
        <v>551</v>
      </c>
      <c r="B2" s="357"/>
      <c r="C2" s="357"/>
      <c r="D2" s="357"/>
      <c r="E2" s="95" t="s">
        <v>0</v>
      </c>
    </row>
    <row r="3" spans="1:5" ht="75" customHeight="1">
      <c r="A3" s="205" t="s">
        <v>1</v>
      </c>
      <c r="B3" s="358" t="s">
        <v>271</v>
      </c>
      <c r="C3" s="358" t="s">
        <v>269</v>
      </c>
      <c r="D3" s="358" t="s">
        <v>270</v>
      </c>
      <c r="E3" s="359" t="s">
        <v>251</v>
      </c>
    </row>
    <row r="4" spans="1:5" ht="24.75" customHeight="1">
      <c r="A4" s="119" t="s">
        <v>14</v>
      </c>
      <c r="B4" s="332">
        <v>85932</v>
      </c>
      <c r="C4" s="333">
        <v>114228</v>
      </c>
      <c r="D4" s="334">
        <v>6995</v>
      </c>
      <c r="E4" s="335">
        <f aca="true" t="shared" si="0" ref="E4:E22">SUM(B4:D4)</f>
        <v>207155</v>
      </c>
    </row>
    <row r="5" spans="1:5" ht="24.75" customHeight="1">
      <c r="A5" s="133" t="s">
        <v>15</v>
      </c>
      <c r="B5" s="311">
        <v>1887</v>
      </c>
      <c r="C5" s="325">
        <v>619</v>
      </c>
      <c r="D5" s="336" t="s">
        <v>479</v>
      </c>
      <c r="E5" s="315">
        <f t="shared" si="0"/>
        <v>2506</v>
      </c>
    </row>
    <row r="6" spans="1:5" ht="24.75" customHeight="1">
      <c r="A6" s="119" t="s">
        <v>467</v>
      </c>
      <c r="B6" s="312" t="s">
        <v>479</v>
      </c>
      <c r="C6" s="324" t="s">
        <v>479</v>
      </c>
      <c r="D6" s="337" t="s">
        <v>479</v>
      </c>
      <c r="E6" s="314">
        <f t="shared" si="0"/>
        <v>0</v>
      </c>
    </row>
    <row r="7" spans="1:11" ht="24.75" customHeight="1">
      <c r="A7" s="133" t="s">
        <v>19</v>
      </c>
      <c r="B7" s="311" t="s">
        <v>479</v>
      </c>
      <c r="C7" s="325">
        <v>13</v>
      </c>
      <c r="D7" s="336" t="s">
        <v>479</v>
      </c>
      <c r="E7" s="315">
        <f t="shared" si="0"/>
        <v>13</v>
      </c>
      <c r="K7" s="515"/>
    </row>
    <row r="8" spans="1:5" ht="24.75" customHeight="1">
      <c r="A8" s="119" t="s">
        <v>20</v>
      </c>
      <c r="B8" s="312" t="s">
        <v>479</v>
      </c>
      <c r="C8" s="324" t="s">
        <v>479</v>
      </c>
      <c r="D8" s="337" t="s">
        <v>479</v>
      </c>
      <c r="E8" s="314">
        <f t="shared" si="0"/>
        <v>0</v>
      </c>
    </row>
    <row r="9" spans="1:5" ht="24.75" customHeight="1">
      <c r="A9" s="133" t="s">
        <v>21</v>
      </c>
      <c r="B9" s="311" t="s">
        <v>479</v>
      </c>
      <c r="C9" s="325" t="s">
        <v>479</v>
      </c>
      <c r="D9" s="336" t="s">
        <v>479</v>
      </c>
      <c r="E9" s="315">
        <f t="shared" si="0"/>
        <v>0</v>
      </c>
    </row>
    <row r="10" spans="1:5" ht="24.75" customHeight="1">
      <c r="A10" s="119" t="s">
        <v>24</v>
      </c>
      <c r="B10" s="312" t="s">
        <v>479</v>
      </c>
      <c r="C10" s="324" t="s">
        <v>479</v>
      </c>
      <c r="D10" s="337" t="s">
        <v>479</v>
      </c>
      <c r="E10" s="314">
        <f t="shared" si="0"/>
        <v>0</v>
      </c>
    </row>
    <row r="11" spans="1:5" ht="24.75" customHeight="1">
      <c r="A11" s="133" t="s">
        <v>25</v>
      </c>
      <c r="B11" s="311" t="s">
        <v>479</v>
      </c>
      <c r="C11" s="325" t="s">
        <v>479</v>
      </c>
      <c r="D11" s="336" t="s">
        <v>479</v>
      </c>
      <c r="E11" s="315">
        <f t="shared" si="0"/>
        <v>0</v>
      </c>
    </row>
    <row r="12" spans="1:5" ht="24.75" customHeight="1">
      <c r="A12" s="119" t="s">
        <v>153</v>
      </c>
      <c r="B12" s="312" t="s">
        <v>479</v>
      </c>
      <c r="C12" s="324" t="s">
        <v>479</v>
      </c>
      <c r="D12" s="337" t="s">
        <v>479</v>
      </c>
      <c r="E12" s="314">
        <f t="shared" si="0"/>
        <v>0</v>
      </c>
    </row>
    <row r="13" spans="1:5" ht="24.75" customHeight="1">
      <c r="A13" s="133" t="s">
        <v>26</v>
      </c>
      <c r="B13" s="311">
        <v>27</v>
      </c>
      <c r="C13" s="325" t="s">
        <v>479</v>
      </c>
      <c r="D13" s="336" t="s">
        <v>479</v>
      </c>
      <c r="E13" s="315">
        <f t="shared" si="0"/>
        <v>27</v>
      </c>
    </row>
    <row r="14" spans="1:5" ht="24.75" customHeight="1">
      <c r="A14" s="119" t="s">
        <v>28</v>
      </c>
      <c r="B14" s="312">
        <v>177</v>
      </c>
      <c r="C14" s="324" t="s">
        <v>479</v>
      </c>
      <c r="D14" s="337" t="s">
        <v>479</v>
      </c>
      <c r="E14" s="314">
        <f t="shared" si="0"/>
        <v>177</v>
      </c>
    </row>
    <row r="15" spans="1:5" ht="24.75" customHeight="1">
      <c r="A15" s="133" t="s">
        <v>456</v>
      </c>
      <c r="B15" s="311" t="s">
        <v>479</v>
      </c>
      <c r="C15" s="325" t="s">
        <v>479</v>
      </c>
      <c r="D15" s="336" t="s">
        <v>479</v>
      </c>
      <c r="E15" s="315">
        <f t="shared" si="0"/>
        <v>0</v>
      </c>
    </row>
    <row r="16" spans="1:5" ht="24.75" customHeight="1">
      <c r="A16" s="119" t="s">
        <v>243</v>
      </c>
      <c r="B16" s="312" t="s">
        <v>479</v>
      </c>
      <c r="C16" s="324" t="s">
        <v>479</v>
      </c>
      <c r="D16" s="337" t="s">
        <v>479</v>
      </c>
      <c r="E16" s="314">
        <f t="shared" si="0"/>
        <v>0</v>
      </c>
    </row>
    <row r="17" spans="1:5" ht="24.75" customHeight="1">
      <c r="A17" s="133" t="s">
        <v>244</v>
      </c>
      <c r="B17" s="311" t="s">
        <v>479</v>
      </c>
      <c r="C17" s="325" t="s">
        <v>479</v>
      </c>
      <c r="D17" s="336" t="s">
        <v>479</v>
      </c>
      <c r="E17" s="315">
        <f t="shared" si="0"/>
        <v>0</v>
      </c>
    </row>
    <row r="18" spans="1:5" ht="24.75" customHeight="1">
      <c r="A18" s="119" t="s">
        <v>468</v>
      </c>
      <c r="B18" s="312" t="s">
        <v>479</v>
      </c>
      <c r="C18" s="324" t="s">
        <v>479</v>
      </c>
      <c r="D18" s="337" t="s">
        <v>479</v>
      </c>
      <c r="E18" s="314">
        <f t="shared" si="0"/>
        <v>0</v>
      </c>
    </row>
    <row r="19" spans="1:5" ht="24.75" customHeight="1">
      <c r="A19" s="133" t="s">
        <v>131</v>
      </c>
      <c r="B19" s="311">
        <v>59</v>
      </c>
      <c r="C19" s="325">
        <v>2</v>
      </c>
      <c r="D19" s="336" t="s">
        <v>479</v>
      </c>
      <c r="E19" s="315">
        <f t="shared" si="0"/>
        <v>61</v>
      </c>
    </row>
    <row r="20" spans="1:5" ht="24.75" customHeight="1">
      <c r="A20" s="119" t="s">
        <v>404</v>
      </c>
      <c r="B20" s="312" t="s">
        <v>479</v>
      </c>
      <c r="C20" s="324" t="s">
        <v>479</v>
      </c>
      <c r="D20" s="337" t="s">
        <v>479</v>
      </c>
      <c r="E20" s="314">
        <f t="shared" si="0"/>
        <v>0</v>
      </c>
    </row>
    <row r="21" spans="1:5" ht="24.75" customHeight="1">
      <c r="A21" s="133" t="s">
        <v>368</v>
      </c>
      <c r="B21" s="311">
        <v>20</v>
      </c>
      <c r="C21" s="325" t="s">
        <v>479</v>
      </c>
      <c r="D21" s="336" t="s">
        <v>479</v>
      </c>
      <c r="E21" s="315">
        <f t="shared" si="0"/>
        <v>20</v>
      </c>
    </row>
    <row r="22" spans="1:5" ht="24.75" customHeight="1">
      <c r="A22" s="119" t="s">
        <v>405</v>
      </c>
      <c r="B22" s="324">
        <v>3904</v>
      </c>
      <c r="C22" s="324">
        <v>799</v>
      </c>
      <c r="D22" s="337">
        <v>1290</v>
      </c>
      <c r="E22" s="316">
        <f t="shared" si="0"/>
        <v>5993</v>
      </c>
    </row>
    <row r="23" spans="1:5" ht="39.75" customHeight="1">
      <c r="A23" s="204" t="s">
        <v>57</v>
      </c>
      <c r="B23" s="214">
        <f>SUM(B4:B22)</f>
        <v>92006</v>
      </c>
      <c r="C23" s="214">
        <f>SUM(C4:C22)</f>
        <v>115661</v>
      </c>
      <c r="D23" s="214">
        <f>SUM(D4:D22)</f>
        <v>8285</v>
      </c>
      <c r="E23" s="214">
        <f>SUM(E4:E22)</f>
        <v>215952</v>
      </c>
    </row>
    <row r="24" spans="1:5" ht="12.75">
      <c r="A24" s="310"/>
      <c r="B24" s="360"/>
      <c r="C24" s="360"/>
      <c r="D24" s="360"/>
      <c r="E24" s="360"/>
    </row>
    <row r="25" spans="1:5" ht="12.75">
      <c r="A25" s="310"/>
      <c r="B25" s="360"/>
      <c r="C25" s="360"/>
      <c r="D25" s="360"/>
      <c r="E25" s="360"/>
    </row>
    <row r="26" spans="1:11" ht="12.75">
      <c r="A26" s="310"/>
      <c r="B26" s="360"/>
      <c r="C26" s="360"/>
      <c r="D26" s="360"/>
      <c r="E26" s="360"/>
      <c r="K26" s="503"/>
    </row>
    <row r="27" spans="1:11" ht="12.75">
      <c r="A27" s="310"/>
      <c r="B27" s="360"/>
      <c r="C27" s="360"/>
      <c r="D27" s="360"/>
      <c r="E27" s="360"/>
      <c r="K27" s="503"/>
    </row>
    <row r="28" spans="1:11" ht="12.75">
      <c r="A28" s="310"/>
      <c r="B28" s="360"/>
      <c r="C28" s="360"/>
      <c r="D28" s="360"/>
      <c r="E28" s="361"/>
      <c r="K28" s="503"/>
    </row>
    <row r="29" spans="1:11" ht="12.75">
      <c r="A29" s="310"/>
      <c r="B29" s="360"/>
      <c r="C29" s="360"/>
      <c r="D29" s="360"/>
      <c r="E29" s="360"/>
      <c r="K29" s="503"/>
    </row>
    <row r="30" spans="1:11" ht="12.75">
      <c r="A30" s="310"/>
      <c r="B30" s="360"/>
      <c r="C30" s="360"/>
      <c r="D30" s="360"/>
      <c r="E30" s="360"/>
      <c r="K30" s="503"/>
    </row>
    <row r="31" spans="1:11" ht="12.75">
      <c r="A31" s="310"/>
      <c r="B31" s="360"/>
      <c r="C31" s="360"/>
      <c r="D31" s="360"/>
      <c r="E31" s="360"/>
      <c r="K31" s="503"/>
    </row>
    <row r="32" ht="12.75">
      <c r="K32" s="503"/>
    </row>
    <row r="33" ht="12.75">
      <c r="K33" s="503"/>
    </row>
    <row r="66" ht="12.75">
      <c r="L66" s="727"/>
    </row>
  </sheetData>
  <sheetProtection/>
  <mergeCells count="1">
    <mergeCell ref="A1:E1"/>
  </mergeCells>
  <printOptions/>
  <pageMargins left="0.65" right="0.52" top="1" bottom="1" header="0.5" footer="0.5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L66"/>
  <sheetViews>
    <sheetView showGridLines="0" zoomScalePageLayoutView="0" workbookViewId="0" topLeftCell="A1">
      <selection activeCell="L26" sqref="L26"/>
    </sheetView>
  </sheetViews>
  <sheetFormatPr defaultColWidth="9.140625" defaultRowHeight="12.75"/>
  <cols>
    <col min="1" max="1" width="36.57421875" style="30" customWidth="1"/>
    <col min="2" max="2" width="21.140625" style="362" customWidth="1"/>
    <col min="3" max="3" width="27.140625" style="362" customWidth="1"/>
    <col min="4" max="4" width="29.57421875" style="362" customWidth="1"/>
    <col min="5" max="5" width="23.57421875" style="362" customWidth="1"/>
    <col min="6" max="6" width="27.7109375" style="362" customWidth="1"/>
    <col min="7" max="7" width="20.57421875" style="362" customWidth="1"/>
    <col min="8" max="8" width="19.421875" style="362" customWidth="1"/>
    <col min="9" max="11" width="9.140625" style="30" customWidth="1"/>
    <col min="12" max="12" width="10.28125" style="30" bestFit="1" customWidth="1"/>
    <col min="13" max="16384" width="9.140625" style="30" customWidth="1"/>
  </cols>
  <sheetData>
    <row r="1" ht="20.25">
      <c r="A1" s="52" t="s">
        <v>273</v>
      </c>
    </row>
    <row r="2" ht="20.25">
      <c r="A2" s="52"/>
    </row>
    <row r="3" spans="1:8" s="56" customFormat="1" ht="18">
      <c r="A3" s="156" t="s">
        <v>551</v>
      </c>
      <c r="B3" s="357"/>
      <c r="C3" s="357"/>
      <c r="D3" s="357"/>
      <c r="E3" s="357"/>
      <c r="F3" s="357"/>
      <c r="H3" s="95" t="s">
        <v>0</v>
      </c>
    </row>
    <row r="4" spans="1:8" ht="69.75" customHeight="1">
      <c r="A4" s="205" t="s">
        <v>1</v>
      </c>
      <c r="B4" s="358" t="s">
        <v>252</v>
      </c>
      <c r="C4" s="358" t="s">
        <v>253</v>
      </c>
      <c r="D4" s="358" t="s">
        <v>341</v>
      </c>
      <c r="E4" s="358" t="s">
        <v>295</v>
      </c>
      <c r="F4" s="363" t="s">
        <v>342</v>
      </c>
      <c r="G4" s="358" t="s">
        <v>343</v>
      </c>
      <c r="H4" s="364" t="s">
        <v>251</v>
      </c>
    </row>
    <row r="5" spans="1:10" ht="25.5" customHeight="1">
      <c r="A5" s="119" t="s">
        <v>14</v>
      </c>
      <c r="B5" s="324" t="s">
        <v>479</v>
      </c>
      <c r="C5" s="324">
        <v>231612</v>
      </c>
      <c r="D5" s="324">
        <v>6575</v>
      </c>
      <c r="E5" s="324">
        <v>65222</v>
      </c>
      <c r="F5" s="324">
        <v>18049</v>
      </c>
      <c r="G5" s="324">
        <v>1060</v>
      </c>
      <c r="H5" s="329">
        <f aca="true" t="shared" si="0" ref="H5:H20">SUM(B5:G5)</f>
        <v>322518</v>
      </c>
      <c r="J5" s="60"/>
    </row>
    <row r="6" spans="1:10" ht="25.5" customHeight="1">
      <c r="A6" s="133" t="s">
        <v>15</v>
      </c>
      <c r="B6" s="325" t="s">
        <v>479</v>
      </c>
      <c r="C6" s="325">
        <v>8285</v>
      </c>
      <c r="D6" s="325">
        <v>385</v>
      </c>
      <c r="E6" s="325">
        <v>2427</v>
      </c>
      <c r="F6" s="325">
        <v>297</v>
      </c>
      <c r="G6" s="325" t="s">
        <v>479</v>
      </c>
      <c r="H6" s="330">
        <f t="shared" si="0"/>
        <v>11394</v>
      </c>
      <c r="J6" s="60"/>
    </row>
    <row r="7" spans="1:10" ht="25.5" customHeight="1">
      <c r="A7" s="119" t="s">
        <v>467</v>
      </c>
      <c r="B7" s="324" t="s">
        <v>479</v>
      </c>
      <c r="C7" s="324" t="s">
        <v>479</v>
      </c>
      <c r="D7" s="324" t="s">
        <v>479</v>
      </c>
      <c r="E7" s="324" t="s">
        <v>479</v>
      </c>
      <c r="F7" s="324" t="s">
        <v>479</v>
      </c>
      <c r="G7" s="324" t="s">
        <v>479</v>
      </c>
      <c r="H7" s="329">
        <f t="shared" si="0"/>
        <v>0</v>
      </c>
      <c r="J7" s="60"/>
    </row>
    <row r="8" spans="1:11" ht="25.5" customHeight="1">
      <c r="A8" s="133" t="s">
        <v>19</v>
      </c>
      <c r="B8" s="325" t="s">
        <v>479</v>
      </c>
      <c r="C8" s="325" t="s">
        <v>479</v>
      </c>
      <c r="D8" s="325" t="s">
        <v>479</v>
      </c>
      <c r="E8" s="325" t="s">
        <v>479</v>
      </c>
      <c r="F8" s="325" t="s">
        <v>479</v>
      </c>
      <c r="G8" s="325" t="s">
        <v>479</v>
      </c>
      <c r="H8" s="330">
        <f t="shared" si="0"/>
        <v>0</v>
      </c>
      <c r="J8" s="60"/>
      <c r="K8" s="515"/>
    </row>
    <row r="9" spans="1:10" ht="25.5" customHeight="1">
      <c r="A9" s="119" t="s">
        <v>20</v>
      </c>
      <c r="B9" s="324" t="s">
        <v>479</v>
      </c>
      <c r="C9" s="324" t="s">
        <v>479</v>
      </c>
      <c r="D9" s="324" t="s">
        <v>479</v>
      </c>
      <c r="E9" s="324" t="s">
        <v>479</v>
      </c>
      <c r="F9" s="324" t="s">
        <v>479</v>
      </c>
      <c r="G9" s="324" t="s">
        <v>479</v>
      </c>
      <c r="H9" s="329">
        <f t="shared" si="0"/>
        <v>0</v>
      </c>
      <c r="J9" s="60"/>
    </row>
    <row r="10" spans="1:10" ht="25.5" customHeight="1">
      <c r="A10" s="133" t="s">
        <v>21</v>
      </c>
      <c r="B10" s="325" t="s">
        <v>479</v>
      </c>
      <c r="C10" s="325" t="s">
        <v>479</v>
      </c>
      <c r="D10" s="325" t="s">
        <v>479</v>
      </c>
      <c r="E10" s="325" t="s">
        <v>479</v>
      </c>
      <c r="F10" s="325" t="s">
        <v>479</v>
      </c>
      <c r="G10" s="325" t="s">
        <v>479</v>
      </c>
      <c r="H10" s="330">
        <f t="shared" si="0"/>
        <v>0</v>
      </c>
      <c r="J10" s="60"/>
    </row>
    <row r="11" spans="1:10" ht="25.5" customHeight="1">
      <c r="A11" s="119" t="s">
        <v>24</v>
      </c>
      <c r="B11" s="324" t="s">
        <v>479</v>
      </c>
      <c r="C11" s="324" t="s">
        <v>479</v>
      </c>
      <c r="D11" s="324" t="s">
        <v>479</v>
      </c>
      <c r="E11" s="324" t="s">
        <v>479</v>
      </c>
      <c r="F11" s="324" t="s">
        <v>479</v>
      </c>
      <c r="G11" s="324" t="s">
        <v>479</v>
      </c>
      <c r="H11" s="329"/>
      <c r="J11" s="60"/>
    </row>
    <row r="12" spans="1:10" ht="25.5" customHeight="1">
      <c r="A12" s="133" t="s">
        <v>25</v>
      </c>
      <c r="B12" s="325" t="s">
        <v>479</v>
      </c>
      <c r="C12" s="325" t="s">
        <v>479</v>
      </c>
      <c r="D12" s="325" t="s">
        <v>479</v>
      </c>
      <c r="E12" s="325" t="s">
        <v>479</v>
      </c>
      <c r="F12" s="325" t="s">
        <v>479</v>
      </c>
      <c r="G12" s="325" t="s">
        <v>479</v>
      </c>
      <c r="H12" s="330">
        <f t="shared" si="0"/>
        <v>0</v>
      </c>
      <c r="J12" s="60"/>
    </row>
    <row r="13" spans="1:10" ht="25.5" customHeight="1">
      <c r="A13" s="119" t="s">
        <v>153</v>
      </c>
      <c r="B13" s="324" t="s">
        <v>479</v>
      </c>
      <c r="C13" s="324" t="s">
        <v>479</v>
      </c>
      <c r="D13" s="324" t="s">
        <v>479</v>
      </c>
      <c r="E13" s="324" t="s">
        <v>479</v>
      </c>
      <c r="F13" s="324" t="s">
        <v>479</v>
      </c>
      <c r="G13" s="324" t="s">
        <v>479</v>
      </c>
      <c r="H13" s="329">
        <f t="shared" si="0"/>
        <v>0</v>
      </c>
      <c r="J13" s="60"/>
    </row>
    <row r="14" spans="1:10" ht="25.5" customHeight="1">
      <c r="A14" s="133" t="s">
        <v>26</v>
      </c>
      <c r="B14" s="325" t="s">
        <v>479</v>
      </c>
      <c r="C14" s="325" t="s">
        <v>479</v>
      </c>
      <c r="D14" s="325" t="s">
        <v>479</v>
      </c>
      <c r="E14" s="325" t="s">
        <v>479</v>
      </c>
      <c r="F14" s="325" t="s">
        <v>479</v>
      </c>
      <c r="G14" s="325" t="s">
        <v>479</v>
      </c>
      <c r="H14" s="330">
        <f t="shared" si="0"/>
        <v>0</v>
      </c>
      <c r="J14" s="60"/>
    </row>
    <row r="15" spans="1:10" ht="25.5" customHeight="1">
      <c r="A15" s="119" t="s">
        <v>28</v>
      </c>
      <c r="B15" s="324" t="s">
        <v>479</v>
      </c>
      <c r="C15" s="324" t="s">
        <v>479</v>
      </c>
      <c r="D15" s="324" t="s">
        <v>479</v>
      </c>
      <c r="E15" s="324" t="s">
        <v>479</v>
      </c>
      <c r="F15" s="324" t="s">
        <v>479</v>
      </c>
      <c r="G15" s="324" t="s">
        <v>479</v>
      </c>
      <c r="H15" s="329">
        <f t="shared" si="0"/>
        <v>0</v>
      </c>
      <c r="J15" s="60"/>
    </row>
    <row r="16" spans="1:10" ht="25.5" customHeight="1">
      <c r="A16" s="133" t="s">
        <v>456</v>
      </c>
      <c r="B16" s="325" t="s">
        <v>479</v>
      </c>
      <c r="C16" s="325" t="s">
        <v>479</v>
      </c>
      <c r="D16" s="325" t="s">
        <v>479</v>
      </c>
      <c r="E16" s="325" t="s">
        <v>479</v>
      </c>
      <c r="F16" s="325" t="s">
        <v>479</v>
      </c>
      <c r="G16" s="325" t="s">
        <v>479</v>
      </c>
      <c r="H16" s="330">
        <f t="shared" si="0"/>
        <v>0</v>
      </c>
      <c r="J16" s="60"/>
    </row>
    <row r="17" spans="1:10" ht="25.5" customHeight="1">
      <c r="A17" s="119" t="s">
        <v>243</v>
      </c>
      <c r="B17" s="324" t="s">
        <v>479</v>
      </c>
      <c r="C17" s="324" t="s">
        <v>479</v>
      </c>
      <c r="D17" s="324" t="s">
        <v>479</v>
      </c>
      <c r="E17" s="324" t="s">
        <v>479</v>
      </c>
      <c r="F17" s="324" t="s">
        <v>479</v>
      </c>
      <c r="G17" s="324" t="s">
        <v>479</v>
      </c>
      <c r="H17" s="329">
        <f t="shared" si="0"/>
        <v>0</v>
      </c>
      <c r="J17" s="60"/>
    </row>
    <row r="18" spans="1:10" ht="25.5" customHeight="1">
      <c r="A18" s="133" t="s">
        <v>244</v>
      </c>
      <c r="B18" s="325" t="s">
        <v>479</v>
      </c>
      <c r="C18" s="325" t="s">
        <v>479</v>
      </c>
      <c r="D18" s="325" t="s">
        <v>479</v>
      </c>
      <c r="E18" s="325" t="s">
        <v>479</v>
      </c>
      <c r="F18" s="325" t="s">
        <v>479</v>
      </c>
      <c r="G18" s="325" t="s">
        <v>479</v>
      </c>
      <c r="H18" s="330">
        <f t="shared" si="0"/>
        <v>0</v>
      </c>
      <c r="J18" s="60"/>
    </row>
    <row r="19" spans="1:10" ht="25.5" customHeight="1">
      <c r="A19" s="119" t="s">
        <v>468</v>
      </c>
      <c r="B19" s="324" t="s">
        <v>479</v>
      </c>
      <c r="C19" s="324" t="s">
        <v>479</v>
      </c>
      <c r="D19" s="324" t="s">
        <v>479</v>
      </c>
      <c r="E19" s="324" t="s">
        <v>479</v>
      </c>
      <c r="F19" s="324" t="s">
        <v>479</v>
      </c>
      <c r="G19" s="324" t="s">
        <v>479</v>
      </c>
      <c r="H19" s="329">
        <f t="shared" si="0"/>
        <v>0</v>
      </c>
      <c r="J19" s="60"/>
    </row>
    <row r="20" spans="1:10" ht="25.5" customHeight="1">
      <c r="A20" s="133" t="s">
        <v>131</v>
      </c>
      <c r="B20" s="325" t="s">
        <v>479</v>
      </c>
      <c r="C20" s="325">
        <v>196</v>
      </c>
      <c r="D20" s="325" t="s">
        <v>479</v>
      </c>
      <c r="E20" s="325">
        <v>243</v>
      </c>
      <c r="F20" s="325">
        <v>39</v>
      </c>
      <c r="G20" s="325" t="s">
        <v>479</v>
      </c>
      <c r="H20" s="330">
        <f t="shared" si="0"/>
        <v>478</v>
      </c>
      <c r="J20" s="60"/>
    </row>
    <row r="21" spans="1:10" ht="25.5" customHeight="1">
      <c r="A21" s="119" t="s">
        <v>229</v>
      </c>
      <c r="B21" s="324" t="s">
        <v>479</v>
      </c>
      <c r="C21" s="324" t="s">
        <v>479</v>
      </c>
      <c r="D21" s="324" t="s">
        <v>479</v>
      </c>
      <c r="E21" s="324" t="s">
        <v>479</v>
      </c>
      <c r="F21" s="324" t="s">
        <v>479</v>
      </c>
      <c r="G21" s="324" t="s">
        <v>479</v>
      </c>
      <c r="H21" s="329">
        <f>SUM(B21:G21)</f>
        <v>0</v>
      </c>
      <c r="J21" s="60"/>
    </row>
    <row r="22" spans="1:10" ht="25.5" customHeight="1">
      <c r="A22" s="133" t="s">
        <v>368</v>
      </c>
      <c r="B22" s="325" t="s">
        <v>479</v>
      </c>
      <c r="C22" s="325">
        <v>2792</v>
      </c>
      <c r="D22" s="325">
        <v>78</v>
      </c>
      <c r="E22" s="325" t="s">
        <v>479</v>
      </c>
      <c r="F22" s="325" t="s">
        <v>479</v>
      </c>
      <c r="G22" s="325" t="s">
        <v>479</v>
      </c>
      <c r="H22" s="330">
        <f>SUM(B22:G22)</f>
        <v>2870</v>
      </c>
      <c r="J22" s="60"/>
    </row>
    <row r="23" spans="1:10" ht="25.5" customHeight="1">
      <c r="A23" s="119" t="s">
        <v>134</v>
      </c>
      <c r="B23" s="324" t="s">
        <v>479</v>
      </c>
      <c r="C23" s="324">
        <v>35972</v>
      </c>
      <c r="D23" s="324">
        <v>60</v>
      </c>
      <c r="E23" s="324">
        <v>2401</v>
      </c>
      <c r="F23" s="324" t="s">
        <v>479</v>
      </c>
      <c r="G23" s="324" t="s">
        <v>479</v>
      </c>
      <c r="H23" s="329">
        <f>SUM(B23:G23)</f>
        <v>38433</v>
      </c>
      <c r="J23" s="60"/>
    </row>
    <row r="24" spans="1:9" ht="25.5" customHeight="1">
      <c r="A24" s="204" t="s">
        <v>57</v>
      </c>
      <c r="B24" s="214">
        <f aca="true" t="shared" si="1" ref="B24:H24">SUM(B5:B23)</f>
        <v>0</v>
      </c>
      <c r="C24" s="214">
        <f t="shared" si="1"/>
        <v>278857</v>
      </c>
      <c r="D24" s="214">
        <f t="shared" si="1"/>
        <v>7098</v>
      </c>
      <c r="E24" s="214">
        <f t="shared" si="1"/>
        <v>70293</v>
      </c>
      <c r="F24" s="214">
        <f t="shared" si="1"/>
        <v>18385</v>
      </c>
      <c r="G24" s="214">
        <f t="shared" si="1"/>
        <v>1060</v>
      </c>
      <c r="H24" s="214">
        <f t="shared" si="1"/>
        <v>375693</v>
      </c>
      <c r="I24" s="69"/>
    </row>
    <row r="25" spans="1:8" s="56" customFormat="1" ht="21.75" customHeight="1">
      <c r="A25" s="157" t="s">
        <v>303</v>
      </c>
      <c r="B25" s="365"/>
      <c r="C25" s="366"/>
      <c r="D25" s="357"/>
      <c r="E25" s="357"/>
      <c r="F25" s="357"/>
      <c r="G25" s="357"/>
      <c r="H25" s="357"/>
    </row>
    <row r="26" spans="1:8" s="56" customFormat="1" ht="21.75" customHeight="1">
      <c r="A26" s="158" t="s">
        <v>305</v>
      </c>
      <c r="B26" s="357"/>
      <c r="C26" s="357"/>
      <c r="D26" s="357"/>
      <c r="E26" s="357"/>
      <c r="F26" s="357"/>
      <c r="G26" s="357"/>
      <c r="H26" s="357"/>
    </row>
    <row r="27" spans="1:11" s="56" customFormat="1" ht="21.75" customHeight="1">
      <c r="A27" s="56" t="s">
        <v>304</v>
      </c>
      <c r="B27" s="357"/>
      <c r="C27" s="357"/>
      <c r="D27" s="357"/>
      <c r="E27" s="357"/>
      <c r="F27" s="357"/>
      <c r="G27" s="357"/>
      <c r="H27" s="357"/>
      <c r="J27" s="159"/>
      <c r="K27" s="511"/>
    </row>
    <row r="28" ht="12.75">
      <c r="K28" s="503"/>
    </row>
    <row r="29" ht="12.75">
      <c r="K29" s="503"/>
    </row>
    <row r="30" ht="12.75">
      <c r="K30" s="503"/>
    </row>
    <row r="31" ht="12.75">
      <c r="K31" s="503"/>
    </row>
    <row r="32" ht="12.75">
      <c r="K32" s="503"/>
    </row>
    <row r="33" ht="12.75">
      <c r="K33" s="503"/>
    </row>
    <row r="34" ht="12.75">
      <c r="K34" s="503"/>
    </row>
    <row r="66" ht="12.75">
      <c r="L66" s="727"/>
    </row>
  </sheetData>
  <sheetProtection/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L66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36.00390625" style="30" customWidth="1"/>
    <col min="2" max="3" width="21.421875" style="30" customWidth="1"/>
    <col min="4" max="4" width="29.57421875" style="30" customWidth="1"/>
    <col min="5" max="5" width="22.28125" style="30" customWidth="1"/>
    <col min="6" max="6" width="26.7109375" style="30" customWidth="1"/>
    <col min="7" max="7" width="23.7109375" style="30" customWidth="1"/>
    <col min="8" max="8" width="20.8515625" style="30" customWidth="1"/>
    <col min="9" max="11" width="9.140625" style="30" customWidth="1"/>
    <col min="12" max="12" width="10.28125" style="30" bestFit="1" customWidth="1"/>
    <col min="13" max="16384" width="9.140625" style="30" customWidth="1"/>
  </cols>
  <sheetData>
    <row r="1" ht="37.5" customHeight="1">
      <c r="A1" s="52" t="s">
        <v>272</v>
      </c>
    </row>
    <row r="2" spans="1:8" s="56" customFormat="1" ht="18" customHeight="1">
      <c r="A2" s="156" t="s">
        <v>551</v>
      </c>
      <c r="H2" s="95" t="s">
        <v>0</v>
      </c>
    </row>
    <row r="3" spans="1:8" ht="75" customHeight="1">
      <c r="A3" s="205" t="s">
        <v>1</v>
      </c>
      <c r="B3" s="202" t="s">
        <v>252</v>
      </c>
      <c r="C3" s="202" t="s">
        <v>253</v>
      </c>
      <c r="D3" s="202" t="s">
        <v>341</v>
      </c>
      <c r="E3" s="202" t="s">
        <v>295</v>
      </c>
      <c r="F3" s="207" t="s">
        <v>342</v>
      </c>
      <c r="G3" s="202" t="s">
        <v>343</v>
      </c>
      <c r="H3" s="206" t="s">
        <v>3</v>
      </c>
    </row>
    <row r="4" spans="1:12" ht="24.75" customHeight="1">
      <c r="A4" s="119" t="s">
        <v>14</v>
      </c>
      <c r="B4" s="324">
        <v>35783</v>
      </c>
      <c r="C4" s="324">
        <v>985003</v>
      </c>
      <c r="D4" s="324">
        <v>159491</v>
      </c>
      <c r="E4" s="324">
        <v>273840</v>
      </c>
      <c r="F4" s="324">
        <v>72274</v>
      </c>
      <c r="G4" s="324">
        <v>1997</v>
      </c>
      <c r="H4" s="120">
        <f>SUM(B4:G4)</f>
        <v>1528388</v>
      </c>
      <c r="L4" s="57"/>
    </row>
    <row r="5" spans="1:8" ht="24.75" customHeight="1">
      <c r="A5" s="133" t="s">
        <v>15</v>
      </c>
      <c r="B5" s="325">
        <v>1</v>
      </c>
      <c r="C5" s="325">
        <v>2145</v>
      </c>
      <c r="D5" s="325">
        <v>565</v>
      </c>
      <c r="E5" s="325">
        <v>1105</v>
      </c>
      <c r="F5" s="325">
        <v>698</v>
      </c>
      <c r="G5" s="325" t="s">
        <v>479</v>
      </c>
      <c r="H5" s="122">
        <f aca="true" t="shared" si="0" ref="H5:H22">SUM(B5:G5)</f>
        <v>4514</v>
      </c>
    </row>
    <row r="6" spans="1:8" ht="24.75" customHeight="1">
      <c r="A6" s="119" t="s">
        <v>467</v>
      </c>
      <c r="B6" s="324" t="s">
        <v>479</v>
      </c>
      <c r="C6" s="324" t="s">
        <v>479</v>
      </c>
      <c r="D6" s="324" t="s">
        <v>479</v>
      </c>
      <c r="E6" s="324" t="s">
        <v>479</v>
      </c>
      <c r="F6" s="324" t="s">
        <v>479</v>
      </c>
      <c r="G6" s="324" t="s">
        <v>479</v>
      </c>
      <c r="H6" s="120">
        <f t="shared" si="0"/>
        <v>0</v>
      </c>
    </row>
    <row r="7" spans="1:8" ht="24.75" customHeight="1">
      <c r="A7" s="133" t="s">
        <v>19</v>
      </c>
      <c r="B7" s="325" t="s">
        <v>479</v>
      </c>
      <c r="C7" s="325">
        <v>13</v>
      </c>
      <c r="D7" s="325" t="s">
        <v>479</v>
      </c>
      <c r="E7" s="325" t="s">
        <v>479</v>
      </c>
      <c r="F7" s="325" t="s">
        <v>479</v>
      </c>
      <c r="G7" s="325" t="s">
        <v>479</v>
      </c>
      <c r="H7" s="122">
        <f t="shared" si="0"/>
        <v>13</v>
      </c>
    </row>
    <row r="8" spans="1:11" ht="24.75" customHeight="1">
      <c r="A8" s="119" t="s">
        <v>20</v>
      </c>
      <c r="B8" s="324" t="s">
        <v>479</v>
      </c>
      <c r="C8" s="324" t="s">
        <v>479</v>
      </c>
      <c r="D8" s="324" t="s">
        <v>479</v>
      </c>
      <c r="E8" s="324" t="s">
        <v>479</v>
      </c>
      <c r="F8" s="324" t="s">
        <v>479</v>
      </c>
      <c r="G8" s="324" t="s">
        <v>479</v>
      </c>
      <c r="H8" s="120">
        <f t="shared" si="0"/>
        <v>0</v>
      </c>
      <c r="K8" s="515"/>
    </row>
    <row r="9" spans="1:8" ht="24.75" customHeight="1">
      <c r="A9" s="133" t="s">
        <v>21</v>
      </c>
      <c r="B9" s="325" t="s">
        <v>479</v>
      </c>
      <c r="C9" s="325" t="s">
        <v>479</v>
      </c>
      <c r="D9" s="325" t="s">
        <v>479</v>
      </c>
      <c r="E9" s="325" t="s">
        <v>479</v>
      </c>
      <c r="F9" s="325" t="s">
        <v>479</v>
      </c>
      <c r="G9" s="325" t="s">
        <v>479</v>
      </c>
      <c r="H9" s="122">
        <f t="shared" si="0"/>
        <v>0</v>
      </c>
    </row>
    <row r="10" spans="1:8" ht="24.75" customHeight="1">
      <c r="A10" s="119" t="s">
        <v>24</v>
      </c>
      <c r="B10" s="324" t="s">
        <v>479</v>
      </c>
      <c r="C10" s="324" t="s">
        <v>479</v>
      </c>
      <c r="D10" s="324" t="s">
        <v>479</v>
      </c>
      <c r="E10" s="324" t="s">
        <v>479</v>
      </c>
      <c r="F10" s="324" t="s">
        <v>479</v>
      </c>
      <c r="G10" s="324" t="s">
        <v>479</v>
      </c>
      <c r="H10" s="120">
        <f t="shared" si="0"/>
        <v>0</v>
      </c>
    </row>
    <row r="11" spans="1:8" ht="24.75" customHeight="1">
      <c r="A11" s="133" t="s">
        <v>25</v>
      </c>
      <c r="B11" s="325" t="s">
        <v>479</v>
      </c>
      <c r="C11" s="325" t="s">
        <v>479</v>
      </c>
      <c r="D11" s="325" t="s">
        <v>479</v>
      </c>
      <c r="E11" s="325" t="s">
        <v>479</v>
      </c>
      <c r="F11" s="325" t="s">
        <v>479</v>
      </c>
      <c r="G11" s="325" t="s">
        <v>479</v>
      </c>
      <c r="H11" s="122">
        <f t="shared" si="0"/>
        <v>0</v>
      </c>
    </row>
    <row r="12" spans="1:8" ht="24.75" customHeight="1">
      <c r="A12" s="119" t="s">
        <v>153</v>
      </c>
      <c r="B12" s="324" t="s">
        <v>479</v>
      </c>
      <c r="C12" s="324" t="s">
        <v>479</v>
      </c>
      <c r="D12" s="324" t="s">
        <v>479</v>
      </c>
      <c r="E12" s="324" t="s">
        <v>479</v>
      </c>
      <c r="F12" s="324" t="s">
        <v>479</v>
      </c>
      <c r="G12" s="324" t="s">
        <v>479</v>
      </c>
      <c r="H12" s="120">
        <f t="shared" si="0"/>
        <v>0</v>
      </c>
    </row>
    <row r="13" spans="1:8" ht="24.75" customHeight="1">
      <c r="A13" s="133" t="s">
        <v>26</v>
      </c>
      <c r="B13" s="325" t="s">
        <v>479</v>
      </c>
      <c r="C13" s="325">
        <v>34</v>
      </c>
      <c r="D13" s="325" t="s">
        <v>479</v>
      </c>
      <c r="E13" s="325" t="s">
        <v>479</v>
      </c>
      <c r="F13" s="325" t="s">
        <v>479</v>
      </c>
      <c r="G13" s="325" t="s">
        <v>479</v>
      </c>
      <c r="H13" s="122">
        <f t="shared" si="0"/>
        <v>34</v>
      </c>
    </row>
    <row r="14" spans="1:8" ht="24.75" customHeight="1">
      <c r="A14" s="119" t="s">
        <v>28</v>
      </c>
      <c r="B14" s="324" t="s">
        <v>479</v>
      </c>
      <c r="C14" s="324">
        <v>4</v>
      </c>
      <c r="D14" s="324" t="s">
        <v>479</v>
      </c>
      <c r="E14" s="324">
        <v>2</v>
      </c>
      <c r="F14" s="324" t="s">
        <v>479</v>
      </c>
      <c r="G14" s="324" t="s">
        <v>479</v>
      </c>
      <c r="H14" s="120">
        <f t="shared" si="0"/>
        <v>6</v>
      </c>
    </row>
    <row r="15" spans="1:8" ht="24.75" customHeight="1">
      <c r="A15" s="133" t="s">
        <v>456</v>
      </c>
      <c r="B15" s="325" t="s">
        <v>479</v>
      </c>
      <c r="C15" s="325" t="s">
        <v>479</v>
      </c>
      <c r="D15" s="325" t="s">
        <v>479</v>
      </c>
      <c r="E15" s="325" t="s">
        <v>479</v>
      </c>
      <c r="F15" s="325" t="s">
        <v>479</v>
      </c>
      <c r="G15" s="325" t="s">
        <v>479</v>
      </c>
      <c r="H15" s="122">
        <f t="shared" si="0"/>
        <v>0</v>
      </c>
    </row>
    <row r="16" spans="1:8" ht="24.75" customHeight="1">
      <c r="A16" s="119" t="s">
        <v>243</v>
      </c>
      <c r="B16" s="324" t="s">
        <v>479</v>
      </c>
      <c r="C16" s="324" t="s">
        <v>479</v>
      </c>
      <c r="D16" s="324" t="s">
        <v>479</v>
      </c>
      <c r="E16" s="324" t="s">
        <v>479</v>
      </c>
      <c r="F16" s="324" t="s">
        <v>479</v>
      </c>
      <c r="G16" s="324" t="s">
        <v>479</v>
      </c>
      <c r="H16" s="120">
        <f t="shared" si="0"/>
        <v>0</v>
      </c>
    </row>
    <row r="17" spans="1:8" ht="24.75" customHeight="1">
      <c r="A17" s="133" t="s">
        <v>244</v>
      </c>
      <c r="B17" s="325" t="s">
        <v>479</v>
      </c>
      <c r="C17" s="325" t="s">
        <v>479</v>
      </c>
      <c r="D17" s="325" t="s">
        <v>479</v>
      </c>
      <c r="E17" s="325" t="s">
        <v>479</v>
      </c>
      <c r="F17" s="325" t="s">
        <v>479</v>
      </c>
      <c r="G17" s="325" t="s">
        <v>479</v>
      </c>
      <c r="H17" s="122">
        <f t="shared" si="0"/>
        <v>0</v>
      </c>
    </row>
    <row r="18" spans="1:8" ht="24.75" customHeight="1">
      <c r="A18" s="119" t="s">
        <v>468</v>
      </c>
      <c r="B18" s="324" t="s">
        <v>479</v>
      </c>
      <c r="C18" s="324" t="s">
        <v>479</v>
      </c>
      <c r="D18" s="324" t="s">
        <v>479</v>
      </c>
      <c r="E18" s="324" t="s">
        <v>479</v>
      </c>
      <c r="F18" s="324" t="s">
        <v>479</v>
      </c>
      <c r="G18" s="324" t="s">
        <v>479</v>
      </c>
      <c r="H18" s="120">
        <f t="shared" si="0"/>
        <v>0</v>
      </c>
    </row>
    <row r="19" spans="1:8" ht="24.75" customHeight="1">
      <c r="A19" s="133" t="s">
        <v>131</v>
      </c>
      <c r="B19" s="325">
        <v>47</v>
      </c>
      <c r="C19" s="325">
        <v>298</v>
      </c>
      <c r="D19" s="325">
        <v>6</v>
      </c>
      <c r="E19" s="325" t="s">
        <v>479</v>
      </c>
      <c r="F19" s="325" t="s">
        <v>479</v>
      </c>
      <c r="G19" s="325" t="s">
        <v>479</v>
      </c>
      <c r="H19" s="122">
        <f t="shared" si="0"/>
        <v>351</v>
      </c>
    </row>
    <row r="20" spans="1:8" ht="24.75" customHeight="1">
      <c r="A20" s="119" t="s">
        <v>229</v>
      </c>
      <c r="B20" s="324" t="s">
        <v>479</v>
      </c>
      <c r="C20" s="324" t="s">
        <v>479</v>
      </c>
      <c r="D20" s="324" t="s">
        <v>479</v>
      </c>
      <c r="E20" s="324" t="s">
        <v>479</v>
      </c>
      <c r="F20" s="324" t="s">
        <v>479</v>
      </c>
      <c r="G20" s="324" t="s">
        <v>479</v>
      </c>
      <c r="H20" s="120">
        <f t="shared" si="0"/>
        <v>0</v>
      </c>
    </row>
    <row r="21" spans="1:8" ht="24.75" customHeight="1">
      <c r="A21" s="133" t="s">
        <v>368</v>
      </c>
      <c r="B21" s="325">
        <v>17</v>
      </c>
      <c r="C21" s="325">
        <v>800</v>
      </c>
      <c r="D21" s="325">
        <v>215</v>
      </c>
      <c r="E21" s="325">
        <v>9</v>
      </c>
      <c r="F21" s="325">
        <v>2</v>
      </c>
      <c r="G21" s="325" t="s">
        <v>479</v>
      </c>
      <c r="H21" s="122">
        <f t="shared" si="0"/>
        <v>1043</v>
      </c>
    </row>
    <row r="22" spans="1:8" ht="24.75" customHeight="1">
      <c r="A22" s="119" t="s">
        <v>134</v>
      </c>
      <c r="B22" s="324">
        <v>4698</v>
      </c>
      <c r="C22" s="324">
        <v>94161</v>
      </c>
      <c r="D22" s="324">
        <v>9772</v>
      </c>
      <c r="E22" s="324">
        <v>8400</v>
      </c>
      <c r="F22" s="324">
        <v>40</v>
      </c>
      <c r="G22" s="324">
        <v>2270</v>
      </c>
      <c r="H22" s="120">
        <f t="shared" si="0"/>
        <v>119341</v>
      </c>
    </row>
    <row r="23" spans="1:10" ht="39.75" customHeight="1">
      <c r="A23" s="204" t="s">
        <v>57</v>
      </c>
      <c r="B23" s="214">
        <f>SUM(B4:B22)</f>
        <v>40546</v>
      </c>
      <c r="C23" s="214">
        <f aca="true" t="shared" si="1" ref="C23:H23">SUM(C4:C22)</f>
        <v>1082458</v>
      </c>
      <c r="D23" s="214">
        <f t="shared" si="1"/>
        <v>170049</v>
      </c>
      <c r="E23" s="214">
        <f t="shared" si="1"/>
        <v>283356</v>
      </c>
      <c r="F23" s="214">
        <f t="shared" si="1"/>
        <v>73014</v>
      </c>
      <c r="G23" s="214">
        <f t="shared" si="1"/>
        <v>4267</v>
      </c>
      <c r="H23" s="214">
        <f t="shared" si="1"/>
        <v>1653690</v>
      </c>
      <c r="J23" s="60"/>
    </row>
    <row r="24" spans="1:10" ht="24" customHeight="1">
      <c r="A24" s="157" t="s">
        <v>303</v>
      </c>
      <c r="F24" s="33"/>
      <c r="J24" s="60"/>
    </row>
    <row r="25" spans="1:8" ht="22.5" customHeight="1">
      <c r="A25" s="158" t="s">
        <v>305</v>
      </c>
      <c r="H25" s="64"/>
    </row>
    <row r="26" spans="1:8" ht="22.5" customHeight="1">
      <c r="A26" s="56" t="s">
        <v>304</v>
      </c>
      <c r="H26" s="33"/>
    </row>
    <row r="27" spans="1:11" ht="18">
      <c r="A27" s="56"/>
      <c r="H27" s="72"/>
      <c r="K27" s="503"/>
    </row>
    <row r="28" spans="3:11" ht="14.25" customHeight="1">
      <c r="C28" s="33"/>
      <c r="D28" s="33"/>
      <c r="H28" s="33"/>
      <c r="K28" s="503"/>
    </row>
    <row r="29" spans="8:11" ht="12.75">
      <c r="H29" s="60"/>
      <c r="K29" s="503"/>
    </row>
    <row r="30" spans="3:11" ht="12.75">
      <c r="C30" s="60"/>
      <c r="D30" s="60"/>
      <c r="G30" s="64"/>
      <c r="H30" s="64"/>
      <c r="K30" s="503"/>
    </row>
    <row r="31" spans="3:11" ht="12.75">
      <c r="C31" s="60"/>
      <c r="K31" s="503"/>
    </row>
    <row r="32" ht="12.75">
      <c r="K32" s="503"/>
    </row>
    <row r="33" ht="12.75">
      <c r="K33" s="503"/>
    </row>
    <row r="34" ht="12.75">
      <c r="K34" s="503"/>
    </row>
    <row r="66" ht="12.75">
      <c r="L66" s="727"/>
    </row>
  </sheetData>
  <sheetProtection/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BK66"/>
  <sheetViews>
    <sheetView showGridLines="0" zoomScalePageLayoutView="0" workbookViewId="0" topLeftCell="C4">
      <selection activeCell="N26" sqref="N26"/>
    </sheetView>
  </sheetViews>
  <sheetFormatPr defaultColWidth="9.140625" defaultRowHeight="12.75"/>
  <cols>
    <col min="1" max="1" width="43.140625" style="0" customWidth="1"/>
    <col min="2" max="2" width="19.28125" style="368" customWidth="1"/>
    <col min="3" max="3" width="23.57421875" style="368" customWidth="1"/>
    <col min="4" max="4" width="15.57421875" style="368" customWidth="1"/>
    <col min="5" max="5" width="14.421875" style="368" customWidth="1"/>
    <col min="6" max="6" width="18.421875" style="368" customWidth="1"/>
    <col min="7" max="7" width="13.8515625" style="368" customWidth="1"/>
    <col min="8" max="8" width="18.140625" style="368" customWidth="1"/>
    <col min="9" max="9" width="21.28125" style="368" customWidth="1"/>
    <col min="10" max="10" width="18.421875" style="368" customWidth="1"/>
    <col min="11" max="11" width="15.57421875" style="368" customWidth="1"/>
    <col min="12" max="13" width="15.00390625" style="368" customWidth="1"/>
    <col min="14" max="14" width="18.57421875" style="368" customWidth="1"/>
    <col min="15" max="15" width="11.7109375" style="368" hidden="1" customWidth="1"/>
    <col min="16" max="16" width="14.421875" style="15" hidden="1" customWidth="1"/>
    <col min="17" max="17" width="9.140625" style="15" customWidth="1"/>
    <col min="18" max="18" width="9.140625" style="368" customWidth="1"/>
  </cols>
  <sheetData>
    <row r="1" ht="26.25">
      <c r="A1" s="38" t="s">
        <v>324</v>
      </c>
    </row>
    <row r="2" spans="1:14" ht="15">
      <c r="A2" s="1"/>
      <c r="N2" s="375"/>
    </row>
    <row r="3" spans="1:14" ht="18">
      <c r="A3" s="92" t="s">
        <v>551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89" t="s">
        <v>0</v>
      </c>
    </row>
    <row r="4" spans="1:14" ht="19.5" customHeight="1">
      <c r="A4" s="160" t="s">
        <v>1</v>
      </c>
      <c r="B4" s="834" t="s">
        <v>88</v>
      </c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1"/>
      <c r="N4" s="482" t="s">
        <v>3</v>
      </c>
    </row>
    <row r="5" spans="1:63" ht="54.75" customHeight="1">
      <c r="A5" s="162"/>
      <c r="B5" s="376" t="s">
        <v>89</v>
      </c>
      <c r="C5" s="376" t="s">
        <v>90</v>
      </c>
      <c r="D5" s="376" t="s">
        <v>91</v>
      </c>
      <c r="E5" s="376" t="s">
        <v>92</v>
      </c>
      <c r="F5" s="376" t="s">
        <v>93</v>
      </c>
      <c r="G5" s="376" t="s">
        <v>94</v>
      </c>
      <c r="H5" s="376" t="s">
        <v>95</v>
      </c>
      <c r="I5" s="376" t="s">
        <v>96</v>
      </c>
      <c r="J5" s="376" t="s">
        <v>97</v>
      </c>
      <c r="K5" s="376" t="s">
        <v>98</v>
      </c>
      <c r="L5" s="376" t="s">
        <v>99</v>
      </c>
      <c r="M5" s="376" t="s">
        <v>100</v>
      </c>
      <c r="N5" s="377"/>
      <c r="O5" s="369"/>
      <c r="P5" s="378"/>
      <c r="Q5" s="378"/>
      <c r="R5" s="36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15" ht="24.75" customHeight="1">
      <c r="A6" s="165" t="s">
        <v>13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47"/>
      <c r="O6" s="2"/>
    </row>
    <row r="7" spans="1:18" s="30" customFormat="1" ht="24.75" customHeight="1">
      <c r="A7" s="119" t="s">
        <v>14</v>
      </c>
      <c r="B7" s="324">
        <v>63565</v>
      </c>
      <c r="C7" s="324">
        <v>99016</v>
      </c>
      <c r="D7" s="324">
        <v>277883</v>
      </c>
      <c r="E7" s="324">
        <v>41981</v>
      </c>
      <c r="F7" s="324">
        <v>48817</v>
      </c>
      <c r="G7" s="324">
        <v>48820</v>
      </c>
      <c r="H7" s="324">
        <v>37370</v>
      </c>
      <c r="I7" s="324">
        <v>218100</v>
      </c>
      <c r="J7" s="324">
        <v>463340</v>
      </c>
      <c r="K7" s="522">
        <v>80520</v>
      </c>
      <c r="L7" s="324">
        <v>635329</v>
      </c>
      <c r="M7" s="324">
        <v>665022</v>
      </c>
      <c r="N7" s="329">
        <f>SUM(B7:M7)</f>
        <v>2679763</v>
      </c>
      <c r="O7" s="47"/>
      <c r="P7" s="410"/>
      <c r="Q7" s="47"/>
      <c r="R7" s="47"/>
    </row>
    <row r="8" spans="1:18" ht="24.75" customHeight="1">
      <c r="A8" s="121" t="s">
        <v>15</v>
      </c>
      <c r="B8" s="325">
        <v>20303</v>
      </c>
      <c r="C8" s="325">
        <v>16539</v>
      </c>
      <c r="D8" s="325">
        <v>69643</v>
      </c>
      <c r="E8" s="325">
        <v>2372</v>
      </c>
      <c r="F8" s="325">
        <v>5395</v>
      </c>
      <c r="G8" s="325">
        <v>794</v>
      </c>
      <c r="H8" s="325">
        <v>1421</v>
      </c>
      <c r="I8" s="325">
        <v>29293</v>
      </c>
      <c r="J8" s="325">
        <v>5212</v>
      </c>
      <c r="K8" s="325">
        <v>5938</v>
      </c>
      <c r="L8" s="325">
        <v>56030</v>
      </c>
      <c r="M8" s="325">
        <v>58595</v>
      </c>
      <c r="N8" s="330">
        <f aca="true" t="shared" si="0" ref="N8:N25">SUM(B8:M8)</f>
        <v>271535</v>
      </c>
      <c r="O8" s="2"/>
      <c r="P8" s="404"/>
      <c r="Q8" s="2"/>
      <c r="R8" s="2"/>
    </row>
    <row r="9" spans="1:18" ht="24.75" customHeight="1">
      <c r="A9" s="119" t="s">
        <v>467</v>
      </c>
      <c r="B9" s="324">
        <v>2982</v>
      </c>
      <c r="C9" s="324">
        <v>3916</v>
      </c>
      <c r="D9" s="324">
        <v>131</v>
      </c>
      <c r="E9" s="324">
        <v>365</v>
      </c>
      <c r="F9" s="324">
        <v>409</v>
      </c>
      <c r="G9" s="324">
        <v>58</v>
      </c>
      <c r="H9" s="324">
        <v>54</v>
      </c>
      <c r="I9" s="324">
        <v>15</v>
      </c>
      <c r="J9" s="324">
        <v>4998</v>
      </c>
      <c r="K9" s="324">
        <v>10</v>
      </c>
      <c r="L9" s="324">
        <v>3809</v>
      </c>
      <c r="M9" s="324">
        <v>1188</v>
      </c>
      <c r="N9" s="329">
        <f t="shared" si="0"/>
        <v>17935</v>
      </c>
      <c r="O9" s="2"/>
      <c r="P9" s="2"/>
      <c r="Q9" s="2"/>
      <c r="R9" s="2"/>
    </row>
    <row r="10" spans="1:18" ht="24.75" customHeight="1">
      <c r="A10" s="121" t="s">
        <v>19</v>
      </c>
      <c r="B10" s="325">
        <v>72</v>
      </c>
      <c r="C10" s="325">
        <v>885</v>
      </c>
      <c r="D10" s="325">
        <v>0</v>
      </c>
      <c r="E10" s="325">
        <v>230</v>
      </c>
      <c r="F10" s="325">
        <v>157</v>
      </c>
      <c r="G10" s="325">
        <v>1070</v>
      </c>
      <c r="H10" s="325">
        <v>160</v>
      </c>
      <c r="I10" s="325">
        <v>1986</v>
      </c>
      <c r="J10" s="325">
        <v>3579</v>
      </c>
      <c r="K10" s="325">
        <v>765</v>
      </c>
      <c r="L10" s="325">
        <v>4744</v>
      </c>
      <c r="M10" s="325">
        <v>1813</v>
      </c>
      <c r="N10" s="330">
        <f t="shared" si="0"/>
        <v>15461</v>
      </c>
      <c r="O10" s="2"/>
      <c r="P10" s="2"/>
      <c r="Q10" s="2"/>
      <c r="R10" s="2"/>
    </row>
    <row r="11" spans="1:18" ht="24.75" customHeight="1">
      <c r="A11" s="119" t="s">
        <v>20</v>
      </c>
      <c r="B11" s="324">
        <v>0</v>
      </c>
      <c r="C11" s="324">
        <v>0</v>
      </c>
      <c r="D11" s="324">
        <v>48</v>
      </c>
      <c r="E11" s="324">
        <v>6</v>
      </c>
      <c r="F11" s="324">
        <v>13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151</v>
      </c>
      <c r="M11" s="324">
        <v>17</v>
      </c>
      <c r="N11" s="329">
        <f t="shared" si="0"/>
        <v>235</v>
      </c>
      <c r="O11" s="2"/>
      <c r="P11" s="2"/>
      <c r="Q11" s="2"/>
      <c r="R11" s="2"/>
    </row>
    <row r="12" spans="1:18" ht="24.75" customHeight="1">
      <c r="A12" s="121" t="s">
        <v>21</v>
      </c>
      <c r="B12" s="325">
        <v>19</v>
      </c>
      <c r="C12" s="325">
        <v>261</v>
      </c>
      <c r="D12" s="325">
        <v>0</v>
      </c>
      <c r="E12" s="325">
        <v>0</v>
      </c>
      <c r="F12" s="325">
        <v>131</v>
      </c>
      <c r="G12" s="325">
        <v>0</v>
      </c>
      <c r="H12" s="325">
        <v>30</v>
      </c>
      <c r="I12" s="325">
        <v>55</v>
      </c>
      <c r="J12" s="325">
        <v>58</v>
      </c>
      <c r="K12" s="325">
        <v>215</v>
      </c>
      <c r="L12" s="325">
        <v>1773</v>
      </c>
      <c r="M12" s="325">
        <v>2010</v>
      </c>
      <c r="N12" s="330">
        <f t="shared" si="0"/>
        <v>4552</v>
      </c>
      <c r="O12" s="2"/>
      <c r="P12" s="2"/>
      <c r="Q12" s="2"/>
      <c r="R12" s="2"/>
    </row>
    <row r="13" spans="1:18" ht="24.75" customHeight="1">
      <c r="A13" s="119" t="s">
        <v>24</v>
      </c>
      <c r="B13" s="324">
        <v>248</v>
      </c>
      <c r="C13" s="324">
        <v>13</v>
      </c>
      <c r="D13" s="324">
        <v>0</v>
      </c>
      <c r="E13" s="324">
        <v>38</v>
      </c>
      <c r="F13" s="324">
        <v>0</v>
      </c>
      <c r="G13" s="324">
        <v>0</v>
      </c>
      <c r="H13" s="324">
        <v>0</v>
      </c>
      <c r="I13" s="324">
        <v>0</v>
      </c>
      <c r="J13" s="324">
        <v>55</v>
      </c>
      <c r="K13" s="324">
        <v>0</v>
      </c>
      <c r="L13" s="324">
        <v>83</v>
      </c>
      <c r="M13" s="324">
        <v>254</v>
      </c>
      <c r="N13" s="329">
        <f t="shared" si="0"/>
        <v>691</v>
      </c>
      <c r="O13" s="2"/>
      <c r="P13" s="2"/>
      <c r="Q13" s="2"/>
      <c r="R13" s="2"/>
    </row>
    <row r="14" spans="1:18" ht="24.75" customHeight="1">
      <c r="A14" s="121" t="s">
        <v>25</v>
      </c>
      <c r="B14" s="325">
        <v>0</v>
      </c>
      <c r="C14" s="325">
        <v>49</v>
      </c>
      <c r="D14" s="325">
        <v>0</v>
      </c>
      <c r="E14" s="325">
        <v>0</v>
      </c>
      <c r="F14" s="325">
        <v>0</v>
      </c>
      <c r="G14" s="325">
        <v>0</v>
      </c>
      <c r="H14" s="325">
        <v>0</v>
      </c>
      <c r="I14" s="325">
        <v>71</v>
      </c>
      <c r="J14" s="325">
        <v>0</v>
      </c>
      <c r="K14" s="325">
        <v>0</v>
      </c>
      <c r="L14" s="325">
        <v>38</v>
      </c>
      <c r="M14" s="325">
        <v>637</v>
      </c>
      <c r="N14" s="330">
        <f t="shared" si="0"/>
        <v>795</v>
      </c>
      <c r="O14" s="2"/>
      <c r="P14" s="2"/>
      <c r="Q14" s="2"/>
      <c r="R14" s="2"/>
    </row>
    <row r="15" spans="1:18" ht="24.75" customHeight="1">
      <c r="A15" s="119" t="s">
        <v>153</v>
      </c>
      <c r="B15" s="324">
        <v>16</v>
      </c>
      <c r="C15" s="324">
        <v>57</v>
      </c>
      <c r="D15" s="324">
        <v>0</v>
      </c>
      <c r="E15" s="324">
        <v>0</v>
      </c>
      <c r="F15" s="324">
        <v>0</v>
      </c>
      <c r="G15" s="324">
        <v>0</v>
      </c>
      <c r="H15" s="324">
        <v>7</v>
      </c>
      <c r="I15" s="324">
        <v>13</v>
      </c>
      <c r="J15" s="324">
        <v>221</v>
      </c>
      <c r="K15" s="324">
        <v>5965</v>
      </c>
      <c r="L15" s="324">
        <v>103</v>
      </c>
      <c r="M15" s="324">
        <v>1998</v>
      </c>
      <c r="N15" s="329">
        <f t="shared" si="0"/>
        <v>8380</v>
      </c>
      <c r="O15" s="2"/>
      <c r="P15" s="2"/>
      <c r="Q15" s="2"/>
      <c r="R15" s="2"/>
    </row>
    <row r="16" spans="1:18" ht="24.75" customHeight="1">
      <c r="A16" s="133" t="s">
        <v>26</v>
      </c>
      <c r="B16" s="325">
        <v>218</v>
      </c>
      <c r="C16" s="325">
        <v>191</v>
      </c>
      <c r="D16" s="325">
        <v>77</v>
      </c>
      <c r="E16" s="325">
        <v>27</v>
      </c>
      <c r="F16" s="325">
        <v>705</v>
      </c>
      <c r="G16" s="325">
        <v>79</v>
      </c>
      <c r="H16" s="325">
        <v>1</v>
      </c>
      <c r="I16" s="325">
        <v>26</v>
      </c>
      <c r="J16" s="325">
        <v>581</v>
      </c>
      <c r="K16" s="325">
        <v>27</v>
      </c>
      <c r="L16" s="325">
        <v>1604</v>
      </c>
      <c r="M16" s="325">
        <v>804</v>
      </c>
      <c r="N16" s="330">
        <f>SUM(B16:M16)</f>
        <v>4340</v>
      </c>
      <c r="O16" s="2"/>
      <c r="P16" s="2"/>
      <c r="Q16" s="2"/>
      <c r="R16" s="2"/>
    </row>
    <row r="17" spans="1:18" ht="24.75" customHeight="1">
      <c r="A17" s="119" t="s">
        <v>28</v>
      </c>
      <c r="B17" s="324">
        <v>65</v>
      </c>
      <c r="C17" s="324">
        <v>211</v>
      </c>
      <c r="D17" s="324">
        <v>144</v>
      </c>
      <c r="E17" s="324">
        <v>0</v>
      </c>
      <c r="F17" s="324">
        <v>775</v>
      </c>
      <c r="G17" s="324">
        <v>77</v>
      </c>
      <c r="H17" s="324">
        <v>383</v>
      </c>
      <c r="I17" s="324">
        <v>1388</v>
      </c>
      <c r="J17" s="324">
        <v>1490</v>
      </c>
      <c r="K17" s="324">
        <v>28682</v>
      </c>
      <c r="L17" s="324">
        <v>2462</v>
      </c>
      <c r="M17" s="324">
        <v>2037</v>
      </c>
      <c r="N17" s="329">
        <f t="shared" si="0"/>
        <v>37714</v>
      </c>
      <c r="O17" s="2"/>
      <c r="P17" s="2"/>
      <c r="Q17" s="2"/>
      <c r="R17" s="2"/>
    </row>
    <row r="18" spans="1:18" ht="24.75" customHeight="1">
      <c r="A18" s="133" t="s">
        <v>456</v>
      </c>
      <c r="B18" s="325">
        <v>549</v>
      </c>
      <c r="C18" s="325">
        <v>47</v>
      </c>
      <c r="D18" s="325">
        <v>4</v>
      </c>
      <c r="E18" s="325">
        <v>0</v>
      </c>
      <c r="F18" s="325">
        <v>1224</v>
      </c>
      <c r="G18" s="325">
        <v>0</v>
      </c>
      <c r="H18" s="325">
        <v>0</v>
      </c>
      <c r="I18" s="325">
        <v>958</v>
      </c>
      <c r="J18" s="325">
        <v>981</v>
      </c>
      <c r="K18" s="325">
        <v>34</v>
      </c>
      <c r="L18" s="325">
        <v>1718</v>
      </c>
      <c r="M18" s="325">
        <v>102</v>
      </c>
      <c r="N18" s="330">
        <f t="shared" si="0"/>
        <v>5617</v>
      </c>
      <c r="O18" s="2"/>
      <c r="P18" s="2"/>
      <c r="Q18" s="2"/>
      <c r="R18" s="2"/>
    </row>
    <row r="19" spans="1:18" ht="24.75" customHeight="1">
      <c r="A19" s="127" t="s">
        <v>267</v>
      </c>
      <c r="B19" s="324">
        <v>0</v>
      </c>
      <c r="C19" s="324">
        <v>8</v>
      </c>
      <c r="D19" s="324">
        <v>86</v>
      </c>
      <c r="E19" s="324">
        <v>0</v>
      </c>
      <c r="F19" s="324">
        <v>0</v>
      </c>
      <c r="G19" s="324">
        <v>0</v>
      </c>
      <c r="H19" s="324">
        <v>0</v>
      </c>
      <c r="I19" s="324">
        <v>0</v>
      </c>
      <c r="J19" s="324">
        <v>0</v>
      </c>
      <c r="K19" s="324">
        <v>0</v>
      </c>
      <c r="L19" s="324">
        <v>68</v>
      </c>
      <c r="M19" s="324">
        <v>189</v>
      </c>
      <c r="N19" s="329">
        <f t="shared" si="0"/>
        <v>351</v>
      </c>
      <c r="O19" s="2"/>
      <c r="P19" s="2"/>
      <c r="Q19" s="2"/>
      <c r="R19" s="2"/>
    </row>
    <row r="20" spans="1:18" s="30" customFormat="1" ht="24.75" customHeight="1">
      <c r="A20" s="131" t="s">
        <v>268</v>
      </c>
      <c r="B20" s="325">
        <v>9</v>
      </c>
      <c r="C20" s="325">
        <v>41</v>
      </c>
      <c r="D20" s="325">
        <v>57</v>
      </c>
      <c r="E20" s="325">
        <v>5</v>
      </c>
      <c r="F20" s="325">
        <v>0</v>
      </c>
      <c r="G20" s="325">
        <v>0</v>
      </c>
      <c r="H20" s="325">
        <v>0</v>
      </c>
      <c r="I20" s="325">
        <v>0</v>
      </c>
      <c r="J20" s="325">
        <v>2</v>
      </c>
      <c r="K20" s="325">
        <v>0</v>
      </c>
      <c r="L20" s="325">
        <v>792</v>
      </c>
      <c r="M20" s="325">
        <v>1218</v>
      </c>
      <c r="N20" s="330">
        <f t="shared" si="0"/>
        <v>2124</v>
      </c>
      <c r="O20" s="47"/>
      <c r="P20" s="47"/>
      <c r="Q20" s="47"/>
      <c r="R20" s="47"/>
    </row>
    <row r="21" spans="1:18" ht="24.75" customHeight="1">
      <c r="A21" s="119" t="s">
        <v>468</v>
      </c>
      <c r="B21" s="324">
        <v>0</v>
      </c>
      <c r="C21" s="324">
        <v>0</v>
      </c>
      <c r="D21" s="324">
        <v>0</v>
      </c>
      <c r="E21" s="324">
        <v>13</v>
      </c>
      <c r="F21" s="324">
        <v>0</v>
      </c>
      <c r="G21" s="324">
        <v>131</v>
      </c>
      <c r="H21" s="324">
        <v>0</v>
      </c>
      <c r="I21" s="324">
        <v>3</v>
      </c>
      <c r="J21" s="324">
        <v>0</v>
      </c>
      <c r="K21" s="324">
        <v>0</v>
      </c>
      <c r="L21" s="324">
        <v>0</v>
      </c>
      <c r="M21" s="324">
        <v>398</v>
      </c>
      <c r="N21" s="329">
        <f t="shared" si="0"/>
        <v>545</v>
      </c>
      <c r="O21" s="2"/>
      <c r="P21" s="2"/>
      <c r="Q21" s="2"/>
      <c r="R21" s="2"/>
    </row>
    <row r="22" spans="1:18" s="30" customFormat="1" ht="24.75" customHeight="1">
      <c r="A22" s="298" t="s">
        <v>42</v>
      </c>
      <c r="B22" s="325">
        <v>84</v>
      </c>
      <c r="C22" s="325">
        <v>718</v>
      </c>
      <c r="D22" s="325">
        <v>1474</v>
      </c>
      <c r="E22" s="325">
        <v>425</v>
      </c>
      <c r="F22" s="325">
        <v>3898</v>
      </c>
      <c r="G22" s="325">
        <v>57</v>
      </c>
      <c r="H22" s="325">
        <v>371</v>
      </c>
      <c r="I22" s="325">
        <v>1237</v>
      </c>
      <c r="J22" s="325">
        <v>3594</v>
      </c>
      <c r="K22" s="325">
        <v>121798</v>
      </c>
      <c r="L22" s="325">
        <v>21018</v>
      </c>
      <c r="M22" s="325">
        <v>7944</v>
      </c>
      <c r="N22" s="330">
        <f t="shared" si="0"/>
        <v>162618</v>
      </c>
      <c r="O22" s="47"/>
      <c r="P22" s="47"/>
      <c r="Q22" s="47"/>
      <c r="R22" s="47"/>
    </row>
    <row r="23" spans="1:18" ht="24.75" customHeight="1">
      <c r="A23" s="166" t="s">
        <v>45</v>
      </c>
      <c r="B23" s="324">
        <v>0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383</v>
      </c>
      <c r="L23" s="324">
        <v>0</v>
      </c>
      <c r="M23" s="324">
        <v>0</v>
      </c>
      <c r="N23" s="329">
        <f t="shared" si="0"/>
        <v>383</v>
      </c>
      <c r="O23" s="2"/>
      <c r="P23" s="2"/>
      <c r="Q23" s="2"/>
      <c r="R23" s="2"/>
    </row>
    <row r="24" spans="1:18" s="30" customFormat="1" ht="24.75" customHeight="1">
      <c r="A24" s="298" t="s">
        <v>46</v>
      </c>
      <c r="B24" s="325">
        <v>0</v>
      </c>
      <c r="C24" s="325">
        <v>0</v>
      </c>
      <c r="D24" s="325">
        <v>158</v>
      </c>
      <c r="E24" s="325">
        <v>0</v>
      </c>
      <c r="F24" s="325">
        <v>0</v>
      </c>
      <c r="G24" s="325">
        <v>605</v>
      </c>
      <c r="H24" s="325">
        <v>197</v>
      </c>
      <c r="I24" s="325">
        <v>12687</v>
      </c>
      <c r="J24" s="325">
        <v>0</v>
      </c>
      <c r="K24" s="325">
        <v>0</v>
      </c>
      <c r="L24" s="325">
        <v>1419</v>
      </c>
      <c r="M24" s="325">
        <v>849</v>
      </c>
      <c r="N24" s="330">
        <f t="shared" si="0"/>
        <v>15915</v>
      </c>
      <c r="O24" s="47"/>
      <c r="P24" s="47"/>
      <c r="Q24" s="47"/>
      <c r="R24" s="47"/>
    </row>
    <row r="25" spans="1:18" ht="24.75" customHeight="1">
      <c r="A25" s="168" t="s">
        <v>48</v>
      </c>
      <c r="B25" s="324">
        <v>26940</v>
      </c>
      <c r="C25" s="324">
        <v>10352</v>
      </c>
      <c r="D25" s="324">
        <v>70422</v>
      </c>
      <c r="E25" s="324">
        <v>5708</v>
      </c>
      <c r="F25" s="324">
        <v>3036</v>
      </c>
      <c r="G25" s="324">
        <v>5455</v>
      </c>
      <c r="H25" s="324">
        <v>3987</v>
      </c>
      <c r="I25" s="324">
        <v>58062</v>
      </c>
      <c r="J25" s="324">
        <v>28455</v>
      </c>
      <c r="K25" s="324">
        <v>4054</v>
      </c>
      <c r="L25" s="324">
        <v>252010</v>
      </c>
      <c r="M25" s="324">
        <v>95422</v>
      </c>
      <c r="N25" s="329">
        <f t="shared" si="0"/>
        <v>563903</v>
      </c>
      <c r="O25" s="2"/>
      <c r="P25" s="2"/>
      <c r="Q25" s="2"/>
      <c r="R25" s="2"/>
    </row>
    <row r="26" spans="1:16" ht="30" customHeight="1">
      <c r="A26" s="461" t="s">
        <v>3</v>
      </c>
      <c r="B26" s="461">
        <f>SUM(B6:B25)</f>
        <v>115070</v>
      </c>
      <c r="C26" s="461">
        <f aca="true" t="shared" si="1" ref="C26:N26">SUM(C6:C25)</f>
        <v>132304</v>
      </c>
      <c r="D26" s="461">
        <f t="shared" si="1"/>
        <v>420127</v>
      </c>
      <c r="E26" s="461">
        <f t="shared" si="1"/>
        <v>51170</v>
      </c>
      <c r="F26" s="461">
        <f t="shared" si="1"/>
        <v>64560</v>
      </c>
      <c r="G26" s="461">
        <f t="shared" si="1"/>
        <v>57146</v>
      </c>
      <c r="H26" s="461">
        <f t="shared" si="1"/>
        <v>43981</v>
      </c>
      <c r="I26" s="461">
        <f t="shared" si="1"/>
        <v>323894</v>
      </c>
      <c r="J26" s="461">
        <f t="shared" si="1"/>
        <v>512566</v>
      </c>
      <c r="K26" s="461">
        <f t="shared" si="1"/>
        <v>248391</v>
      </c>
      <c r="L26" s="461">
        <f t="shared" si="1"/>
        <v>983151</v>
      </c>
      <c r="M26" s="461">
        <f>SUM(M6:M25)</f>
        <v>840497</v>
      </c>
      <c r="N26" s="461">
        <f t="shared" si="1"/>
        <v>3792857</v>
      </c>
      <c r="O26" s="14"/>
      <c r="P26" s="474">
        <f>N26-L26-M26</f>
        <v>1969209</v>
      </c>
    </row>
    <row r="27" spans="1:16" ht="30" customHeight="1">
      <c r="A27" s="116" t="s">
        <v>553</v>
      </c>
      <c r="B27" s="117">
        <f aca="true" t="shared" si="2" ref="B27:P27">(B26-B30)</f>
        <v>27623</v>
      </c>
      <c r="C27" s="117">
        <f t="shared" si="2"/>
        <v>10993</v>
      </c>
      <c r="D27" s="117">
        <f t="shared" si="2"/>
        <v>43437</v>
      </c>
      <c r="E27" s="117">
        <f t="shared" si="2"/>
        <v>-4855</v>
      </c>
      <c r="F27" s="117">
        <f t="shared" si="2"/>
        <v>-18243</v>
      </c>
      <c r="G27" s="117">
        <f t="shared" si="2"/>
        <v>-5992</v>
      </c>
      <c r="H27" s="117">
        <f t="shared" si="2"/>
        <v>-7805</v>
      </c>
      <c r="I27" s="117">
        <f t="shared" si="2"/>
        <v>2599</v>
      </c>
      <c r="J27" s="117">
        <f t="shared" si="2"/>
        <v>46528</v>
      </c>
      <c r="K27" s="117">
        <f t="shared" si="2"/>
        <v>10221</v>
      </c>
      <c r="L27" s="117">
        <f t="shared" si="2"/>
        <v>88507</v>
      </c>
      <c r="M27" s="117">
        <f t="shared" si="2"/>
        <v>-124882</v>
      </c>
      <c r="N27" s="117">
        <f t="shared" si="2"/>
        <v>68131</v>
      </c>
      <c r="P27" s="117">
        <f t="shared" si="2"/>
        <v>104506</v>
      </c>
    </row>
    <row r="28" spans="1:16" ht="30" customHeight="1">
      <c r="A28" s="116" t="s">
        <v>554</v>
      </c>
      <c r="B28" s="456">
        <f aca="true" t="shared" si="3" ref="B28:N28">(B26-B30)/ABS(B30)</f>
        <v>0.31588276327375436</v>
      </c>
      <c r="C28" s="456">
        <f t="shared" si="3"/>
        <v>0.09061832809885335</v>
      </c>
      <c r="D28" s="456">
        <f t="shared" si="3"/>
        <v>0.11531232578512836</v>
      </c>
      <c r="E28" s="456">
        <f t="shared" si="3"/>
        <v>-0.08665774207942882</v>
      </c>
      <c r="F28" s="456">
        <f t="shared" si="3"/>
        <v>-0.22031810441650665</v>
      </c>
      <c r="G28" s="456">
        <f t="shared" si="3"/>
        <v>-0.09490322785010612</v>
      </c>
      <c r="H28" s="456">
        <f t="shared" si="3"/>
        <v>-0.15071640984049745</v>
      </c>
      <c r="I28" s="456">
        <f t="shared" si="3"/>
        <v>0.00808913926453882</v>
      </c>
      <c r="J28" s="456">
        <f t="shared" si="3"/>
        <v>0.09983735231890961</v>
      </c>
      <c r="K28" s="456">
        <f t="shared" si="3"/>
        <v>0.04291472477642021</v>
      </c>
      <c r="L28" s="456">
        <f t="shared" si="3"/>
        <v>0.09892985366246239</v>
      </c>
      <c r="M28" s="456">
        <f t="shared" si="3"/>
        <v>-0.1293605930934897</v>
      </c>
      <c r="N28" s="456">
        <f t="shared" si="3"/>
        <v>0.018291546814450246</v>
      </c>
      <c r="P28" s="456">
        <f>(P26-P30)/ABS(P30)</f>
        <v>0.056044313759349346</v>
      </c>
    </row>
    <row r="29" spans="1:17" ht="30" customHeight="1">
      <c r="A29" s="116" t="s">
        <v>555</v>
      </c>
      <c r="B29" s="193">
        <f>B26/$N26</f>
        <v>0.030338607545710265</v>
      </c>
      <c r="C29" s="193">
        <f aca="true" t="shared" si="4" ref="C29:N29">C26/$N26</f>
        <v>0.03488241185997785</v>
      </c>
      <c r="D29" s="193">
        <f t="shared" si="4"/>
        <v>0.11076795144135411</v>
      </c>
      <c r="E29" s="193">
        <f t="shared" si="4"/>
        <v>0.013491149284035754</v>
      </c>
      <c r="F29" s="193">
        <f t="shared" si="4"/>
        <v>0.017021469567663636</v>
      </c>
      <c r="G29" s="193">
        <f t="shared" si="4"/>
        <v>0.015066742563719118</v>
      </c>
      <c r="H29" s="193">
        <f t="shared" si="4"/>
        <v>0.01159574431622389</v>
      </c>
      <c r="I29" s="193">
        <f t="shared" si="4"/>
        <v>0.08539578476066986</v>
      </c>
      <c r="J29" s="193">
        <f t="shared" si="4"/>
        <v>0.1351398167660948</v>
      </c>
      <c r="K29" s="193">
        <f t="shared" si="4"/>
        <v>0.06548915500900772</v>
      </c>
      <c r="L29" s="193">
        <f t="shared" si="4"/>
        <v>0.25921119620381156</v>
      </c>
      <c r="M29" s="193">
        <f t="shared" si="4"/>
        <v>0.22159997068173148</v>
      </c>
      <c r="N29" s="193">
        <f t="shared" si="4"/>
        <v>1</v>
      </c>
      <c r="P29" s="714">
        <f>P26/$N26</f>
        <v>0.519188833114457</v>
      </c>
      <c r="Q29" s="368"/>
    </row>
    <row r="30" spans="1:17" ht="30" customHeight="1">
      <c r="A30" s="455" t="s">
        <v>552</v>
      </c>
      <c r="B30" s="453">
        <v>87447</v>
      </c>
      <c r="C30" s="717">
        <v>121311</v>
      </c>
      <c r="D30" s="717">
        <v>376690</v>
      </c>
      <c r="E30" s="717">
        <v>56025</v>
      </c>
      <c r="F30" s="717">
        <v>82803</v>
      </c>
      <c r="G30" s="717">
        <v>63138</v>
      </c>
      <c r="H30" s="717">
        <v>51786</v>
      </c>
      <c r="I30" s="717">
        <v>321295</v>
      </c>
      <c r="J30" s="717">
        <v>466038</v>
      </c>
      <c r="K30" s="717">
        <v>238170</v>
      </c>
      <c r="L30" s="717">
        <v>894644</v>
      </c>
      <c r="M30" s="717">
        <v>965379</v>
      </c>
      <c r="N30" s="717">
        <v>3724726</v>
      </c>
      <c r="P30" s="474">
        <f>N30-L30-M30</f>
        <v>1864703</v>
      </c>
      <c r="Q30" s="368"/>
    </row>
    <row r="31" spans="4:17" ht="12.75">
      <c r="D31" s="370"/>
      <c r="K31" s="506"/>
      <c r="N31" s="370"/>
      <c r="P31" s="368"/>
      <c r="Q31" s="368"/>
    </row>
    <row r="32" spans="4:17" ht="12.75" hidden="1">
      <c r="D32" s="381">
        <f>(D7+D8+D25)/D26</f>
        <v>0.9948134730688577</v>
      </c>
      <c r="J32" s="368" t="s">
        <v>547</v>
      </c>
      <c r="K32" s="747">
        <f>1-L29-M29</f>
        <v>0.519188833114457</v>
      </c>
      <c r="N32" s="381"/>
      <c r="P32" s="368"/>
      <c r="Q32" s="368"/>
    </row>
    <row r="33" spans="11:17" ht="12.75" hidden="1">
      <c r="K33" s="509"/>
      <c r="P33" s="368"/>
      <c r="Q33" s="368"/>
    </row>
    <row r="34" spans="1:17" ht="12.75" hidden="1">
      <c r="A34" t="s">
        <v>549</v>
      </c>
      <c r="B34" s="368" t="b">
        <f>(B27*B36)&gt;0</f>
        <v>0</v>
      </c>
      <c r="C34" s="368" t="b">
        <f aca="true" t="shared" si="5" ref="C34:J34">(C27*C36)&gt;0</f>
        <v>1</v>
      </c>
      <c r="D34" s="368" t="b">
        <f t="shared" si="5"/>
        <v>0</v>
      </c>
      <c r="E34" s="368" t="b">
        <f t="shared" si="5"/>
        <v>0</v>
      </c>
      <c r="F34" s="368" t="b">
        <f t="shared" si="5"/>
        <v>1</v>
      </c>
      <c r="G34" s="368" t="b">
        <f t="shared" si="5"/>
        <v>0</v>
      </c>
      <c r="H34" s="368" t="b">
        <f t="shared" si="5"/>
        <v>1</v>
      </c>
      <c r="I34" s="368" t="b">
        <f t="shared" si="5"/>
        <v>0</v>
      </c>
      <c r="J34" s="368" t="b">
        <f t="shared" si="5"/>
        <v>1</v>
      </c>
      <c r="K34" s="368" t="b">
        <f>(K27*K36)&gt;0</f>
        <v>1</v>
      </c>
      <c r="P34" s="368"/>
      <c r="Q34" s="368"/>
    </row>
    <row r="35" spans="2:17" ht="54" hidden="1">
      <c r="B35" s="376" t="s">
        <v>89</v>
      </c>
      <c r="C35" s="376" t="s">
        <v>90</v>
      </c>
      <c r="D35" s="376" t="s">
        <v>91</v>
      </c>
      <c r="E35" s="376" t="s">
        <v>92</v>
      </c>
      <c r="F35" s="376" t="s">
        <v>93</v>
      </c>
      <c r="G35" s="376" t="s">
        <v>94</v>
      </c>
      <c r="H35" s="376" t="s">
        <v>95</v>
      </c>
      <c r="I35" s="376" t="s">
        <v>96</v>
      </c>
      <c r="J35" s="376" t="s">
        <v>97</v>
      </c>
      <c r="K35" s="376" t="s">
        <v>98</v>
      </c>
      <c r="L35" s="376" t="s">
        <v>99</v>
      </c>
      <c r="M35" s="376" t="s">
        <v>100</v>
      </c>
      <c r="P35" s="368"/>
      <c r="Q35" s="368"/>
    </row>
    <row r="36" spans="1:17" ht="18" hidden="1">
      <c r="A36" s="116" t="s">
        <v>548</v>
      </c>
      <c r="B36" s="117">
        <v>-5985</v>
      </c>
      <c r="C36" s="117">
        <v>7873</v>
      </c>
      <c r="D36" s="117">
        <v>-44209</v>
      </c>
      <c r="E36" s="117">
        <v>9147</v>
      </c>
      <c r="F36" s="117">
        <v>-118145</v>
      </c>
      <c r="G36" s="117">
        <v>11735</v>
      </c>
      <c r="H36" s="117">
        <v>-23705</v>
      </c>
      <c r="I36" s="117">
        <v>-9790</v>
      </c>
      <c r="J36" s="117">
        <v>22561</v>
      </c>
      <c r="K36" s="117">
        <v>20424</v>
      </c>
      <c r="L36" s="117">
        <v>1349</v>
      </c>
      <c r="M36" s="117">
        <v>92205</v>
      </c>
      <c r="P36" s="368"/>
      <c r="Q36" s="368"/>
    </row>
    <row r="37" spans="16:17" ht="12.75">
      <c r="P37" s="368"/>
      <c r="Q37" s="368"/>
    </row>
    <row r="38" spans="16:17" ht="12.75">
      <c r="P38" s="368"/>
      <c r="Q38" s="368"/>
    </row>
    <row r="39" spans="16:17" ht="12.75">
      <c r="P39" s="368"/>
      <c r="Q39" s="368"/>
    </row>
    <row r="40" spans="16:17" ht="12.75">
      <c r="P40" s="368"/>
      <c r="Q40" s="368"/>
    </row>
    <row r="41" spans="16:17" ht="12.75">
      <c r="P41" s="368"/>
      <c r="Q41" s="368"/>
    </row>
    <row r="42" spans="16:17" ht="12.75">
      <c r="P42" s="368"/>
      <c r="Q42" s="368"/>
    </row>
    <row r="43" spans="16:17" ht="12.75">
      <c r="P43" s="368"/>
      <c r="Q43" s="368"/>
    </row>
    <row r="44" spans="16:17" ht="12.75">
      <c r="P44" s="368"/>
      <c r="Q44" s="368"/>
    </row>
    <row r="66" ht="15">
      <c r="L66" s="726"/>
    </row>
  </sheetData>
  <sheetProtection/>
  <mergeCells count="1">
    <mergeCell ref="B4:M4"/>
  </mergeCells>
  <printOptions horizontalCentered="1" verticalCentered="1"/>
  <pageMargins left="0.7" right="0.7" top="1" bottom="1" header="0.5" footer="0.5"/>
  <pageSetup fitToHeight="1" fitToWidth="1" horizontalDpi="300" verticalDpi="3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P66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52.00390625" style="30" customWidth="1"/>
    <col min="2" max="2" width="30.7109375" style="362" customWidth="1"/>
    <col min="3" max="3" width="33.8515625" style="362" customWidth="1"/>
    <col min="4" max="4" width="33.00390625" style="362" customWidth="1"/>
    <col min="5" max="5" width="39.8515625" style="362" customWidth="1"/>
    <col min="6" max="6" width="36.421875" style="362" customWidth="1"/>
    <col min="7" max="7" width="29.28125" style="362" customWidth="1"/>
    <col min="8" max="8" width="9.140625" style="362" customWidth="1"/>
    <col min="9" max="9" width="12.140625" style="362" bestFit="1" customWidth="1"/>
    <col min="10" max="11" width="9.140625" style="362" customWidth="1"/>
    <col min="12" max="12" width="10.28125" style="362" bestFit="1" customWidth="1"/>
    <col min="13" max="13" width="9.140625" style="362" customWidth="1"/>
    <col min="14" max="16384" width="9.140625" style="30" customWidth="1"/>
  </cols>
  <sheetData>
    <row r="1" spans="1:13" s="134" customFormat="1" ht="28.5" customHeight="1">
      <c r="A1" s="112" t="s">
        <v>325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ht="19.5" customHeight="1">
      <c r="A2" s="54"/>
    </row>
    <row r="3" spans="1:13" s="56" customFormat="1" ht="18" customHeight="1">
      <c r="A3" s="93" t="s">
        <v>551</v>
      </c>
      <c r="B3" s="383"/>
      <c r="C3" s="357"/>
      <c r="D3" s="357"/>
      <c r="E3" s="357"/>
      <c r="F3" s="357"/>
      <c r="G3" s="95" t="s">
        <v>0</v>
      </c>
      <c r="H3" s="357"/>
      <c r="I3" s="357"/>
      <c r="J3" s="357"/>
      <c r="K3" s="357"/>
      <c r="L3" s="357"/>
      <c r="M3" s="357"/>
    </row>
    <row r="4" spans="1:7" ht="25.5" customHeight="1">
      <c r="A4" s="84" t="s">
        <v>1</v>
      </c>
      <c r="B4" s="188"/>
      <c r="C4" s="834" t="s">
        <v>297</v>
      </c>
      <c r="D4" s="830"/>
      <c r="E4" s="830"/>
      <c r="F4" s="831"/>
      <c r="G4" s="88" t="s">
        <v>3</v>
      </c>
    </row>
    <row r="5" spans="1:7" ht="55.5" customHeight="1">
      <c r="A5" s="94"/>
      <c r="B5" s="191" t="s">
        <v>195</v>
      </c>
      <c r="C5" s="225" t="s">
        <v>298</v>
      </c>
      <c r="D5" s="225" t="s">
        <v>137</v>
      </c>
      <c r="E5" s="225" t="s">
        <v>301</v>
      </c>
      <c r="F5" s="225" t="s">
        <v>299</v>
      </c>
      <c r="G5" s="521"/>
    </row>
    <row r="6" spans="1:7" ht="24.75" customHeight="1">
      <c r="A6" s="169" t="s">
        <v>13</v>
      </c>
      <c r="B6" s="384"/>
      <c r="C6" s="385"/>
      <c r="D6" s="385"/>
      <c r="E6" s="385"/>
      <c r="F6" s="385"/>
      <c r="G6" s="386"/>
    </row>
    <row r="7" spans="1:11" ht="24.75" customHeight="1">
      <c r="A7" s="119" t="s">
        <v>14</v>
      </c>
      <c r="B7" s="387">
        <v>1984204</v>
      </c>
      <c r="C7" s="387">
        <v>396591</v>
      </c>
      <c r="D7" s="387">
        <v>144433</v>
      </c>
      <c r="E7" s="387">
        <v>106142</v>
      </c>
      <c r="F7" s="387">
        <v>48393</v>
      </c>
      <c r="G7" s="388">
        <f aca="true" t="shared" si="0" ref="G7:G26">SUM(B7:F7)</f>
        <v>2679763</v>
      </c>
      <c r="K7" s="515"/>
    </row>
    <row r="8" spans="1:9" ht="24.75" customHeight="1">
      <c r="A8" s="121" t="s">
        <v>15</v>
      </c>
      <c r="B8" s="389">
        <v>143674</v>
      </c>
      <c r="C8" s="389">
        <v>76465</v>
      </c>
      <c r="D8" s="389">
        <v>712</v>
      </c>
      <c r="E8" s="389">
        <v>27083</v>
      </c>
      <c r="F8" s="389">
        <v>23601</v>
      </c>
      <c r="G8" s="390">
        <f t="shared" si="0"/>
        <v>271535</v>
      </c>
      <c r="H8" s="391"/>
      <c r="I8" s="392"/>
    </row>
    <row r="9" spans="1:8" ht="24.75" customHeight="1">
      <c r="A9" s="119" t="s">
        <v>467</v>
      </c>
      <c r="B9" s="387">
        <v>11722</v>
      </c>
      <c r="C9" s="387">
        <v>2863</v>
      </c>
      <c r="D9" s="387">
        <v>548</v>
      </c>
      <c r="E9" s="387">
        <v>1721</v>
      </c>
      <c r="F9" s="387">
        <v>1081</v>
      </c>
      <c r="G9" s="388">
        <f t="shared" si="0"/>
        <v>17935</v>
      </c>
      <c r="H9" s="50"/>
    </row>
    <row r="10" spans="1:8" ht="24.75" customHeight="1">
      <c r="A10" s="121" t="s">
        <v>19</v>
      </c>
      <c r="B10" s="389">
        <v>9010</v>
      </c>
      <c r="C10" s="389">
        <v>760</v>
      </c>
      <c r="D10" s="389">
        <v>1861</v>
      </c>
      <c r="E10" s="389">
        <v>1678</v>
      </c>
      <c r="F10" s="389">
        <v>2152</v>
      </c>
      <c r="G10" s="390">
        <f t="shared" si="0"/>
        <v>15461</v>
      </c>
      <c r="H10" s="50"/>
    </row>
    <row r="11" spans="1:8" ht="24.75" customHeight="1">
      <c r="A11" s="119" t="s">
        <v>20</v>
      </c>
      <c r="B11" s="387">
        <v>148</v>
      </c>
      <c r="C11" s="387">
        <v>87</v>
      </c>
      <c r="D11" s="387" t="s">
        <v>479</v>
      </c>
      <c r="E11" s="387" t="s">
        <v>479</v>
      </c>
      <c r="F11" s="387" t="s">
        <v>479</v>
      </c>
      <c r="G11" s="390">
        <f t="shared" si="0"/>
        <v>235</v>
      </c>
      <c r="H11" s="661"/>
    </row>
    <row r="12" spans="1:8" ht="24.75" customHeight="1">
      <c r="A12" s="121" t="s">
        <v>21</v>
      </c>
      <c r="B12" s="389">
        <v>3944</v>
      </c>
      <c r="C12" s="389">
        <v>264</v>
      </c>
      <c r="D12" s="389">
        <v>35</v>
      </c>
      <c r="E12" s="389">
        <v>188</v>
      </c>
      <c r="F12" s="389">
        <v>121</v>
      </c>
      <c r="G12" s="390">
        <f t="shared" si="0"/>
        <v>4552</v>
      </c>
      <c r="H12" s="50"/>
    </row>
    <row r="13" spans="1:8" ht="24.75" customHeight="1">
      <c r="A13" s="119" t="s">
        <v>24</v>
      </c>
      <c r="B13" s="387">
        <v>83</v>
      </c>
      <c r="C13" s="387">
        <v>565</v>
      </c>
      <c r="D13" s="387" t="s">
        <v>479</v>
      </c>
      <c r="E13" s="387">
        <v>31</v>
      </c>
      <c r="F13" s="387">
        <v>12</v>
      </c>
      <c r="G13" s="388">
        <f t="shared" si="0"/>
        <v>691</v>
      </c>
      <c r="H13" s="50"/>
    </row>
    <row r="14" spans="1:8" ht="24.75" customHeight="1">
      <c r="A14" s="121" t="s">
        <v>25</v>
      </c>
      <c r="B14" s="389">
        <v>402</v>
      </c>
      <c r="C14" s="389">
        <v>393</v>
      </c>
      <c r="D14" s="389" t="s">
        <v>479</v>
      </c>
      <c r="E14" s="389" t="s">
        <v>479</v>
      </c>
      <c r="F14" s="389" t="s">
        <v>479</v>
      </c>
      <c r="G14" s="390">
        <f t="shared" si="0"/>
        <v>795</v>
      </c>
      <c r="H14" s="50"/>
    </row>
    <row r="15" spans="1:9" ht="24.75" customHeight="1">
      <c r="A15" s="119" t="s">
        <v>153</v>
      </c>
      <c r="B15" s="387">
        <v>362</v>
      </c>
      <c r="C15" s="387" t="s">
        <v>479</v>
      </c>
      <c r="D15" s="387">
        <v>8014</v>
      </c>
      <c r="E15" s="387">
        <v>4</v>
      </c>
      <c r="F15" s="387" t="s">
        <v>479</v>
      </c>
      <c r="G15" s="388">
        <f t="shared" si="0"/>
        <v>8380</v>
      </c>
      <c r="H15" s="391"/>
      <c r="I15" s="392"/>
    </row>
    <row r="16" spans="1:9" ht="24.75" customHeight="1">
      <c r="A16" s="133" t="s">
        <v>26</v>
      </c>
      <c r="B16" s="389">
        <v>3269</v>
      </c>
      <c r="C16" s="389">
        <v>606</v>
      </c>
      <c r="D16" s="389">
        <v>25</v>
      </c>
      <c r="E16" s="389">
        <v>19</v>
      </c>
      <c r="F16" s="389">
        <v>421</v>
      </c>
      <c r="G16" s="390">
        <f t="shared" si="0"/>
        <v>4340</v>
      </c>
      <c r="H16" s="391"/>
      <c r="I16" s="392"/>
    </row>
    <row r="17" spans="1:9" ht="24.75" customHeight="1">
      <c r="A17" s="119" t="s">
        <v>28</v>
      </c>
      <c r="B17" s="387">
        <v>36362</v>
      </c>
      <c r="C17" s="387">
        <v>1019</v>
      </c>
      <c r="D17" s="387">
        <v>259</v>
      </c>
      <c r="E17" s="387">
        <v>51</v>
      </c>
      <c r="F17" s="387">
        <v>23</v>
      </c>
      <c r="G17" s="388">
        <f t="shared" si="0"/>
        <v>37714</v>
      </c>
      <c r="H17" s="391"/>
      <c r="I17" s="392"/>
    </row>
    <row r="18" spans="1:8" ht="24.75" customHeight="1">
      <c r="A18" s="121" t="s">
        <v>456</v>
      </c>
      <c r="B18" s="389">
        <v>5418</v>
      </c>
      <c r="C18" s="389">
        <v>87</v>
      </c>
      <c r="D18" s="389">
        <v>110</v>
      </c>
      <c r="E18" s="389" t="s">
        <v>479</v>
      </c>
      <c r="F18" s="389">
        <v>2</v>
      </c>
      <c r="G18" s="390">
        <f t="shared" si="0"/>
        <v>5617</v>
      </c>
      <c r="H18" s="50"/>
    </row>
    <row r="19" spans="1:8" ht="24.75" customHeight="1">
      <c r="A19" s="119" t="s">
        <v>33</v>
      </c>
      <c r="B19" s="387"/>
      <c r="C19" s="387"/>
      <c r="D19" s="387"/>
      <c r="E19" s="387"/>
      <c r="F19" s="387"/>
      <c r="G19" s="388"/>
      <c r="H19" s="50"/>
    </row>
    <row r="20" spans="1:7" ht="24.75" customHeight="1">
      <c r="A20" s="125" t="s">
        <v>267</v>
      </c>
      <c r="B20" s="389">
        <v>195</v>
      </c>
      <c r="C20" s="389">
        <v>53</v>
      </c>
      <c r="D20" s="389" t="s">
        <v>479</v>
      </c>
      <c r="E20" s="389">
        <v>33</v>
      </c>
      <c r="F20" s="389">
        <v>70</v>
      </c>
      <c r="G20" s="390">
        <f t="shared" si="0"/>
        <v>351</v>
      </c>
    </row>
    <row r="21" spans="1:7" ht="24.75" customHeight="1">
      <c r="A21" s="127" t="s">
        <v>268</v>
      </c>
      <c r="B21" s="387">
        <v>1497</v>
      </c>
      <c r="C21" s="387">
        <v>598</v>
      </c>
      <c r="D21" s="387" t="s">
        <v>479</v>
      </c>
      <c r="E21" s="387">
        <v>6</v>
      </c>
      <c r="F21" s="387">
        <v>23</v>
      </c>
      <c r="G21" s="388">
        <f t="shared" si="0"/>
        <v>2124</v>
      </c>
    </row>
    <row r="22" spans="1:7" ht="24.75" customHeight="1">
      <c r="A22" s="128" t="s">
        <v>468</v>
      </c>
      <c r="B22" s="389">
        <v>401</v>
      </c>
      <c r="C22" s="389">
        <v>3</v>
      </c>
      <c r="D22" s="389">
        <v>131</v>
      </c>
      <c r="E22" s="389" t="s">
        <v>479</v>
      </c>
      <c r="F22" s="389">
        <v>10</v>
      </c>
      <c r="G22" s="390">
        <f t="shared" si="0"/>
        <v>545</v>
      </c>
    </row>
    <row r="23" spans="1:7" ht="24.75" customHeight="1">
      <c r="A23" s="166" t="s">
        <v>42</v>
      </c>
      <c r="B23" s="387">
        <v>45092</v>
      </c>
      <c r="C23" s="387">
        <v>340</v>
      </c>
      <c r="D23" s="387">
        <v>88</v>
      </c>
      <c r="E23" s="387">
        <v>116052</v>
      </c>
      <c r="F23" s="387">
        <v>1046</v>
      </c>
      <c r="G23" s="388">
        <f t="shared" si="0"/>
        <v>162618</v>
      </c>
    </row>
    <row r="24" spans="1:7" ht="24.75" customHeight="1">
      <c r="A24" s="167" t="s">
        <v>45</v>
      </c>
      <c r="B24" s="389">
        <v>383</v>
      </c>
      <c r="C24" s="389" t="s">
        <v>479</v>
      </c>
      <c r="D24" s="389" t="s">
        <v>479</v>
      </c>
      <c r="E24" s="389" t="s">
        <v>479</v>
      </c>
      <c r="F24" s="389" t="s">
        <v>479</v>
      </c>
      <c r="G24" s="390">
        <f t="shared" si="0"/>
        <v>383</v>
      </c>
    </row>
    <row r="25" spans="1:7" ht="24.75" customHeight="1">
      <c r="A25" s="166" t="s">
        <v>46</v>
      </c>
      <c r="B25" s="387">
        <v>15304</v>
      </c>
      <c r="C25" s="387">
        <v>430</v>
      </c>
      <c r="D25" s="387" t="s">
        <v>479</v>
      </c>
      <c r="E25" s="387">
        <v>107</v>
      </c>
      <c r="F25" s="387">
        <v>74</v>
      </c>
      <c r="G25" s="388">
        <f>SUM(B25:F25)</f>
        <v>15915</v>
      </c>
    </row>
    <row r="26" spans="1:7" ht="24.75" customHeight="1">
      <c r="A26" s="481" t="s">
        <v>48</v>
      </c>
      <c r="B26" s="389">
        <v>434251</v>
      </c>
      <c r="C26" s="389">
        <v>77343</v>
      </c>
      <c r="D26" s="389">
        <v>85</v>
      </c>
      <c r="E26" s="389">
        <v>51516</v>
      </c>
      <c r="F26" s="389">
        <v>708</v>
      </c>
      <c r="G26" s="390">
        <f t="shared" si="0"/>
        <v>563903</v>
      </c>
    </row>
    <row r="27" spans="1:16" ht="30" customHeight="1">
      <c r="A27" s="96" t="s">
        <v>57</v>
      </c>
      <c r="B27" s="473">
        <f aca="true" t="shared" si="1" ref="B27:G27">SUM(B6:B26)</f>
        <v>2695721</v>
      </c>
      <c r="C27" s="473">
        <f>SUM(C6:C26)</f>
        <v>558467</v>
      </c>
      <c r="D27" s="473">
        <f t="shared" si="1"/>
        <v>156301</v>
      </c>
      <c r="E27" s="473">
        <f t="shared" si="1"/>
        <v>304631</v>
      </c>
      <c r="F27" s="473">
        <f t="shared" si="1"/>
        <v>77737</v>
      </c>
      <c r="G27" s="473">
        <f t="shared" si="1"/>
        <v>3792857</v>
      </c>
      <c r="H27" s="471"/>
      <c r="I27" s="471"/>
      <c r="J27" s="471"/>
      <c r="K27" s="510"/>
      <c r="L27" s="471"/>
      <c r="M27" s="471"/>
      <c r="N27" s="471"/>
      <c r="O27" s="471"/>
      <c r="P27" s="471"/>
    </row>
    <row r="28" spans="1:11" ht="30" customHeight="1">
      <c r="A28" s="116" t="s">
        <v>553</v>
      </c>
      <c r="B28" s="117">
        <f aca="true" t="shared" si="2" ref="B28:G28">(B27-B31)</f>
        <v>127435</v>
      </c>
      <c r="C28" s="117">
        <f t="shared" si="2"/>
        <v>-63997</v>
      </c>
      <c r="D28" s="117">
        <f t="shared" si="2"/>
        <v>-50049</v>
      </c>
      <c r="E28" s="117">
        <f t="shared" si="2"/>
        <v>72294</v>
      </c>
      <c r="F28" s="117">
        <f t="shared" si="2"/>
        <v>-17552</v>
      </c>
      <c r="G28" s="117">
        <f t="shared" si="2"/>
        <v>68131</v>
      </c>
      <c r="K28" s="509"/>
    </row>
    <row r="29" spans="1:11" ht="30" customHeight="1">
      <c r="A29" s="116" t="s">
        <v>554</v>
      </c>
      <c r="B29" s="456">
        <f aca="true" t="shared" si="3" ref="B29:G29">(B27-B31)/ABS(B31)</f>
        <v>0.04961869511417342</v>
      </c>
      <c r="C29" s="456">
        <f t="shared" si="3"/>
        <v>-0.1028123714785112</v>
      </c>
      <c r="D29" s="456">
        <f t="shared" si="3"/>
        <v>-0.24254422098376544</v>
      </c>
      <c r="E29" s="456">
        <f t="shared" si="3"/>
        <v>0.3111600821220899</v>
      </c>
      <c r="F29" s="456">
        <f t="shared" si="3"/>
        <v>-0.1841975464114431</v>
      </c>
      <c r="G29" s="456">
        <f t="shared" si="3"/>
        <v>0.018291546814450246</v>
      </c>
      <c r="K29" s="509"/>
    </row>
    <row r="30" spans="1:11" ht="30" customHeight="1">
      <c r="A30" s="116" t="s">
        <v>555</v>
      </c>
      <c r="B30" s="193">
        <f aca="true" t="shared" si="4" ref="B30:G30">B27/$G27</f>
        <v>0.7107362602913846</v>
      </c>
      <c r="C30" s="193">
        <f t="shared" si="4"/>
        <v>0.14724177579065068</v>
      </c>
      <c r="D30" s="193">
        <f t="shared" si="4"/>
        <v>0.04120930475364613</v>
      </c>
      <c r="E30" s="193">
        <f t="shared" si="4"/>
        <v>0.08031702750723267</v>
      </c>
      <c r="F30" s="193">
        <f t="shared" si="4"/>
        <v>0.020495631657085938</v>
      </c>
      <c r="G30" s="193">
        <f t="shared" si="4"/>
        <v>1</v>
      </c>
      <c r="K30" s="509"/>
    </row>
    <row r="31" spans="1:11" ht="30" customHeight="1">
      <c r="A31" s="455" t="s">
        <v>552</v>
      </c>
      <c r="B31" s="453">
        <v>2568286</v>
      </c>
      <c r="C31" s="453">
        <v>622464</v>
      </c>
      <c r="D31" s="453">
        <v>206350</v>
      </c>
      <c r="E31" s="717">
        <v>232337</v>
      </c>
      <c r="F31" s="453">
        <v>95289</v>
      </c>
      <c r="G31" s="717">
        <v>3724726</v>
      </c>
      <c r="K31" s="509"/>
    </row>
    <row r="32" ht="18">
      <c r="A32" s="56" t="s">
        <v>561</v>
      </c>
    </row>
    <row r="33" ht="27.75" customHeight="1">
      <c r="D33" s="393"/>
    </row>
    <row r="66" ht="12.75">
      <c r="L66" s="725"/>
    </row>
  </sheetData>
  <sheetProtection/>
  <mergeCells count="1">
    <mergeCell ref="C4:F4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AA459"/>
  <sheetViews>
    <sheetView showGridLines="0" zoomScalePageLayoutView="0" workbookViewId="0" topLeftCell="A1">
      <selection activeCell="O129" sqref="O129"/>
    </sheetView>
  </sheetViews>
  <sheetFormatPr defaultColWidth="9.140625" defaultRowHeight="12.75"/>
  <cols>
    <col min="1" max="1" width="52.7109375" style="0" customWidth="1"/>
    <col min="2" max="2" width="15.57421875" style="2" customWidth="1"/>
    <col min="3" max="3" width="16.140625" style="2" customWidth="1"/>
    <col min="4" max="4" width="20.57421875" style="2" customWidth="1"/>
    <col min="5" max="5" width="16.57421875" style="2" customWidth="1"/>
    <col min="6" max="6" width="16.8515625" style="2" customWidth="1"/>
    <col min="7" max="7" width="17.28125" style="2" customWidth="1"/>
    <col min="8" max="8" width="19.421875" style="2" customWidth="1"/>
    <col min="9" max="9" width="18.421875" style="2" customWidth="1"/>
    <col min="10" max="10" width="20.00390625" style="2" customWidth="1"/>
    <col min="11" max="11" width="20.8515625" style="2" customWidth="1"/>
    <col min="12" max="12" width="18.28125" style="2" customWidth="1"/>
    <col min="13" max="13" width="15.28125" style="2" customWidth="1"/>
    <col min="14" max="14" width="13.140625" style="2" customWidth="1"/>
    <col min="15" max="15" width="18.00390625" style="2" customWidth="1"/>
    <col min="16" max="21" width="9.140625" style="2" customWidth="1"/>
  </cols>
  <sheetData>
    <row r="1" ht="20.25">
      <c r="A1" s="51" t="s">
        <v>350</v>
      </c>
    </row>
    <row r="2" ht="18">
      <c r="A2" s="231"/>
    </row>
    <row r="3" ht="12.75">
      <c r="A3" s="1"/>
    </row>
    <row r="4" spans="1:14" ht="18">
      <c r="A4" s="92" t="s">
        <v>551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97" t="s">
        <v>0</v>
      </c>
    </row>
    <row r="5" spans="1:14" ht="19.5" customHeight="1">
      <c r="A5" s="160" t="s">
        <v>1</v>
      </c>
      <c r="B5" s="834" t="s">
        <v>103</v>
      </c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1"/>
    </row>
    <row r="6" spans="1:15" ht="54.75" customHeight="1">
      <c r="A6" s="98"/>
      <c r="B6" s="219" t="s">
        <v>104</v>
      </c>
      <c r="C6" s="219" t="s">
        <v>105</v>
      </c>
      <c r="D6" s="219" t="s">
        <v>106</v>
      </c>
      <c r="E6" s="219" t="s">
        <v>107</v>
      </c>
      <c r="F6" s="219" t="s">
        <v>108</v>
      </c>
      <c r="G6" s="219" t="s">
        <v>109</v>
      </c>
      <c r="H6" s="219" t="s">
        <v>110</v>
      </c>
      <c r="I6" s="219" t="s">
        <v>111</v>
      </c>
      <c r="J6" s="219" t="s">
        <v>112</v>
      </c>
      <c r="K6" s="219" t="s">
        <v>113</v>
      </c>
      <c r="L6" s="219" t="s">
        <v>114</v>
      </c>
      <c r="M6" s="219" t="s">
        <v>115</v>
      </c>
      <c r="N6" s="219" t="s">
        <v>116</v>
      </c>
      <c r="O6" s="3"/>
    </row>
    <row r="7" spans="1:22" ht="19.5" customHeight="1">
      <c r="A7" s="170" t="s">
        <v>13</v>
      </c>
      <c r="B7" s="395"/>
      <c r="C7" s="395"/>
      <c r="D7" s="395"/>
      <c r="E7" s="395"/>
      <c r="F7" s="395"/>
      <c r="G7" s="395"/>
      <c r="H7" s="395"/>
      <c r="I7" s="396"/>
      <c r="J7" s="396"/>
      <c r="K7" s="396"/>
      <c r="L7" s="396"/>
      <c r="M7" s="396"/>
      <c r="N7" s="396"/>
      <c r="O7" s="397"/>
      <c r="V7" s="2"/>
    </row>
    <row r="8" spans="1:27" ht="19.5" customHeight="1">
      <c r="A8" s="171" t="s">
        <v>14</v>
      </c>
      <c r="B8" s="312">
        <v>229570</v>
      </c>
      <c r="C8" s="312">
        <v>361418</v>
      </c>
      <c r="D8" s="312">
        <v>26331</v>
      </c>
      <c r="E8" s="312">
        <v>34196</v>
      </c>
      <c r="F8" s="312">
        <v>65876</v>
      </c>
      <c r="G8" s="312">
        <v>503753</v>
      </c>
      <c r="H8" s="312">
        <v>29565</v>
      </c>
      <c r="I8" s="312">
        <v>29764</v>
      </c>
      <c r="J8" s="312">
        <v>50260</v>
      </c>
      <c r="K8" s="312">
        <v>127515</v>
      </c>
      <c r="L8" s="312">
        <v>14014</v>
      </c>
      <c r="M8" s="312">
        <v>12001</v>
      </c>
      <c r="N8" s="312">
        <v>1533</v>
      </c>
      <c r="O8" s="21"/>
      <c r="P8" s="21"/>
      <c r="Q8" s="21"/>
      <c r="R8" s="21"/>
      <c r="S8" s="21"/>
      <c r="T8" s="21"/>
      <c r="U8" s="21"/>
      <c r="V8" s="21"/>
      <c r="W8" s="19"/>
      <c r="X8" s="19"/>
      <c r="Y8" s="19"/>
      <c r="Z8" s="19"/>
      <c r="AA8" s="19"/>
    </row>
    <row r="9" spans="1:27" ht="19.5" customHeight="1">
      <c r="A9" s="172" t="s">
        <v>15</v>
      </c>
      <c r="B9" s="311">
        <v>6866</v>
      </c>
      <c r="C9" s="311">
        <v>30030</v>
      </c>
      <c r="D9" s="311">
        <v>1177</v>
      </c>
      <c r="E9" s="311">
        <v>9998</v>
      </c>
      <c r="F9" s="311">
        <v>3045</v>
      </c>
      <c r="G9" s="311">
        <v>5898</v>
      </c>
      <c r="H9" s="311">
        <v>1039</v>
      </c>
      <c r="I9" s="311">
        <v>404</v>
      </c>
      <c r="J9" s="311">
        <v>20503</v>
      </c>
      <c r="K9" s="311">
        <v>53860</v>
      </c>
      <c r="L9" s="311">
        <v>3963</v>
      </c>
      <c r="M9" s="311">
        <v>4902</v>
      </c>
      <c r="N9" s="311">
        <v>1196</v>
      </c>
      <c r="O9" s="21"/>
      <c r="P9" s="21"/>
      <c r="Q9" s="21"/>
      <c r="R9" s="21"/>
      <c r="S9" s="21"/>
      <c r="T9" s="21"/>
      <c r="U9" s="21"/>
      <c r="V9" s="21"/>
      <c r="W9" s="19"/>
      <c r="X9" s="19"/>
      <c r="Y9" s="19"/>
      <c r="Z9" s="19"/>
      <c r="AA9" s="19"/>
    </row>
    <row r="10" spans="1:27" ht="19.5" customHeight="1">
      <c r="A10" s="171" t="s">
        <v>300</v>
      </c>
      <c r="B10" s="312">
        <v>0</v>
      </c>
      <c r="C10" s="312">
        <v>370</v>
      </c>
      <c r="D10" s="312" t="s">
        <v>479</v>
      </c>
      <c r="E10" s="312" t="s">
        <v>479</v>
      </c>
      <c r="F10" s="312">
        <v>23</v>
      </c>
      <c r="G10" s="312">
        <v>412</v>
      </c>
      <c r="H10" s="312">
        <v>451</v>
      </c>
      <c r="I10" s="312">
        <v>1</v>
      </c>
      <c r="J10" s="312">
        <v>1663</v>
      </c>
      <c r="K10" s="312">
        <v>1565</v>
      </c>
      <c r="L10" s="312">
        <v>96</v>
      </c>
      <c r="M10" s="312" t="s">
        <v>479</v>
      </c>
      <c r="N10" s="312" t="s">
        <v>479</v>
      </c>
      <c r="O10" s="21"/>
      <c r="P10" s="21"/>
      <c r="Q10" s="21"/>
      <c r="R10" s="21"/>
      <c r="S10" s="21"/>
      <c r="T10" s="21"/>
      <c r="U10" s="21"/>
      <c r="V10" s="21"/>
      <c r="W10" s="19"/>
      <c r="X10" s="19"/>
      <c r="Y10" s="19"/>
      <c r="Z10" s="19"/>
      <c r="AA10" s="19"/>
    </row>
    <row r="11" spans="1:27" ht="19.5" customHeight="1">
      <c r="A11" s="172" t="s">
        <v>16</v>
      </c>
      <c r="B11" s="311">
        <v>0</v>
      </c>
      <c r="C11" s="311">
        <v>231</v>
      </c>
      <c r="D11" s="311" t="s">
        <v>479</v>
      </c>
      <c r="E11" s="311" t="s">
        <v>479</v>
      </c>
      <c r="F11" s="311" t="s">
        <v>479</v>
      </c>
      <c r="G11" s="311">
        <v>300</v>
      </c>
      <c r="H11" s="311">
        <v>426</v>
      </c>
      <c r="I11" s="311">
        <v>33</v>
      </c>
      <c r="J11" s="311" t="s">
        <v>479</v>
      </c>
      <c r="K11" s="311">
        <v>129</v>
      </c>
      <c r="L11" s="311">
        <v>110</v>
      </c>
      <c r="M11" s="311">
        <v>20</v>
      </c>
      <c r="N11" s="311" t="s">
        <v>479</v>
      </c>
      <c r="O11" s="21"/>
      <c r="P11" s="21"/>
      <c r="Q11" s="21"/>
      <c r="R11" s="21"/>
      <c r="S11" s="21"/>
      <c r="T11" s="21"/>
      <c r="U11" s="21"/>
      <c r="V11" s="21"/>
      <c r="W11" s="19"/>
      <c r="X11" s="19"/>
      <c r="Y11" s="19"/>
      <c r="Z11" s="19"/>
      <c r="AA11" s="19"/>
    </row>
    <row r="12" spans="1:27" ht="19.5" customHeight="1">
      <c r="A12" s="171" t="s">
        <v>17</v>
      </c>
      <c r="B12" s="312">
        <v>79</v>
      </c>
      <c r="C12" s="312">
        <v>9</v>
      </c>
      <c r="D12" s="312" t="s">
        <v>479</v>
      </c>
      <c r="E12" s="312" t="s">
        <v>479</v>
      </c>
      <c r="F12" s="312" t="s">
        <v>479</v>
      </c>
      <c r="G12" s="312">
        <v>18</v>
      </c>
      <c r="H12" s="312" t="s">
        <v>479</v>
      </c>
      <c r="I12" s="312">
        <v>368</v>
      </c>
      <c r="J12" s="312" t="s">
        <v>479</v>
      </c>
      <c r="K12" s="312" t="s">
        <v>479</v>
      </c>
      <c r="L12" s="312">
        <v>34</v>
      </c>
      <c r="M12" s="312" t="s">
        <v>479</v>
      </c>
      <c r="N12" s="312" t="s">
        <v>479</v>
      </c>
      <c r="O12" s="21"/>
      <c r="P12" s="21"/>
      <c r="Q12" s="21"/>
      <c r="R12" s="21"/>
      <c r="S12" s="21"/>
      <c r="T12" s="21"/>
      <c r="U12" s="21"/>
      <c r="V12" s="21"/>
      <c r="W12" s="19"/>
      <c r="X12" s="19"/>
      <c r="Y12" s="19"/>
      <c r="Z12" s="19"/>
      <c r="AA12" s="19"/>
    </row>
    <row r="13" spans="1:27" ht="19.5" customHeight="1">
      <c r="A13" s="172" t="s">
        <v>18</v>
      </c>
      <c r="B13" s="311">
        <v>0</v>
      </c>
      <c r="C13" s="311">
        <v>2</v>
      </c>
      <c r="D13" s="311" t="s">
        <v>479</v>
      </c>
      <c r="E13" s="311" t="s">
        <v>479</v>
      </c>
      <c r="F13" s="311" t="s">
        <v>479</v>
      </c>
      <c r="G13" s="311" t="s">
        <v>479</v>
      </c>
      <c r="H13" s="311">
        <v>154</v>
      </c>
      <c r="I13" s="311">
        <v>2840</v>
      </c>
      <c r="J13" s="311" t="s">
        <v>479</v>
      </c>
      <c r="K13" s="311">
        <v>214</v>
      </c>
      <c r="L13" s="311" t="s">
        <v>479</v>
      </c>
      <c r="M13" s="311" t="s">
        <v>479</v>
      </c>
      <c r="N13" s="311" t="s">
        <v>479</v>
      </c>
      <c r="O13" s="21"/>
      <c r="P13" s="21"/>
      <c r="Q13" s="21"/>
      <c r="R13" s="21"/>
      <c r="S13" s="21"/>
      <c r="T13" s="21"/>
      <c r="U13" s="21"/>
      <c r="V13" s="21"/>
      <c r="W13" s="19"/>
      <c r="X13" s="19"/>
      <c r="Y13" s="19"/>
      <c r="Z13" s="19"/>
      <c r="AA13" s="19"/>
    </row>
    <row r="14" spans="1:27" ht="19.5" customHeight="1">
      <c r="A14" s="171" t="s">
        <v>19</v>
      </c>
      <c r="B14" s="312">
        <v>62</v>
      </c>
      <c r="C14" s="312">
        <v>557</v>
      </c>
      <c r="D14" s="312">
        <v>214</v>
      </c>
      <c r="E14" s="312" t="s">
        <v>479</v>
      </c>
      <c r="F14" s="312">
        <v>76</v>
      </c>
      <c r="G14" s="312">
        <v>1442</v>
      </c>
      <c r="H14" s="312">
        <v>507</v>
      </c>
      <c r="I14" s="312">
        <v>17</v>
      </c>
      <c r="J14" s="312">
        <v>77</v>
      </c>
      <c r="K14" s="312">
        <v>1929</v>
      </c>
      <c r="L14" s="312">
        <v>219</v>
      </c>
      <c r="M14" s="312">
        <v>98</v>
      </c>
      <c r="N14" s="312">
        <v>16</v>
      </c>
      <c r="O14" s="21"/>
      <c r="P14" s="21"/>
      <c r="Q14" s="21"/>
      <c r="R14" s="21"/>
      <c r="S14" s="21"/>
      <c r="T14" s="21"/>
      <c r="U14" s="21"/>
      <c r="V14" s="21"/>
      <c r="W14" s="19"/>
      <c r="X14" s="19"/>
      <c r="Y14" s="19"/>
      <c r="Z14" s="19"/>
      <c r="AA14" s="19"/>
    </row>
    <row r="15" spans="1:27" ht="19.5" customHeight="1">
      <c r="A15" s="172" t="s">
        <v>20</v>
      </c>
      <c r="B15" s="311" t="s">
        <v>479</v>
      </c>
      <c r="C15" s="311" t="s">
        <v>479</v>
      </c>
      <c r="D15" s="311" t="s">
        <v>479</v>
      </c>
      <c r="E15" s="311" t="s">
        <v>479</v>
      </c>
      <c r="F15" s="311" t="s">
        <v>479</v>
      </c>
      <c r="G15" s="311" t="s">
        <v>479</v>
      </c>
      <c r="H15" s="311" t="s">
        <v>479</v>
      </c>
      <c r="I15" s="311" t="s">
        <v>479</v>
      </c>
      <c r="J15" s="311">
        <v>59</v>
      </c>
      <c r="K15" s="311" t="s">
        <v>479</v>
      </c>
      <c r="L15" s="311">
        <v>6</v>
      </c>
      <c r="M15" s="311" t="s">
        <v>479</v>
      </c>
      <c r="N15" s="311" t="s">
        <v>479</v>
      </c>
      <c r="O15" s="21"/>
      <c r="P15" s="21"/>
      <c r="Q15" s="21"/>
      <c r="R15" s="21"/>
      <c r="S15" s="21"/>
      <c r="T15" s="21"/>
      <c r="U15" s="21"/>
      <c r="V15" s="21"/>
      <c r="W15" s="19"/>
      <c r="X15" s="19"/>
      <c r="Y15" s="19"/>
      <c r="Z15" s="19"/>
      <c r="AA15" s="19"/>
    </row>
    <row r="16" spans="1:27" ht="19.5" customHeight="1">
      <c r="A16" s="171" t="s">
        <v>21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21"/>
      <c r="P16" s="21"/>
      <c r="Q16" s="21"/>
      <c r="R16" s="21"/>
      <c r="S16" s="21"/>
      <c r="T16" s="21"/>
      <c r="U16" s="21"/>
      <c r="V16" s="21"/>
      <c r="W16" s="19"/>
      <c r="X16" s="19"/>
      <c r="Y16" s="19"/>
      <c r="Z16" s="19"/>
      <c r="AA16" s="19"/>
    </row>
    <row r="17" spans="1:27" ht="19.5" customHeight="1">
      <c r="A17" s="173" t="s">
        <v>22</v>
      </c>
      <c r="B17" s="311" t="s">
        <v>479</v>
      </c>
      <c r="C17" s="311" t="s">
        <v>479</v>
      </c>
      <c r="D17" s="311" t="s">
        <v>479</v>
      </c>
      <c r="E17" s="311" t="s">
        <v>479</v>
      </c>
      <c r="F17" s="311" t="s">
        <v>479</v>
      </c>
      <c r="G17" s="311">
        <v>58</v>
      </c>
      <c r="H17" s="311" t="s">
        <v>479</v>
      </c>
      <c r="I17" s="311" t="s">
        <v>479</v>
      </c>
      <c r="J17" s="311">
        <v>15</v>
      </c>
      <c r="K17" s="311">
        <v>644</v>
      </c>
      <c r="L17" s="311" t="s">
        <v>479</v>
      </c>
      <c r="M17" s="311" t="s">
        <v>479</v>
      </c>
      <c r="N17" s="311" t="s">
        <v>479</v>
      </c>
      <c r="O17" s="21"/>
      <c r="P17" s="21"/>
      <c r="Q17" s="21"/>
      <c r="R17" s="21"/>
      <c r="S17" s="21"/>
      <c r="T17" s="21"/>
      <c r="U17" s="21"/>
      <c r="V17" s="21"/>
      <c r="W17" s="19"/>
      <c r="X17" s="19"/>
      <c r="Y17" s="19"/>
      <c r="Z17" s="19"/>
      <c r="AA17" s="19"/>
    </row>
    <row r="18" spans="1:27" ht="19.5" customHeight="1">
      <c r="A18" s="174" t="s">
        <v>117</v>
      </c>
      <c r="B18" s="312">
        <v>0</v>
      </c>
      <c r="C18" s="312" t="s">
        <v>479</v>
      </c>
      <c r="D18" s="312" t="s">
        <v>479</v>
      </c>
      <c r="E18" s="312" t="s">
        <v>479</v>
      </c>
      <c r="F18" s="312" t="s">
        <v>479</v>
      </c>
      <c r="G18" s="312" t="s">
        <v>479</v>
      </c>
      <c r="H18" s="312" t="s">
        <v>479</v>
      </c>
      <c r="I18" s="312" t="s">
        <v>479</v>
      </c>
      <c r="J18" s="312" t="s">
        <v>479</v>
      </c>
      <c r="K18" s="312" t="s">
        <v>479</v>
      </c>
      <c r="L18" s="312" t="s">
        <v>479</v>
      </c>
      <c r="M18" s="312" t="s">
        <v>479</v>
      </c>
      <c r="N18" s="312" t="s">
        <v>479</v>
      </c>
      <c r="O18" s="21"/>
      <c r="P18" s="21"/>
      <c r="Q18" s="21"/>
      <c r="R18" s="21"/>
      <c r="S18" s="21"/>
      <c r="T18" s="21"/>
      <c r="U18" s="21"/>
      <c r="V18" s="21"/>
      <c r="W18" s="19"/>
      <c r="X18" s="19"/>
      <c r="Y18" s="19"/>
      <c r="Z18" s="19"/>
      <c r="AA18" s="19"/>
    </row>
    <row r="19" spans="1:27" ht="19.5" customHeight="1">
      <c r="A19" s="173" t="s">
        <v>23</v>
      </c>
      <c r="B19" s="311">
        <v>0</v>
      </c>
      <c r="C19" s="311" t="s">
        <v>479</v>
      </c>
      <c r="D19" s="311" t="s">
        <v>479</v>
      </c>
      <c r="E19" s="311" t="s">
        <v>479</v>
      </c>
      <c r="F19" s="311" t="s">
        <v>479</v>
      </c>
      <c r="G19" s="311" t="s">
        <v>479</v>
      </c>
      <c r="H19" s="311" t="s">
        <v>479</v>
      </c>
      <c r="I19" s="311" t="s">
        <v>479</v>
      </c>
      <c r="J19" s="311" t="s">
        <v>479</v>
      </c>
      <c r="K19" s="311">
        <v>14</v>
      </c>
      <c r="L19" s="311" t="s">
        <v>479</v>
      </c>
      <c r="M19" s="311" t="s">
        <v>479</v>
      </c>
      <c r="N19" s="311" t="s">
        <v>479</v>
      </c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19"/>
      <c r="AA19" s="19"/>
    </row>
    <row r="20" spans="1:27" ht="19.5" customHeight="1">
      <c r="A20" s="171" t="s">
        <v>24</v>
      </c>
      <c r="B20" s="312">
        <v>8</v>
      </c>
      <c r="C20" s="312">
        <v>24</v>
      </c>
      <c r="D20" s="312" t="s">
        <v>479</v>
      </c>
      <c r="E20" s="312">
        <v>6</v>
      </c>
      <c r="F20" s="312" t="s">
        <v>479</v>
      </c>
      <c r="G20" s="312">
        <v>72</v>
      </c>
      <c r="H20" s="312">
        <v>539</v>
      </c>
      <c r="I20" s="312" t="s">
        <v>479</v>
      </c>
      <c r="J20" s="312">
        <v>13</v>
      </c>
      <c r="K20" s="312">
        <v>3</v>
      </c>
      <c r="L20" s="312" t="s">
        <v>479</v>
      </c>
      <c r="M20" s="312" t="s">
        <v>479</v>
      </c>
      <c r="N20" s="312" t="s">
        <v>479</v>
      </c>
      <c r="O20" s="21"/>
      <c r="P20" s="21"/>
      <c r="Q20" s="21"/>
      <c r="R20" s="21"/>
      <c r="S20" s="21"/>
      <c r="T20" s="21"/>
      <c r="U20" s="21"/>
      <c r="V20" s="21"/>
      <c r="W20" s="19"/>
      <c r="X20" s="19"/>
      <c r="Y20" s="19"/>
      <c r="Z20" s="19"/>
      <c r="AA20" s="19"/>
    </row>
    <row r="21" spans="1:27" ht="19.5" customHeight="1">
      <c r="A21" s="172" t="s">
        <v>25</v>
      </c>
      <c r="B21" s="311">
        <v>0</v>
      </c>
      <c r="C21" s="311" t="s">
        <v>479</v>
      </c>
      <c r="D21" s="311" t="s">
        <v>479</v>
      </c>
      <c r="E21" s="311">
        <v>73</v>
      </c>
      <c r="F21" s="311" t="s">
        <v>479</v>
      </c>
      <c r="G21" s="311">
        <v>108</v>
      </c>
      <c r="H21" s="311" t="s">
        <v>479</v>
      </c>
      <c r="I21" s="311" t="s">
        <v>479</v>
      </c>
      <c r="J21" s="311">
        <v>30</v>
      </c>
      <c r="K21" s="311" t="s">
        <v>479</v>
      </c>
      <c r="L21" s="311" t="s">
        <v>479</v>
      </c>
      <c r="M21" s="311" t="s">
        <v>479</v>
      </c>
      <c r="N21" s="311" t="s">
        <v>479</v>
      </c>
      <c r="O21" s="21"/>
      <c r="P21" s="21"/>
      <c r="Q21" s="21"/>
      <c r="R21" s="21"/>
      <c r="S21" s="21"/>
      <c r="T21" s="21"/>
      <c r="U21" s="21"/>
      <c r="V21" s="21"/>
      <c r="W21" s="19"/>
      <c r="X21" s="19"/>
      <c r="Y21" s="19"/>
      <c r="Z21" s="19"/>
      <c r="AA21" s="19"/>
    </row>
    <row r="22" spans="1:27" ht="19.5" customHeight="1">
      <c r="A22" s="171" t="s">
        <v>153</v>
      </c>
      <c r="B22" s="312">
        <v>9</v>
      </c>
      <c r="C22" s="312">
        <v>26</v>
      </c>
      <c r="D22" s="312" t="s">
        <v>479</v>
      </c>
      <c r="E22" s="312" t="s">
        <v>479</v>
      </c>
      <c r="F22" s="312" t="s">
        <v>479</v>
      </c>
      <c r="G22" s="312">
        <v>165</v>
      </c>
      <c r="H22" s="312">
        <v>7996</v>
      </c>
      <c r="I22" s="312" t="s">
        <v>479</v>
      </c>
      <c r="J22" s="312">
        <v>28</v>
      </c>
      <c r="K22" s="312" t="s">
        <v>479</v>
      </c>
      <c r="L22" s="312" t="s">
        <v>479</v>
      </c>
      <c r="M22" s="312">
        <v>60</v>
      </c>
      <c r="N22" s="312">
        <v>4</v>
      </c>
      <c r="O22" s="21"/>
      <c r="P22" s="21"/>
      <c r="Q22" s="21"/>
      <c r="R22" s="21"/>
      <c r="S22" s="21"/>
      <c r="T22" s="21"/>
      <c r="U22" s="21"/>
      <c r="V22" s="21"/>
      <c r="W22" s="19"/>
      <c r="X22" s="19"/>
      <c r="Y22" s="19"/>
      <c r="Z22" s="19"/>
      <c r="AA22" s="19"/>
    </row>
    <row r="23" spans="1:27" ht="19.5" customHeight="1">
      <c r="A23" s="172" t="s">
        <v>26</v>
      </c>
      <c r="B23" s="311">
        <v>62</v>
      </c>
      <c r="C23" s="311">
        <v>304</v>
      </c>
      <c r="D23" s="311" t="s">
        <v>479</v>
      </c>
      <c r="E23" s="311" t="s">
        <v>479</v>
      </c>
      <c r="F23" s="311">
        <v>280</v>
      </c>
      <c r="G23" s="311">
        <v>321</v>
      </c>
      <c r="H23" s="311">
        <v>233</v>
      </c>
      <c r="I23" s="311">
        <v>140</v>
      </c>
      <c r="J23" s="311">
        <v>32</v>
      </c>
      <c r="K23" s="311">
        <v>61</v>
      </c>
      <c r="L23" s="311">
        <v>152</v>
      </c>
      <c r="M23" s="311">
        <v>72</v>
      </c>
      <c r="N23" s="311">
        <v>53</v>
      </c>
      <c r="O23" s="21"/>
      <c r="P23" s="21"/>
      <c r="Q23" s="21"/>
      <c r="R23" s="21"/>
      <c r="S23" s="21"/>
      <c r="T23" s="21"/>
      <c r="U23" s="21"/>
      <c r="V23" s="21"/>
      <c r="W23" s="19"/>
      <c r="X23" s="19"/>
      <c r="Y23" s="19"/>
      <c r="Z23" s="19"/>
      <c r="AA23" s="19"/>
    </row>
    <row r="24" spans="1:27" ht="19.5" customHeight="1">
      <c r="A24" s="171" t="s">
        <v>27</v>
      </c>
      <c r="B24" s="312">
        <v>0</v>
      </c>
      <c r="C24" s="312">
        <v>18</v>
      </c>
      <c r="D24" s="312" t="s">
        <v>479</v>
      </c>
      <c r="E24" s="312">
        <v>89</v>
      </c>
      <c r="F24" s="312" t="s">
        <v>479</v>
      </c>
      <c r="G24" s="312">
        <v>65</v>
      </c>
      <c r="H24" s="312">
        <v>6</v>
      </c>
      <c r="I24" s="312" t="s">
        <v>479</v>
      </c>
      <c r="J24" s="312" t="s">
        <v>479</v>
      </c>
      <c r="K24" s="312">
        <v>5</v>
      </c>
      <c r="L24" s="312" t="s">
        <v>479</v>
      </c>
      <c r="M24" s="312">
        <v>4</v>
      </c>
      <c r="N24" s="312" t="s">
        <v>479</v>
      </c>
      <c r="O24" s="21"/>
      <c r="P24" s="21"/>
      <c r="Q24" s="21"/>
      <c r="R24" s="21"/>
      <c r="S24" s="21"/>
      <c r="T24" s="21"/>
      <c r="U24" s="21"/>
      <c r="V24" s="21"/>
      <c r="W24" s="19"/>
      <c r="X24" s="19"/>
      <c r="Y24" s="19"/>
      <c r="Z24" s="19"/>
      <c r="AA24" s="19"/>
    </row>
    <row r="25" spans="1:27" ht="19.5" customHeight="1">
      <c r="A25" s="172" t="s">
        <v>28</v>
      </c>
      <c r="B25" s="311">
        <v>177</v>
      </c>
      <c r="C25" s="311">
        <v>660</v>
      </c>
      <c r="D25" s="311">
        <v>231</v>
      </c>
      <c r="E25" s="311">
        <v>321</v>
      </c>
      <c r="F25" s="311">
        <v>392</v>
      </c>
      <c r="G25" s="311">
        <v>699</v>
      </c>
      <c r="H25" s="311">
        <v>30389</v>
      </c>
      <c r="I25" s="311">
        <v>700</v>
      </c>
      <c r="J25" s="311" t="s">
        <v>479</v>
      </c>
      <c r="K25" s="311">
        <v>159</v>
      </c>
      <c r="L25" s="311">
        <v>23</v>
      </c>
      <c r="M25" s="311">
        <v>357</v>
      </c>
      <c r="N25" s="311">
        <v>222</v>
      </c>
      <c r="O25" s="21"/>
      <c r="P25" s="21"/>
      <c r="Q25" s="21"/>
      <c r="R25" s="21"/>
      <c r="S25" s="21"/>
      <c r="T25" s="21"/>
      <c r="U25" s="21"/>
      <c r="V25" s="21"/>
      <c r="W25" s="19"/>
      <c r="X25" s="19"/>
      <c r="Y25" s="19"/>
      <c r="Z25" s="19"/>
      <c r="AA25" s="19"/>
    </row>
    <row r="26" spans="1:27" ht="19.5" customHeight="1">
      <c r="A26" s="171" t="s">
        <v>29</v>
      </c>
      <c r="B26" s="312">
        <v>0</v>
      </c>
      <c r="C26" s="312">
        <v>1163</v>
      </c>
      <c r="D26" s="312" t="s">
        <v>479</v>
      </c>
      <c r="E26" s="312" t="s">
        <v>479</v>
      </c>
      <c r="F26" s="312">
        <v>8</v>
      </c>
      <c r="G26" s="312">
        <v>746</v>
      </c>
      <c r="H26" s="312">
        <v>47</v>
      </c>
      <c r="I26" s="312">
        <v>236</v>
      </c>
      <c r="J26" s="312" t="s">
        <v>479</v>
      </c>
      <c r="K26" s="312" t="s">
        <v>479</v>
      </c>
      <c r="L26" s="312" t="s">
        <v>479</v>
      </c>
      <c r="M26" s="312" t="s">
        <v>479</v>
      </c>
      <c r="N26" s="312" t="s">
        <v>479</v>
      </c>
      <c r="O26" s="21"/>
      <c r="P26" s="21"/>
      <c r="Q26" s="21"/>
      <c r="R26" s="21"/>
      <c r="S26" s="21"/>
      <c r="T26" s="21"/>
      <c r="U26" s="21"/>
      <c r="V26" s="21"/>
      <c r="W26" s="19"/>
      <c r="X26" s="19"/>
      <c r="Y26" s="19"/>
      <c r="Z26" s="19"/>
      <c r="AA26" s="19"/>
    </row>
    <row r="27" spans="1:27" ht="19.5" customHeight="1">
      <c r="A27" s="172" t="s">
        <v>30</v>
      </c>
      <c r="B27" s="311">
        <v>0</v>
      </c>
      <c r="C27" s="311">
        <v>0</v>
      </c>
      <c r="D27" s="311" t="s">
        <v>479</v>
      </c>
      <c r="E27" s="311" t="s">
        <v>479</v>
      </c>
      <c r="F27" s="311" t="s">
        <v>479</v>
      </c>
      <c r="G27" s="311" t="s">
        <v>479</v>
      </c>
      <c r="H27" s="311" t="s">
        <v>479</v>
      </c>
      <c r="I27" s="311" t="s">
        <v>479</v>
      </c>
      <c r="J27" s="311" t="s">
        <v>479</v>
      </c>
      <c r="K27" s="311" t="s">
        <v>479</v>
      </c>
      <c r="L27" s="311" t="s">
        <v>479</v>
      </c>
      <c r="M27" s="311" t="s">
        <v>479</v>
      </c>
      <c r="N27" s="311" t="s">
        <v>479</v>
      </c>
      <c r="O27" s="21"/>
      <c r="P27" s="21"/>
      <c r="Q27" s="21"/>
      <c r="R27" s="21"/>
      <c r="S27" s="21"/>
      <c r="T27" s="21"/>
      <c r="U27" s="21"/>
      <c r="V27" s="21"/>
      <c r="W27" s="19"/>
      <c r="X27" s="19"/>
      <c r="Y27" s="19"/>
      <c r="Z27" s="19"/>
      <c r="AA27" s="19"/>
    </row>
    <row r="28" spans="1:27" ht="19.5" customHeight="1">
      <c r="A28" s="171" t="s">
        <v>31</v>
      </c>
      <c r="B28" s="312">
        <v>0</v>
      </c>
      <c r="C28" s="312" t="s">
        <v>479</v>
      </c>
      <c r="D28" s="312">
        <v>0</v>
      </c>
      <c r="E28" s="312" t="s">
        <v>479</v>
      </c>
      <c r="F28" s="312" t="s">
        <v>479</v>
      </c>
      <c r="G28" s="312">
        <v>257</v>
      </c>
      <c r="H28" s="312" t="s">
        <v>479</v>
      </c>
      <c r="I28" s="312" t="s">
        <v>479</v>
      </c>
      <c r="J28" s="312" t="s">
        <v>479</v>
      </c>
      <c r="K28" s="314" t="s">
        <v>479</v>
      </c>
      <c r="L28" s="312" t="s">
        <v>479</v>
      </c>
      <c r="M28" s="312" t="s">
        <v>479</v>
      </c>
      <c r="N28" s="312" t="s">
        <v>479</v>
      </c>
      <c r="O28" s="21"/>
      <c r="P28" s="21"/>
      <c r="Q28" s="21"/>
      <c r="R28" s="21"/>
      <c r="S28" s="21"/>
      <c r="T28" s="21"/>
      <c r="U28" s="21"/>
      <c r="V28" s="21"/>
      <c r="W28" s="19"/>
      <c r="X28" s="19"/>
      <c r="Y28" s="19"/>
      <c r="Z28" s="19"/>
      <c r="AA28" s="19"/>
    </row>
    <row r="29" spans="1:27" ht="19.5" customHeight="1">
      <c r="A29" s="662" t="s">
        <v>32</v>
      </c>
      <c r="B29" s="326">
        <v>0</v>
      </c>
      <c r="C29" s="326" t="s">
        <v>479</v>
      </c>
      <c r="D29" s="326" t="s">
        <v>479</v>
      </c>
      <c r="E29" s="326">
        <v>12</v>
      </c>
      <c r="F29" s="326" t="s">
        <v>479</v>
      </c>
      <c r="G29" s="326" t="s">
        <v>479</v>
      </c>
      <c r="H29" s="326" t="s">
        <v>479</v>
      </c>
      <c r="I29" s="326" t="s">
        <v>479</v>
      </c>
      <c r="J29" s="326" t="s">
        <v>479</v>
      </c>
      <c r="K29" s="328" t="s">
        <v>479</v>
      </c>
      <c r="L29" s="326" t="s">
        <v>479</v>
      </c>
      <c r="M29" s="326" t="s">
        <v>479</v>
      </c>
      <c r="N29" s="326" t="s">
        <v>479</v>
      </c>
      <c r="O29" s="21"/>
      <c r="P29" s="21"/>
      <c r="Q29" s="21"/>
      <c r="R29" s="21"/>
      <c r="S29" s="21"/>
      <c r="T29" s="21"/>
      <c r="U29" s="21"/>
      <c r="V29" s="21"/>
      <c r="W29" s="19"/>
      <c r="X29" s="19"/>
      <c r="Y29" s="19"/>
      <c r="Z29" s="19"/>
      <c r="AA29" s="19"/>
    </row>
    <row r="30" spans="1:27" ht="19.5" customHeight="1">
      <c r="A30" s="648"/>
      <c r="B30" s="336"/>
      <c r="C30" s="336"/>
      <c r="D30" s="336"/>
      <c r="E30" s="336"/>
      <c r="F30" s="336"/>
      <c r="G30" s="336"/>
      <c r="H30" s="336"/>
      <c r="I30" s="336"/>
      <c r="J30" s="336"/>
      <c r="K30" s="100"/>
      <c r="L30" s="336"/>
      <c r="M30" s="336"/>
      <c r="N30" s="336"/>
      <c r="O30" s="21"/>
      <c r="P30" s="21"/>
      <c r="Q30" s="21"/>
      <c r="R30" s="21"/>
      <c r="S30" s="21"/>
      <c r="T30" s="21"/>
      <c r="U30" s="21"/>
      <c r="V30" s="21"/>
      <c r="W30" s="19"/>
      <c r="X30" s="19"/>
      <c r="Y30" s="19"/>
      <c r="Z30" s="19"/>
      <c r="AA30" s="19"/>
    </row>
    <row r="31" spans="1:21" s="234" customFormat="1" ht="20.25">
      <c r="A31" s="5" t="s">
        <v>351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</row>
    <row r="32" spans="1:27" ht="18">
      <c r="A32" s="23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1:27" ht="12.75">
      <c r="A33" s="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1:27" ht="18">
      <c r="A34" s="92" t="s">
        <v>551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400"/>
      <c r="N34" s="97" t="s">
        <v>0</v>
      </c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1:27" ht="19.5" customHeight="1">
      <c r="A35" s="160" t="s">
        <v>1</v>
      </c>
      <c r="B35" s="835" t="s">
        <v>103</v>
      </c>
      <c r="C35" s="830"/>
      <c r="D35" s="830"/>
      <c r="E35" s="830"/>
      <c r="F35" s="830"/>
      <c r="G35" s="830"/>
      <c r="H35" s="830"/>
      <c r="I35" s="830"/>
      <c r="J35" s="830"/>
      <c r="K35" s="830"/>
      <c r="L35" s="830"/>
      <c r="M35" s="830"/>
      <c r="N35" s="83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1:27" ht="54.75" customHeight="1">
      <c r="A36" s="75"/>
      <c r="B36" s="532" t="s">
        <v>104</v>
      </c>
      <c r="C36" s="219" t="s">
        <v>105</v>
      </c>
      <c r="D36" s="532" t="s">
        <v>106</v>
      </c>
      <c r="E36" s="219" t="s">
        <v>107</v>
      </c>
      <c r="F36" s="532" t="s">
        <v>108</v>
      </c>
      <c r="G36" s="219" t="s">
        <v>109</v>
      </c>
      <c r="H36" s="219" t="s">
        <v>110</v>
      </c>
      <c r="I36" s="219" t="s">
        <v>111</v>
      </c>
      <c r="J36" s="219" t="s">
        <v>112</v>
      </c>
      <c r="K36" s="219" t="s">
        <v>113</v>
      </c>
      <c r="L36" s="219" t="s">
        <v>114</v>
      </c>
      <c r="M36" s="532" t="s">
        <v>115</v>
      </c>
      <c r="N36" s="533" t="s">
        <v>116</v>
      </c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1:27" s="30" customFormat="1" ht="19.5" customHeight="1">
      <c r="A37" s="182" t="s">
        <v>33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5"/>
      <c r="L37" s="311"/>
      <c r="M37" s="311"/>
      <c r="N37" s="311"/>
      <c r="O37" s="46"/>
      <c r="P37" s="46"/>
      <c r="Q37" s="46"/>
      <c r="R37" s="46"/>
      <c r="S37" s="46"/>
      <c r="T37" s="46"/>
      <c r="U37" s="46"/>
      <c r="V37" s="46"/>
      <c r="W37" s="33"/>
      <c r="X37" s="33"/>
      <c r="Y37" s="33"/>
      <c r="Z37" s="33"/>
      <c r="AA37" s="33"/>
    </row>
    <row r="38" spans="1:27" ht="19.5" customHeight="1">
      <c r="A38" s="177" t="s">
        <v>266</v>
      </c>
      <c r="B38" s="312" t="s">
        <v>479</v>
      </c>
      <c r="C38" s="312" t="s">
        <v>479</v>
      </c>
      <c r="D38" s="312" t="s">
        <v>479</v>
      </c>
      <c r="E38" s="312" t="s">
        <v>479</v>
      </c>
      <c r="F38" s="312">
        <v>0</v>
      </c>
      <c r="G38" s="312" t="s">
        <v>479</v>
      </c>
      <c r="H38" s="312" t="s">
        <v>479</v>
      </c>
      <c r="I38" s="312" t="s">
        <v>479</v>
      </c>
      <c r="J38" s="312" t="s">
        <v>479</v>
      </c>
      <c r="K38" s="314" t="s">
        <v>479</v>
      </c>
      <c r="L38" s="312" t="s">
        <v>479</v>
      </c>
      <c r="M38" s="312" t="s">
        <v>479</v>
      </c>
      <c r="N38" s="312" t="s">
        <v>479</v>
      </c>
      <c r="O38" s="21"/>
      <c r="P38" s="21"/>
      <c r="Q38" s="21"/>
      <c r="R38" s="21"/>
      <c r="S38" s="21"/>
      <c r="T38" s="21"/>
      <c r="U38" s="21"/>
      <c r="V38" s="21"/>
      <c r="W38" s="19"/>
      <c r="X38" s="19"/>
      <c r="Y38" s="19"/>
      <c r="Z38" s="19"/>
      <c r="AA38" s="19"/>
    </row>
    <row r="39" spans="1:27" s="30" customFormat="1" ht="19.5" customHeight="1">
      <c r="A39" s="180" t="s">
        <v>267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5"/>
      <c r="L39" s="311"/>
      <c r="M39" s="311"/>
      <c r="N39" s="311"/>
      <c r="O39" s="46"/>
      <c r="P39" s="46"/>
      <c r="Q39" s="46"/>
      <c r="R39" s="46"/>
      <c r="S39" s="46"/>
      <c r="T39" s="46"/>
      <c r="U39" s="46"/>
      <c r="V39" s="46"/>
      <c r="W39" s="33"/>
      <c r="X39" s="33"/>
      <c r="Y39" s="33"/>
      <c r="Z39" s="33"/>
      <c r="AA39" s="33"/>
    </row>
    <row r="40" spans="1:27" ht="19.5" customHeight="1">
      <c r="A40" s="177" t="s">
        <v>35</v>
      </c>
      <c r="B40" s="312">
        <v>17</v>
      </c>
      <c r="C40" s="312">
        <v>74</v>
      </c>
      <c r="D40" s="312">
        <v>5</v>
      </c>
      <c r="E40" s="312">
        <v>36</v>
      </c>
      <c r="F40" s="312" t="s">
        <v>479</v>
      </c>
      <c r="G40" s="312">
        <v>4</v>
      </c>
      <c r="H40" s="312">
        <v>12</v>
      </c>
      <c r="I40" s="312" t="s">
        <v>479</v>
      </c>
      <c r="J40" s="312">
        <v>13</v>
      </c>
      <c r="K40" s="312">
        <v>81</v>
      </c>
      <c r="L40" s="312" t="s">
        <v>479</v>
      </c>
      <c r="M40" s="312" t="s">
        <v>479</v>
      </c>
      <c r="N40" s="312" t="s">
        <v>479</v>
      </c>
      <c r="O40" s="21"/>
      <c r="P40" s="21"/>
      <c r="Q40" s="21"/>
      <c r="R40" s="21"/>
      <c r="S40" s="21"/>
      <c r="T40" s="21"/>
      <c r="U40" s="21"/>
      <c r="V40" s="21"/>
      <c r="W40" s="19"/>
      <c r="X40" s="19"/>
      <c r="Y40" s="19"/>
      <c r="Z40" s="19"/>
      <c r="AA40" s="19"/>
    </row>
    <row r="41" spans="1:27" s="30" customFormat="1" ht="19.5" customHeight="1">
      <c r="A41" s="179" t="s">
        <v>36</v>
      </c>
      <c r="B41" s="311" t="s">
        <v>479</v>
      </c>
      <c r="C41" s="311" t="s">
        <v>479</v>
      </c>
      <c r="D41" s="311" t="s">
        <v>479</v>
      </c>
      <c r="E41" s="311" t="s">
        <v>479</v>
      </c>
      <c r="F41" s="311" t="s">
        <v>479</v>
      </c>
      <c r="G41" s="311" t="s">
        <v>479</v>
      </c>
      <c r="H41" s="311">
        <v>0</v>
      </c>
      <c r="I41" s="311" t="s">
        <v>479</v>
      </c>
      <c r="J41" s="311" t="s">
        <v>479</v>
      </c>
      <c r="K41" s="315" t="s">
        <v>479</v>
      </c>
      <c r="L41" s="311" t="s">
        <v>479</v>
      </c>
      <c r="M41" s="311" t="s">
        <v>479</v>
      </c>
      <c r="N41" s="311" t="s">
        <v>479</v>
      </c>
      <c r="O41" s="46"/>
      <c r="P41" s="46"/>
      <c r="Q41" s="46"/>
      <c r="R41" s="46"/>
      <c r="S41" s="46"/>
      <c r="T41" s="46"/>
      <c r="U41" s="46"/>
      <c r="V41" s="46"/>
      <c r="W41" s="33"/>
      <c r="X41" s="33"/>
      <c r="Y41" s="33"/>
      <c r="Z41" s="33"/>
      <c r="AA41" s="33"/>
    </row>
    <row r="42" spans="1:27" ht="19.5" customHeight="1">
      <c r="A42" s="174" t="s">
        <v>240</v>
      </c>
      <c r="B42" s="312" t="s">
        <v>479</v>
      </c>
      <c r="C42" s="312" t="s">
        <v>479</v>
      </c>
      <c r="D42" s="312" t="s">
        <v>479</v>
      </c>
      <c r="E42" s="312" t="s">
        <v>479</v>
      </c>
      <c r="F42" s="312" t="s">
        <v>479</v>
      </c>
      <c r="G42" s="312" t="s">
        <v>479</v>
      </c>
      <c r="H42" s="312" t="s">
        <v>479</v>
      </c>
      <c r="I42" s="312">
        <v>0</v>
      </c>
      <c r="J42" s="312" t="s">
        <v>479</v>
      </c>
      <c r="K42" s="314" t="s">
        <v>479</v>
      </c>
      <c r="L42" s="312" t="s">
        <v>479</v>
      </c>
      <c r="M42" s="312" t="s">
        <v>479</v>
      </c>
      <c r="N42" s="312" t="s">
        <v>479</v>
      </c>
      <c r="O42" s="21"/>
      <c r="P42" s="21"/>
      <c r="Q42" s="21"/>
      <c r="R42" s="21"/>
      <c r="S42" s="21"/>
      <c r="T42" s="21"/>
      <c r="U42" s="21"/>
      <c r="V42" s="21"/>
      <c r="W42" s="19"/>
      <c r="X42" s="19"/>
      <c r="Y42" s="19"/>
      <c r="Z42" s="19"/>
      <c r="AA42" s="19"/>
    </row>
    <row r="43" spans="1:27" ht="19.5" customHeight="1">
      <c r="A43" s="163" t="s">
        <v>268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70"/>
      <c r="P43" s="21"/>
      <c r="Q43" s="21"/>
      <c r="R43" s="21"/>
      <c r="S43" s="21"/>
      <c r="T43" s="21"/>
      <c r="U43" s="21"/>
      <c r="V43" s="19"/>
      <c r="W43" s="19"/>
      <c r="X43" s="19"/>
      <c r="Y43" s="19"/>
      <c r="Z43" s="19"/>
      <c r="AA43" s="19"/>
    </row>
    <row r="44" spans="1:27" ht="19.5" customHeight="1">
      <c r="A44" s="177" t="s">
        <v>37</v>
      </c>
      <c r="B44" s="312">
        <v>2</v>
      </c>
      <c r="C44" s="312">
        <v>20</v>
      </c>
      <c r="D44" s="312">
        <v>67</v>
      </c>
      <c r="E44" s="312">
        <v>40</v>
      </c>
      <c r="F44" s="312" t="s">
        <v>479</v>
      </c>
      <c r="G44" s="312">
        <v>42</v>
      </c>
      <c r="H44" s="312">
        <v>48</v>
      </c>
      <c r="I44" s="312" t="s">
        <v>479</v>
      </c>
      <c r="J44" s="312">
        <v>0</v>
      </c>
      <c r="K44" s="312">
        <v>345</v>
      </c>
      <c r="L44" s="312">
        <v>2</v>
      </c>
      <c r="M44" s="312" t="s">
        <v>479</v>
      </c>
      <c r="N44" s="312" t="s">
        <v>479</v>
      </c>
      <c r="O44" s="370"/>
      <c r="P44" s="21"/>
      <c r="Q44" s="21"/>
      <c r="R44" s="21"/>
      <c r="S44" s="21"/>
      <c r="T44" s="21"/>
      <c r="U44" s="21"/>
      <c r="V44" s="19"/>
      <c r="W44" s="19"/>
      <c r="X44" s="19"/>
      <c r="Y44" s="19"/>
      <c r="Z44" s="19"/>
      <c r="AA44" s="19"/>
    </row>
    <row r="45" spans="1:27" ht="19.5" customHeight="1">
      <c r="A45" s="175" t="s">
        <v>38</v>
      </c>
      <c r="B45" s="321" t="s">
        <v>479</v>
      </c>
      <c r="C45" s="321" t="s">
        <v>479</v>
      </c>
      <c r="D45" s="321" t="s">
        <v>479</v>
      </c>
      <c r="E45" s="321" t="s">
        <v>479</v>
      </c>
      <c r="F45" s="321" t="s">
        <v>479</v>
      </c>
      <c r="G45" s="321" t="s">
        <v>479</v>
      </c>
      <c r="H45" s="321" t="s">
        <v>479</v>
      </c>
      <c r="I45" s="321" t="s">
        <v>479</v>
      </c>
      <c r="J45" s="321" t="s">
        <v>479</v>
      </c>
      <c r="K45" s="321">
        <v>0</v>
      </c>
      <c r="L45" s="321" t="s">
        <v>479</v>
      </c>
      <c r="M45" s="321" t="s">
        <v>479</v>
      </c>
      <c r="N45" s="321" t="s">
        <v>479</v>
      </c>
      <c r="O45" s="370"/>
      <c r="P45" s="21"/>
      <c r="Q45" s="21"/>
      <c r="R45" s="21"/>
      <c r="S45" s="21"/>
      <c r="T45" s="21"/>
      <c r="U45" s="21"/>
      <c r="V45" s="19"/>
      <c r="W45" s="19"/>
      <c r="X45" s="19"/>
      <c r="Y45" s="19"/>
      <c r="Z45" s="19"/>
      <c r="AA45" s="19"/>
    </row>
    <row r="46" spans="1:27" s="2" customFormat="1" ht="19.5" customHeight="1">
      <c r="A46" s="174" t="s">
        <v>242</v>
      </c>
      <c r="B46" s="312" t="s">
        <v>479</v>
      </c>
      <c r="C46" s="312" t="s">
        <v>479</v>
      </c>
      <c r="D46" s="312" t="s">
        <v>479</v>
      </c>
      <c r="E46" s="312" t="s">
        <v>479</v>
      </c>
      <c r="F46" s="312" t="s">
        <v>479</v>
      </c>
      <c r="G46" s="312" t="s">
        <v>479</v>
      </c>
      <c r="H46" s="312" t="s">
        <v>479</v>
      </c>
      <c r="I46" s="312" t="s">
        <v>479</v>
      </c>
      <c r="J46" s="312" t="s">
        <v>479</v>
      </c>
      <c r="K46" s="312" t="s">
        <v>479</v>
      </c>
      <c r="L46" s="312">
        <v>0</v>
      </c>
      <c r="M46" s="312" t="s">
        <v>479</v>
      </c>
      <c r="N46" s="312" t="s">
        <v>479</v>
      </c>
      <c r="O46" s="37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9.5" customHeight="1">
      <c r="A47" s="163" t="s">
        <v>277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70"/>
      <c r="P47" s="21"/>
      <c r="Q47" s="21"/>
      <c r="R47" s="21"/>
      <c r="S47" s="21"/>
      <c r="T47" s="21"/>
      <c r="U47" s="21"/>
      <c r="V47" s="19"/>
      <c r="W47" s="19"/>
      <c r="X47" s="19"/>
      <c r="Y47" s="19"/>
      <c r="Z47" s="19"/>
      <c r="AA47" s="19"/>
    </row>
    <row r="48" spans="1:27" ht="19.5" customHeight="1">
      <c r="A48" s="177" t="s">
        <v>40</v>
      </c>
      <c r="B48" s="312" t="s">
        <v>479</v>
      </c>
      <c r="C48" s="312" t="s">
        <v>479</v>
      </c>
      <c r="D48" s="312" t="s">
        <v>479</v>
      </c>
      <c r="E48" s="312" t="s">
        <v>479</v>
      </c>
      <c r="F48" s="312" t="s">
        <v>479</v>
      </c>
      <c r="G48" s="312" t="s">
        <v>479</v>
      </c>
      <c r="H48" s="312" t="s">
        <v>479</v>
      </c>
      <c r="I48" s="312" t="s">
        <v>479</v>
      </c>
      <c r="J48" s="312" t="s">
        <v>479</v>
      </c>
      <c r="K48" s="312" t="s">
        <v>479</v>
      </c>
      <c r="L48" s="312" t="s">
        <v>479</v>
      </c>
      <c r="M48" s="312">
        <v>0</v>
      </c>
      <c r="N48" s="312" t="s">
        <v>479</v>
      </c>
      <c r="O48" s="370"/>
      <c r="P48" s="21"/>
      <c r="Q48" s="21"/>
      <c r="R48" s="21"/>
      <c r="S48" s="21"/>
      <c r="T48" s="21"/>
      <c r="U48" s="21"/>
      <c r="V48" s="19"/>
      <c r="W48" s="19"/>
      <c r="X48" s="19"/>
      <c r="Y48" s="19"/>
      <c r="Z48" s="19"/>
      <c r="AA48" s="19"/>
    </row>
    <row r="49" spans="1:27" ht="19.5" customHeight="1">
      <c r="A49" s="175" t="s">
        <v>41</v>
      </c>
      <c r="B49" s="321" t="s">
        <v>479</v>
      </c>
      <c r="C49" s="321" t="s">
        <v>479</v>
      </c>
      <c r="D49" s="321" t="s">
        <v>479</v>
      </c>
      <c r="E49" s="321" t="s">
        <v>479</v>
      </c>
      <c r="F49" s="321" t="s">
        <v>479</v>
      </c>
      <c r="G49" s="321" t="s">
        <v>479</v>
      </c>
      <c r="H49" s="321" t="s">
        <v>479</v>
      </c>
      <c r="I49" s="321" t="s">
        <v>479</v>
      </c>
      <c r="J49" s="321" t="s">
        <v>479</v>
      </c>
      <c r="K49" s="321" t="s">
        <v>479</v>
      </c>
      <c r="L49" s="321" t="s">
        <v>479</v>
      </c>
      <c r="M49" s="321" t="s">
        <v>479</v>
      </c>
      <c r="N49" s="321">
        <v>0</v>
      </c>
      <c r="O49" s="370"/>
      <c r="P49" s="21"/>
      <c r="Q49" s="21"/>
      <c r="R49" s="21"/>
      <c r="S49" s="21"/>
      <c r="T49" s="21"/>
      <c r="U49" s="21"/>
      <c r="V49" s="19"/>
      <c r="W49" s="19"/>
      <c r="X49" s="19"/>
      <c r="Y49" s="19"/>
      <c r="Z49" s="19"/>
      <c r="AA49" s="19"/>
    </row>
    <row r="50" spans="1:27" ht="19.5" customHeight="1">
      <c r="A50" s="126" t="s">
        <v>52</v>
      </c>
      <c r="B50" s="312">
        <v>0</v>
      </c>
      <c r="C50" s="312">
        <v>10</v>
      </c>
      <c r="D50" s="312" t="s">
        <v>479</v>
      </c>
      <c r="E50" s="312" t="s">
        <v>479</v>
      </c>
      <c r="F50" s="312">
        <v>3</v>
      </c>
      <c r="G50" s="312" t="s">
        <v>479</v>
      </c>
      <c r="H50" s="312" t="s">
        <v>479</v>
      </c>
      <c r="I50" s="312" t="s">
        <v>479</v>
      </c>
      <c r="J50" s="312" t="s">
        <v>479</v>
      </c>
      <c r="K50" s="312" t="s">
        <v>479</v>
      </c>
      <c r="L50" s="312" t="s">
        <v>479</v>
      </c>
      <c r="M50" s="312" t="s">
        <v>479</v>
      </c>
      <c r="N50" s="312" t="s">
        <v>479</v>
      </c>
      <c r="O50" s="370"/>
      <c r="P50" s="21"/>
      <c r="Q50" s="21"/>
      <c r="R50" s="21"/>
      <c r="S50" s="21"/>
      <c r="T50" s="21"/>
      <c r="U50" s="21"/>
      <c r="V50" s="19"/>
      <c r="W50" s="19"/>
      <c r="X50" s="19"/>
      <c r="Y50" s="19"/>
      <c r="Z50" s="19"/>
      <c r="AA50" s="19"/>
    </row>
    <row r="51" spans="1:27" ht="19.5" customHeight="1">
      <c r="A51" s="170" t="s">
        <v>42</v>
      </c>
      <c r="B51" s="321"/>
      <c r="C51" s="321"/>
      <c r="D51" s="321"/>
      <c r="E51" s="321"/>
      <c r="F51" s="321"/>
      <c r="G51" s="321"/>
      <c r="H51" s="321"/>
      <c r="I51" s="368"/>
      <c r="J51" s="321"/>
      <c r="K51" s="321"/>
      <c r="L51" s="321"/>
      <c r="M51" s="321"/>
      <c r="N51" s="321"/>
      <c r="O51" s="370"/>
      <c r="P51" s="21"/>
      <c r="Q51" s="21"/>
      <c r="R51" s="21"/>
      <c r="S51" s="21"/>
      <c r="T51" s="21"/>
      <c r="U51" s="21"/>
      <c r="V51" s="19"/>
      <c r="W51" s="19"/>
      <c r="X51" s="19"/>
      <c r="Y51" s="19"/>
      <c r="Z51" s="19"/>
      <c r="AA51" s="19"/>
    </row>
    <row r="52" spans="1:27" ht="19.5" customHeight="1">
      <c r="A52" s="177" t="s">
        <v>332</v>
      </c>
      <c r="B52" s="312">
        <v>780</v>
      </c>
      <c r="C52" s="312">
        <v>1513</v>
      </c>
      <c r="D52" s="312">
        <v>8</v>
      </c>
      <c r="E52" s="312">
        <v>60</v>
      </c>
      <c r="F52" s="312" t="s">
        <v>479</v>
      </c>
      <c r="G52" s="312">
        <v>729</v>
      </c>
      <c r="H52" s="312">
        <v>4632</v>
      </c>
      <c r="I52" s="312">
        <v>117178</v>
      </c>
      <c r="J52" s="312" t="s">
        <v>479</v>
      </c>
      <c r="K52" s="312">
        <v>263</v>
      </c>
      <c r="L52" s="312">
        <v>254</v>
      </c>
      <c r="M52" s="312">
        <v>4</v>
      </c>
      <c r="N52" s="312" t="s">
        <v>479</v>
      </c>
      <c r="O52" s="370"/>
      <c r="P52" s="21"/>
      <c r="Q52" s="21"/>
      <c r="R52" s="21"/>
      <c r="S52" s="21"/>
      <c r="T52" s="21"/>
      <c r="U52" s="21"/>
      <c r="V52" s="19"/>
      <c r="W52" s="19"/>
      <c r="X52" s="19"/>
      <c r="Y52" s="19"/>
      <c r="Z52" s="19"/>
      <c r="AA52" s="19"/>
    </row>
    <row r="53" spans="1:27" ht="19.5" customHeight="1">
      <c r="A53" s="175" t="s">
        <v>43</v>
      </c>
      <c r="B53" s="321" t="s">
        <v>479</v>
      </c>
      <c r="C53" s="321">
        <v>8</v>
      </c>
      <c r="D53" s="321" t="s">
        <v>479</v>
      </c>
      <c r="E53" s="321" t="s">
        <v>479</v>
      </c>
      <c r="F53" s="321" t="s">
        <v>479</v>
      </c>
      <c r="G53" s="321" t="s">
        <v>479</v>
      </c>
      <c r="H53" s="321">
        <v>277</v>
      </c>
      <c r="I53" s="368">
        <v>55</v>
      </c>
      <c r="J53" s="321" t="s">
        <v>479</v>
      </c>
      <c r="K53" s="321">
        <v>757</v>
      </c>
      <c r="L53" s="321" t="s">
        <v>479</v>
      </c>
      <c r="M53" s="321" t="s">
        <v>479</v>
      </c>
      <c r="N53" s="321" t="s">
        <v>479</v>
      </c>
      <c r="O53" s="370"/>
      <c r="P53" s="21"/>
      <c r="Q53" s="21"/>
      <c r="R53" s="21"/>
      <c r="S53" s="21"/>
      <c r="T53" s="21"/>
      <c r="U53" s="21"/>
      <c r="V53" s="19"/>
      <c r="W53" s="19"/>
      <c r="X53" s="19"/>
      <c r="Y53" s="19"/>
      <c r="Z53" s="19"/>
      <c r="AA53" s="19"/>
    </row>
    <row r="54" spans="1:27" ht="19.5" customHeight="1">
      <c r="A54" s="177" t="s">
        <v>333</v>
      </c>
      <c r="B54" s="312">
        <v>0</v>
      </c>
      <c r="C54" s="312">
        <v>34</v>
      </c>
      <c r="D54" s="312" t="s">
        <v>479</v>
      </c>
      <c r="E54" s="312" t="s">
        <v>479</v>
      </c>
      <c r="F54" s="312" t="s">
        <v>479</v>
      </c>
      <c r="G54" s="312" t="s">
        <v>479</v>
      </c>
      <c r="H54" s="371" t="s">
        <v>479</v>
      </c>
      <c r="I54" s="312" t="s">
        <v>479</v>
      </c>
      <c r="J54" s="312" t="s">
        <v>479</v>
      </c>
      <c r="K54" s="312" t="s">
        <v>479</v>
      </c>
      <c r="L54" s="312" t="s">
        <v>479</v>
      </c>
      <c r="M54" s="312" t="s">
        <v>479</v>
      </c>
      <c r="N54" s="312" t="s">
        <v>479</v>
      </c>
      <c r="O54" s="370"/>
      <c r="P54" s="21"/>
      <c r="Q54" s="21"/>
      <c r="R54" s="21"/>
      <c r="S54" s="21"/>
      <c r="T54" s="21"/>
      <c r="U54" s="21"/>
      <c r="V54" s="19"/>
      <c r="W54" s="19"/>
      <c r="X54" s="19"/>
      <c r="Y54" s="19"/>
      <c r="Z54" s="19"/>
      <c r="AA54" s="19"/>
    </row>
    <row r="55" spans="1:27" ht="19.5" customHeight="1">
      <c r="A55" s="175" t="s">
        <v>344</v>
      </c>
      <c r="B55" s="321">
        <v>0</v>
      </c>
      <c r="C55" s="321">
        <v>11</v>
      </c>
      <c r="D55" s="321" t="s">
        <v>479</v>
      </c>
      <c r="E55" s="321" t="s">
        <v>479</v>
      </c>
      <c r="F55" s="321" t="s">
        <v>479</v>
      </c>
      <c r="G55" s="321" t="s">
        <v>479</v>
      </c>
      <c r="H55" s="321" t="s">
        <v>479</v>
      </c>
      <c r="I55" s="321" t="s">
        <v>479</v>
      </c>
      <c r="J55" s="321" t="s">
        <v>479</v>
      </c>
      <c r="K55" s="321" t="s">
        <v>479</v>
      </c>
      <c r="L55" s="321" t="s">
        <v>479</v>
      </c>
      <c r="M55" s="321" t="s">
        <v>479</v>
      </c>
      <c r="N55" s="321" t="s">
        <v>479</v>
      </c>
      <c r="O55" s="370"/>
      <c r="P55" s="21"/>
      <c r="Q55" s="21"/>
      <c r="R55" s="21"/>
      <c r="S55" s="21"/>
      <c r="T55" s="21"/>
      <c r="U55" s="21"/>
      <c r="V55" s="19"/>
      <c r="W55" s="19"/>
      <c r="X55" s="19"/>
      <c r="Y55" s="19"/>
      <c r="Z55" s="19"/>
      <c r="AA55" s="19"/>
    </row>
    <row r="56" spans="1:27" ht="19.5" customHeight="1">
      <c r="A56" s="177" t="s">
        <v>44</v>
      </c>
      <c r="B56" s="312">
        <v>13</v>
      </c>
      <c r="C56" s="312">
        <v>73</v>
      </c>
      <c r="D56" s="312" t="s">
        <v>479</v>
      </c>
      <c r="E56" s="312">
        <v>224</v>
      </c>
      <c r="F56" s="312" t="s">
        <v>479</v>
      </c>
      <c r="G56" s="312">
        <v>674</v>
      </c>
      <c r="H56" s="312">
        <v>382</v>
      </c>
      <c r="I56" s="312" t="s">
        <v>479</v>
      </c>
      <c r="J56" s="312" t="s">
        <v>479</v>
      </c>
      <c r="K56" s="312" t="s">
        <v>479</v>
      </c>
      <c r="L56" s="312" t="s">
        <v>479</v>
      </c>
      <c r="M56" s="312" t="s">
        <v>479</v>
      </c>
      <c r="N56" s="312" t="s">
        <v>479</v>
      </c>
      <c r="O56" s="370"/>
      <c r="P56" s="21"/>
      <c r="Q56" s="21"/>
      <c r="R56" s="21"/>
      <c r="S56" s="21"/>
      <c r="T56" s="21"/>
      <c r="U56" s="21"/>
      <c r="V56" s="19"/>
      <c r="W56" s="19"/>
      <c r="X56" s="19"/>
      <c r="Y56" s="19"/>
      <c r="Z56" s="19"/>
      <c r="AA56" s="19"/>
    </row>
    <row r="57" spans="1:27" s="30" customFormat="1" ht="19.5" customHeight="1">
      <c r="A57" s="181" t="s">
        <v>455</v>
      </c>
      <c r="B57" s="311">
        <v>0</v>
      </c>
      <c r="C57" s="311" t="s">
        <v>479</v>
      </c>
      <c r="D57" s="311" t="s">
        <v>479</v>
      </c>
      <c r="E57" s="311" t="s">
        <v>479</v>
      </c>
      <c r="F57" s="311" t="s">
        <v>479</v>
      </c>
      <c r="G57" s="311" t="s">
        <v>479</v>
      </c>
      <c r="H57" s="311" t="s">
        <v>479</v>
      </c>
      <c r="I57" s="311" t="s">
        <v>479</v>
      </c>
      <c r="J57" s="311" t="s">
        <v>479</v>
      </c>
      <c r="K57" s="311" t="s">
        <v>479</v>
      </c>
      <c r="L57" s="311" t="s">
        <v>479</v>
      </c>
      <c r="M57" s="311" t="s">
        <v>479</v>
      </c>
      <c r="N57" s="311" t="s">
        <v>479</v>
      </c>
      <c r="O57" s="374"/>
      <c r="P57" s="46"/>
      <c r="Q57" s="46"/>
      <c r="R57" s="46"/>
      <c r="S57" s="46"/>
      <c r="T57" s="46"/>
      <c r="U57" s="46"/>
      <c r="V57" s="33"/>
      <c r="W57" s="33"/>
      <c r="X57" s="33"/>
      <c r="Y57" s="33"/>
      <c r="Z57" s="33"/>
      <c r="AA57" s="33"/>
    </row>
    <row r="58" spans="1:27" ht="19.5" customHeight="1">
      <c r="A58" s="660" t="s">
        <v>450</v>
      </c>
      <c r="B58" s="312">
        <v>8574</v>
      </c>
      <c r="C58" s="312">
        <v>544</v>
      </c>
      <c r="D58" s="312">
        <v>1344</v>
      </c>
      <c r="E58" s="312" t="s">
        <v>479</v>
      </c>
      <c r="F58" s="312" t="s">
        <v>479</v>
      </c>
      <c r="G58" s="312" t="s">
        <v>479</v>
      </c>
      <c r="H58" s="312">
        <v>1050</v>
      </c>
      <c r="I58" s="312">
        <v>695</v>
      </c>
      <c r="J58" s="312">
        <v>25</v>
      </c>
      <c r="K58" s="312">
        <v>6</v>
      </c>
      <c r="L58" s="312" t="s">
        <v>479</v>
      </c>
      <c r="M58" s="312" t="s">
        <v>479</v>
      </c>
      <c r="N58" s="312" t="s">
        <v>479</v>
      </c>
      <c r="O58" s="370"/>
      <c r="P58" s="21"/>
      <c r="Q58" s="21"/>
      <c r="R58" s="21"/>
      <c r="S58" s="21"/>
      <c r="T58" s="21"/>
      <c r="U58" s="21"/>
      <c r="V58" s="19"/>
      <c r="W58" s="19"/>
      <c r="X58" s="19"/>
      <c r="Y58" s="19"/>
      <c r="Z58" s="19"/>
      <c r="AA58" s="19"/>
    </row>
    <row r="59" spans="1:27" s="30" customFormat="1" ht="19.5" customHeight="1">
      <c r="A59" s="181" t="s">
        <v>454</v>
      </c>
      <c r="B59" s="311">
        <v>111034</v>
      </c>
      <c r="C59" s="311">
        <v>207455</v>
      </c>
      <c r="D59" s="311" t="s">
        <v>479</v>
      </c>
      <c r="E59" s="311">
        <v>1131</v>
      </c>
      <c r="F59" s="311">
        <v>3956</v>
      </c>
      <c r="G59" s="311">
        <v>16338</v>
      </c>
      <c r="H59" s="311">
        <v>9742</v>
      </c>
      <c r="I59" s="311">
        <v>4923</v>
      </c>
      <c r="J59" s="311">
        <v>1605</v>
      </c>
      <c r="K59" s="311">
        <v>40866</v>
      </c>
      <c r="L59" s="311">
        <v>300</v>
      </c>
      <c r="M59" s="311">
        <v>311</v>
      </c>
      <c r="N59" s="311" t="s">
        <v>479</v>
      </c>
      <c r="O59" s="661"/>
      <c r="P59" s="46"/>
      <c r="Q59" s="46"/>
      <c r="R59" s="46"/>
      <c r="S59" s="46"/>
      <c r="T59" s="46"/>
      <c r="U59" s="46"/>
      <c r="V59" s="33"/>
      <c r="W59" s="33"/>
      <c r="X59" s="33"/>
      <c r="Y59" s="33"/>
      <c r="Z59" s="33"/>
      <c r="AA59" s="33"/>
    </row>
    <row r="60" spans="1:27" ht="19.5" customHeight="1">
      <c r="A60" s="659" t="s">
        <v>453</v>
      </c>
      <c r="B60" s="312" t="s">
        <v>479</v>
      </c>
      <c r="C60" s="312" t="s">
        <v>479</v>
      </c>
      <c r="D60" s="312" t="s">
        <v>479</v>
      </c>
      <c r="E60" s="312" t="s">
        <v>479</v>
      </c>
      <c r="F60" s="312" t="s">
        <v>479</v>
      </c>
      <c r="G60" s="312" t="s">
        <v>479</v>
      </c>
      <c r="H60" s="312" t="s">
        <v>479</v>
      </c>
      <c r="I60" s="312" t="s">
        <v>479</v>
      </c>
      <c r="J60" s="312" t="s">
        <v>479</v>
      </c>
      <c r="K60" s="312" t="s">
        <v>479</v>
      </c>
      <c r="L60" s="312" t="s">
        <v>479</v>
      </c>
      <c r="M60" s="312" t="s">
        <v>479</v>
      </c>
      <c r="N60" s="312" t="s">
        <v>479</v>
      </c>
      <c r="O60" s="372"/>
      <c r="P60" s="21"/>
      <c r="Q60" s="21"/>
      <c r="R60" s="21"/>
      <c r="S60" s="21"/>
      <c r="T60" s="21"/>
      <c r="U60" s="21"/>
      <c r="V60" s="19"/>
      <c r="W60" s="19"/>
      <c r="X60" s="19"/>
      <c r="Y60" s="19"/>
      <c r="Z60" s="19"/>
      <c r="AA60" s="19"/>
    </row>
    <row r="61" spans="1:27" ht="30" customHeight="1">
      <c r="A61" s="178" t="s">
        <v>3</v>
      </c>
      <c r="B61" s="461">
        <f aca="true" t="shared" si="0" ref="B61:N61">SUM(B7:B42)+SUM(B43:B60)</f>
        <v>357253</v>
      </c>
      <c r="C61" s="461">
        <f t="shared" si="0"/>
        <v>604554</v>
      </c>
      <c r="D61" s="461">
        <f t="shared" si="0"/>
        <v>29377</v>
      </c>
      <c r="E61" s="461">
        <f t="shared" si="0"/>
        <v>46186</v>
      </c>
      <c r="F61" s="461">
        <f t="shared" si="0"/>
        <v>73659</v>
      </c>
      <c r="G61" s="461">
        <f t="shared" si="0"/>
        <v>532101</v>
      </c>
      <c r="H61" s="461">
        <f t="shared" si="0"/>
        <v>87495</v>
      </c>
      <c r="I61" s="461">
        <f t="shared" si="0"/>
        <v>157354</v>
      </c>
      <c r="J61" s="461">
        <f t="shared" si="0"/>
        <v>74323</v>
      </c>
      <c r="K61" s="461">
        <f t="shared" si="0"/>
        <v>228416</v>
      </c>
      <c r="L61" s="461">
        <f t="shared" si="0"/>
        <v>19173</v>
      </c>
      <c r="M61" s="461">
        <f t="shared" si="0"/>
        <v>17829</v>
      </c>
      <c r="N61" s="461">
        <f t="shared" si="0"/>
        <v>3024</v>
      </c>
      <c r="O61" s="468"/>
      <c r="P61" s="21"/>
      <c r="Q61" s="21"/>
      <c r="R61" s="21"/>
      <c r="S61" s="21"/>
      <c r="T61" s="21"/>
      <c r="U61" s="21"/>
      <c r="V61" s="19"/>
      <c r="W61" s="19"/>
      <c r="X61" s="19"/>
      <c r="Y61" s="19"/>
      <c r="Z61" s="19"/>
      <c r="AA61" s="19"/>
    </row>
    <row r="62" spans="1:27" ht="30" customHeight="1">
      <c r="A62" s="116" t="s">
        <v>553</v>
      </c>
      <c r="B62" s="117">
        <f>SUM(B61-B65)</f>
        <v>-27037</v>
      </c>
      <c r="C62" s="117">
        <f aca="true" t="shared" si="1" ref="C62:N62">SUM(C61-C65)</f>
        <v>115141</v>
      </c>
      <c r="D62" s="117">
        <f t="shared" si="1"/>
        <v>-11856</v>
      </c>
      <c r="E62" s="117">
        <f t="shared" si="1"/>
        <v>-5525</v>
      </c>
      <c r="F62" s="117">
        <f t="shared" si="1"/>
        <v>-2560</v>
      </c>
      <c r="G62" s="117">
        <f t="shared" si="1"/>
        <v>62039</v>
      </c>
      <c r="H62" s="117">
        <f t="shared" si="1"/>
        <v>-13210</v>
      </c>
      <c r="I62" s="117">
        <f t="shared" si="1"/>
        <v>22041</v>
      </c>
      <c r="J62" s="117">
        <f t="shared" si="1"/>
        <v>-2468</v>
      </c>
      <c r="K62" s="117">
        <f t="shared" si="1"/>
        <v>2737</v>
      </c>
      <c r="L62" s="117">
        <f t="shared" si="1"/>
        <v>-2947</v>
      </c>
      <c r="M62" s="117">
        <f t="shared" si="1"/>
        <v>319</v>
      </c>
      <c r="N62" s="117">
        <f t="shared" si="1"/>
        <v>1067</v>
      </c>
      <c r="O62" s="17"/>
      <c r="P62" s="21"/>
      <c r="Q62" s="21"/>
      <c r="R62" s="21"/>
      <c r="S62" s="21"/>
      <c r="T62" s="21"/>
      <c r="U62" s="21"/>
      <c r="V62" s="19"/>
      <c r="W62" s="19"/>
      <c r="X62" s="19"/>
      <c r="Y62" s="19"/>
      <c r="Z62" s="19"/>
      <c r="AA62" s="19"/>
    </row>
    <row r="63" spans="1:27" ht="30" customHeight="1">
      <c r="A63" s="116" t="s">
        <v>554</v>
      </c>
      <c r="B63" s="456">
        <f aca="true" t="shared" si="2" ref="B63:N63">(B61-B65)/ABS(B65)</f>
        <v>-0.07035572093991517</v>
      </c>
      <c r="C63" s="456">
        <f t="shared" si="2"/>
        <v>0.23526346868595643</v>
      </c>
      <c r="D63" s="456">
        <f t="shared" si="2"/>
        <v>-0.28753668178400793</v>
      </c>
      <c r="E63" s="456">
        <f t="shared" si="2"/>
        <v>-0.10684380499313492</v>
      </c>
      <c r="F63" s="456">
        <f t="shared" si="2"/>
        <v>-0.033587425707500757</v>
      </c>
      <c r="G63" s="456">
        <f t="shared" si="2"/>
        <v>0.13198046215180126</v>
      </c>
      <c r="H63" s="456">
        <f t="shared" si="2"/>
        <v>-0.13117521473611043</v>
      </c>
      <c r="I63" s="456">
        <f t="shared" si="2"/>
        <v>0.1628890054909728</v>
      </c>
      <c r="J63" s="456">
        <f t="shared" si="2"/>
        <v>-0.032139182977171804</v>
      </c>
      <c r="K63" s="456">
        <f t="shared" si="2"/>
        <v>0.01212784530239854</v>
      </c>
      <c r="L63" s="456">
        <f t="shared" si="2"/>
        <v>-0.1332278481012658</v>
      </c>
      <c r="M63" s="456">
        <f t="shared" si="2"/>
        <v>0.0182181610508281</v>
      </c>
      <c r="N63" s="456">
        <f t="shared" si="2"/>
        <v>0.5452222789984671</v>
      </c>
      <c r="O63" s="17"/>
      <c r="P63" s="21"/>
      <c r="Q63" s="21"/>
      <c r="R63" s="21"/>
      <c r="S63" s="21"/>
      <c r="T63" s="21"/>
      <c r="U63" s="21"/>
      <c r="V63" s="19"/>
      <c r="W63" s="19"/>
      <c r="X63" s="19"/>
      <c r="Y63" s="19"/>
      <c r="Z63" s="19"/>
      <c r="AA63" s="19"/>
    </row>
    <row r="64" spans="1:27" ht="30" customHeight="1">
      <c r="A64" s="116" t="s">
        <v>555</v>
      </c>
      <c r="B64" s="297">
        <f>B61/$O$129</f>
        <v>0.1052685083172473</v>
      </c>
      <c r="C64" s="297">
        <f aca="true" t="shared" si="3" ref="C64:N64">C61/$O$129</f>
        <v>0.17813845587643806</v>
      </c>
      <c r="D64" s="297">
        <f t="shared" si="3"/>
        <v>0.008656254723783353</v>
      </c>
      <c r="E64" s="297">
        <f t="shared" si="3"/>
        <v>0.013609210629834834</v>
      </c>
      <c r="F64" s="297">
        <f t="shared" si="3"/>
        <v>0.0217044309051012</v>
      </c>
      <c r="G64" s="297">
        <f t="shared" si="3"/>
        <v>0.1567893860768576</v>
      </c>
      <c r="H64" s="297">
        <f t="shared" si="3"/>
        <v>0.025781359807244594</v>
      </c>
      <c r="I64" s="297">
        <f t="shared" si="3"/>
        <v>0.04636607910291063</v>
      </c>
      <c r="J64" s="297">
        <f t="shared" si="3"/>
        <v>0.021900085775802502</v>
      </c>
      <c r="K64" s="297">
        <f t="shared" si="3"/>
        <v>0.06730527552124785</v>
      </c>
      <c r="L64" s="297">
        <f t="shared" si="3"/>
        <v>0.005649534391500092</v>
      </c>
      <c r="M64" s="701">
        <f t="shared" si="3"/>
        <v>0.005253510074899867</v>
      </c>
      <c r="N64" s="701">
        <f t="shared" si="3"/>
        <v>0.0008910547123505074</v>
      </c>
      <c r="O64" s="402"/>
      <c r="P64" s="21"/>
      <c r="Q64" s="21"/>
      <c r="R64" s="21"/>
      <c r="S64" s="21"/>
      <c r="T64" s="21"/>
      <c r="U64" s="21"/>
      <c r="V64" s="19"/>
      <c r="W64" s="19"/>
      <c r="X64" s="19"/>
      <c r="Y64" s="19"/>
      <c r="Z64" s="19"/>
      <c r="AA64" s="19"/>
    </row>
    <row r="65" spans="1:27" ht="30" customHeight="1">
      <c r="A65" s="455" t="s">
        <v>552</v>
      </c>
      <c r="B65" s="428">
        <v>384290</v>
      </c>
      <c r="C65" s="428">
        <v>489413</v>
      </c>
      <c r="D65" s="428">
        <v>41233</v>
      </c>
      <c r="E65" s="428">
        <v>51711</v>
      </c>
      <c r="F65" s="428">
        <v>76219</v>
      </c>
      <c r="G65" s="428">
        <v>470062</v>
      </c>
      <c r="H65" s="428">
        <v>100705</v>
      </c>
      <c r="I65" s="428">
        <v>135313</v>
      </c>
      <c r="J65" s="428">
        <v>76791</v>
      </c>
      <c r="K65" s="428">
        <v>225679</v>
      </c>
      <c r="L65" s="428">
        <v>22120</v>
      </c>
      <c r="M65" s="428">
        <v>17510</v>
      </c>
      <c r="N65" s="428">
        <v>1957</v>
      </c>
      <c r="O65" s="21"/>
      <c r="P65" s="21"/>
      <c r="Q65" s="21"/>
      <c r="R65" s="21"/>
      <c r="S65" s="21"/>
      <c r="T65" s="21"/>
      <c r="U65" s="21"/>
      <c r="V65" s="19"/>
      <c r="W65" s="19"/>
      <c r="X65" s="19"/>
      <c r="Y65" s="19"/>
      <c r="Z65" s="19"/>
      <c r="AA65" s="19"/>
    </row>
    <row r="66" spans="1:27" ht="15">
      <c r="A66" s="6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724"/>
      <c r="M66" s="21"/>
      <c r="N66" s="21"/>
      <c r="O66" s="21"/>
      <c r="P66" s="21"/>
      <c r="Q66" s="21"/>
      <c r="R66" s="21"/>
      <c r="S66" s="21"/>
      <c r="T66" s="21"/>
      <c r="U66" s="21"/>
      <c r="V66" s="19"/>
      <c r="W66" s="19"/>
      <c r="X66" s="19"/>
      <c r="Y66" s="19"/>
      <c r="Z66" s="19"/>
      <c r="AA66" s="19"/>
    </row>
    <row r="67" spans="1:27" ht="15">
      <c r="A67" s="67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9"/>
      <c r="W67" s="19"/>
      <c r="X67" s="19"/>
      <c r="Y67" s="19"/>
      <c r="Z67" s="19"/>
      <c r="AA67" s="19"/>
    </row>
    <row r="68" spans="1:12" ht="20.25">
      <c r="A68" s="5" t="s">
        <v>352</v>
      </c>
      <c r="L68" s="21"/>
    </row>
    <row r="69" spans="1:27" ht="18">
      <c r="A69" s="23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9"/>
      <c r="W69" s="19"/>
      <c r="X69" s="19"/>
      <c r="Y69" s="19"/>
      <c r="Z69" s="19"/>
      <c r="AA69" s="19"/>
    </row>
    <row r="70" spans="1:27" ht="12.75">
      <c r="A70" s="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9"/>
      <c r="W70" s="19"/>
      <c r="X70" s="19"/>
      <c r="Y70" s="19"/>
      <c r="Z70" s="19"/>
      <c r="AA70" s="19"/>
    </row>
    <row r="71" spans="1:27" ht="18">
      <c r="A71" s="92" t="s">
        <v>551</v>
      </c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97" t="s">
        <v>0</v>
      </c>
      <c r="P71" s="21"/>
      <c r="Q71" s="21"/>
      <c r="R71" s="21"/>
      <c r="S71" s="21"/>
      <c r="T71" s="21"/>
      <c r="U71" s="21"/>
      <c r="V71" s="19"/>
      <c r="W71" s="19"/>
      <c r="X71" s="19"/>
      <c r="Y71" s="19"/>
      <c r="Z71" s="19"/>
      <c r="AA71" s="19"/>
    </row>
    <row r="72" spans="1:27" ht="19.5" customHeight="1">
      <c r="A72" s="217" t="s">
        <v>1</v>
      </c>
      <c r="B72" s="835" t="s">
        <v>103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1"/>
      <c r="O72" s="218" t="s">
        <v>3</v>
      </c>
      <c r="P72" s="21"/>
      <c r="Q72" s="21"/>
      <c r="R72" s="21"/>
      <c r="S72" s="21"/>
      <c r="T72" s="21"/>
      <c r="U72" s="21"/>
      <c r="V72" s="19"/>
      <c r="W72" s="19"/>
      <c r="X72" s="19"/>
      <c r="Y72" s="19"/>
      <c r="Z72" s="19"/>
      <c r="AA72" s="19"/>
    </row>
    <row r="73" spans="1:27" ht="54.75" customHeight="1">
      <c r="A73" s="99"/>
      <c r="B73" s="532" t="s">
        <v>118</v>
      </c>
      <c r="C73" s="532" t="s">
        <v>119</v>
      </c>
      <c r="D73" s="532" t="s">
        <v>120</v>
      </c>
      <c r="E73" s="532" t="s">
        <v>121</v>
      </c>
      <c r="F73" s="532" t="s">
        <v>122</v>
      </c>
      <c r="G73" s="532" t="s">
        <v>123</v>
      </c>
      <c r="H73" s="532" t="s">
        <v>124</v>
      </c>
      <c r="I73" s="532" t="s">
        <v>125</v>
      </c>
      <c r="J73" s="532" t="s">
        <v>126</v>
      </c>
      <c r="K73" s="532" t="s">
        <v>127</v>
      </c>
      <c r="L73" s="532" t="s">
        <v>128</v>
      </c>
      <c r="M73" s="532" t="s">
        <v>369</v>
      </c>
      <c r="N73" s="532" t="s">
        <v>129</v>
      </c>
      <c r="O73" s="403"/>
      <c r="P73" s="21"/>
      <c r="Q73" s="21"/>
      <c r="R73" s="21"/>
      <c r="S73" s="21"/>
      <c r="T73" s="21"/>
      <c r="U73" s="21"/>
      <c r="V73" s="19"/>
      <c r="W73" s="19"/>
      <c r="X73" s="19"/>
      <c r="Y73" s="19"/>
      <c r="Z73" s="19"/>
      <c r="AA73" s="19"/>
    </row>
    <row r="74" spans="1:27" ht="19.5" customHeight="1">
      <c r="A74" s="170" t="s">
        <v>13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13"/>
      <c r="P74" s="21"/>
      <c r="Q74" s="21"/>
      <c r="R74" s="21"/>
      <c r="S74" s="21"/>
      <c r="T74" s="21"/>
      <c r="U74" s="21"/>
      <c r="V74" s="19"/>
      <c r="W74" s="19"/>
      <c r="X74" s="19"/>
      <c r="Y74" s="19"/>
      <c r="Z74" s="19"/>
      <c r="AA74" s="19"/>
    </row>
    <row r="75" spans="1:27" ht="19.5" customHeight="1">
      <c r="A75" s="171" t="s">
        <v>14</v>
      </c>
      <c r="B75" s="320">
        <v>79</v>
      </c>
      <c r="C75" s="320">
        <v>319133</v>
      </c>
      <c r="D75" s="320">
        <v>169105</v>
      </c>
      <c r="E75" s="320">
        <v>408922</v>
      </c>
      <c r="F75" s="320">
        <v>2353</v>
      </c>
      <c r="G75" s="320" t="s">
        <v>479</v>
      </c>
      <c r="H75" s="320">
        <v>13</v>
      </c>
      <c r="I75" s="320">
        <v>22</v>
      </c>
      <c r="J75" s="320">
        <v>184</v>
      </c>
      <c r="K75" s="320">
        <v>104</v>
      </c>
      <c r="L75" s="320">
        <v>126075</v>
      </c>
      <c r="M75" s="320">
        <v>0</v>
      </c>
      <c r="N75" s="320">
        <v>361</v>
      </c>
      <c r="O75" s="314">
        <f aca="true" t="shared" si="4" ref="O75:O82">SUM(B75:N75,B8:N8)</f>
        <v>2512147</v>
      </c>
      <c r="P75" s="21"/>
      <c r="Q75" s="21"/>
      <c r="R75" s="21"/>
      <c r="S75" s="21"/>
      <c r="T75" s="21"/>
      <c r="U75" s="21"/>
      <c r="V75" s="19"/>
      <c r="W75" s="19"/>
      <c r="X75" s="19"/>
      <c r="Y75" s="19"/>
      <c r="Z75" s="19"/>
      <c r="AA75" s="19"/>
    </row>
    <row r="76" spans="1:27" ht="19.5" customHeight="1">
      <c r="A76" s="172" t="s">
        <v>15</v>
      </c>
      <c r="B76" s="448">
        <v>2</v>
      </c>
      <c r="C76" s="448">
        <v>608</v>
      </c>
      <c r="D76" s="448">
        <v>3903</v>
      </c>
      <c r="E76" s="448">
        <v>4449</v>
      </c>
      <c r="F76" s="448">
        <v>2172</v>
      </c>
      <c r="G76" s="448" t="s">
        <v>479</v>
      </c>
      <c r="H76" s="448">
        <v>12</v>
      </c>
      <c r="I76" s="448" t="s">
        <v>479</v>
      </c>
      <c r="J76" s="448" t="s">
        <v>479</v>
      </c>
      <c r="K76" s="448">
        <v>99</v>
      </c>
      <c r="L76" s="448">
        <v>5212</v>
      </c>
      <c r="M76" s="448">
        <v>0</v>
      </c>
      <c r="N76" s="448" t="s">
        <v>479</v>
      </c>
      <c r="O76" s="315">
        <f t="shared" si="4"/>
        <v>159338</v>
      </c>
      <c r="P76" s="21"/>
      <c r="Q76" s="21"/>
      <c r="R76" s="21"/>
      <c r="S76" s="21"/>
      <c r="T76" s="21"/>
      <c r="U76" s="21"/>
      <c r="V76" s="19"/>
      <c r="W76" s="19"/>
      <c r="X76" s="19"/>
      <c r="Y76" s="19"/>
      <c r="Z76" s="19"/>
      <c r="AA76" s="19"/>
    </row>
    <row r="77" spans="1:27" ht="19.5" customHeight="1">
      <c r="A77" s="171" t="s">
        <v>300</v>
      </c>
      <c r="B77" s="320" t="s">
        <v>479</v>
      </c>
      <c r="C77" s="320" t="s">
        <v>479</v>
      </c>
      <c r="D77" s="320" t="s">
        <v>479</v>
      </c>
      <c r="E77" s="320" t="s">
        <v>479</v>
      </c>
      <c r="F77" s="320" t="s">
        <v>479</v>
      </c>
      <c r="G77" s="320" t="s">
        <v>479</v>
      </c>
      <c r="H77" s="320" t="s">
        <v>479</v>
      </c>
      <c r="I77" s="320" t="s">
        <v>479</v>
      </c>
      <c r="J77" s="320" t="s">
        <v>479</v>
      </c>
      <c r="K77" s="320" t="s">
        <v>479</v>
      </c>
      <c r="L77" s="320" t="s">
        <v>479</v>
      </c>
      <c r="M77" s="320" t="s">
        <v>479</v>
      </c>
      <c r="N77" s="320">
        <v>0</v>
      </c>
      <c r="O77" s="314">
        <f t="shared" si="4"/>
        <v>4581</v>
      </c>
      <c r="P77" s="21"/>
      <c r="Q77" s="21"/>
      <c r="R77" s="21"/>
      <c r="S77" s="21"/>
      <c r="T77" s="21"/>
      <c r="U77" s="21"/>
      <c r="V77" s="19"/>
      <c r="W77" s="19"/>
      <c r="X77" s="19"/>
      <c r="Y77" s="19"/>
      <c r="Z77" s="19"/>
      <c r="AA77" s="19"/>
    </row>
    <row r="78" spans="1:27" ht="19.5" customHeight="1">
      <c r="A78" s="172" t="s">
        <v>16</v>
      </c>
      <c r="B78" s="448" t="s">
        <v>479</v>
      </c>
      <c r="C78" s="448" t="s">
        <v>479</v>
      </c>
      <c r="D78" s="448" t="s">
        <v>479</v>
      </c>
      <c r="E78" s="448">
        <v>32</v>
      </c>
      <c r="F78" s="448">
        <v>32</v>
      </c>
      <c r="G78" s="448" t="s">
        <v>479</v>
      </c>
      <c r="H78" s="448" t="s">
        <v>479</v>
      </c>
      <c r="I78" s="448" t="s">
        <v>479</v>
      </c>
      <c r="J78" s="448" t="s">
        <v>479</v>
      </c>
      <c r="K78" s="448" t="s">
        <v>479</v>
      </c>
      <c r="L78" s="448" t="s">
        <v>479</v>
      </c>
      <c r="M78" s="448" t="s">
        <v>479</v>
      </c>
      <c r="N78" s="448" t="s">
        <v>479</v>
      </c>
      <c r="O78" s="315">
        <f t="shared" si="4"/>
        <v>1313</v>
      </c>
      <c r="P78" s="21"/>
      <c r="Q78" s="21"/>
      <c r="R78" s="21"/>
      <c r="S78" s="21"/>
      <c r="T78" s="21"/>
      <c r="U78" s="21"/>
      <c r="V78" s="19"/>
      <c r="W78" s="19"/>
      <c r="X78" s="19"/>
      <c r="Y78" s="19"/>
      <c r="Z78" s="19"/>
      <c r="AA78" s="19"/>
    </row>
    <row r="79" spans="1:27" ht="19.5" customHeight="1">
      <c r="A79" s="171" t="s">
        <v>17</v>
      </c>
      <c r="B79" s="320" t="s">
        <v>479</v>
      </c>
      <c r="C79" s="320" t="s">
        <v>479</v>
      </c>
      <c r="D79" s="320" t="s">
        <v>479</v>
      </c>
      <c r="E79" s="320" t="s">
        <v>479</v>
      </c>
      <c r="F79" s="320" t="s">
        <v>479</v>
      </c>
      <c r="G79" s="320" t="s">
        <v>479</v>
      </c>
      <c r="H79" s="320" t="s">
        <v>479</v>
      </c>
      <c r="I79" s="320" t="s">
        <v>479</v>
      </c>
      <c r="J79" s="320" t="s">
        <v>479</v>
      </c>
      <c r="K79" s="320" t="s">
        <v>479</v>
      </c>
      <c r="L79" s="320" t="s">
        <v>479</v>
      </c>
      <c r="M79" s="320" t="s">
        <v>479</v>
      </c>
      <c r="N79" s="320" t="s">
        <v>479</v>
      </c>
      <c r="O79" s="314">
        <f t="shared" si="4"/>
        <v>508</v>
      </c>
      <c r="P79" s="21"/>
      <c r="Q79" s="21"/>
      <c r="R79" s="21"/>
      <c r="S79" s="21"/>
      <c r="T79" s="21"/>
      <c r="U79" s="21"/>
      <c r="V79" s="19"/>
      <c r="W79" s="19"/>
      <c r="X79" s="19"/>
      <c r="Y79" s="19"/>
      <c r="Z79" s="19"/>
      <c r="AA79" s="19"/>
    </row>
    <row r="80" spans="1:27" ht="19.5" customHeight="1">
      <c r="A80" s="172" t="s">
        <v>18</v>
      </c>
      <c r="B80" s="448" t="s">
        <v>479</v>
      </c>
      <c r="C80" s="448" t="s">
        <v>479</v>
      </c>
      <c r="D80" s="448" t="s">
        <v>479</v>
      </c>
      <c r="E80" s="448" t="s">
        <v>479</v>
      </c>
      <c r="F80" s="448" t="s">
        <v>479</v>
      </c>
      <c r="G80" s="448" t="s">
        <v>479</v>
      </c>
      <c r="H80" s="448" t="s">
        <v>479</v>
      </c>
      <c r="I80" s="448" t="s">
        <v>479</v>
      </c>
      <c r="J80" s="448">
        <v>435</v>
      </c>
      <c r="K80" s="448">
        <v>21</v>
      </c>
      <c r="L80" s="448" t="s">
        <v>479</v>
      </c>
      <c r="M80" s="448" t="s">
        <v>479</v>
      </c>
      <c r="N80" s="448" t="s">
        <v>479</v>
      </c>
      <c r="O80" s="315">
        <f t="shared" si="4"/>
        <v>3666</v>
      </c>
      <c r="P80" s="21"/>
      <c r="Q80" s="21"/>
      <c r="R80" s="21"/>
      <c r="S80" s="21"/>
      <c r="T80" s="21"/>
      <c r="U80" s="21"/>
      <c r="V80" s="19"/>
      <c r="W80" s="19"/>
      <c r="X80" s="19"/>
      <c r="Y80" s="19"/>
      <c r="Z80" s="19"/>
      <c r="AA80" s="19"/>
    </row>
    <row r="81" spans="1:27" ht="19.5" customHeight="1">
      <c r="A81" s="171" t="s">
        <v>19</v>
      </c>
      <c r="B81" s="320" t="s">
        <v>479</v>
      </c>
      <c r="C81" s="320" t="s">
        <v>479</v>
      </c>
      <c r="D81" s="320" t="s">
        <v>479</v>
      </c>
      <c r="E81" s="320" t="s">
        <v>479</v>
      </c>
      <c r="F81" s="320" t="s">
        <v>479</v>
      </c>
      <c r="G81" s="320" t="s">
        <v>479</v>
      </c>
      <c r="H81" s="320">
        <v>6</v>
      </c>
      <c r="I81" s="320" t="s">
        <v>479</v>
      </c>
      <c r="J81" s="320" t="s">
        <v>479</v>
      </c>
      <c r="K81" s="320">
        <v>11</v>
      </c>
      <c r="L81" s="320">
        <v>13</v>
      </c>
      <c r="M81" s="320" t="s">
        <v>479</v>
      </c>
      <c r="N81" s="320" t="s">
        <v>479</v>
      </c>
      <c r="O81" s="314">
        <f t="shared" si="4"/>
        <v>5244</v>
      </c>
      <c r="P81" s="21"/>
      <c r="Q81" s="21"/>
      <c r="R81" s="21"/>
      <c r="S81" s="21"/>
      <c r="T81" s="21"/>
      <c r="U81" s="21"/>
      <c r="V81" s="19"/>
      <c r="W81" s="19"/>
      <c r="X81" s="19"/>
      <c r="Y81" s="19"/>
      <c r="Z81" s="19"/>
      <c r="AA81" s="19"/>
    </row>
    <row r="82" spans="1:27" ht="19.5" customHeight="1">
      <c r="A82" s="172" t="s">
        <v>20</v>
      </c>
      <c r="B82" s="448" t="s">
        <v>479</v>
      </c>
      <c r="C82" s="448" t="s">
        <v>479</v>
      </c>
      <c r="D82" s="448" t="s">
        <v>479</v>
      </c>
      <c r="E82" s="448" t="s">
        <v>479</v>
      </c>
      <c r="F82" s="448">
        <v>153</v>
      </c>
      <c r="G82" s="448" t="s">
        <v>479</v>
      </c>
      <c r="H82" s="448" t="s">
        <v>479</v>
      </c>
      <c r="I82" s="448" t="s">
        <v>479</v>
      </c>
      <c r="J82" s="448" t="s">
        <v>479</v>
      </c>
      <c r="K82" s="448" t="s">
        <v>479</v>
      </c>
      <c r="L82" s="448" t="s">
        <v>479</v>
      </c>
      <c r="M82" s="448" t="s">
        <v>479</v>
      </c>
      <c r="N82" s="448" t="s">
        <v>479</v>
      </c>
      <c r="O82" s="315">
        <f t="shared" si="4"/>
        <v>218</v>
      </c>
      <c r="P82" s="21"/>
      <c r="Q82" s="21"/>
      <c r="R82" s="21"/>
      <c r="S82" s="21"/>
      <c r="T82" s="21"/>
      <c r="U82" s="21"/>
      <c r="V82" s="19"/>
      <c r="W82" s="19"/>
      <c r="X82" s="19"/>
      <c r="Y82" s="19"/>
      <c r="Z82" s="19"/>
      <c r="AA82" s="19"/>
    </row>
    <row r="83" spans="1:27" ht="19.5" customHeight="1">
      <c r="A83" s="171" t="s">
        <v>21</v>
      </c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14"/>
      <c r="P83" s="21"/>
      <c r="Q83" s="21"/>
      <c r="R83" s="21"/>
      <c r="S83" s="21"/>
      <c r="T83" s="21"/>
      <c r="U83" s="21"/>
      <c r="V83" s="19"/>
      <c r="W83" s="19"/>
      <c r="X83" s="19"/>
      <c r="Y83" s="19"/>
      <c r="Z83" s="19"/>
      <c r="AA83" s="19"/>
    </row>
    <row r="84" spans="1:27" ht="19.5" customHeight="1">
      <c r="A84" s="173" t="s">
        <v>22</v>
      </c>
      <c r="B84" s="448" t="s">
        <v>479</v>
      </c>
      <c r="C84" s="448" t="s">
        <v>479</v>
      </c>
      <c r="D84" s="448" t="s">
        <v>479</v>
      </c>
      <c r="E84" s="448" t="s">
        <v>479</v>
      </c>
      <c r="F84" s="448" t="s">
        <v>479</v>
      </c>
      <c r="G84" s="448" t="s">
        <v>479</v>
      </c>
      <c r="H84" s="448" t="s">
        <v>479</v>
      </c>
      <c r="I84" s="448" t="s">
        <v>479</v>
      </c>
      <c r="J84" s="448" t="s">
        <v>479</v>
      </c>
      <c r="K84" s="448" t="s">
        <v>479</v>
      </c>
      <c r="L84" s="448" t="s">
        <v>479</v>
      </c>
      <c r="M84" s="448" t="s">
        <v>479</v>
      </c>
      <c r="N84" s="448" t="s">
        <v>479</v>
      </c>
      <c r="O84" s="315">
        <f aca="true" t="shared" si="5" ref="O84:O96">SUM(B84:N84,B17:N17)</f>
        <v>717</v>
      </c>
      <c r="P84" s="21"/>
      <c r="Q84" s="21"/>
      <c r="R84" s="21"/>
      <c r="S84" s="21"/>
      <c r="T84" s="21"/>
      <c r="U84" s="21"/>
      <c r="V84" s="19"/>
      <c r="W84" s="19"/>
      <c r="X84" s="19"/>
      <c r="Y84" s="19"/>
      <c r="Z84" s="19"/>
      <c r="AA84" s="19"/>
    </row>
    <row r="85" spans="1:27" ht="19.5" customHeight="1">
      <c r="A85" s="174" t="s">
        <v>117</v>
      </c>
      <c r="B85" s="320" t="s">
        <v>479</v>
      </c>
      <c r="C85" s="320" t="s">
        <v>479</v>
      </c>
      <c r="D85" s="320" t="s">
        <v>479</v>
      </c>
      <c r="E85" s="320" t="s">
        <v>479</v>
      </c>
      <c r="F85" s="320" t="s">
        <v>479</v>
      </c>
      <c r="G85" s="320" t="s">
        <v>479</v>
      </c>
      <c r="H85" s="320" t="s">
        <v>479</v>
      </c>
      <c r="I85" s="320" t="s">
        <v>479</v>
      </c>
      <c r="J85" s="320" t="s">
        <v>479</v>
      </c>
      <c r="K85" s="320" t="s">
        <v>479</v>
      </c>
      <c r="L85" s="320" t="s">
        <v>479</v>
      </c>
      <c r="M85" s="320" t="s">
        <v>479</v>
      </c>
      <c r="N85" s="320" t="s">
        <v>479</v>
      </c>
      <c r="O85" s="314">
        <f t="shared" si="5"/>
        <v>0</v>
      </c>
      <c r="P85" s="21"/>
      <c r="Q85" s="21"/>
      <c r="R85" s="21"/>
      <c r="S85" s="21"/>
      <c r="T85" s="21"/>
      <c r="U85" s="21"/>
      <c r="V85" s="19"/>
      <c r="W85" s="19"/>
      <c r="X85" s="19"/>
      <c r="Y85" s="19"/>
      <c r="Z85" s="19"/>
      <c r="AA85" s="19"/>
    </row>
    <row r="86" spans="1:27" ht="19.5" customHeight="1">
      <c r="A86" s="173" t="s">
        <v>23</v>
      </c>
      <c r="B86" s="448" t="s">
        <v>479</v>
      </c>
      <c r="C86" s="448" t="s">
        <v>479</v>
      </c>
      <c r="D86" s="448" t="s">
        <v>479</v>
      </c>
      <c r="E86" s="448">
        <v>22</v>
      </c>
      <c r="F86" s="448">
        <v>158</v>
      </c>
      <c r="G86" s="448" t="s">
        <v>479</v>
      </c>
      <c r="H86" s="448" t="s">
        <v>479</v>
      </c>
      <c r="I86" s="448" t="s">
        <v>479</v>
      </c>
      <c r="J86" s="448" t="s">
        <v>479</v>
      </c>
      <c r="K86" s="448" t="s">
        <v>479</v>
      </c>
      <c r="L86" s="448" t="s">
        <v>479</v>
      </c>
      <c r="M86" s="448" t="s">
        <v>479</v>
      </c>
      <c r="N86" s="448" t="s">
        <v>479</v>
      </c>
      <c r="O86" s="315">
        <f t="shared" si="5"/>
        <v>194</v>
      </c>
      <c r="P86" s="21"/>
      <c r="Q86" s="21"/>
      <c r="R86" s="21"/>
      <c r="S86" s="21"/>
      <c r="T86" s="21"/>
      <c r="U86" s="21"/>
      <c r="V86" s="19"/>
      <c r="W86" s="19"/>
      <c r="X86" s="19"/>
      <c r="Y86" s="19"/>
      <c r="Z86" s="19"/>
      <c r="AA86" s="19"/>
    </row>
    <row r="87" spans="1:27" ht="19.5" customHeight="1">
      <c r="A87" s="171" t="s">
        <v>24</v>
      </c>
      <c r="B87" s="320" t="s">
        <v>479</v>
      </c>
      <c r="C87" s="320" t="s">
        <v>479</v>
      </c>
      <c r="D87" s="320" t="s">
        <v>479</v>
      </c>
      <c r="E87" s="320" t="s">
        <v>479</v>
      </c>
      <c r="F87" s="320" t="s">
        <v>479</v>
      </c>
      <c r="G87" s="320" t="s">
        <v>479</v>
      </c>
      <c r="H87" s="320" t="s">
        <v>479</v>
      </c>
      <c r="I87" s="320" t="s">
        <v>479</v>
      </c>
      <c r="J87" s="320" t="s">
        <v>479</v>
      </c>
      <c r="K87" s="320" t="s">
        <v>479</v>
      </c>
      <c r="L87" s="320" t="s">
        <v>479</v>
      </c>
      <c r="M87" s="320" t="s">
        <v>479</v>
      </c>
      <c r="N87" s="320" t="s">
        <v>479</v>
      </c>
      <c r="O87" s="314">
        <f t="shared" si="5"/>
        <v>665</v>
      </c>
      <c r="P87" s="21"/>
      <c r="Q87" s="21"/>
      <c r="R87" s="21"/>
      <c r="S87" s="21"/>
      <c r="T87" s="21"/>
      <c r="U87" s="21"/>
      <c r="V87" s="19"/>
      <c r="W87" s="19"/>
      <c r="X87" s="19"/>
      <c r="Y87" s="19"/>
      <c r="Z87" s="19"/>
      <c r="AA87" s="19"/>
    </row>
    <row r="88" spans="1:27" ht="19.5" customHeight="1">
      <c r="A88" s="172" t="s">
        <v>25</v>
      </c>
      <c r="B88" s="448" t="s">
        <v>479</v>
      </c>
      <c r="C88" s="448" t="s">
        <v>479</v>
      </c>
      <c r="D88" s="448" t="s">
        <v>479</v>
      </c>
      <c r="E88" s="448" t="s">
        <v>479</v>
      </c>
      <c r="F88" s="448" t="s">
        <v>479</v>
      </c>
      <c r="G88" s="448">
        <v>35</v>
      </c>
      <c r="H88" s="448" t="s">
        <v>479</v>
      </c>
      <c r="I88" s="448" t="s">
        <v>479</v>
      </c>
      <c r="J88" s="448">
        <v>511</v>
      </c>
      <c r="K88" s="448" t="s">
        <v>479</v>
      </c>
      <c r="L88" s="448" t="s">
        <v>479</v>
      </c>
      <c r="M88" s="448" t="s">
        <v>479</v>
      </c>
      <c r="N88" s="448" t="s">
        <v>479</v>
      </c>
      <c r="O88" s="315">
        <f t="shared" si="5"/>
        <v>757</v>
      </c>
      <c r="P88" s="21"/>
      <c r="Q88" s="21"/>
      <c r="R88" s="21"/>
      <c r="S88" s="21"/>
      <c r="T88" s="21"/>
      <c r="U88" s="21"/>
      <c r="V88" s="19"/>
      <c r="W88" s="19"/>
      <c r="X88" s="19"/>
      <c r="Y88" s="19"/>
      <c r="Z88" s="19"/>
      <c r="AA88" s="19"/>
    </row>
    <row r="89" spans="1:27" ht="19.5" customHeight="1">
      <c r="A89" s="171" t="s">
        <v>153</v>
      </c>
      <c r="B89" s="320" t="s">
        <v>479</v>
      </c>
      <c r="C89" s="320" t="s">
        <v>479</v>
      </c>
      <c r="D89" s="320" t="s">
        <v>479</v>
      </c>
      <c r="E89" s="320" t="s">
        <v>479</v>
      </c>
      <c r="F89" s="320">
        <v>20</v>
      </c>
      <c r="G89" s="320" t="s">
        <v>479</v>
      </c>
      <c r="H89" s="320" t="s">
        <v>479</v>
      </c>
      <c r="I89" s="320" t="s">
        <v>479</v>
      </c>
      <c r="J89" s="320" t="s">
        <v>479</v>
      </c>
      <c r="K89" s="320" t="s">
        <v>479</v>
      </c>
      <c r="L89" s="320" t="s">
        <v>479</v>
      </c>
      <c r="M89" s="320" t="s">
        <v>479</v>
      </c>
      <c r="N89" s="320" t="s">
        <v>479</v>
      </c>
      <c r="O89" s="314">
        <f t="shared" si="5"/>
        <v>8308</v>
      </c>
      <c r="P89" s="21"/>
      <c r="Q89" s="21"/>
      <c r="R89" s="21"/>
      <c r="S89" s="21"/>
      <c r="T89" s="21"/>
      <c r="U89" s="21"/>
      <c r="V89" s="19"/>
      <c r="W89" s="19"/>
      <c r="X89" s="19"/>
      <c r="Y89" s="19"/>
      <c r="Z89" s="19"/>
      <c r="AA89" s="19"/>
    </row>
    <row r="90" spans="1:27" ht="19.5" customHeight="1">
      <c r="A90" s="172" t="s">
        <v>26</v>
      </c>
      <c r="B90" s="448" t="s">
        <v>479</v>
      </c>
      <c r="C90" s="448" t="s">
        <v>479</v>
      </c>
      <c r="D90" s="448" t="s">
        <v>479</v>
      </c>
      <c r="E90" s="448">
        <v>6</v>
      </c>
      <c r="F90" s="448">
        <v>451</v>
      </c>
      <c r="G90" s="448" t="s">
        <v>479</v>
      </c>
      <c r="H90" s="448" t="s">
        <v>479</v>
      </c>
      <c r="I90" s="448">
        <v>298</v>
      </c>
      <c r="J90" s="448" t="s">
        <v>479</v>
      </c>
      <c r="K90" s="448" t="s">
        <v>479</v>
      </c>
      <c r="L90" s="448" t="s">
        <v>479</v>
      </c>
      <c r="M90" s="448" t="s">
        <v>479</v>
      </c>
      <c r="N90" s="448" t="s">
        <v>479</v>
      </c>
      <c r="O90" s="315">
        <f t="shared" si="5"/>
        <v>2465</v>
      </c>
      <c r="P90" s="21"/>
      <c r="Q90" s="21"/>
      <c r="R90" s="21"/>
      <c r="S90" s="21"/>
      <c r="T90" s="21"/>
      <c r="U90" s="21"/>
      <c r="V90" s="19"/>
      <c r="W90" s="19"/>
      <c r="X90" s="19"/>
      <c r="Y90" s="19"/>
      <c r="Z90" s="19"/>
      <c r="AA90" s="19"/>
    </row>
    <row r="91" spans="1:27" ht="19.5" customHeight="1">
      <c r="A91" s="171" t="s">
        <v>27</v>
      </c>
      <c r="B91" s="320" t="s">
        <v>479</v>
      </c>
      <c r="C91" s="320" t="s">
        <v>479</v>
      </c>
      <c r="D91" s="320" t="s">
        <v>479</v>
      </c>
      <c r="E91" s="320" t="s">
        <v>479</v>
      </c>
      <c r="F91" s="320" t="s">
        <v>479</v>
      </c>
      <c r="G91" s="320" t="s">
        <v>479</v>
      </c>
      <c r="H91" s="320" t="s">
        <v>479</v>
      </c>
      <c r="I91" s="320">
        <v>2</v>
      </c>
      <c r="J91" s="320" t="s">
        <v>479</v>
      </c>
      <c r="K91" s="320" t="s">
        <v>479</v>
      </c>
      <c r="L91" s="320" t="s">
        <v>479</v>
      </c>
      <c r="M91" s="320" t="s">
        <v>479</v>
      </c>
      <c r="N91" s="320" t="s">
        <v>479</v>
      </c>
      <c r="O91" s="314">
        <f t="shared" si="5"/>
        <v>189</v>
      </c>
      <c r="P91" s="21"/>
      <c r="Q91" s="21"/>
      <c r="R91" s="21"/>
      <c r="S91" s="21"/>
      <c r="T91" s="21"/>
      <c r="U91" s="21"/>
      <c r="V91" s="19"/>
      <c r="W91" s="19"/>
      <c r="X91" s="19"/>
      <c r="Y91" s="19"/>
      <c r="Z91" s="19"/>
      <c r="AA91" s="19"/>
    </row>
    <row r="92" spans="1:27" ht="19.5" customHeight="1">
      <c r="A92" s="172" t="s">
        <v>28</v>
      </c>
      <c r="B92" s="448" t="s">
        <v>479</v>
      </c>
      <c r="C92" s="448">
        <v>208</v>
      </c>
      <c r="D92" s="448" t="s">
        <v>479</v>
      </c>
      <c r="E92" s="448" t="s">
        <v>479</v>
      </c>
      <c r="F92" s="448">
        <v>135</v>
      </c>
      <c r="G92" s="448" t="s">
        <v>479</v>
      </c>
      <c r="H92" s="448" t="s">
        <v>479</v>
      </c>
      <c r="I92" s="448">
        <v>2195</v>
      </c>
      <c r="J92" s="448" t="s">
        <v>479</v>
      </c>
      <c r="K92" s="448">
        <v>17</v>
      </c>
      <c r="L92" s="448">
        <v>332</v>
      </c>
      <c r="M92" s="448" t="s">
        <v>479</v>
      </c>
      <c r="N92" s="448" t="s">
        <v>479</v>
      </c>
      <c r="O92" s="315">
        <f t="shared" si="5"/>
        <v>37217</v>
      </c>
      <c r="P92" s="21"/>
      <c r="Q92" s="21"/>
      <c r="R92" s="21"/>
      <c r="S92" s="21"/>
      <c r="T92" s="21"/>
      <c r="U92" s="21"/>
      <c r="V92" s="19"/>
      <c r="W92" s="19"/>
      <c r="X92" s="19"/>
      <c r="Y92" s="19"/>
      <c r="Z92" s="19"/>
      <c r="AA92" s="19"/>
    </row>
    <row r="93" spans="1:27" ht="19.5" customHeight="1">
      <c r="A93" s="171" t="s">
        <v>29</v>
      </c>
      <c r="B93" s="320" t="s">
        <v>479</v>
      </c>
      <c r="C93" s="320">
        <v>136</v>
      </c>
      <c r="D93" s="320" t="s">
        <v>479</v>
      </c>
      <c r="E93" s="320" t="s">
        <v>479</v>
      </c>
      <c r="F93" s="320">
        <v>117</v>
      </c>
      <c r="G93" s="320" t="s">
        <v>479</v>
      </c>
      <c r="H93" s="320" t="s">
        <v>479</v>
      </c>
      <c r="I93" s="320">
        <v>1681</v>
      </c>
      <c r="J93" s="320" t="s">
        <v>479</v>
      </c>
      <c r="K93" s="320" t="s">
        <v>479</v>
      </c>
      <c r="L93" s="320" t="s">
        <v>479</v>
      </c>
      <c r="M93" s="320" t="s">
        <v>479</v>
      </c>
      <c r="N93" s="320" t="s">
        <v>479</v>
      </c>
      <c r="O93" s="314">
        <f t="shared" si="5"/>
        <v>4134</v>
      </c>
      <c r="P93" s="21"/>
      <c r="Q93" s="21"/>
      <c r="R93" s="21"/>
      <c r="S93" s="21"/>
      <c r="T93" s="21"/>
      <c r="U93" s="21"/>
      <c r="V93" s="19"/>
      <c r="W93" s="19"/>
      <c r="X93" s="19"/>
      <c r="Y93" s="19"/>
      <c r="Z93" s="19"/>
      <c r="AA93" s="19"/>
    </row>
    <row r="94" spans="1:27" ht="19.5" customHeight="1">
      <c r="A94" s="172" t="s">
        <v>30</v>
      </c>
      <c r="B94" s="448" t="s">
        <v>479</v>
      </c>
      <c r="C94" s="448">
        <v>50</v>
      </c>
      <c r="D94" s="448" t="s">
        <v>479</v>
      </c>
      <c r="E94" s="448" t="s">
        <v>479</v>
      </c>
      <c r="F94" s="448" t="s">
        <v>479</v>
      </c>
      <c r="G94" s="448" t="s">
        <v>479</v>
      </c>
      <c r="H94" s="448" t="s">
        <v>479</v>
      </c>
      <c r="I94" s="448" t="s">
        <v>479</v>
      </c>
      <c r="J94" s="448" t="s">
        <v>479</v>
      </c>
      <c r="K94" s="448" t="s">
        <v>479</v>
      </c>
      <c r="L94" s="448" t="s">
        <v>479</v>
      </c>
      <c r="M94" s="448" t="s">
        <v>479</v>
      </c>
      <c r="N94" s="448" t="s">
        <v>479</v>
      </c>
      <c r="O94" s="315">
        <f t="shared" si="5"/>
        <v>50</v>
      </c>
      <c r="P94" s="21"/>
      <c r="Q94" s="21"/>
      <c r="R94" s="21"/>
      <c r="S94" s="21"/>
      <c r="T94" s="21"/>
      <c r="U94" s="21"/>
      <c r="V94" s="19"/>
      <c r="W94" s="19"/>
      <c r="X94" s="19"/>
      <c r="Y94" s="19"/>
      <c r="Z94" s="19"/>
      <c r="AA94" s="19"/>
    </row>
    <row r="95" spans="1:27" ht="19.5" customHeight="1">
      <c r="A95" s="171" t="s">
        <v>31</v>
      </c>
      <c r="B95" s="320" t="s">
        <v>479</v>
      </c>
      <c r="C95" s="320" t="s">
        <v>479</v>
      </c>
      <c r="D95" s="320" t="s">
        <v>479</v>
      </c>
      <c r="E95" s="320" t="s">
        <v>479</v>
      </c>
      <c r="F95" s="320" t="s">
        <v>479</v>
      </c>
      <c r="G95" s="320" t="s">
        <v>479</v>
      </c>
      <c r="H95" s="320" t="s">
        <v>479</v>
      </c>
      <c r="I95" s="320" t="s">
        <v>479</v>
      </c>
      <c r="J95" s="320" t="s">
        <v>479</v>
      </c>
      <c r="K95" s="320" t="s">
        <v>479</v>
      </c>
      <c r="L95" s="320" t="s">
        <v>479</v>
      </c>
      <c r="M95" s="320" t="s">
        <v>479</v>
      </c>
      <c r="N95" s="320" t="s">
        <v>479</v>
      </c>
      <c r="O95" s="314">
        <f t="shared" si="5"/>
        <v>257</v>
      </c>
      <c r="P95" s="21"/>
      <c r="Q95" s="21"/>
      <c r="R95" s="21"/>
      <c r="S95" s="21"/>
      <c r="T95" s="21"/>
      <c r="U95" s="21"/>
      <c r="V95" s="19"/>
      <c r="W95" s="19"/>
      <c r="X95" s="19"/>
      <c r="Y95" s="19"/>
      <c r="Z95" s="19"/>
      <c r="AA95" s="19"/>
    </row>
    <row r="96" spans="1:27" ht="19.5" customHeight="1">
      <c r="A96" s="662" t="s">
        <v>32</v>
      </c>
      <c r="B96" s="449" t="s">
        <v>479</v>
      </c>
      <c r="C96" s="449" t="s">
        <v>479</v>
      </c>
      <c r="D96" s="449" t="s">
        <v>479</v>
      </c>
      <c r="E96" s="449" t="s">
        <v>479</v>
      </c>
      <c r="F96" s="449" t="s">
        <v>479</v>
      </c>
      <c r="G96" s="449" t="s">
        <v>479</v>
      </c>
      <c r="H96" s="449" t="s">
        <v>479</v>
      </c>
      <c r="I96" s="449" t="s">
        <v>479</v>
      </c>
      <c r="J96" s="449" t="s">
        <v>479</v>
      </c>
      <c r="K96" s="449" t="s">
        <v>479</v>
      </c>
      <c r="L96" s="449" t="s">
        <v>479</v>
      </c>
      <c r="M96" s="449" t="s">
        <v>479</v>
      </c>
      <c r="N96" s="449" t="s">
        <v>479</v>
      </c>
      <c r="O96" s="328">
        <f t="shared" si="5"/>
        <v>12</v>
      </c>
      <c r="P96" s="21"/>
      <c r="Q96" s="21"/>
      <c r="R96" s="21"/>
      <c r="S96" s="21"/>
      <c r="T96" s="21"/>
      <c r="U96" s="21"/>
      <c r="V96" s="19"/>
      <c r="W96" s="19"/>
      <c r="X96" s="19"/>
      <c r="Y96" s="19"/>
      <c r="Z96" s="19"/>
      <c r="AA96" s="19"/>
    </row>
    <row r="97" spans="1:27" ht="19.5" customHeight="1">
      <c r="A97" s="157" t="s">
        <v>393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100"/>
      <c r="P97" s="21"/>
      <c r="Q97" s="21"/>
      <c r="R97" s="21"/>
      <c r="S97" s="21"/>
      <c r="T97" s="21"/>
      <c r="U97" s="21"/>
      <c r="V97" s="19"/>
      <c r="W97" s="19"/>
      <c r="X97" s="19"/>
      <c r="Y97" s="19"/>
      <c r="Z97" s="19"/>
      <c r="AA97" s="19"/>
    </row>
    <row r="98" spans="1:27" ht="19.5" customHeight="1">
      <c r="A98" s="648"/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100"/>
      <c r="P98" s="21"/>
      <c r="Q98" s="21"/>
      <c r="R98" s="21"/>
      <c r="S98" s="21"/>
      <c r="T98" s="21"/>
      <c r="U98" s="21"/>
      <c r="V98" s="19"/>
      <c r="W98" s="19"/>
      <c r="X98" s="19"/>
      <c r="Y98" s="19"/>
      <c r="Z98" s="19"/>
      <c r="AA98" s="19"/>
    </row>
    <row r="99" spans="1:27" s="13" customFormat="1" ht="25.5">
      <c r="A99" s="51" t="s">
        <v>353</v>
      </c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7"/>
      <c r="P99" s="408"/>
      <c r="Q99" s="408"/>
      <c r="R99" s="408"/>
      <c r="S99" s="408"/>
      <c r="T99" s="408"/>
      <c r="U99" s="408"/>
      <c r="V99" s="22"/>
      <c r="W99" s="22"/>
      <c r="X99" s="22"/>
      <c r="Y99" s="22"/>
      <c r="Z99" s="22"/>
      <c r="AA99" s="22"/>
    </row>
    <row r="100" spans="1:27" ht="12.75">
      <c r="A100" s="40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05"/>
      <c r="P100" s="21"/>
      <c r="Q100" s="21"/>
      <c r="R100" s="21"/>
      <c r="S100" s="21"/>
      <c r="T100" s="21"/>
      <c r="U100" s="21"/>
      <c r="V100" s="19"/>
      <c r="W100" s="19"/>
      <c r="X100" s="19"/>
      <c r="Y100" s="19"/>
      <c r="Z100" s="19"/>
      <c r="AA100" s="19"/>
    </row>
    <row r="101" spans="1:27" ht="18">
      <c r="A101" s="93" t="s">
        <v>551</v>
      </c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100" t="s">
        <v>0</v>
      </c>
      <c r="P101" s="21"/>
      <c r="Q101" s="21"/>
      <c r="R101" s="21"/>
      <c r="S101" s="21"/>
      <c r="T101" s="21"/>
      <c r="U101" s="21"/>
      <c r="V101" s="19"/>
      <c r="W101" s="19"/>
      <c r="X101" s="19"/>
      <c r="Y101" s="19"/>
      <c r="Z101" s="19"/>
      <c r="AA101" s="19"/>
    </row>
    <row r="102" spans="1:27" ht="19.5" customHeight="1">
      <c r="A102" s="217" t="s">
        <v>1</v>
      </c>
      <c r="B102" s="835" t="s">
        <v>103</v>
      </c>
      <c r="C102" s="830"/>
      <c r="D102" s="830"/>
      <c r="E102" s="830"/>
      <c r="F102" s="830"/>
      <c r="G102" s="830"/>
      <c r="H102" s="830"/>
      <c r="I102" s="830"/>
      <c r="J102" s="830"/>
      <c r="K102" s="830"/>
      <c r="L102" s="830"/>
      <c r="M102" s="830"/>
      <c r="N102" s="831"/>
      <c r="O102" s="218" t="s">
        <v>3</v>
      </c>
      <c r="P102" s="21"/>
      <c r="Q102" s="21"/>
      <c r="R102" s="21"/>
      <c r="S102" s="21"/>
      <c r="T102" s="21"/>
      <c r="U102" s="21"/>
      <c r="V102" s="19"/>
      <c r="W102" s="19"/>
      <c r="X102" s="19"/>
      <c r="Y102" s="19"/>
      <c r="Z102" s="19"/>
      <c r="AA102" s="19"/>
    </row>
    <row r="103" spans="1:27" ht="54.75" customHeight="1">
      <c r="A103" s="99"/>
      <c r="B103" s="532" t="s">
        <v>118</v>
      </c>
      <c r="C103" s="532" t="s">
        <v>119</v>
      </c>
      <c r="D103" s="532" t="s">
        <v>120</v>
      </c>
      <c r="E103" s="532" t="s">
        <v>121</v>
      </c>
      <c r="F103" s="532" t="s">
        <v>122</v>
      </c>
      <c r="G103" s="532" t="s">
        <v>123</v>
      </c>
      <c r="H103" s="532" t="s">
        <v>124</v>
      </c>
      <c r="I103" s="532" t="s">
        <v>125</v>
      </c>
      <c r="J103" s="532" t="s">
        <v>126</v>
      </c>
      <c r="K103" s="532" t="s">
        <v>127</v>
      </c>
      <c r="L103" s="532" t="s">
        <v>128</v>
      </c>
      <c r="M103" s="532" t="s">
        <v>369</v>
      </c>
      <c r="N103" s="532" t="s">
        <v>129</v>
      </c>
      <c r="O103" s="403"/>
      <c r="P103" s="21"/>
      <c r="Q103" s="21"/>
      <c r="R103" s="21"/>
      <c r="S103" s="21"/>
      <c r="T103" s="21"/>
      <c r="U103" s="21"/>
      <c r="V103" s="19"/>
      <c r="W103" s="19"/>
      <c r="X103" s="19"/>
      <c r="Y103" s="19"/>
      <c r="Z103" s="19"/>
      <c r="AA103" s="19"/>
    </row>
    <row r="104" spans="1:27" ht="6" customHeight="1">
      <c r="A104" s="172"/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315"/>
      <c r="P104" s="21"/>
      <c r="Q104" s="21"/>
      <c r="R104" s="21"/>
      <c r="S104" s="21"/>
      <c r="T104" s="21"/>
      <c r="U104" s="21"/>
      <c r="V104" s="19"/>
      <c r="W104" s="19"/>
      <c r="X104" s="19"/>
      <c r="Y104" s="19"/>
      <c r="Z104" s="19"/>
      <c r="AA104" s="19"/>
    </row>
    <row r="105" spans="1:27" s="30" customFormat="1" ht="19.5" customHeight="1">
      <c r="A105" s="182" t="s">
        <v>33</v>
      </c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315"/>
      <c r="P105" s="46"/>
      <c r="Q105" s="46"/>
      <c r="R105" s="46"/>
      <c r="S105" s="46"/>
      <c r="T105" s="46"/>
      <c r="U105" s="46"/>
      <c r="V105" s="33"/>
      <c r="W105" s="33"/>
      <c r="X105" s="33"/>
      <c r="Y105" s="33"/>
      <c r="Z105" s="33"/>
      <c r="AA105" s="33"/>
    </row>
    <row r="106" spans="1:27" ht="19.5" customHeight="1">
      <c r="A106" s="177" t="s">
        <v>266</v>
      </c>
      <c r="B106" s="320" t="s">
        <v>479</v>
      </c>
      <c r="C106" s="320" t="s">
        <v>479</v>
      </c>
      <c r="D106" s="320" t="s">
        <v>479</v>
      </c>
      <c r="E106" s="320" t="s">
        <v>479</v>
      </c>
      <c r="F106" s="320" t="s">
        <v>479</v>
      </c>
      <c r="G106" s="320" t="s">
        <v>479</v>
      </c>
      <c r="H106" s="320" t="s">
        <v>479</v>
      </c>
      <c r="I106" s="320" t="s">
        <v>479</v>
      </c>
      <c r="J106" s="320" t="s">
        <v>479</v>
      </c>
      <c r="K106" s="320" t="s">
        <v>479</v>
      </c>
      <c r="L106" s="320" t="s">
        <v>479</v>
      </c>
      <c r="M106" s="320" t="s">
        <v>479</v>
      </c>
      <c r="N106" s="320" t="s">
        <v>479</v>
      </c>
      <c r="O106" s="314">
        <f>SUM(B106:N106,B38:N38)</f>
        <v>0</v>
      </c>
      <c r="P106" s="21"/>
      <c r="Q106" s="21"/>
      <c r="R106" s="21"/>
      <c r="S106" s="21"/>
      <c r="T106" s="21"/>
      <c r="U106" s="21"/>
      <c r="V106" s="19"/>
      <c r="W106" s="19"/>
      <c r="X106" s="19"/>
      <c r="Y106" s="19"/>
      <c r="Z106" s="19"/>
      <c r="AA106" s="19"/>
    </row>
    <row r="107" spans="1:27" s="30" customFormat="1" ht="19.5" customHeight="1">
      <c r="A107" s="180" t="s">
        <v>267</v>
      </c>
      <c r="B107" s="448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315"/>
      <c r="P107" s="46"/>
      <c r="Q107" s="46"/>
      <c r="R107" s="46"/>
      <c r="S107" s="46"/>
      <c r="T107" s="46"/>
      <c r="U107" s="46"/>
      <c r="V107" s="33"/>
      <c r="W107" s="33"/>
      <c r="X107" s="33"/>
      <c r="Y107" s="33"/>
      <c r="Z107" s="33"/>
      <c r="AA107" s="33"/>
    </row>
    <row r="108" spans="1:27" ht="19.5" customHeight="1">
      <c r="A108" s="177" t="s">
        <v>35</v>
      </c>
      <c r="B108" s="320" t="s">
        <v>479</v>
      </c>
      <c r="C108" s="320" t="s">
        <v>479</v>
      </c>
      <c r="D108" s="320" t="s">
        <v>479</v>
      </c>
      <c r="E108" s="320" t="s">
        <v>479</v>
      </c>
      <c r="F108" s="320" t="s">
        <v>479</v>
      </c>
      <c r="G108" s="320" t="s">
        <v>479</v>
      </c>
      <c r="H108" s="320" t="s">
        <v>479</v>
      </c>
      <c r="I108" s="320" t="s">
        <v>479</v>
      </c>
      <c r="J108" s="320" t="s">
        <v>479</v>
      </c>
      <c r="K108" s="320" t="s">
        <v>479</v>
      </c>
      <c r="L108" s="320" t="s">
        <v>479</v>
      </c>
      <c r="M108" s="320" t="s">
        <v>479</v>
      </c>
      <c r="N108" s="320" t="s">
        <v>479</v>
      </c>
      <c r="O108" s="314">
        <f>SUM(B108:N108,B40:N40)</f>
        <v>242</v>
      </c>
      <c r="P108" s="21"/>
      <c r="Q108" s="21"/>
      <c r="R108" s="21"/>
      <c r="S108" s="21"/>
      <c r="T108" s="21"/>
      <c r="U108" s="21"/>
      <c r="V108" s="19"/>
      <c r="W108" s="19"/>
      <c r="X108" s="19"/>
      <c r="Y108" s="19"/>
      <c r="Z108" s="19"/>
      <c r="AA108" s="19"/>
    </row>
    <row r="109" spans="1:27" ht="19.5" customHeight="1">
      <c r="A109" s="179" t="s">
        <v>36</v>
      </c>
      <c r="B109" s="448" t="s">
        <v>479</v>
      </c>
      <c r="C109" s="448" t="s">
        <v>479</v>
      </c>
      <c r="D109" s="448" t="s">
        <v>479</v>
      </c>
      <c r="E109" s="448" t="s">
        <v>479</v>
      </c>
      <c r="F109" s="448" t="s">
        <v>479</v>
      </c>
      <c r="G109" s="448" t="s">
        <v>479</v>
      </c>
      <c r="H109" s="448" t="s">
        <v>479</v>
      </c>
      <c r="I109" s="448" t="s">
        <v>479</v>
      </c>
      <c r="J109" s="448" t="s">
        <v>479</v>
      </c>
      <c r="K109" s="448" t="s">
        <v>479</v>
      </c>
      <c r="L109" s="448" t="s">
        <v>479</v>
      </c>
      <c r="M109" s="448" t="s">
        <v>479</v>
      </c>
      <c r="N109" s="448" t="s">
        <v>479</v>
      </c>
      <c r="O109" s="315">
        <f>SUM(B109:N109,B41:N41)</f>
        <v>0</v>
      </c>
      <c r="P109" s="21"/>
      <c r="Q109" s="21"/>
      <c r="R109" s="21"/>
      <c r="S109" s="21"/>
      <c r="T109" s="21"/>
      <c r="U109" s="21"/>
      <c r="V109" s="19"/>
      <c r="W109" s="19"/>
      <c r="X109" s="19"/>
      <c r="Y109" s="19"/>
      <c r="Z109" s="19"/>
      <c r="AA109" s="19"/>
    </row>
    <row r="110" spans="1:27" ht="19.5" customHeight="1">
      <c r="A110" s="174" t="s">
        <v>240</v>
      </c>
      <c r="B110" s="320" t="s">
        <v>479</v>
      </c>
      <c r="C110" s="320" t="s">
        <v>479</v>
      </c>
      <c r="D110" s="320" t="s">
        <v>479</v>
      </c>
      <c r="E110" s="320" t="s">
        <v>479</v>
      </c>
      <c r="F110" s="320" t="s">
        <v>479</v>
      </c>
      <c r="G110" s="320" t="s">
        <v>479</v>
      </c>
      <c r="H110" s="320" t="s">
        <v>479</v>
      </c>
      <c r="I110" s="320" t="s">
        <v>479</v>
      </c>
      <c r="J110" s="320" t="s">
        <v>479</v>
      </c>
      <c r="K110" s="320" t="s">
        <v>479</v>
      </c>
      <c r="L110" s="320" t="s">
        <v>479</v>
      </c>
      <c r="M110" s="320" t="s">
        <v>479</v>
      </c>
      <c r="N110" s="320" t="s">
        <v>479</v>
      </c>
      <c r="O110" s="314">
        <f>SUM(B110:N110,B42:N42)</f>
        <v>0</v>
      </c>
      <c r="P110" s="21"/>
      <c r="Q110" s="21"/>
      <c r="R110" s="21"/>
      <c r="S110" s="21"/>
      <c r="T110" s="21"/>
      <c r="U110" s="21"/>
      <c r="V110" s="19"/>
      <c r="W110" s="19"/>
      <c r="X110" s="19"/>
      <c r="Y110" s="19"/>
      <c r="Z110" s="19"/>
      <c r="AA110" s="19"/>
    </row>
    <row r="111" spans="1:27" ht="19.5" customHeight="1">
      <c r="A111" s="180" t="s">
        <v>268</v>
      </c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25"/>
      <c r="P111" s="21"/>
      <c r="Q111" s="21"/>
      <c r="R111" s="21"/>
      <c r="S111" s="21"/>
      <c r="T111" s="21"/>
      <c r="U111" s="21"/>
      <c r="V111" s="19"/>
      <c r="W111" s="19"/>
      <c r="X111" s="19"/>
      <c r="Y111" s="19"/>
      <c r="Z111" s="19"/>
      <c r="AA111" s="19"/>
    </row>
    <row r="112" spans="1:27" ht="19.5" customHeight="1">
      <c r="A112" s="177" t="s">
        <v>37</v>
      </c>
      <c r="B112" s="312" t="s">
        <v>479</v>
      </c>
      <c r="C112" s="312" t="s">
        <v>479</v>
      </c>
      <c r="D112" s="312" t="s">
        <v>479</v>
      </c>
      <c r="E112" s="312" t="s">
        <v>479</v>
      </c>
      <c r="F112" s="312" t="s">
        <v>479</v>
      </c>
      <c r="G112" s="312" t="s">
        <v>479</v>
      </c>
      <c r="H112" s="312" t="s">
        <v>479</v>
      </c>
      <c r="I112" s="312" t="s">
        <v>479</v>
      </c>
      <c r="J112" s="312" t="s">
        <v>479</v>
      </c>
      <c r="K112" s="312" t="s">
        <v>479</v>
      </c>
      <c r="L112" s="312" t="s">
        <v>479</v>
      </c>
      <c r="M112" s="312" t="s">
        <v>479</v>
      </c>
      <c r="N112" s="312" t="s">
        <v>479</v>
      </c>
      <c r="O112" s="314">
        <f>SUM(B112:N112,B44:N44)</f>
        <v>566</v>
      </c>
      <c r="P112" s="21"/>
      <c r="Q112" s="21"/>
      <c r="R112" s="21"/>
      <c r="S112" s="21"/>
      <c r="T112" s="21"/>
      <c r="U112" s="21"/>
      <c r="V112" s="19"/>
      <c r="W112" s="19"/>
      <c r="X112" s="19"/>
      <c r="Y112" s="19"/>
      <c r="Z112" s="19"/>
      <c r="AA112" s="19"/>
    </row>
    <row r="113" spans="1:27" ht="19.5" customHeight="1">
      <c r="A113" s="179" t="s">
        <v>38</v>
      </c>
      <c r="B113" s="311" t="s">
        <v>479</v>
      </c>
      <c r="C113" s="311" t="s">
        <v>479</v>
      </c>
      <c r="D113" s="311" t="s">
        <v>479</v>
      </c>
      <c r="E113" s="311" t="s">
        <v>479</v>
      </c>
      <c r="F113" s="311" t="s">
        <v>479</v>
      </c>
      <c r="G113" s="311" t="s">
        <v>479</v>
      </c>
      <c r="H113" s="311" t="s">
        <v>479</v>
      </c>
      <c r="I113" s="311" t="s">
        <v>479</v>
      </c>
      <c r="J113" s="311" t="s">
        <v>479</v>
      </c>
      <c r="K113" s="311" t="s">
        <v>479</v>
      </c>
      <c r="L113" s="311" t="s">
        <v>479</v>
      </c>
      <c r="M113" s="311" t="s">
        <v>479</v>
      </c>
      <c r="N113" s="311" t="s">
        <v>479</v>
      </c>
      <c r="O113" s="315">
        <f>SUM(B113:N113,B45:N45)</f>
        <v>0</v>
      </c>
      <c r="P113" s="21"/>
      <c r="Q113" s="21"/>
      <c r="R113" s="21"/>
      <c r="S113" s="21"/>
      <c r="T113" s="21"/>
      <c r="U113" s="21"/>
      <c r="V113" s="19"/>
      <c r="W113" s="19"/>
      <c r="X113" s="19"/>
      <c r="Y113" s="19"/>
      <c r="Z113" s="19"/>
      <c r="AA113" s="19"/>
    </row>
    <row r="114" spans="1:27" s="2" customFormat="1" ht="19.5" customHeight="1">
      <c r="A114" s="174" t="s">
        <v>242</v>
      </c>
      <c r="B114" s="312" t="s">
        <v>479</v>
      </c>
      <c r="C114" s="312" t="s">
        <v>479</v>
      </c>
      <c r="D114" s="312" t="s">
        <v>479</v>
      </c>
      <c r="E114" s="312" t="s">
        <v>479</v>
      </c>
      <c r="F114" s="312" t="s">
        <v>479</v>
      </c>
      <c r="G114" s="312" t="s">
        <v>479</v>
      </c>
      <c r="H114" s="312" t="s">
        <v>479</v>
      </c>
      <c r="I114" s="312" t="s">
        <v>479</v>
      </c>
      <c r="J114" s="312" t="s">
        <v>479</v>
      </c>
      <c r="K114" s="312" t="s">
        <v>479</v>
      </c>
      <c r="L114" s="312" t="s">
        <v>479</v>
      </c>
      <c r="M114" s="312" t="s">
        <v>479</v>
      </c>
      <c r="N114" s="312" t="s">
        <v>479</v>
      </c>
      <c r="O114" s="314">
        <f>SUM(B114:N114,B46:N46)</f>
        <v>0</v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9.5" customHeight="1">
      <c r="A115" s="180" t="s">
        <v>277</v>
      </c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5"/>
      <c r="P115" s="21"/>
      <c r="Q115" s="21"/>
      <c r="R115" s="21"/>
      <c r="S115" s="21"/>
      <c r="T115" s="21"/>
      <c r="U115" s="21"/>
      <c r="V115" s="19"/>
      <c r="W115" s="19"/>
      <c r="X115" s="19"/>
      <c r="Y115" s="19"/>
      <c r="Z115" s="19"/>
      <c r="AA115" s="19"/>
    </row>
    <row r="116" spans="1:27" ht="19.5" customHeight="1">
      <c r="A116" s="177" t="s">
        <v>40</v>
      </c>
      <c r="B116" s="312" t="s">
        <v>479</v>
      </c>
      <c r="C116" s="312" t="s">
        <v>479</v>
      </c>
      <c r="D116" s="312" t="s">
        <v>479</v>
      </c>
      <c r="E116" s="312" t="s">
        <v>479</v>
      </c>
      <c r="F116" s="312" t="s">
        <v>479</v>
      </c>
      <c r="G116" s="312" t="s">
        <v>479</v>
      </c>
      <c r="H116" s="312" t="s">
        <v>479</v>
      </c>
      <c r="I116" s="312" t="s">
        <v>479</v>
      </c>
      <c r="J116" s="312" t="s">
        <v>479</v>
      </c>
      <c r="K116" s="312" t="s">
        <v>479</v>
      </c>
      <c r="L116" s="312" t="s">
        <v>479</v>
      </c>
      <c r="M116" s="312" t="s">
        <v>479</v>
      </c>
      <c r="N116" s="312" t="s">
        <v>479</v>
      </c>
      <c r="O116" s="314">
        <f aca="true" t="shared" si="6" ref="O116:O128">SUM(B116:N116,B48:N48)</f>
        <v>0</v>
      </c>
      <c r="P116" s="21"/>
      <c r="Q116" s="21"/>
      <c r="R116" s="21"/>
      <c r="S116" s="21"/>
      <c r="T116" s="21"/>
      <c r="U116" s="21"/>
      <c r="V116" s="19"/>
      <c r="W116" s="19"/>
      <c r="X116" s="19"/>
      <c r="Y116" s="19"/>
      <c r="Z116" s="19"/>
      <c r="AA116" s="19"/>
    </row>
    <row r="117" spans="1:27" ht="19.5" customHeight="1">
      <c r="A117" s="179" t="s">
        <v>41</v>
      </c>
      <c r="B117" s="311" t="s">
        <v>479</v>
      </c>
      <c r="C117" s="311" t="s">
        <v>479</v>
      </c>
      <c r="D117" s="311" t="s">
        <v>479</v>
      </c>
      <c r="E117" s="311" t="s">
        <v>479</v>
      </c>
      <c r="F117" s="311" t="s">
        <v>479</v>
      </c>
      <c r="G117" s="311" t="s">
        <v>479</v>
      </c>
      <c r="H117" s="311" t="s">
        <v>479</v>
      </c>
      <c r="I117" s="311" t="s">
        <v>479</v>
      </c>
      <c r="J117" s="311" t="s">
        <v>479</v>
      </c>
      <c r="K117" s="311" t="s">
        <v>479</v>
      </c>
      <c r="L117" s="311" t="s">
        <v>479</v>
      </c>
      <c r="M117" s="311" t="s">
        <v>479</v>
      </c>
      <c r="N117" s="311" t="s">
        <v>479</v>
      </c>
      <c r="O117" s="315">
        <f t="shared" si="6"/>
        <v>0</v>
      </c>
      <c r="P117" s="21"/>
      <c r="Q117" s="21"/>
      <c r="R117" s="21"/>
      <c r="S117" s="21"/>
      <c r="T117" s="21"/>
      <c r="U117" s="21"/>
      <c r="V117" s="19"/>
      <c r="W117" s="19"/>
      <c r="X117" s="19"/>
      <c r="Y117" s="19"/>
      <c r="Z117" s="19"/>
      <c r="AA117" s="19"/>
    </row>
    <row r="118" spans="1:27" ht="19.5" customHeight="1">
      <c r="A118" s="176" t="s">
        <v>52</v>
      </c>
      <c r="B118" s="312">
        <v>0</v>
      </c>
      <c r="C118" s="312">
        <v>154</v>
      </c>
      <c r="D118" s="312" t="s">
        <v>479</v>
      </c>
      <c r="E118" s="312" t="s">
        <v>479</v>
      </c>
      <c r="F118" s="312" t="s">
        <v>479</v>
      </c>
      <c r="G118" s="312" t="s">
        <v>479</v>
      </c>
      <c r="H118" s="312" t="s">
        <v>479</v>
      </c>
      <c r="I118" s="312" t="s">
        <v>479</v>
      </c>
      <c r="J118" s="312">
        <v>378</v>
      </c>
      <c r="K118" s="312" t="s">
        <v>479</v>
      </c>
      <c r="L118" s="312" t="s">
        <v>479</v>
      </c>
      <c r="M118" s="312" t="s">
        <v>479</v>
      </c>
      <c r="N118" s="312" t="s">
        <v>479</v>
      </c>
      <c r="O118" s="314">
        <f t="shared" si="6"/>
        <v>545</v>
      </c>
      <c r="P118" s="21"/>
      <c r="Q118" s="21"/>
      <c r="R118" s="21"/>
      <c r="S118" s="21"/>
      <c r="T118" s="21"/>
      <c r="U118" s="21"/>
      <c r="V118" s="19"/>
      <c r="W118" s="19"/>
      <c r="X118" s="19"/>
      <c r="Y118" s="19"/>
      <c r="Z118" s="19"/>
      <c r="AA118" s="19"/>
    </row>
    <row r="119" spans="1:27" ht="19.5" customHeight="1">
      <c r="A119" s="181" t="s">
        <v>42</v>
      </c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5">
        <f t="shared" si="6"/>
        <v>0</v>
      </c>
      <c r="P119" s="21"/>
      <c r="Q119" s="21"/>
      <c r="R119" s="21"/>
      <c r="S119" s="21"/>
      <c r="T119" s="21"/>
      <c r="U119" s="21"/>
      <c r="V119" s="19"/>
      <c r="W119" s="19"/>
      <c r="X119" s="19"/>
      <c r="Y119" s="19"/>
      <c r="Z119" s="19"/>
      <c r="AA119" s="19"/>
    </row>
    <row r="120" spans="1:27" ht="19.5" customHeight="1">
      <c r="A120" s="177" t="s">
        <v>332</v>
      </c>
      <c r="B120" s="312" t="s">
        <v>479</v>
      </c>
      <c r="C120" s="312">
        <v>72</v>
      </c>
      <c r="D120" s="312" t="s">
        <v>479</v>
      </c>
      <c r="E120" s="312" t="s">
        <v>479</v>
      </c>
      <c r="F120" s="312">
        <v>9958</v>
      </c>
      <c r="G120" s="312" t="s">
        <v>479</v>
      </c>
      <c r="H120" s="312" t="s">
        <v>479</v>
      </c>
      <c r="I120" s="312">
        <v>290</v>
      </c>
      <c r="J120" s="312" t="s">
        <v>479</v>
      </c>
      <c r="K120" s="312">
        <v>780</v>
      </c>
      <c r="L120" s="312" t="s">
        <v>479</v>
      </c>
      <c r="M120" s="312" t="s">
        <v>479</v>
      </c>
      <c r="N120" s="312" t="s">
        <v>479</v>
      </c>
      <c r="O120" s="314">
        <f t="shared" si="6"/>
        <v>136521</v>
      </c>
      <c r="P120" s="21"/>
      <c r="Q120" s="21"/>
      <c r="R120" s="21"/>
      <c r="S120" s="21"/>
      <c r="T120" s="21"/>
      <c r="U120" s="21"/>
      <c r="V120" s="19"/>
      <c r="W120" s="19"/>
      <c r="X120" s="19"/>
      <c r="Y120" s="19"/>
      <c r="Z120" s="19"/>
      <c r="AA120" s="19"/>
    </row>
    <row r="121" spans="1:27" ht="19.5" customHeight="1">
      <c r="A121" s="179" t="s">
        <v>43</v>
      </c>
      <c r="B121" s="311" t="s">
        <v>479</v>
      </c>
      <c r="C121" s="311" t="s">
        <v>479</v>
      </c>
      <c r="D121" s="311">
        <v>0</v>
      </c>
      <c r="E121" s="311" t="s">
        <v>479</v>
      </c>
      <c r="F121" s="311">
        <v>216</v>
      </c>
      <c r="G121" s="311" t="s">
        <v>479</v>
      </c>
      <c r="H121" s="311" t="s">
        <v>479</v>
      </c>
      <c r="I121" s="311">
        <v>165</v>
      </c>
      <c r="J121" s="311" t="s">
        <v>479</v>
      </c>
      <c r="K121" s="311" t="s">
        <v>479</v>
      </c>
      <c r="L121" s="311" t="s">
        <v>479</v>
      </c>
      <c r="M121" s="311" t="s">
        <v>479</v>
      </c>
      <c r="N121" s="311" t="s">
        <v>479</v>
      </c>
      <c r="O121" s="315">
        <f t="shared" si="6"/>
        <v>1478</v>
      </c>
      <c r="P121" s="21"/>
      <c r="Q121" s="21"/>
      <c r="R121" s="21"/>
      <c r="S121" s="21"/>
      <c r="T121" s="21"/>
      <c r="U121" s="21"/>
      <c r="V121" s="19"/>
      <c r="W121" s="19"/>
      <c r="X121" s="19"/>
      <c r="Y121" s="19"/>
      <c r="Z121" s="19"/>
      <c r="AA121" s="19"/>
    </row>
    <row r="122" spans="1:27" ht="19.5" customHeight="1">
      <c r="A122" s="177" t="s">
        <v>333</v>
      </c>
      <c r="B122" s="312" t="s">
        <v>479</v>
      </c>
      <c r="C122" s="312" t="s">
        <v>479</v>
      </c>
      <c r="D122" s="312" t="s">
        <v>479</v>
      </c>
      <c r="E122" s="312">
        <v>0</v>
      </c>
      <c r="F122" s="312" t="s">
        <v>479</v>
      </c>
      <c r="G122" s="312" t="s">
        <v>479</v>
      </c>
      <c r="H122" s="312" t="s">
        <v>479</v>
      </c>
      <c r="I122" s="312" t="s">
        <v>479</v>
      </c>
      <c r="J122" s="312" t="s">
        <v>479</v>
      </c>
      <c r="K122" s="312" t="s">
        <v>479</v>
      </c>
      <c r="L122" s="312" t="s">
        <v>479</v>
      </c>
      <c r="M122" s="312" t="s">
        <v>479</v>
      </c>
      <c r="N122" s="312" t="s">
        <v>479</v>
      </c>
      <c r="O122" s="314">
        <f t="shared" si="6"/>
        <v>34</v>
      </c>
      <c r="P122" s="21"/>
      <c r="Q122" s="21"/>
      <c r="R122" s="21"/>
      <c r="S122" s="21"/>
      <c r="T122" s="21"/>
      <c r="U122" s="21"/>
      <c r="V122" s="19"/>
      <c r="W122" s="19"/>
      <c r="X122" s="19"/>
      <c r="Y122" s="19"/>
      <c r="Z122" s="19"/>
      <c r="AA122" s="19"/>
    </row>
    <row r="123" spans="1:27" ht="19.5" customHeight="1">
      <c r="A123" s="179" t="s">
        <v>344</v>
      </c>
      <c r="B123" s="311" t="s">
        <v>479</v>
      </c>
      <c r="C123" s="311" t="s">
        <v>479</v>
      </c>
      <c r="D123" s="311" t="s">
        <v>479</v>
      </c>
      <c r="E123" s="311" t="s">
        <v>479</v>
      </c>
      <c r="F123" s="311">
        <v>0</v>
      </c>
      <c r="G123" s="311">
        <v>120</v>
      </c>
      <c r="H123" s="311" t="s">
        <v>479</v>
      </c>
      <c r="I123" s="311" t="s">
        <v>479</v>
      </c>
      <c r="J123" s="311" t="s">
        <v>479</v>
      </c>
      <c r="K123" s="311" t="s">
        <v>479</v>
      </c>
      <c r="L123" s="311" t="s">
        <v>479</v>
      </c>
      <c r="M123" s="311" t="s">
        <v>479</v>
      </c>
      <c r="N123" s="311" t="s">
        <v>479</v>
      </c>
      <c r="O123" s="315">
        <f t="shared" si="6"/>
        <v>131</v>
      </c>
      <c r="P123" s="21"/>
      <c r="Q123" s="21"/>
      <c r="R123" s="21"/>
      <c r="S123" s="21"/>
      <c r="T123" s="21"/>
      <c r="U123" s="21"/>
      <c r="V123" s="19"/>
      <c r="W123" s="19"/>
      <c r="X123" s="19"/>
      <c r="Y123" s="19"/>
      <c r="Z123" s="19"/>
      <c r="AA123" s="19"/>
    </row>
    <row r="124" spans="1:27" ht="19.5" customHeight="1">
      <c r="A124" s="177" t="s">
        <v>44</v>
      </c>
      <c r="B124" s="312" t="s">
        <v>479</v>
      </c>
      <c r="C124" s="312" t="s">
        <v>479</v>
      </c>
      <c r="D124" s="312" t="s">
        <v>479</v>
      </c>
      <c r="E124" s="312" t="s">
        <v>479</v>
      </c>
      <c r="F124" s="312" t="s">
        <v>479</v>
      </c>
      <c r="G124" s="312">
        <v>2919</v>
      </c>
      <c r="H124" s="312" t="s">
        <v>479</v>
      </c>
      <c r="I124" s="312">
        <v>2</v>
      </c>
      <c r="J124" s="312">
        <v>3901</v>
      </c>
      <c r="K124" s="312">
        <v>614</v>
      </c>
      <c r="L124" s="312" t="s">
        <v>479</v>
      </c>
      <c r="M124" s="312" t="s">
        <v>479</v>
      </c>
      <c r="N124" s="312" t="s">
        <v>479</v>
      </c>
      <c r="O124" s="314">
        <f t="shared" si="6"/>
        <v>8802</v>
      </c>
      <c r="P124" s="21"/>
      <c r="Q124" s="21"/>
      <c r="R124" s="21"/>
      <c r="S124" s="21"/>
      <c r="T124" s="21"/>
      <c r="U124" s="21"/>
      <c r="V124" s="19"/>
      <c r="W124" s="19"/>
      <c r="X124" s="19"/>
      <c r="Y124" s="19"/>
      <c r="Z124" s="19"/>
      <c r="AA124" s="19"/>
    </row>
    <row r="125" spans="1:27" s="30" customFormat="1" ht="19.5" customHeight="1">
      <c r="A125" s="298" t="s">
        <v>449</v>
      </c>
      <c r="B125" s="311" t="s">
        <v>479</v>
      </c>
      <c r="C125" s="311" t="s">
        <v>479</v>
      </c>
      <c r="D125" s="311" t="s">
        <v>479</v>
      </c>
      <c r="E125" s="311" t="s">
        <v>479</v>
      </c>
      <c r="F125" s="311" t="s">
        <v>479</v>
      </c>
      <c r="G125" s="311">
        <v>383</v>
      </c>
      <c r="H125" s="311">
        <v>0</v>
      </c>
      <c r="I125" s="311" t="s">
        <v>479</v>
      </c>
      <c r="J125" s="311" t="s">
        <v>479</v>
      </c>
      <c r="K125" s="311" t="s">
        <v>479</v>
      </c>
      <c r="L125" s="311" t="s">
        <v>479</v>
      </c>
      <c r="M125" s="311" t="s">
        <v>479</v>
      </c>
      <c r="N125" s="311" t="s">
        <v>479</v>
      </c>
      <c r="O125" s="315">
        <f t="shared" si="6"/>
        <v>383</v>
      </c>
      <c r="P125" s="46"/>
      <c r="Q125" s="46"/>
      <c r="R125" s="46"/>
      <c r="S125" s="46"/>
      <c r="T125" s="46"/>
      <c r="U125" s="46"/>
      <c r="V125" s="33"/>
      <c r="W125" s="33"/>
      <c r="X125" s="33"/>
      <c r="Y125" s="33"/>
      <c r="Z125" s="33"/>
      <c r="AA125" s="33"/>
    </row>
    <row r="126" spans="1:27" ht="19.5" customHeight="1">
      <c r="A126" s="651" t="s">
        <v>450</v>
      </c>
      <c r="B126" s="312" t="s">
        <v>479</v>
      </c>
      <c r="C126" s="312">
        <v>2321</v>
      </c>
      <c r="D126" s="312">
        <v>778</v>
      </c>
      <c r="E126" s="312">
        <v>156</v>
      </c>
      <c r="F126" s="312" t="s">
        <v>479</v>
      </c>
      <c r="G126" s="312" t="s">
        <v>479</v>
      </c>
      <c r="H126" s="312">
        <v>3</v>
      </c>
      <c r="I126" s="312">
        <v>0</v>
      </c>
      <c r="J126" s="312" t="s">
        <v>479</v>
      </c>
      <c r="K126" s="312" t="s">
        <v>479</v>
      </c>
      <c r="L126" s="312" t="s">
        <v>479</v>
      </c>
      <c r="M126" s="312" t="s">
        <v>479</v>
      </c>
      <c r="N126" s="312" t="s">
        <v>479</v>
      </c>
      <c r="O126" s="314">
        <f t="shared" si="6"/>
        <v>15496</v>
      </c>
      <c r="P126" s="21"/>
      <c r="Q126" s="21"/>
      <c r="R126" s="21"/>
      <c r="S126" s="21"/>
      <c r="T126" s="21"/>
      <c r="U126" s="21"/>
      <c r="V126" s="19"/>
      <c r="W126" s="19"/>
      <c r="X126" s="19"/>
      <c r="Y126" s="19"/>
      <c r="Z126" s="19"/>
      <c r="AA126" s="19"/>
    </row>
    <row r="127" spans="1:27" s="30" customFormat="1" ht="19.5" customHeight="1">
      <c r="A127" s="654" t="s">
        <v>452</v>
      </c>
      <c r="B127" s="311" t="s">
        <v>479</v>
      </c>
      <c r="C127" s="311">
        <v>23012</v>
      </c>
      <c r="D127" s="311">
        <v>6509</v>
      </c>
      <c r="E127" s="311">
        <v>18070</v>
      </c>
      <c r="F127" s="311">
        <v>2884</v>
      </c>
      <c r="G127" s="311">
        <v>1623</v>
      </c>
      <c r="H127" s="311" t="s">
        <v>479</v>
      </c>
      <c r="I127" s="311">
        <v>4007</v>
      </c>
      <c r="J127" s="311">
        <v>33580</v>
      </c>
      <c r="K127" s="311">
        <v>27</v>
      </c>
      <c r="L127" s="311" t="s">
        <v>479</v>
      </c>
      <c r="M127" s="311" t="s">
        <v>479</v>
      </c>
      <c r="N127" s="311">
        <v>180</v>
      </c>
      <c r="O127" s="315">
        <f t="shared" si="6"/>
        <v>487553</v>
      </c>
      <c r="P127" s="46"/>
      <c r="Q127" s="46"/>
      <c r="R127" s="46"/>
      <c r="S127" s="46"/>
      <c r="T127" s="46"/>
      <c r="U127" s="46"/>
      <c r="V127" s="33"/>
      <c r="W127" s="33"/>
      <c r="X127" s="33"/>
      <c r="Y127" s="33"/>
      <c r="Z127" s="33"/>
      <c r="AA127" s="33"/>
    </row>
    <row r="128" spans="1:27" ht="19.5" customHeight="1">
      <c r="A128" s="652" t="s">
        <v>451</v>
      </c>
      <c r="B128" s="312" t="s">
        <v>479</v>
      </c>
      <c r="C128" s="312" t="s">
        <v>479</v>
      </c>
      <c r="D128" s="312" t="s">
        <v>479</v>
      </c>
      <c r="E128" s="312" t="s">
        <v>479</v>
      </c>
      <c r="F128" s="312" t="s">
        <v>479</v>
      </c>
      <c r="G128" s="312" t="s">
        <v>479</v>
      </c>
      <c r="H128" s="312" t="s">
        <v>479</v>
      </c>
      <c r="I128" s="312" t="s">
        <v>479</v>
      </c>
      <c r="J128" s="312" t="s">
        <v>479</v>
      </c>
      <c r="K128" s="312">
        <v>0</v>
      </c>
      <c r="L128" s="312" t="s">
        <v>479</v>
      </c>
      <c r="M128" s="312" t="s">
        <v>479</v>
      </c>
      <c r="N128" s="312" t="s">
        <v>479</v>
      </c>
      <c r="O128" s="314">
        <f t="shared" si="6"/>
        <v>0</v>
      </c>
      <c r="P128" s="21"/>
      <c r="Q128" s="21"/>
      <c r="R128" s="21"/>
      <c r="S128" s="21"/>
      <c r="T128" s="21"/>
      <c r="U128" s="21"/>
      <c r="V128" s="19"/>
      <c r="W128" s="19"/>
      <c r="X128" s="19"/>
      <c r="Y128" s="19"/>
      <c r="Z128" s="19"/>
      <c r="AA128" s="19"/>
    </row>
    <row r="129" spans="1:27" ht="30" customHeight="1">
      <c r="A129" s="178" t="s">
        <v>3</v>
      </c>
      <c r="B129" s="461">
        <f aca="true" t="shared" si="7" ref="B129:O129">SUM(B74:B110)+SUM(B111:B128)</f>
        <v>81</v>
      </c>
      <c r="C129" s="461">
        <f t="shared" si="7"/>
        <v>345694</v>
      </c>
      <c r="D129" s="461">
        <f t="shared" si="7"/>
        <v>180295</v>
      </c>
      <c r="E129" s="461">
        <f t="shared" si="7"/>
        <v>431657</v>
      </c>
      <c r="F129" s="461">
        <f t="shared" si="7"/>
        <v>18649</v>
      </c>
      <c r="G129" s="461">
        <f t="shared" si="7"/>
        <v>5080</v>
      </c>
      <c r="H129" s="461">
        <f t="shared" si="7"/>
        <v>34</v>
      </c>
      <c r="I129" s="461">
        <f t="shared" si="7"/>
        <v>8662</v>
      </c>
      <c r="J129" s="461">
        <f t="shared" si="7"/>
        <v>38989</v>
      </c>
      <c r="K129" s="461">
        <f t="shared" si="7"/>
        <v>1673</v>
      </c>
      <c r="L129" s="461">
        <f t="shared" si="7"/>
        <v>131632</v>
      </c>
      <c r="M129" s="461">
        <f t="shared" si="7"/>
        <v>0</v>
      </c>
      <c r="N129" s="461">
        <f t="shared" si="7"/>
        <v>541</v>
      </c>
      <c r="O129" s="461">
        <f t="shared" si="7"/>
        <v>3393731</v>
      </c>
      <c r="P129" s="21"/>
      <c r="Q129" s="21"/>
      <c r="R129" s="21"/>
      <c r="S129" s="21"/>
      <c r="T129" s="21"/>
      <c r="U129" s="21"/>
      <c r="V129" s="19"/>
      <c r="W129" s="19"/>
      <c r="X129" s="19"/>
      <c r="Y129" s="19"/>
      <c r="Z129" s="19"/>
      <c r="AA129" s="19"/>
    </row>
    <row r="130" spans="1:27" ht="30" customHeight="1">
      <c r="A130" s="116" t="s">
        <v>553</v>
      </c>
      <c r="B130" s="117">
        <f aca="true" t="shared" si="8" ref="B130:O130">SUM(B129-B133)</f>
        <v>-33</v>
      </c>
      <c r="C130" s="117">
        <f t="shared" si="8"/>
        <v>-295</v>
      </c>
      <c r="D130" s="117">
        <f t="shared" si="8"/>
        <v>7234</v>
      </c>
      <c r="E130" s="117">
        <f t="shared" si="8"/>
        <v>-10217</v>
      </c>
      <c r="F130" s="117">
        <f t="shared" si="8"/>
        <v>3419</v>
      </c>
      <c r="G130" s="117">
        <f t="shared" si="8"/>
        <v>-1016</v>
      </c>
      <c r="H130" s="117">
        <f t="shared" si="8"/>
        <v>25</v>
      </c>
      <c r="I130" s="117">
        <f t="shared" si="8"/>
        <v>2281</v>
      </c>
      <c r="J130" s="117">
        <f t="shared" si="8"/>
        <v>-30276</v>
      </c>
      <c r="K130" s="117">
        <f t="shared" si="8"/>
        <v>443</v>
      </c>
      <c r="L130" s="117">
        <f t="shared" si="8"/>
        <v>-49399</v>
      </c>
      <c r="M130" s="117">
        <f t="shared" si="8"/>
        <v>0</v>
      </c>
      <c r="N130" s="117">
        <f t="shared" si="8"/>
        <v>292</v>
      </c>
      <c r="O130" s="117">
        <f t="shared" si="8"/>
        <v>60199</v>
      </c>
      <c r="P130" s="21"/>
      <c r="Q130" s="21"/>
      <c r="R130" s="21"/>
      <c r="S130" s="21"/>
      <c r="T130" s="21"/>
      <c r="U130" s="21"/>
      <c r="V130" s="19"/>
      <c r="W130" s="19"/>
      <c r="X130" s="19"/>
      <c r="Y130" s="19"/>
      <c r="Z130" s="19"/>
      <c r="AA130" s="19"/>
    </row>
    <row r="131" spans="1:27" ht="30" customHeight="1">
      <c r="A131" s="116" t="s">
        <v>554</v>
      </c>
      <c r="B131" s="456">
        <f>(B129-B133)/ABS(B133)</f>
        <v>-0.2894736842105263</v>
      </c>
      <c r="C131" s="456">
        <f aca="true" t="shared" si="9" ref="C131:O131">(C129-C133)/ABS(C133)</f>
        <v>-0.0008526282627482377</v>
      </c>
      <c r="D131" s="456">
        <f t="shared" si="9"/>
        <v>0.04180029007113099</v>
      </c>
      <c r="E131" s="456">
        <f>(E129-E133)/ABS(E133)</f>
        <v>-0.023121975947894648</v>
      </c>
      <c r="F131" s="699">
        <f t="shared" si="9"/>
        <v>0.22449113591595535</v>
      </c>
      <c r="G131" s="456">
        <f t="shared" si="9"/>
        <v>-0.16666666666666666</v>
      </c>
      <c r="H131" s="456">
        <f t="shared" si="9"/>
        <v>2.7777777777777777</v>
      </c>
      <c r="I131" s="456">
        <f t="shared" si="9"/>
        <v>0.3574674815859583</v>
      </c>
      <c r="J131" s="456">
        <f t="shared" si="9"/>
        <v>-0.43710387641666065</v>
      </c>
      <c r="K131" s="456">
        <f t="shared" si="9"/>
        <v>0.36016260162601627</v>
      </c>
      <c r="L131" s="456">
        <f t="shared" si="9"/>
        <v>-0.2728759162795322</v>
      </c>
      <c r="M131" s="456" t="s">
        <v>365</v>
      </c>
      <c r="N131" s="456">
        <f t="shared" si="9"/>
        <v>1.1726907630522088</v>
      </c>
      <c r="O131" s="456">
        <f t="shared" si="9"/>
        <v>0.01805862370602712</v>
      </c>
      <c r="P131" s="21"/>
      <c r="Q131" s="21"/>
      <c r="R131" s="21"/>
      <c r="S131" s="21"/>
      <c r="T131" s="21"/>
      <c r="U131" s="21"/>
      <c r="V131" s="19"/>
      <c r="W131" s="19"/>
      <c r="X131" s="19"/>
      <c r="Y131" s="19"/>
      <c r="Z131" s="19"/>
      <c r="AA131" s="19"/>
    </row>
    <row r="132" spans="1:27" ht="30" customHeight="1">
      <c r="A132" s="116" t="s">
        <v>555</v>
      </c>
      <c r="B132" s="701">
        <f>B129/$O$129</f>
        <v>2.386753693796002E-05</v>
      </c>
      <c r="C132" s="297">
        <f aca="true" t="shared" si="10" ref="C132:O132">C129/$O$129</f>
        <v>0.10186252239791545</v>
      </c>
      <c r="D132" s="297">
        <f t="shared" si="10"/>
        <v>0.053125895953450644</v>
      </c>
      <c r="E132" s="297">
        <f t="shared" si="10"/>
        <v>0.12719246162998776</v>
      </c>
      <c r="F132" s="700">
        <f t="shared" si="10"/>
        <v>0.005495132053777981</v>
      </c>
      <c r="G132" s="701">
        <f t="shared" si="10"/>
        <v>0.0014968776252449</v>
      </c>
      <c r="H132" s="701">
        <f t="shared" si="10"/>
        <v>1.0018472294946182E-05</v>
      </c>
      <c r="I132" s="701">
        <f t="shared" si="10"/>
        <v>0.0025523531476124655</v>
      </c>
      <c r="J132" s="297">
        <f t="shared" si="10"/>
        <v>0.011488535773754608</v>
      </c>
      <c r="K132" s="701">
        <f t="shared" si="10"/>
        <v>0.0004929677691013224</v>
      </c>
      <c r="L132" s="297">
        <f t="shared" si="10"/>
        <v>0.038786810150833996</v>
      </c>
      <c r="M132" s="297">
        <v>0</v>
      </c>
      <c r="N132" s="701">
        <f t="shared" si="10"/>
        <v>0.00015941157386958484</v>
      </c>
      <c r="O132" s="297">
        <f t="shared" si="10"/>
        <v>1</v>
      </c>
      <c r="P132" s="21"/>
      <c r="Q132" s="21"/>
      <c r="R132" s="21"/>
      <c r="S132" s="21"/>
      <c r="T132" s="21"/>
      <c r="U132" s="21"/>
      <c r="V132" s="19"/>
      <c r="W132" s="19"/>
      <c r="X132" s="19"/>
      <c r="Y132" s="19"/>
      <c r="Z132" s="19"/>
      <c r="AA132" s="19"/>
    </row>
    <row r="133" spans="1:27" ht="30" customHeight="1">
      <c r="A133" s="455" t="s">
        <v>552</v>
      </c>
      <c r="B133" s="428">
        <v>114</v>
      </c>
      <c r="C133" s="428">
        <v>345989</v>
      </c>
      <c r="D133" s="428">
        <v>173061</v>
      </c>
      <c r="E133" s="428">
        <v>441874</v>
      </c>
      <c r="F133" s="428">
        <v>15230</v>
      </c>
      <c r="G133" s="428">
        <v>6096</v>
      </c>
      <c r="H133" s="428">
        <v>9</v>
      </c>
      <c r="I133" s="428">
        <v>6381</v>
      </c>
      <c r="J133" s="428">
        <v>69265</v>
      </c>
      <c r="K133" s="428">
        <v>1230</v>
      </c>
      <c r="L133" s="428">
        <v>181031</v>
      </c>
      <c r="M133" s="117">
        <v>0</v>
      </c>
      <c r="N133" s="428">
        <v>249</v>
      </c>
      <c r="O133" s="428">
        <v>3333532</v>
      </c>
      <c r="P133" s="21"/>
      <c r="Q133" s="21"/>
      <c r="R133" s="21"/>
      <c r="S133" s="21"/>
      <c r="T133" s="21"/>
      <c r="U133" s="21"/>
      <c r="V133" s="19"/>
      <c r="W133" s="19"/>
      <c r="X133" s="19"/>
      <c r="Y133" s="19"/>
      <c r="Z133" s="19"/>
      <c r="AA133" s="19"/>
    </row>
    <row r="134" spans="1:27" ht="18">
      <c r="A134" s="157" t="s">
        <v>393</v>
      </c>
      <c r="B134" s="21"/>
      <c r="C134" s="21"/>
      <c r="D134" s="411"/>
      <c r="E134" s="411"/>
      <c r="F134" s="411"/>
      <c r="G134" s="411"/>
      <c r="H134" s="411"/>
      <c r="I134" s="21"/>
      <c r="J134" s="21"/>
      <c r="K134" s="21"/>
      <c r="L134" s="21"/>
      <c r="M134" s="21"/>
      <c r="N134" s="21"/>
      <c r="O134" s="402"/>
      <c r="P134" s="21"/>
      <c r="Q134" s="21"/>
      <c r="R134" s="21"/>
      <c r="S134" s="21"/>
      <c r="T134" s="21"/>
      <c r="U134" s="21"/>
      <c r="V134" s="19"/>
      <c r="W134" s="19"/>
      <c r="X134" s="19"/>
      <c r="Y134" s="19"/>
      <c r="Z134" s="19"/>
      <c r="AA134" s="19"/>
    </row>
    <row r="135" spans="1:27" ht="15">
      <c r="A135" s="437"/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9"/>
      <c r="P135" s="21"/>
      <c r="Q135" s="21"/>
      <c r="R135" s="21"/>
      <c r="S135" s="21"/>
      <c r="T135" s="21"/>
      <c r="U135" s="21"/>
      <c r="V135" s="19"/>
      <c r="W135" s="19"/>
      <c r="X135" s="19"/>
      <c r="Y135" s="19"/>
      <c r="Z135" s="19"/>
      <c r="AA135" s="19"/>
    </row>
    <row r="136" spans="1:27" ht="18">
      <c r="A136" s="220" t="s">
        <v>392</v>
      </c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9"/>
      <c r="P136" s="21"/>
      <c r="Q136" s="21"/>
      <c r="R136" s="21"/>
      <c r="S136" s="21"/>
      <c r="T136" s="21"/>
      <c r="U136" s="21"/>
      <c r="V136" s="19"/>
      <c r="W136" s="19"/>
      <c r="X136" s="19"/>
      <c r="Y136" s="19"/>
      <c r="Z136" s="19"/>
      <c r="AA136" s="19"/>
    </row>
    <row r="137" spans="1:27" ht="12.75">
      <c r="A137" s="440"/>
      <c r="B137" s="438"/>
      <c r="C137" s="438"/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9"/>
      <c r="P137" s="21"/>
      <c r="Q137" s="21"/>
      <c r="R137" s="21"/>
      <c r="S137" s="21"/>
      <c r="T137" s="21"/>
      <c r="U137" s="21"/>
      <c r="V137" s="19"/>
      <c r="W137" s="19"/>
      <c r="X137" s="19"/>
      <c r="Y137" s="19"/>
      <c r="Z137" s="19"/>
      <c r="AA137" s="19"/>
    </row>
    <row r="138" spans="1:27" ht="12.75">
      <c r="A138" s="440"/>
      <c r="B138" s="438"/>
      <c r="C138" s="438"/>
      <c r="D138" s="438"/>
      <c r="E138" s="438"/>
      <c r="F138" s="438"/>
      <c r="G138" s="438"/>
      <c r="H138" s="438"/>
      <c r="I138" s="438"/>
      <c r="J138" s="438"/>
      <c r="K138" s="438"/>
      <c r="L138" s="438"/>
      <c r="M138" s="438"/>
      <c r="N138" s="438"/>
      <c r="O138" s="439"/>
      <c r="P138" s="21"/>
      <c r="Q138" s="21"/>
      <c r="R138" s="21"/>
      <c r="S138" s="21"/>
      <c r="T138" s="21"/>
      <c r="U138" s="21"/>
      <c r="V138" s="19"/>
      <c r="W138" s="19"/>
      <c r="X138" s="19"/>
      <c r="Y138" s="19"/>
      <c r="Z138" s="19"/>
      <c r="AA138" s="19"/>
    </row>
    <row r="139" spans="1:27" ht="12.75">
      <c r="A139" s="440"/>
      <c r="B139" s="438"/>
      <c r="C139" s="438"/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9"/>
      <c r="P139" s="21"/>
      <c r="Q139" s="21"/>
      <c r="R139" s="21"/>
      <c r="S139" s="21"/>
      <c r="T139" s="21"/>
      <c r="U139" s="21"/>
      <c r="V139" s="19"/>
      <c r="W139" s="19"/>
      <c r="X139" s="19"/>
      <c r="Y139" s="19"/>
      <c r="Z139" s="19"/>
      <c r="AA139" s="19"/>
    </row>
    <row r="140" spans="1:27" ht="12.75">
      <c r="A140" s="440"/>
      <c r="B140" s="438"/>
      <c r="C140" s="438"/>
      <c r="D140" s="438"/>
      <c r="E140" s="438"/>
      <c r="F140" s="438"/>
      <c r="G140" s="438"/>
      <c r="H140" s="438"/>
      <c r="I140" s="438"/>
      <c r="J140" s="438"/>
      <c r="K140" s="438"/>
      <c r="L140" s="438"/>
      <c r="M140" s="438"/>
      <c r="N140" s="438"/>
      <c r="O140" s="439"/>
      <c r="P140" s="21"/>
      <c r="Q140" s="21"/>
      <c r="R140" s="21"/>
      <c r="S140" s="21"/>
      <c r="T140" s="21"/>
      <c r="U140" s="21"/>
      <c r="V140" s="19"/>
      <c r="W140" s="19"/>
      <c r="X140" s="19"/>
      <c r="Y140" s="19"/>
      <c r="Z140" s="19"/>
      <c r="AA140" s="19"/>
    </row>
    <row r="141" spans="1:27" ht="12.75">
      <c r="A141" s="440"/>
      <c r="B141" s="438"/>
      <c r="C141" s="438"/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9"/>
      <c r="P141" s="21"/>
      <c r="Q141" s="21"/>
      <c r="R141" s="21"/>
      <c r="S141" s="21"/>
      <c r="T141" s="21"/>
      <c r="U141" s="21"/>
      <c r="V141" s="19"/>
      <c r="W141" s="19"/>
      <c r="X141" s="19"/>
      <c r="Y141" s="19"/>
      <c r="Z141" s="19"/>
      <c r="AA141" s="19"/>
    </row>
    <row r="142" spans="1:27" ht="12.75">
      <c r="A142" s="440"/>
      <c r="B142" s="438"/>
      <c r="C142" s="438"/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9"/>
      <c r="P142" s="21"/>
      <c r="Q142" s="21"/>
      <c r="R142" s="21"/>
      <c r="S142" s="21"/>
      <c r="T142" s="21"/>
      <c r="U142" s="21"/>
      <c r="V142" s="19"/>
      <c r="W142" s="19"/>
      <c r="X142" s="19"/>
      <c r="Y142" s="19"/>
      <c r="Z142" s="19"/>
      <c r="AA142" s="19"/>
    </row>
    <row r="143" spans="2:27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402"/>
      <c r="P143" s="21"/>
      <c r="Q143" s="21"/>
      <c r="R143" s="21"/>
      <c r="S143" s="21"/>
      <c r="T143" s="21"/>
      <c r="U143" s="21"/>
      <c r="V143" s="19"/>
      <c r="W143" s="19"/>
      <c r="X143" s="19"/>
      <c r="Y143" s="19"/>
      <c r="Z143" s="19"/>
      <c r="AA143" s="19"/>
    </row>
    <row r="144" spans="2:27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402"/>
      <c r="P144" s="21"/>
      <c r="Q144" s="21"/>
      <c r="R144" s="21"/>
      <c r="S144" s="21"/>
      <c r="T144" s="21"/>
      <c r="U144" s="21"/>
      <c r="V144" s="19"/>
      <c r="W144" s="19"/>
      <c r="X144" s="19"/>
      <c r="Y144" s="19"/>
      <c r="Z144" s="19"/>
      <c r="AA144" s="19"/>
    </row>
    <row r="145" spans="2:27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402"/>
      <c r="P145" s="21"/>
      <c r="Q145" s="21"/>
      <c r="R145" s="21"/>
      <c r="S145" s="21"/>
      <c r="T145" s="21"/>
      <c r="U145" s="21"/>
      <c r="V145" s="19"/>
      <c r="W145" s="19"/>
      <c r="X145" s="19"/>
      <c r="Y145" s="19"/>
      <c r="Z145" s="19"/>
      <c r="AA145" s="19"/>
    </row>
    <row r="146" spans="2:27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402"/>
      <c r="P146" s="21"/>
      <c r="Q146" s="21"/>
      <c r="R146" s="21"/>
      <c r="S146" s="21"/>
      <c r="T146" s="21"/>
      <c r="U146" s="21"/>
      <c r="V146" s="19"/>
      <c r="W146" s="19"/>
      <c r="X146" s="19"/>
      <c r="Y146" s="19"/>
      <c r="Z146" s="19"/>
      <c r="AA146" s="19"/>
    </row>
    <row r="147" spans="2:27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402"/>
      <c r="P147" s="21"/>
      <c r="Q147" s="21"/>
      <c r="R147" s="21"/>
      <c r="S147" s="21"/>
      <c r="T147" s="21"/>
      <c r="U147" s="21"/>
      <c r="V147" s="19"/>
      <c r="W147" s="19"/>
      <c r="X147" s="19"/>
      <c r="Y147" s="19"/>
      <c r="Z147" s="19"/>
      <c r="AA147" s="19"/>
    </row>
    <row r="148" spans="2:27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402"/>
      <c r="P148" s="21"/>
      <c r="Q148" s="21"/>
      <c r="R148" s="21"/>
      <c r="S148" s="21"/>
      <c r="T148" s="21"/>
      <c r="U148" s="21"/>
      <c r="V148" s="19"/>
      <c r="W148" s="19"/>
      <c r="X148" s="19"/>
      <c r="Y148" s="19"/>
      <c r="Z148" s="19"/>
      <c r="AA148" s="19"/>
    </row>
    <row r="149" spans="2:27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402"/>
      <c r="P149" s="21"/>
      <c r="Q149" s="21"/>
      <c r="R149" s="21"/>
      <c r="S149" s="21"/>
      <c r="T149" s="21"/>
      <c r="U149" s="21"/>
      <c r="V149" s="19"/>
      <c r="W149" s="19"/>
      <c r="X149" s="19"/>
      <c r="Y149" s="19"/>
      <c r="Z149" s="19"/>
      <c r="AA149" s="19"/>
    </row>
    <row r="150" spans="2:27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402"/>
      <c r="P150" s="21"/>
      <c r="Q150" s="21"/>
      <c r="R150" s="21"/>
      <c r="S150" s="21"/>
      <c r="T150" s="21"/>
      <c r="U150" s="21"/>
      <c r="V150" s="19"/>
      <c r="W150" s="19"/>
      <c r="X150" s="19"/>
      <c r="Y150" s="19"/>
      <c r="Z150" s="19"/>
      <c r="AA150" s="19"/>
    </row>
    <row r="151" spans="2:27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402"/>
      <c r="P151" s="21"/>
      <c r="Q151" s="21"/>
      <c r="R151" s="21"/>
      <c r="S151" s="21"/>
      <c r="T151" s="21"/>
      <c r="U151" s="21"/>
      <c r="V151" s="19"/>
      <c r="W151" s="19"/>
      <c r="X151" s="19"/>
      <c r="Y151" s="19"/>
      <c r="Z151" s="19"/>
      <c r="AA151" s="19"/>
    </row>
    <row r="152" spans="2:27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402"/>
      <c r="P152" s="21"/>
      <c r="Q152" s="21"/>
      <c r="R152" s="21"/>
      <c r="S152" s="21"/>
      <c r="T152" s="21"/>
      <c r="U152" s="21"/>
      <c r="V152" s="19"/>
      <c r="W152" s="19"/>
      <c r="X152" s="19"/>
      <c r="Y152" s="19"/>
      <c r="Z152" s="19"/>
      <c r="AA152" s="19"/>
    </row>
    <row r="153" spans="2:27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402"/>
      <c r="P153" s="21"/>
      <c r="Q153" s="21"/>
      <c r="R153" s="21"/>
      <c r="S153" s="21"/>
      <c r="T153" s="21"/>
      <c r="U153" s="21"/>
      <c r="V153" s="19"/>
      <c r="W153" s="19"/>
      <c r="X153" s="19"/>
      <c r="Y153" s="19"/>
      <c r="Z153" s="19"/>
      <c r="AA153" s="19"/>
    </row>
    <row r="154" spans="2:27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402"/>
      <c r="P154" s="21"/>
      <c r="Q154" s="21"/>
      <c r="R154" s="21"/>
      <c r="S154" s="21"/>
      <c r="T154" s="21"/>
      <c r="U154" s="21"/>
      <c r="V154" s="19"/>
      <c r="W154" s="19"/>
      <c r="X154" s="19"/>
      <c r="Y154" s="19"/>
      <c r="Z154" s="19"/>
      <c r="AA154" s="19"/>
    </row>
    <row r="155" spans="2:27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402"/>
      <c r="P155" s="21"/>
      <c r="Q155" s="21"/>
      <c r="R155" s="21"/>
      <c r="S155" s="21"/>
      <c r="T155" s="21"/>
      <c r="U155" s="21"/>
      <c r="V155" s="19"/>
      <c r="W155" s="19"/>
      <c r="X155" s="19"/>
      <c r="Y155" s="19"/>
      <c r="Z155" s="19"/>
      <c r="AA155" s="19"/>
    </row>
    <row r="156" spans="2:27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402"/>
      <c r="P156" s="21"/>
      <c r="Q156" s="21"/>
      <c r="R156" s="21"/>
      <c r="S156" s="21"/>
      <c r="T156" s="21"/>
      <c r="U156" s="21"/>
      <c r="V156" s="19"/>
      <c r="W156" s="19"/>
      <c r="X156" s="19"/>
      <c r="Y156" s="19"/>
      <c r="Z156" s="19"/>
      <c r="AA156" s="19"/>
    </row>
    <row r="157" spans="2:27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402"/>
      <c r="P157" s="21"/>
      <c r="Q157" s="21"/>
      <c r="R157" s="21"/>
      <c r="S157" s="21"/>
      <c r="T157" s="21"/>
      <c r="U157" s="21"/>
      <c r="V157" s="19"/>
      <c r="W157" s="19"/>
      <c r="X157" s="19"/>
      <c r="Y157" s="19"/>
      <c r="Z157" s="19"/>
      <c r="AA157" s="19"/>
    </row>
    <row r="158" spans="2:27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402"/>
      <c r="P158" s="21"/>
      <c r="Q158" s="21"/>
      <c r="R158" s="21"/>
      <c r="S158" s="21"/>
      <c r="T158" s="21"/>
      <c r="U158" s="21"/>
      <c r="V158" s="19"/>
      <c r="W158" s="19"/>
      <c r="X158" s="19"/>
      <c r="Y158" s="19"/>
      <c r="Z158" s="19"/>
      <c r="AA158" s="19"/>
    </row>
    <row r="159" spans="2:27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402"/>
      <c r="P159" s="21"/>
      <c r="Q159" s="21"/>
      <c r="R159" s="21"/>
      <c r="S159" s="21"/>
      <c r="T159" s="21"/>
      <c r="U159" s="21"/>
      <c r="V159" s="19"/>
      <c r="W159" s="19"/>
      <c r="X159" s="19"/>
      <c r="Y159" s="19"/>
      <c r="Z159" s="19"/>
      <c r="AA159" s="19"/>
    </row>
    <row r="160" spans="2:27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402"/>
      <c r="P160" s="21"/>
      <c r="Q160" s="21"/>
      <c r="R160" s="21"/>
      <c r="S160" s="21"/>
      <c r="T160" s="21"/>
      <c r="U160" s="21"/>
      <c r="V160" s="19"/>
      <c r="W160" s="19"/>
      <c r="X160" s="19"/>
      <c r="Y160" s="19"/>
      <c r="Z160" s="19"/>
      <c r="AA160" s="19"/>
    </row>
    <row r="161" spans="2:27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402"/>
      <c r="P161" s="21"/>
      <c r="Q161" s="21"/>
      <c r="R161" s="21"/>
      <c r="S161" s="21"/>
      <c r="T161" s="21"/>
      <c r="U161" s="21"/>
      <c r="V161" s="19"/>
      <c r="W161" s="19"/>
      <c r="X161" s="19"/>
      <c r="Y161" s="19"/>
      <c r="Z161" s="19"/>
      <c r="AA161" s="19"/>
    </row>
    <row r="162" spans="2:27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402"/>
      <c r="P162" s="21"/>
      <c r="Q162" s="21"/>
      <c r="R162" s="21"/>
      <c r="S162" s="21"/>
      <c r="T162" s="21"/>
      <c r="U162" s="21"/>
      <c r="V162" s="19"/>
      <c r="W162" s="19"/>
      <c r="X162" s="19"/>
      <c r="Y162" s="19"/>
      <c r="Z162" s="19"/>
      <c r="AA162" s="19"/>
    </row>
    <row r="163" spans="2:27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402"/>
      <c r="P163" s="21"/>
      <c r="Q163" s="21"/>
      <c r="R163" s="21"/>
      <c r="S163" s="21"/>
      <c r="T163" s="21"/>
      <c r="U163" s="21"/>
      <c r="V163" s="19"/>
      <c r="W163" s="19"/>
      <c r="X163" s="19"/>
      <c r="Y163" s="19"/>
      <c r="Z163" s="19"/>
      <c r="AA163" s="19"/>
    </row>
    <row r="164" spans="2:27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402"/>
      <c r="P164" s="21"/>
      <c r="Q164" s="21"/>
      <c r="R164" s="21"/>
      <c r="S164" s="21"/>
      <c r="T164" s="21"/>
      <c r="U164" s="21"/>
      <c r="V164" s="19"/>
      <c r="W164" s="19"/>
      <c r="X164" s="19"/>
      <c r="Y164" s="19"/>
      <c r="Z164" s="19"/>
      <c r="AA164" s="19"/>
    </row>
    <row r="165" spans="2:27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402"/>
      <c r="P165" s="21"/>
      <c r="Q165" s="21"/>
      <c r="R165" s="21"/>
      <c r="S165" s="21"/>
      <c r="T165" s="21"/>
      <c r="U165" s="21"/>
      <c r="V165" s="19"/>
      <c r="W165" s="19"/>
      <c r="X165" s="19"/>
      <c r="Y165" s="19"/>
      <c r="Z165" s="19"/>
      <c r="AA165" s="19"/>
    </row>
    <row r="166" spans="2:27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402"/>
      <c r="P166" s="21"/>
      <c r="Q166" s="21"/>
      <c r="R166" s="21"/>
      <c r="S166" s="21"/>
      <c r="T166" s="21"/>
      <c r="U166" s="21"/>
      <c r="V166" s="19"/>
      <c r="W166" s="19"/>
      <c r="X166" s="19"/>
      <c r="Y166" s="19"/>
      <c r="Z166" s="19"/>
      <c r="AA166" s="19"/>
    </row>
    <row r="167" spans="2:27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402"/>
      <c r="P167" s="21"/>
      <c r="Q167" s="21"/>
      <c r="R167" s="21"/>
      <c r="S167" s="21"/>
      <c r="T167" s="21"/>
      <c r="U167" s="21"/>
      <c r="V167" s="19"/>
      <c r="W167" s="19"/>
      <c r="X167" s="19"/>
      <c r="Y167" s="19"/>
      <c r="Z167" s="19"/>
      <c r="AA167" s="19"/>
    </row>
    <row r="168" spans="2:27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402"/>
      <c r="P168" s="21"/>
      <c r="Q168" s="21"/>
      <c r="R168" s="21"/>
      <c r="S168" s="21"/>
      <c r="T168" s="21"/>
      <c r="U168" s="21"/>
      <c r="V168" s="19"/>
      <c r="W168" s="19"/>
      <c r="X168" s="19"/>
      <c r="Y168" s="19"/>
      <c r="Z168" s="19"/>
      <c r="AA168" s="19"/>
    </row>
    <row r="169" spans="2:27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402"/>
      <c r="P169" s="21"/>
      <c r="Q169" s="21"/>
      <c r="R169" s="21"/>
      <c r="S169" s="21"/>
      <c r="T169" s="21"/>
      <c r="U169" s="21"/>
      <c r="V169" s="19"/>
      <c r="W169" s="19"/>
      <c r="X169" s="19"/>
      <c r="Y169" s="19"/>
      <c r="Z169" s="19"/>
      <c r="AA169" s="19"/>
    </row>
    <row r="170" spans="2:27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402"/>
      <c r="P170" s="21"/>
      <c r="Q170" s="21"/>
      <c r="R170" s="21"/>
      <c r="S170" s="21"/>
      <c r="T170" s="21"/>
      <c r="U170" s="21"/>
      <c r="V170" s="19"/>
      <c r="W170" s="19"/>
      <c r="X170" s="19"/>
      <c r="Y170" s="19"/>
      <c r="Z170" s="19"/>
      <c r="AA170" s="19"/>
    </row>
    <row r="171" spans="2:27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402"/>
      <c r="P171" s="21"/>
      <c r="Q171" s="21"/>
      <c r="R171" s="21"/>
      <c r="S171" s="21"/>
      <c r="T171" s="21"/>
      <c r="U171" s="21"/>
      <c r="V171" s="19"/>
      <c r="W171" s="19"/>
      <c r="X171" s="19"/>
      <c r="Y171" s="19"/>
      <c r="Z171" s="19"/>
      <c r="AA171" s="19"/>
    </row>
    <row r="172" spans="2:27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402"/>
      <c r="P172" s="21"/>
      <c r="Q172" s="21"/>
      <c r="R172" s="21"/>
      <c r="S172" s="21"/>
      <c r="T172" s="21"/>
      <c r="U172" s="21"/>
      <c r="V172" s="19"/>
      <c r="W172" s="19"/>
      <c r="X172" s="19"/>
      <c r="Y172" s="19"/>
      <c r="Z172" s="19"/>
      <c r="AA172" s="19"/>
    </row>
    <row r="173" spans="2:27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402"/>
      <c r="P173" s="21"/>
      <c r="Q173" s="21"/>
      <c r="R173" s="21"/>
      <c r="S173" s="21"/>
      <c r="T173" s="21"/>
      <c r="U173" s="21"/>
      <c r="V173" s="19"/>
      <c r="W173" s="19"/>
      <c r="X173" s="19"/>
      <c r="Y173" s="19"/>
      <c r="Z173" s="19"/>
      <c r="AA173" s="19"/>
    </row>
    <row r="174" spans="2:27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402"/>
      <c r="P174" s="21"/>
      <c r="Q174" s="21"/>
      <c r="R174" s="21"/>
      <c r="S174" s="21"/>
      <c r="T174" s="21"/>
      <c r="U174" s="21"/>
      <c r="V174" s="19"/>
      <c r="W174" s="19"/>
      <c r="X174" s="19"/>
      <c r="Y174" s="19"/>
      <c r="Z174" s="19"/>
      <c r="AA174" s="19"/>
    </row>
    <row r="175" spans="2:27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402"/>
      <c r="P175" s="21"/>
      <c r="Q175" s="21"/>
      <c r="R175" s="21"/>
      <c r="S175" s="21"/>
      <c r="T175" s="21"/>
      <c r="U175" s="21"/>
      <c r="V175" s="19"/>
      <c r="W175" s="19"/>
      <c r="X175" s="19"/>
      <c r="Y175" s="19"/>
      <c r="Z175" s="19"/>
      <c r="AA175" s="19"/>
    </row>
    <row r="176" spans="2:27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402"/>
      <c r="P176" s="21"/>
      <c r="Q176" s="21"/>
      <c r="R176" s="21"/>
      <c r="S176" s="21"/>
      <c r="T176" s="21"/>
      <c r="U176" s="21"/>
      <c r="V176" s="19"/>
      <c r="W176" s="19"/>
      <c r="X176" s="19"/>
      <c r="Y176" s="19"/>
      <c r="Z176" s="19"/>
      <c r="AA176" s="19"/>
    </row>
    <row r="177" spans="2:27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402"/>
      <c r="P177" s="21"/>
      <c r="Q177" s="21"/>
      <c r="R177" s="21"/>
      <c r="S177" s="21"/>
      <c r="T177" s="21"/>
      <c r="U177" s="21"/>
      <c r="V177" s="19"/>
      <c r="W177" s="19"/>
      <c r="X177" s="19"/>
      <c r="Y177" s="19"/>
      <c r="Z177" s="19"/>
      <c r="AA177" s="19"/>
    </row>
    <row r="178" spans="2:27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402"/>
      <c r="P178" s="21"/>
      <c r="Q178" s="21"/>
      <c r="R178" s="21"/>
      <c r="S178" s="21"/>
      <c r="T178" s="21"/>
      <c r="U178" s="21"/>
      <c r="V178" s="19"/>
      <c r="W178" s="19"/>
      <c r="X178" s="19"/>
      <c r="Y178" s="19"/>
      <c r="Z178" s="19"/>
      <c r="AA178" s="19"/>
    </row>
    <row r="179" spans="2:27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402"/>
      <c r="P179" s="21"/>
      <c r="Q179" s="21"/>
      <c r="R179" s="21"/>
      <c r="S179" s="21"/>
      <c r="T179" s="21"/>
      <c r="U179" s="21"/>
      <c r="V179" s="19"/>
      <c r="W179" s="19"/>
      <c r="X179" s="19"/>
      <c r="Y179" s="19"/>
      <c r="Z179" s="19"/>
      <c r="AA179" s="19"/>
    </row>
    <row r="180" spans="2:27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402"/>
      <c r="P180" s="21"/>
      <c r="Q180" s="21"/>
      <c r="R180" s="21"/>
      <c r="S180" s="21"/>
      <c r="T180" s="21"/>
      <c r="U180" s="21"/>
      <c r="V180" s="19"/>
      <c r="W180" s="19"/>
      <c r="X180" s="19"/>
      <c r="Y180" s="19"/>
      <c r="Z180" s="19"/>
      <c r="AA180" s="19"/>
    </row>
    <row r="181" spans="2:27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402"/>
      <c r="P181" s="21"/>
      <c r="Q181" s="21"/>
      <c r="R181" s="21"/>
      <c r="S181" s="21"/>
      <c r="T181" s="21"/>
      <c r="U181" s="21"/>
      <c r="V181" s="19"/>
      <c r="W181" s="19"/>
      <c r="X181" s="19"/>
      <c r="Y181" s="19"/>
      <c r="Z181" s="19"/>
      <c r="AA181" s="19"/>
    </row>
    <row r="182" spans="2:27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402"/>
      <c r="P182" s="21"/>
      <c r="Q182" s="21"/>
      <c r="R182" s="21"/>
      <c r="S182" s="21"/>
      <c r="T182" s="21"/>
      <c r="U182" s="21"/>
      <c r="V182" s="19"/>
      <c r="W182" s="19"/>
      <c r="X182" s="19"/>
      <c r="Y182" s="19"/>
      <c r="Z182" s="19"/>
      <c r="AA182" s="19"/>
    </row>
    <row r="183" spans="2:27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402"/>
      <c r="P183" s="21"/>
      <c r="Q183" s="21"/>
      <c r="R183" s="21"/>
      <c r="S183" s="21"/>
      <c r="T183" s="21"/>
      <c r="U183" s="21"/>
      <c r="V183" s="19"/>
      <c r="W183" s="19"/>
      <c r="X183" s="19"/>
      <c r="Y183" s="19"/>
      <c r="Z183" s="19"/>
      <c r="AA183" s="19"/>
    </row>
    <row r="184" spans="2:27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402"/>
      <c r="P184" s="21"/>
      <c r="Q184" s="21"/>
      <c r="R184" s="21"/>
      <c r="S184" s="21"/>
      <c r="T184" s="21"/>
      <c r="U184" s="21"/>
      <c r="V184" s="19"/>
      <c r="W184" s="19"/>
      <c r="X184" s="19"/>
      <c r="Y184" s="19"/>
      <c r="Z184" s="19"/>
      <c r="AA184" s="19"/>
    </row>
    <row r="185" spans="2:27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402"/>
      <c r="P185" s="21"/>
      <c r="Q185" s="21"/>
      <c r="R185" s="21"/>
      <c r="S185" s="21"/>
      <c r="T185" s="21"/>
      <c r="U185" s="21"/>
      <c r="V185" s="19"/>
      <c r="W185" s="19"/>
      <c r="X185" s="19"/>
      <c r="Y185" s="19"/>
      <c r="Z185" s="19"/>
      <c r="AA185" s="19"/>
    </row>
    <row r="186" spans="2:27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402"/>
      <c r="P186" s="21"/>
      <c r="Q186" s="21"/>
      <c r="R186" s="21"/>
      <c r="S186" s="21"/>
      <c r="T186" s="21"/>
      <c r="U186" s="21"/>
      <c r="V186" s="19"/>
      <c r="W186" s="19"/>
      <c r="X186" s="19"/>
      <c r="Y186" s="19"/>
      <c r="Z186" s="19"/>
      <c r="AA186" s="19"/>
    </row>
    <row r="187" spans="2:27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402"/>
      <c r="P187" s="21"/>
      <c r="Q187" s="21"/>
      <c r="R187" s="21"/>
      <c r="S187" s="21"/>
      <c r="T187" s="21"/>
      <c r="U187" s="21"/>
      <c r="V187" s="19"/>
      <c r="W187" s="19"/>
      <c r="X187" s="19"/>
      <c r="Y187" s="19"/>
      <c r="Z187" s="19"/>
      <c r="AA187" s="19"/>
    </row>
    <row r="188" spans="2:27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402"/>
      <c r="P188" s="21"/>
      <c r="Q188" s="21"/>
      <c r="R188" s="21"/>
      <c r="S188" s="21"/>
      <c r="T188" s="21"/>
      <c r="U188" s="21"/>
      <c r="V188" s="19"/>
      <c r="W188" s="19"/>
      <c r="X188" s="19"/>
      <c r="Y188" s="19"/>
      <c r="Z188" s="19"/>
      <c r="AA188" s="19"/>
    </row>
    <row r="189" spans="2:27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402"/>
      <c r="P189" s="21"/>
      <c r="Q189" s="21"/>
      <c r="R189" s="21"/>
      <c r="S189" s="21"/>
      <c r="T189" s="21"/>
      <c r="U189" s="21"/>
      <c r="V189" s="19"/>
      <c r="W189" s="19"/>
      <c r="X189" s="19"/>
      <c r="Y189" s="19"/>
      <c r="Z189" s="19"/>
      <c r="AA189" s="19"/>
    </row>
    <row r="190" spans="2:27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402"/>
      <c r="P190" s="21"/>
      <c r="Q190" s="21"/>
      <c r="R190" s="21"/>
      <c r="S190" s="21"/>
      <c r="T190" s="21"/>
      <c r="U190" s="21"/>
      <c r="V190" s="19"/>
      <c r="W190" s="19"/>
      <c r="X190" s="19"/>
      <c r="Y190" s="19"/>
      <c r="Z190" s="19"/>
      <c r="AA190" s="19"/>
    </row>
    <row r="191" spans="2:27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402"/>
      <c r="P191" s="21"/>
      <c r="Q191" s="21"/>
      <c r="R191" s="21"/>
      <c r="S191" s="21"/>
      <c r="T191" s="21"/>
      <c r="U191" s="21"/>
      <c r="V191" s="19"/>
      <c r="W191" s="19"/>
      <c r="X191" s="19"/>
      <c r="Y191" s="19"/>
      <c r="Z191" s="19"/>
      <c r="AA191" s="19"/>
    </row>
    <row r="192" spans="2:27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402"/>
      <c r="P192" s="21"/>
      <c r="Q192" s="21"/>
      <c r="R192" s="21"/>
      <c r="S192" s="21"/>
      <c r="T192" s="21"/>
      <c r="U192" s="21"/>
      <c r="V192" s="19"/>
      <c r="W192" s="19"/>
      <c r="X192" s="19"/>
      <c r="Y192" s="19"/>
      <c r="Z192" s="19"/>
      <c r="AA192" s="19"/>
    </row>
    <row r="193" spans="2:27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402"/>
      <c r="P193" s="21"/>
      <c r="Q193" s="21"/>
      <c r="R193" s="21"/>
      <c r="S193" s="21"/>
      <c r="T193" s="21"/>
      <c r="U193" s="21"/>
      <c r="V193" s="19"/>
      <c r="W193" s="19"/>
      <c r="X193" s="19"/>
      <c r="Y193" s="19"/>
      <c r="Z193" s="19"/>
      <c r="AA193" s="19"/>
    </row>
    <row r="194" spans="2:27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402"/>
      <c r="P194" s="21"/>
      <c r="Q194" s="21"/>
      <c r="R194" s="21"/>
      <c r="S194" s="21"/>
      <c r="T194" s="21"/>
      <c r="U194" s="21"/>
      <c r="V194" s="19"/>
      <c r="W194" s="19"/>
      <c r="X194" s="19"/>
      <c r="Y194" s="19"/>
      <c r="Z194" s="19"/>
      <c r="AA194" s="19"/>
    </row>
    <row r="195" spans="2:27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402"/>
      <c r="P195" s="21"/>
      <c r="Q195" s="21"/>
      <c r="R195" s="21"/>
      <c r="S195" s="21"/>
      <c r="T195" s="21"/>
      <c r="U195" s="21"/>
      <c r="V195" s="19"/>
      <c r="W195" s="19"/>
      <c r="X195" s="19"/>
      <c r="Y195" s="19"/>
      <c r="Z195" s="19"/>
      <c r="AA195" s="19"/>
    </row>
    <row r="196" spans="2:27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402"/>
      <c r="P196" s="21"/>
      <c r="Q196" s="21"/>
      <c r="R196" s="21"/>
      <c r="S196" s="21"/>
      <c r="T196" s="21"/>
      <c r="U196" s="21"/>
      <c r="V196" s="19"/>
      <c r="W196" s="19"/>
      <c r="X196" s="19"/>
      <c r="Y196" s="19"/>
      <c r="Z196" s="19"/>
      <c r="AA196" s="19"/>
    </row>
    <row r="197" spans="2:27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402"/>
      <c r="P197" s="21"/>
      <c r="Q197" s="21"/>
      <c r="R197" s="21"/>
      <c r="S197" s="21"/>
      <c r="T197" s="21"/>
      <c r="U197" s="21"/>
      <c r="V197" s="19"/>
      <c r="W197" s="19"/>
      <c r="X197" s="19"/>
      <c r="Y197" s="19"/>
      <c r="Z197" s="19"/>
      <c r="AA197" s="19"/>
    </row>
    <row r="198" spans="2:27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402"/>
      <c r="P198" s="21"/>
      <c r="Q198" s="21"/>
      <c r="R198" s="21"/>
      <c r="S198" s="21"/>
      <c r="T198" s="21"/>
      <c r="U198" s="21"/>
      <c r="V198" s="19"/>
      <c r="W198" s="19"/>
      <c r="X198" s="19"/>
      <c r="Y198" s="19"/>
      <c r="Z198" s="19"/>
      <c r="AA198" s="19"/>
    </row>
    <row r="199" spans="2:27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402"/>
      <c r="P199" s="21"/>
      <c r="Q199" s="21"/>
      <c r="R199" s="21"/>
      <c r="S199" s="21"/>
      <c r="T199" s="21"/>
      <c r="U199" s="21"/>
      <c r="V199" s="19"/>
      <c r="W199" s="19"/>
      <c r="X199" s="19"/>
      <c r="Y199" s="19"/>
      <c r="Z199" s="19"/>
      <c r="AA199" s="19"/>
    </row>
    <row r="200" spans="2:27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402"/>
      <c r="P200" s="21"/>
      <c r="Q200" s="21"/>
      <c r="R200" s="21"/>
      <c r="S200" s="21"/>
      <c r="T200" s="21"/>
      <c r="U200" s="21"/>
      <c r="V200" s="19"/>
      <c r="W200" s="19"/>
      <c r="X200" s="19"/>
      <c r="Y200" s="19"/>
      <c r="Z200" s="19"/>
      <c r="AA200" s="19"/>
    </row>
    <row r="201" spans="2:27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402"/>
      <c r="P201" s="21"/>
      <c r="Q201" s="21"/>
      <c r="R201" s="21"/>
      <c r="S201" s="21"/>
      <c r="T201" s="21"/>
      <c r="U201" s="21"/>
      <c r="V201" s="19"/>
      <c r="W201" s="19"/>
      <c r="X201" s="19"/>
      <c r="Y201" s="19"/>
      <c r="Z201" s="19"/>
      <c r="AA201" s="19"/>
    </row>
    <row r="202" spans="2:27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402"/>
      <c r="P202" s="21"/>
      <c r="Q202" s="21"/>
      <c r="R202" s="21"/>
      <c r="S202" s="21"/>
      <c r="T202" s="21"/>
      <c r="U202" s="21"/>
      <c r="V202" s="19"/>
      <c r="W202" s="19"/>
      <c r="X202" s="19"/>
      <c r="Y202" s="19"/>
      <c r="Z202" s="19"/>
      <c r="AA202" s="19"/>
    </row>
    <row r="203" spans="2:27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402"/>
      <c r="P203" s="21"/>
      <c r="Q203" s="21"/>
      <c r="R203" s="21"/>
      <c r="S203" s="21"/>
      <c r="T203" s="21"/>
      <c r="U203" s="21"/>
      <c r="V203" s="19"/>
      <c r="W203" s="19"/>
      <c r="X203" s="19"/>
      <c r="Y203" s="19"/>
      <c r="Z203" s="19"/>
      <c r="AA203" s="19"/>
    </row>
    <row r="204" spans="2:27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402"/>
      <c r="P204" s="21"/>
      <c r="Q204" s="21"/>
      <c r="R204" s="21"/>
      <c r="S204" s="21"/>
      <c r="T204" s="21"/>
      <c r="U204" s="21"/>
      <c r="V204" s="19"/>
      <c r="W204" s="19"/>
      <c r="X204" s="19"/>
      <c r="Y204" s="19"/>
      <c r="Z204" s="19"/>
      <c r="AA204" s="19"/>
    </row>
    <row r="205" spans="2:27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402"/>
      <c r="P205" s="21"/>
      <c r="Q205" s="21"/>
      <c r="R205" s="21"/>
      <c r="S205" s="21"/>
      <c r="T205" s="21"/>
      <c r="U205" s="21"/>
      <c r="V205" s="19"/>
      <c r="W205" s="19"/>
      <c r="X205" s="19"/>
      <c r="Y205" s="19"/>
      <c r="Z205" s="19"/>
      <c r="AA205" s="19"/>
    </row>
    <row r="206" spans="2:27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402"/>
      <c r="P206" s="21"/>
      <c r="Q206" s="21"/>
      <c r="R206" s="21"/>
      <c r="S206" s="21"/>
      <c r="T206" s="21"/>
      <c r="U206" s="21"/>
      <c r="V206" s="19"/>
      <c r="W206" s="19"/>
      <c r="X206" s="19"/>
      <c r="Y206" s="19"/>
      <c r="Z206" s="19"/>
      <c r="AA206" s="19"/>
    </row>
    <row r="207" spans="2:27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402"/>
      <c r="P207" s="21"/>
      <c r="Q207" s="21"/>
      <c r="R207" s="21"/>
      <c r="S207" s="21"/>
      <c r="T207" s="21"/>
      <c r="U207" s="21"/>
      <c r="V207" s="19"/>
      <c r="W207" s="19"/>
      <c r="X207" s="19"/>
      <c r="Y207" s="19"/>
      <c r="Z207" s="19"/>
      <c r="AA207" s="19"/>
    </row>
    <row r="208" spans="2:27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402"/>
      <c r="P208" s="21"/>
      <c r="Q208" s="21"/>
      <c r="R208" s="21"/>
      <c r="S208" s="21"/>
      <c r="T208" s="21"/>
      <c r="U208" s="21"/>
      <c r="V208" s="19"/>
      <c r="W208" s="19"/>
      <c r="X208" s="19"/>
      <c r="Y208" s="19"/>
      <c r="Z208" s="19"/>
      <c r="AA208" s="19"/>
    </row>
    <row r="209" spans="2:27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402"/>
      <c r="P209" s="21"/>
      <c r="Q209" s="21"/>
      <c r="R209" s="21"/>
      <c r="S209" s="21"/>
      <c r="T209" s="21"/>
      <c r="U209" s="21"/>
      <c r="V209" s="19"/>
      <c r="W209" s="19"/>
      <c r="X209" s="19"/>
      <c r="Y209" s="19"/>
      <c r="Z209" s="19"/>
      <c r="AA209" s="19"/>
    </row>
    <row r="210" spans="2:27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402"/>
      <c r="P210" s="21"/>
      <c r="Q210" s="21"/>
      <c r="R210" s="21"/>
      <c r="S210" s="21"/>
      <c r="T210" s="21"/>
      <c r="U210" s="21"/>
      <c r="V210" s="19"/>
      <c r="W210" s="19"/>
      <c r="X210" s="19"/>
      <c r="Y210" s="19"/>
      <c r="Z210" s="19"/>
      <c r="AA210" s="19"/>
    </row>
    <row r="211" spans="2:27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402"/>
      <c r="P211" s="21"/>
      <c r="Q211" s="21"/>
      <c r="R211" s="21"/>
      <c r="S211" s="21"/>
      <c r="T211" s="21"/>
      <c r="U211" s="21"/>
      <c r="V211" s="19"/>
      <c r="W211" s="19"/>
      <c r="X211" s="19"/>
      <c r="Y211" s="19"/>
      <c r="Z211" s="19"/>
      <c r="AA211" s="19"/>
    </row>
    <row r="212" spans="2:27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402"/>
      <c r="P212" s="21"/>
      <c r="Q212" s="21"/>
      <c r="R212" s="21"/>
      <c r="S212" s="21"/>
      <c r="T212" s="21"/>
      <c r="U212" s="21"/>
      <c r="V212" s="19"/>
      <c r="W212" s="19"/>
      <c r="X212" s="19"/>
      <c r="Y212" s="19"/>
      <c r="Z212" s="19"/>
      <c r="AA212" s="19"/>
    </row>
    <row r="213" spans="2:27" ht="18">
      <c r="B213" s="21"/>
      <c r="C213" s="21"/>
      <c r="D213" s="21"/>
      <c r="E213" s="21"/>
      <c r="F213" s="21"/>
      <c r="G213" s="311"/>
      <c r="H213" s="311"/>
      <c r="I213" s="21"/>
      <c r="J213" s="21"/>
      <c r="K213" s="21"/>
      <c r="L213" s="21"/>
      <c r="M213" s="21"/>
      <c r="N213" s="21"/>
      <c r="O213" s="402"/>
      <c r="P213" s="21"/>
      <c r="Q213" s="21"/>
      <c r="R213" s="21"/>
      <c r="S213" s="21"/>
      <c r="T213" s="21"/>
      <c r="U213" s="21"/>
      <c r="V213" s="19"/>
      <c r="W213" s="19"/>
      <c r="X213" s="19"/>
      <c r="Y213" s="19"/>
      <c r="Z213" s="19"/>
      <c r="AA213" s="19"/>
    </row>
    <row r="214" spans="2:27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402"/>
      <c r="P214" s="21"/>
      <c r="Q214" s="21"/>
      <c r="R214" s="21"/>
      <c r="S214" s="21"/>
      <c r="T214" s="21"/>
      <c r="U214" s="21"/>
      <c r="V214" s="19"/>
      <c r="W214" s="19"/>
      <c r="X214" s="19"/>
      <c r="Y214" s="19"/>
      <c r="Z214" s="19"/>
      <c r="AA214" s="19"/>
    </row>
    <row r="215" spans="2:27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402"/>
      <c r="P215" s="21"/>
      <c r="Q215" s="21"/>
      <c r="R215" s="21"/>
      <c r="S215" s="21"/>
      <c r="T215" s="21"/>
      <c r="U215" s="21"/>
      <c r="V215" s="19"/>
      <c r="W215" s="19"/>
      <c r="X215" s="19"/>
      <c r="Y215" s="19"/>
      <c r="Z215" s="19"/>
      <c r="AA215" s="19"/>
    </row>
    <row r="216" spans="2:27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402"/>
      <c r="P216" s="21"/>
      <c r="Q216" s="21"/>
      <c r="R216" s="21"/>
      <c r="S216" s="21"/>
      <c r="T216" s="21"/>
      <c r="U216" s="21"/>
      <c r="V216" s="19"/>
      <c r="W216" s="19"/>
      <c r="X216" s="19"/>
      <c r="Y216" s="19"/>
      <c r="Z216" s="19"/>
      <c r="AA216" s="19"/>
    </row>
    <row r="217" spans="2:27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402"/>
      <c r="P217" s="21"/>
      <c r="Q217" s="21"/>
      <c r="R217" s="21"/>
      <c r="S217" s="21"/>
      <c r="T217" s="21"/>
      <c r="U217" s="21"/>
      <c r="V217" s="19"/>
      <c r="W217" s="19"/>
      <c r="X217" s="19"/>
      <c r="Y217" s="19"/>
      <c r="Z217" s="19"/>
      <c r="AA217" s="19"/>
    </row>
    <row r="218" spans="2:27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402"/>
      <c r="P218" s="21"/>
      <c r="Q218" s="21"/>
      <c r="R218" s="21"/>
      <c r="S218" s="21"/>
      <c r="T218" s="21"/>
      <c r="U218" s="21"/>
      <c r="V218" s="19"/>
      <c r="W218" s="19"/>
      <c r="X218" s="19"/>
      <c r="Y218" s="19"/>
      <c r="Z218" s="19"/>
      <c r="AA218" s="19"/>
    </row>
    <row r="219" spans="2:27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402"/>
      <c r="P219" s="21"/>
      <c r="Q219" s="21"/>
      <c r="R219" s="21"/>
      <c r="S219" s="21"/>
      <c r="T219" s="21"/>
      <c r="U219" s="21"/>
      <c r="V219" s="19"/>
      <c r="W219" s="19"/>
      <c r="X219" s="19"/>
      <c r="Y219" s="19"/>
      <c r="Z219" s="19"/>
      <c r="AA219" s="19"/>
    </row>
    <row r="220" spans="2:27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402"/>
      <c r="P220" s="21"/>
      <c r="Q220" s="21"/>
      <c r="R220" s="21"/>
      <c r="S220" s="21"/>
      <c r="T220" s="21"/>
      <c r="U220" s="21"/>
      <c r="V220" s="19"/>
      <c r="W220" s="19"/>
      <c r="X220" s="19"/>
      <c r="Y220" s="19"/>
      <c r="Z220" s="19"/>
      <c r="AA220" s="19"/>
    </row>
    <row r="221" spans="2:27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402"/>
      <c r="P221" s="21"/>
      <c r="Q221" s="21"/>
      <c r="R221" s="21"/>
      <c r="S221" s="21"/>
      <c r="T221" s="21"/>
      <c r="U221" s="21"/>
      <c r="V221" s="19"/>
      <c r="W221" s="19"/>
      <c r="X221" s="19"/>
      <c r="Y221" s="19"/>
      <c r="Z221" s="19"/>
      <c r="AA221" s="19"/>
    </row>
    <row r="222" spans="2:27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402"/>
      <c r="P222" s="21"/>
      <c r="Q222" s="21"/>
      <c r="R222" s="21"/>
      <c r="S222" s="21"/>
      <c r="T222" s="21"/>
      <c r="U222" s="21"/>
      <c r="V222" s="19"/>
      <c r="W222" s="19"/>
      <c r="X222" s="19"/>
      <c r="Y222" s="19"/>
      <c r="Z222" s="19"/>
      <c r="AA222" s="19"/>
    </row>
    <row r="223" spans="2:27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402"/>
      <c r="P223" s="21"/>
      <c r="Q223" s="21"/>
      <c r="R223" s="21"/>
      <c r="S223" s="21"/>
      <c r="T223" s="21"/>
      <c r="U223" s="21"/>
      <c r="V223" s="19"/>
      <c r="W223" s="19"/>
      <c r="X223" s="19"/>
      <c r="Y223" s="19"/>
      <c r="Z223" s="19"/>
      <c r="AA223" s="19"/>
    </row>
    <row r="224" spans="2:27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402"/>
      <c r="P224" s="21"/>
      <c r="Q224" s="21"/>
      <c r="R224" s="21"/>
      <c r="S224" s="21"/>
      <c r="T224" s="21"/>
      <c r="U224" s="21"/>
      <c r="V224" s="19"/>
      <c r="W224" s="19"/>
      <c r="X224" s="19"/>
      <c r="Y224" s="19"/>
      <c r="Z224" s="19"/>
      <c r="AA224" s="19"/>
    </row>
    <row r="225" spans="2:27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402"/>
      <c r="P225" s="21"/>
      <c r="Q225" s="21"/>
      <c r="R225" s="21"/>
      <c r="S225" s="21"/>
      <c r="T225" s="21"/>
      <c r="U225" s="21"/>
      <c r="V225" s="19"/>
      <c r="W225" s="19"/>
      <c r="X225" s="19"/>
      <c r="Y225" s="19"/>
      <c r="Z225" s="19"/>
      <c r="AA225" s="19"/>
    </row>
    <row r="226" spans="2:27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402"/>
      <c r="P226" s="21"/>
      <c r="Q226" s="21"/>
      <c r="R226" s="21"/>
      <c r="S226" s="21"/>
      <c r="T226" s="21"/>
      <c r="U226" s="21"/>
      <c r="V226" s="19"/>
      <c r="W226" s="19"/>
      <c r="X226" s="19"/>
      <c r="Y226" s="19"/>
      <c r="Z226" s="19"/>
      <c r="AA226" s="19"/>
    </row>
    <row r="227" spans="2:27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402"/>
      <c r="P227" s="21"/>
      <c r="Q227" s="21"/>
      <c r="R227" s="21"/>
      <c r="S227" s="21"/>
      <c r="T227" s="21"/>
      <c r="U227" s="21"/>
      <c r="V227" s="19"/>
      <c r="W227" s="19"/>
      <c r="X227" s="19"/>
      <c r="Y227" s="19"/>
      <c r="Z227" s="19"/>
      <c r="AA227" s="19"/>
    </row>
    <row r="228" spans="2:27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402"/>
      <c r="P228" s="21"/>
      <c r="Q228" s="21"/>
      <c r="R228" s="21"/>
      <c r="S228" s="21"/>
      <c r="T228" s="21"/>
      <c r="U228" s="21"/>
      <c r="V228" s="19"/>
      <c r="W228" s="19"/>
      <c r="X228" s="19"/>
      <c r="Y228" s="19"/>
      <c r="Z228" s="19"/>
      <c r="AA228" s="19"/>
    </row>
    <row r="229" spans="2:27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402"/>
      <c r="P229" s="21"/>
      <c r="Q229" s="21"/>
      <c r="R229" s="21"/>
      <c r="S229" s="21"/>
      <c r="T229" s="21"/>
      <c r="U229" s="21"/>
      <c r="V229" s="19"/>
      <c r="W229" s="19"/>
      <c r="X229" s="19"/>
      <c r="Y229" s="19"/>
      <c r="Z229" s="19"/>
      <c r="AA229" s="19"/>
    </row>
    <row r="230" spans="2:27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402"/>
      <c r="P230" s="21"/>
      <c r="Q230" s="21"/>
      <c r="R230" s="21"/>
      <c r="S230" s="21"/>
      <c r="T230" s="21"/>
      <c r="U230" s="21"/>
      <c r="V230" s="19"/>
      <c r="W230" s="19"/>
      <c r="X230" s="19"/>
      <c r="Y230" s="19"/>
      <c r="Z230" s="19"/>
      <c r="AA230" s="19"/>
    </row>
    <row r="231" spans="2:27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402"/>
      <c r="P231" s="21"/>
      <c r="Q231" s="21"/>
      <c r="R231" s="21"/>
      <c r="S231" s="21"/>
      <c r="T231" s="21"/>
      <c r="U231" s="21"/>
      <c r="V231" s="19"/>
      <c r="W231" s="19"/>
      <c r="X231" s="19"/>
      <c r="Y231" s="19"/>
      <c r="Z231" s="19"/>
      <c r="AA231" s="19"/>
    </row>
    <row r="232" spans="2:27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402"/>
      <c r="P232" s="21"/>
      <c r="Q232" s="21"/>
      <c r="R232" s="21"/>
      <c r="S232" s="21"/>
      <c r="T232" s="21"/>
      <c r="U232" s="21"/>
      <c r="V232" s="19"/>
      <c r="W232" s="19"/>
      <c r="X232" s="19"/>
      <c r="Y232" s="19"/>
      <c r="Z232" s="19"/>
      <c r="AA232" s="19"/>
    </row>
    <row r="233" spans="2:27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402"/>
      <c r="P233" s="21"/>
      <c r="Q233" s="21"/>
      <c r="R233" s="21"/>
      <c r="S233" s="21"/>
      <c r="T233" s="21"/>
      <c r="U233" s="21"/>
      <c r="V233" s="19"/>
      <c r="W233" s="19"/>
      <c r="X233" s="19"/>
      <c r="Y233" s="19"/>
      <c r="Z233" s="19"/>
      <c r="AA233" s="19"/>
    </row>
    <row r="234" spans="2:27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402"/>
      <c r="P234" s="21"/>
      <c r="Q234" s="21"/>
      <c r="R234" s="21"/>
      <c r="S234" s="21"/>
      <c r="T234" s="21"/>
      <c r="U234" s="21"/>
      <c r="V234" s="19"/>
      <c r="W234" s="19"/>
      <c r="X234" s="19"/>
      <c r="Y234" s="19"/>
      <c r="Z234" s="19"/>
      <c r="AA234" s="19"/>
    </row>
    <row r="235" spans="2:27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402"/>
      <c r="P235" s="21"/>
      <c r="Q235" s="21"/>
      <c r="R235" s="21"/>
      <c r="S235" s="21"/>
      <c r="T235" s="21"/>
      <c r="U235" s="21"/>
      <c r="V235" s="19"/>
      <c r="W235" s="19"/>
      <c r="X235" s="19"/>
      <c r="Y235" s="19"/>
      <c r="Z235" s="19"/>
      <c r="AA235" s="19"/>
    </row>
    <row r="236" spans="2:27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402"/>
      <c r="P236" s="21"/>
      <c r="Q236" s="21"/>
      <c r="R236" s="21"/>
      <c r="S236" s="21"/>
      <c r="T236" s="21"/>
      <c r="U236" s="21"/>
      <c r="V236" s="19"/>
      <c r="W236" s="19"/>
      <c r="X236" s="19"/>
      <c r="Y236" s="19"/>
      <c r="Z236" s="19"/>
      <c r="AA236" s="19"/>
    </row>
    <row r="237" spans="2:27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402"/>
      <c r="P237" s="21"/>
      <c r="Q237" s="21"/>
      <c r="R237" s="21"/>
      <c r="S237" s="21"/>
      <c r="T237" s="21"/>
      <c r="U237" s="21"/>
      <c r="V237" s="19"/>
      <c r="W237" s="19"/>
      <c r="X237" s="19"/>
      <c r="Y237" s="19"/>
      <c r="Z237" s="19"/>
      <c r="AA237" s="19"/>
    </row>
    <row r="238" spans="2:27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402"/>
      <c r="P238" s="21"/>
      <c r="Q238" s="21"/>
      <c r="R238" s="21"/>
      <c r="S238" s="21"/>
      <c r="T238" s="21"/>
      <c r="U238" s="21"/>
      <c r="V238" s="19"/>
      <c r="W238" s="19"/>
      <c r="X238" s="19"/>
      <c r="Y238" s="19"/>
      <c r="Z238" s="19"/>
      <c r="AA238" s="19"/>
    </row>
    <row r="239" spans="2:27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402"/>
      <c r="P239" s="21"/>
      <c r="Q239" s="21"/>
      <c r="R239" s="21"/>
      <c r="S239" s="21"/>
      <c r="T239" s="21"/>
      <c r="U239" s="21"/>
      <c r="V239" s="19"/>
      <c r="W239" s="19"/>
      <c r="X239" s="19"/>
      <c r="Y239" s="19"/>
      <c r="Z239" s="19"/>
      <c r="AA239" s="19"/>
    </row>
    <row r="240" spans="2:27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402"/>
      <c r="P240" s="21"/>
      <c r="Q240" s="21"/>
      <c r="R240" s="21"/>
      <c r="S240" s="21"/>
      <c r="T240" s="21"/>
      <c r="U240" s="21"/>
      <c r="V240" s="19"/>
      <c r="W240" s="19"/>
      <c r="X240" s="19"/>
      <c r="Y240" s="19"/>
      <c r="Z240" s="19"/>
      <c r="AA240" s="19"/>
    </row>
    <row r="241" spans="2:27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402"/>
      <c r="P241" s="21"/>
      <c r="Q241" s="21"/>
      <c r="R241" s="21"/>
      <c r="S241" s="21"/>
      <c r="T241" s="21"/>
      <c r="U241" s="21"/>
      <c r="V241" s="19"/>
      <c r="W241" s="19"/>
      <c r="X241" s="19"/>
      <c r="Y241" s="19"/>
      <c r="Z241" s="19"/>
      <c r="AA241" s="19"/>
    </row>
    <row r="242" spans="2:27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402"/>
      <c r="P242" s="21"/>
      <c r="Q242" s="21"/>
      <c r="R242" s="21"/>
      <c r="S242" s="21"/>
      <c r="T242" s="21"/>
      <c r="U242" s="21"/>
      <c r="V242" s="19"/>
      <c r="W242" s="19"/>
      <c r="X242" s="19"/>
      <c r="Y242" s="19"/>
      <c r="Z242" s="19"/>
      <c r="AA242" s="19"/>
    </row>
    <row r="243" spans="2:27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402"/>
      <c r="P243" s="21"/>
      <c r="Q243" s="21"/>
      <c r="R243" s="21"/>
      <c r="S243" s="21"/>
      <c r="T243" s="21"/>
      <c r="U243" s="21"/>
      <c r="V243" s="19"/>
      <c r="W243" s="19"/>
      <c r="X243" s="19"/>
      <c r="Y243" s="19"/>
      <c r="Z243" s="19"/>
      <c r="AA243" s="19"/>
    </row>
    <row r="244" spans="2:27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402"/>
      <c r="P244" s="21"/>
      <c r="Q244" s="21"/>
      <c r="R244" s="21"/>
      <c r="S244" s="21"/>
      <c r="T244" s="21"/>
      <c r="U244" s="21"/>
      <c r="V244" s="19"/>
      <c r="W244" s="19"/>
      <c r="X244" s="19"/>
      <c r="Y244" s="19"/>
      <c r="Z244" s="19"/>
      <c r="AA244" s="19"/>
    </row>
    <row r="245" spans="2:27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402"/>
      <c r="P245" s="21"/>
      <c r="Q245" s="21"/>
      <c r="R245" s="21"/>
      <c r="S245" s="21"/>
      <c r="T245" s="21"/>
      <c r="U245" s="21"/>
      <c r="V245" s="19"/>
      <c r="W245" s="19"/>
      <c r="X245" s="19"/>
      <c r="Y245" s="19"/>
      <c r="Z245" s="19"/>
      <c r="AA245" s="19"/>
    </row>
    <row r="246" spans="2:27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402"/>
      <c r="P246" s="21"/>
      <c r="Q246" s="21"/>
      <c r="R246" s="21"/>
      <c r="S246" s="21"/>
      <c r="T246" s="21"/>
      <c r="U246" s="21"/>
      <c r="V246" s="19"/>
      <c r="W246" s="19"/>
      <c r="X246" s="19"/>
      <c r="Y246" s="19"/>
      <c r="Z246" s="19"/>
      <c r="AA246" s="19"/>
    </row>
    <row r="247" spans="2:27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402"/>
      <c r="P247" s="21"/>
      <c r="Q247" s="21"/>
      <c r="R247" s="21"/>
      <c r="S247" s="21"/>
      <c r="T247" s="21"/>
      <c r="U247" s="21"/>
      <c r="V247" s="19"/>
      <c r="W247" s="19"/>
      <c r="X247" s="19"/>
      <c r="Y247" s="19"/>
      <c r="Z247" s="19"/>
      <c r="AA247" s="19"/>
    </row>
    <row r="248" spans="2:27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402"/>
      <c r="P248" s="21"/>
      <c r="Q248" s="21"/>
      <c r="R248" s="21"/>
      <c r="S248" s="21"/>
      <c r="T248" s="21"/>
      <c r="U248" s="21"/>
      <c r="V248" s="19"/>
      <c r="W248" s="19"/>
      <c r="X248" s="19"/>
      <c r="Y248" s="19"/>
      <c r="Z248" s="19"/>
      <c r="AA248" s="19"/>
    </row>
    <row r="249" spans="2:27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402"/>
      <c r="P249" s="21"/>
      <c r="Q249" s="21"/>
      <c r="R249" s="21"/>
      <c r="S249" s="21"/>
      <c r="T249" s="21"/>
      <c r="U249" s="21"/>
      <c r="V249" s="19"/>
      <c r="W249" s="19"/>
      <c r="X249" s="19"/>
      <c r="Y249" s="19"/>
      <c r="Z249" s="19"/>
      <c r="AA249" s="19"/>
    </row>
    <row r="250" spans="2:27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402"/>
      <c r="P250" s="21"/>
      <c r="Q250" s="21"/>
      <c r="R250" s="21"/>
      <c r="S250" s="21"/>
      <c r="T250" s="21"/>
      <c r="U250" s="21"/>
      <c r="V250" s="19"/>
      <c r="W250" s="19"/>
      <c r="X250" s="19"/>
      <c r="Y250" s="19"/>
      <c r="Z250" s="19"/>
      <c r="AA250" s="19"/>
    </row>
    <row r="251" spans="2:27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402"/>
      <c r="P251" s="21"/>
      <c r="Q251" s="21"/>
      <c r="R251" s="21"/>
      <c r="S251" s="21"/>
      <c r="T251" s="21"/>
      <c r="U251" s="21"/>
      <c r="V251" s="19"/>
      <c r="W251" s="19"/>
      <c r="X251" s="19"/>
      <c r="Y251" s="19"/>
      <c r="Z251" s="19"/>
      <c r="AA251" s="19"/>
    </row>
    <row r="252" spans="2:27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402"/>
      <c r="P252" s="21"/>
      <c r="Q252" s="21"/>
      <c r="R252" s="21"/>
      <c r="S252" s="21"/>
      <c r="T252" s="21"/>
      <c r="U252" s="21"/>
      <c r="V252" s="19"/>
      <c r="W252" s="19"/>
      <c r="X252" s="19"/>
      <c r="Y252" s="19"/>
      <c r="Z252" s="19"/>
      <c r="AA252" s="19"/>
    </row>
    <row r="253" spans="2:27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402"/>
      <c r="P253" s="21"/>
      <c r="Q253" s="21"/>
      <c r="R253" s="21"/>
      <c r="S253" s="21"/>
      <c r="T253" s="21"/>
      <c r="U253" s="21"/>
      <c r="V253" s="19"/>
      <c r="W253" s="19"/>
      <c r="X253" s="19"/>
      <c r="Y253" s="19"/>
      <c r="Z253" s="19"/>
      <c r="AA253" s="19"/>
    </row>
    <row r="254" spans="2:27" ht="12.7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402"/>
      <c r="P254" s="21"/>
      <c r="Q254" s="21"/>
      <c r="R254" s="21"/>
      <c r="S254" s="21"/>
      <c r="T254" s="21"/>
      <c r="U254" s="21"/>
      <c r="V254" s="19"/>
      <c r="W254" s="19"/>
      <c r="X254" s="19"/>
      <c r="Y254" s="19"/>
      <c r="Z254" s="19"/>
      <c r="AA254" s="19"/>
    </row>
    <row r="255" spans="2:27" ht="12.7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402"/>
      <c r="P255" s="21"/>
      <c r="Q255" s="21"/>
      <c r="R255" s="21"/>
      <c r="S255" s="21"/>
      <c r="T255" s="21"/>
      <c r="U255" s="21"/>
      <c r="V255" s="19"/>
      <c r="W255" s="19"/>
      <c r="X255" s="19"/>
      <c r="Y255" s="19"/>
      <c r="Z255" s="19"/>
      <c r="AA255" s="19"/>
    </row>
    <row r="256" spans="2:27" ht="12.7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402"/>
      <c r="P256" s="21"/>
      <c r="Q256" s="21"/>
      <c r="R256" s="21"/>
      <c r="S256" s="21"/>
      <c r="T256" s="21"/>
      <c r="U256" s="21"/>
      <c r="V256" s="19"/>
      <c r="W256" s="19"/>
      <c r="X256" s="19"/>
      <c r="Y256" s="19"/>
      <c r="Z256" s="19"/>
      <c r="AA256" s="19"/>
    </row>
    <row r="257" spans="2:27" ht="12.7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402"/>
      <c r="P257" s="21"/>
      <c r="Q257" s="21"/>
      <c r="R257" s="21"/>
      <c r="S257" s="21"/>
      <c r="T257" s="21"/>
      <c r="U257" s="21"/>
      <c r="V257" s="19"/>
      <c r="W257" s="19"/>
      <c r="X257" s="19"/>
      <c r="Y257" s="19"/>
      <c r="Z257" s="19"/>
      <c r="AA257" s="19"/>
    </row>
    <row r="258" spans="2:27" ht="12.7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402"/>
      <c r="P258" s="21"/>
      <c r="Q258" s="21"/>
      <c r="R258" s="21"/>
      <c r="S258" s="21"/>
      <c r="T258" s="21"/>
      <c r="U258" s="21"/>
      <c r="V258" s="19"/>
      <c r="W258" s="19"/>
      <c r="X258" s="19"/>
      <c r="Y258" s="19"/>
      <c r="Z258" s="19"/>
      <c r="AA258" s="19"/>
    </row>
    <row r="259" spans="2:27" ht="12.7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402"/>
      <c r="P259" s="21"/>
      <c r="Q259" s="21"/>
      <c r="R259" s="21"/>
      <c r="S259" s="21"/>
      <c r="T259" s="21"/>
      <c r="U259" s="21"/>
      <c r="V259" s="19"/>
      <c r="W259" s="19"/>
      <c r="X259" s="19"/>
      <c r="Y259" s="19"/>
      <c r="Z259" s="19"/>
      <c r="AA259" s="19"/>
    </row>
    <row r="260" spans="2:27" ht="12.7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402"/>
      <c r="P260" s="21"/>
      <c r="Q260" s="21"/>
      <c r="R260" s="21"/>
      <c r="S260" s="21"/>
      <c r="T260" s="21"/>
      <c r="U260" s="21"/>
      <c r="V260" s="19"/>
      <c r="W260" s="19"/>
      <c r="X260" s="19"/>
      <c r="Y260" s="19"/>
      <c r="Z260" s="19"/>
      <c r="AA260" s="19"/>
    </row>
    <row r="261" spans="2:27" ht="12.7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402"/>
      <c r="P261" s="21"/>
      <c r="Q261" s="21"/>
      <c r="R261" s="21"/>
      <c r="S261" s="21"/>
      <c r="T261" s="21"/>
      <c r="U261" s="21"/>
      <c r="V261" s="19"/>
      <c r="W261" s="19"/>
      <c r="X261" s="19"/>
      <c r="Y261" s="19"/>
      <c r="Z261" s="19"/>
      <c r="AA261" s="19"/>
    </row>
    <row r="262" spans="2:27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402"/>
      <c r="P262" s="21"/>
      <c r="Q262" s="21"/>
      <c r="R262" s="21"/>
      <c r="S262" s="21"/>
      <c r="T262" s="21"/>
      <c r="U262" s="21"/>
      <c r="V262" s="19"/>
      <c r="W262" s="19"/>
      <c r="X262" s="19"/>
      <c r="Y262" s="19"/>
      <c r="Z262" s="19"/>
      <c r="AA262" s="19"/>
    </row>
    <row r="263" spans="2:27" ht="12.7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402"/>
      <c r="P263" s="21"/>
      <c r="Q263" s="21"/>
      <c r="R263" s="21"/>
      <c r="S263" s="21"/>
      <c r="T263" s="21"/>
      <c r="U263" s="21"/>
      <c r="V263" s="19"/>
      <c r="W263" s="19"/>
      <c r="X263" s="19"/>
      <c r="Y263" s="19"/>
      <c r="Z263" s="19"/>
      <c r="AA263" s="19"/>
    </row>
    <row r="264" spans="2:27" ht="12.7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402"/>
      <c r="P264" s="21"/>
      <c r="Q264" s="21"/>
      <c r="R264" s="21"/>
      <c r="S264" s="21"/>
      <c r="T264" s="21"/>
      <c r="U264" s="21"/>
      <c r="V264" s="19"/>
      <c r="W264" s="19"/>
      <c r="X264" s="19"/>
      <c r="Y264" s="19"/>
      <c r="Z264" s="19"/>
      <c r="AA264" s="19"/>
    </row>
    <row r="265" spans="2:27" ht="12.7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402"/>
      <c r="P265" s="21"/>
      <c r="Q265" s="21"/>
      <c r="R265" s="21"/>
      <c r="S265" s="21"/>
      <c r="T265" s="21"/>
      <c r="U265" s="21"/>
      <c r="V265" s="19"/>
      <c r="W265" s="19"/>
      <c r="X265" s="19"/>
      <c r="Y265" s="19"/>
      <c r="Z265" s="19"/>
      <c r="AA265" s="19"/>
    </row>
    <row r="266" spans="2:27" ht="12.7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402"/>
      <c r="P266" s="21"/>
      <c r="Q266" s="21"/>
      <c r="R266" s="21"/>
      <c r="S266" s="21"/>
      <c r="T266" s="21"/>
      <c r="U266" s="21"/>
      <c r="V266" s="19"/>
      <c r="W266" s="19"/>
      <c r="X266" s="19"/>
      <c r="Y266" s="19"/>
      <c r="Z266" s="19"/>
      <c r="AA266" s="19"/>
    </row>
    <row r="267" spans="2:27" ht="12.7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402"/>
      <c r="P267" s="21"/>
      <c r="Q267" s="21"/>
      <c r="R267" s="21"/>
      <c r="S267" s="21"/>
      <c r="T267" s="21"/>
      <c r="U267" s="21"/>
      <c r="V267" s="19"/>
      <c r="W267" s="19"/>
      <c r="X267" s="19"/>
      <c r="Y267" s="19"/>
      <c r="Z267" s="19"/>
      <c r="AA267" s="19"/>
    </row>
    <row r="268" spans="2:27" ht="12.7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402"/>
      <c r="P268" s="21"/>
      <c r="Q268" s="21"/>
      <c r="R268" s="21"/>
      <c r="S268" s="21"/>
      <c r="T268" s="21"/>
      <c r="U268" s="21"/>
      <c r="V268" s="19"/>
      <c r="W268" s="19"/>
      <c r="X268" s="19"/>
      <c r="Y268" s="19"/>
      <c r="Z268" s="19"/>
      <c r="AA268" s="19"/>
    </row>
    <row r="269" spans="2:27" ht="12.7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402"/>
      <c r="P269" s="21"/>
      <c r="Q269" s="21"/>
      <c r="R269" s="21"/>
      <c r="S269" s="21"/>
      <c r="T269" s="21"/>
      <c r="U269" s="21"/>
      <c r="V269" s="19"/>
      <c r="W269" s="19"/>
      <c r="X269" s="19"/>
      <c r="Y269" s="19"/>
      <c r="Z269" s="19"/>
      <c r="AA269" s="19"/>
    </row>
    <row r="270" spans="2:27" ht="12.7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402"/>
      <c r="P270" s="21"/>
      <c r="Q270" s="21"/>
      <c r="R270" s="21"/>
      <c r="S270" s="21"/>
      <c r="T270" s="21"/>
      <c r="U270" s="21"/>
      <c r="V270" s="19"/>
      <c r="W270" s="19"/>
      <c r="X270" s="19"/>
      <c r="Y270" s="19"/>
      <c r="Z270" s="19"/>
      <c r="AA270" s="19"/>
    </row>
    <row r="271" spans="2:27" ht="12.7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402"/>
      <c r="P271" s="21"/>
      <c r="Q271" s="21"/>
      <c r="R271" s="21"/>
      <c r="S271" s="21"/>
      <c r="T271" s="21"/>
      <c r="U271" s="21"/>
      <c r="V271" s="19"/>
      <c r="W271" s="19"/>
      <c r="X271" s="19"/>
      <c r="Y271" s="19"/>
      <c r="Z271" s="19"/>
      <c r="AA271" s="19"/>
    </row>
    <row r="272" spans="2:27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402"/>
      <c r="P272" s="21"/>
      <c r="Q272" s="21"/>
      <c r="R272" s="21"/>
      <c r="S272" s="21"/>
      <c r="T272" s="21"/>
      <c r="U272" s="21"/>
      <c r="V272" s="19"/>
      <c r="W272" s="19"/>
      <c r="X272" s="19"/>
      <c r="Y272" s="19"/>
      <c r="Z272" s="19"/>
      <c r="AA272" s="19"/>
    </row>
    <row r="273" spans="2:27" ht="12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402"/>
      <c r="P273" s="21"/>
      <c r="Q273" s="21"/>
      <c r="R273" s="21"/>
      <c r="S273" s="21"/>
      <c r="T273" s="21"/>
      <c r="U273" s="21"/>
      <c r="V273" s="19"/>
      <c r="W273" s="19"/>
      <c r="X273" s="19"/>
      <c r="Y273" s="19"/>
      <c r="Z273" s="19"/>
      <c r="AA273" s="19"/>
    </row>
    <row r="274" spans="2:27" ht="12.7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402"/>
      <c r="P274" s="21"/>
      <c r="Q274" s="21"/>
      <c r="R274" s="21"/>
      <c r="S274" s="21"/>
      <c r="T274" s="21"/>
      <c r="U274" s="21"/>
      <c r="V274" s="19"/>
      <c r="W274" s="19"/>
      <c r="X274" s="19"/>
      <c r="Y274" s="19"/>
      <c r="Z274" s="19"/>
      <c r="AA274" s="19"/>
    </row>
    <row r="275" spans="2:27" ht="12.7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402"/>
      <c r="P275" s="21"/>
      <c r="Q275" s="21"/>
      <c r="R275" s="21"/>
      <c r="S275" s="21"/>
      <c r="T275" s="21"/>
      <c r="U275" s="21"/>
      <c r="V275" s="19"/>
      <c r="W275" s="19"/>
      <c r="X275" s="19"/>
      <c r="Y275" s="19"/>
      <c r="Z275" s="19"/>
      <c r="AA275" s="19"/>
    </row>
    <row r="276" spans="2:27" ht="12.7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402"/>
      <c r="P276" s="21"/>
      <c r="Q276" s="21"/>
      <c r="R276" s="21"/>
      <c r="S276" s="21"/>
      <c r="T276" s="21"/>
      <c r="U276" s="21"/>
      <c r="V276" s="19"/>
      <c r="W276" s="19"/>
      <c r="X276" s="19"/>
      <c r="Y276" s="19"/>
      <c r="Z276" s="19"/>
      <c r="AA276" s="19"/>
    </row>
    <row r="277" spans="2:27" ht="12.7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402"/>
      <c r="P277" s="21"/>
      <c r="Q277" s="21"/>
      <c r="R277" s="21"/>
      <c r="S277" s="21"/>
      <c r="T277" s="21"/>
      <c r="U277" s="21"/>
      <c r="V277" s="19"/>
      <c r="W277" s="19"/>
      <c r="X277" s="19"/>
      <c r="Y277" s="19"/>
      <c r="Z277" s="19"/>
      <c r="AA277" s="19"/>
    </row>
    <row r="278" spans="2:27" ht="12.7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402"/>
      <c r="P278" s="21"/>
      <c r="Q278" s="21"/>
      <c r="R278" s="21"/>
      <c r="S278" s="21"/>
      <c r="T278" s="21"/>
      <c r="U278" s="21"/>
      <c r="V278" s="19"/>
      <c r="W278" s="19"/>
      <c r="X278" s="19"/>
      <c r="Y278" s="19"/>
      <c r="Z278" s="19"/>
      <c r="AA278" s="19"/>
    </row>
    <row r="279" spans="2:27" ht="12.7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402"/>
      <c r="P279" s="21"/>
      <c r="Q279" s="21"/>
      <c r="R279" s="21"/>
      <c r="S279" s="21"/>
      <c r="T279" s="21"/>
      <c r="U279" s="21"/>
      <c r="V279" s="19"/>
      <c r="W279" s="19"/>
      <c r="X279" s="19"/>
      <c r="Y279" s="19"/>
      <c r="Z279" s="19"/>
      <c r="AA279" s="19"/>
    </row>
    <row r="280" spans="2:27" ht="12.7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402"/>
      <c r="P280" s="21"/>
      <c r="Q280" s="21"/>
      <c r="R280" s="21"/>
      <c r="S280" s="21"/>
      <c r="T280" s="21"/>
      <c r="U280" s="21"/>
      <c r="V280" s="19"/>
      <c r="W280" s="19"/>
      <c r="X280" s="19"/>
      <c r="Y280" s="19"/>
      <c r="Z280" s="19"/>
      <c r="AA280" s="19"/>
    </row>
    <row r="281" spans="2:27" ht="12.7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402"/>
      <c r="P281" s="21"/>
      <c r="Q281" s="21"/>
      <c r="R281" s="21"/>
      <c r="S281" s="21"/>
      <c r="T281" s="21"/>
      <c r="U281" s="21"/>
      <c r="V281" s="19"/>
      <c r="W281" s="19"/>
      <c r="X281" s="19"/>
      <c r="Y281" s="19"/>
      <c r="Z281" s="19"/>
      <c r="AA281" s="19"/>
    </row>
    <row r="282" spans="2:27" ht="12.7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402"/>
      <c r="P282" s="21"/>
      <c r="Q282" s="21"/>
      <c r="R282" s="21"/>
      <c r="S282" s="21"/>
      <c r="T282" s="21"/>
      <c r="U282" s="21"/>
      <c r="V282" s="19"/>
      <c r="W282" s="19"/>
      <c r="X282" s="19"/>
      <c r="Y282" s="19"/>
      <c r="Z282" s="19"/>
      <c r="AA282" s="19"/>
    </row>
    <row r="283" spans="2:27" ht="12.7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402"/>
      <c r="P283" s="21"/>
      <c r="Q283" s="21"/>
      <c r="R283" s="21"/>
      <c r="S283" s="21"/>
      <c r="T283" s="21"/>
      <c r="U283" s="21"/>
      <c r="V283" s="19"/>
      <c r="W283" s="19"/>
      <c r="X283" s="19"/>
      <c r="Y283" s="19"/>
      <c r="Z283" s="19"/>
      <c r="AA283" s="19"/>
    </row>
    <row r="284" spans="2:27" ht="12.7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402"/>
      <c r="P284" s="21"/>
      <c r="Q284" s="21"/>
      <c r="R284" s="21"/>
      <c r="S284" s="21"/>
      <c r="T284" s="21"/>
      <c r="U284" s="21"/>
      <c r="V284" s="19"/>
      <c r="W284" s="19"/>
      <c r="X284" s="19"/>
      <c r="Y284" s="19"/>
      <c r="Z284" s="19"/>
      <c r="AA284" s="19"/>
    </row>
    <row r="285" spans="2:27" ht="12.7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402"/>
      <c r="P285" s="21"/>
      <c r="Q285" s="21"/>
      <c r="R285" s="21"/>
      <c r="S285" s="21"/>
      <c r="T285" s="21"/>
      <c r="U285" s="21"/>
      <c r="V285" s="19"/>
      <c r="W285" s="19"/>
      <c r="X285" s="19"/>
      <c r="Y285" s="19"/>
      <c r="Z285" s="19"/>
      <c r="AA285" s="19"/>
    </row>
    <row r="286" spans="2:27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402"/>
      <c r="P286" s="21"/>
      <c r="Q286" s="21"/>
      <c r="R286" s="21"/>
      <c r="S286" s="21"/>
      <c r="T286" s="21"/>
      <c r="U286" s="21"/>
      <c r="V286" s="19"/>
      <c r="W286" s="19"/>
      <c r="X286" s="19"/>
      <c r="Y286" s="19"/>
      <c r="Z286" s="19"/>
      <c r="AA286" s="19"/>
    </row>
    <row r="287" spans="2:27" ht="12.7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402"/>
      <c r="P287" s="21"/>
      <c r="Q287" s="21"/>
      <c r="R287" s="21"/>
      <c r="S287" s="21"/>
      <c r="T287" s="21"/>
      <c r="U287" s="21"/>
      <c r="V287" s="19"/>
      <c r="W287" s="19"/>
      <c r="X287" s="19"/>
      <c r="Y287" s="19"/>
      <c r="Z287" s="19"/>
      <c r="AA287" s="19"/>
    </row>
    <row r="288" spans="2:27" ht="12.7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402"/>
      <c r="P288" s="21"/>
      <c r="Q288" s="21"/>
      <c r="R288" s="21"/>
      <c r="S288" s="21"/>
      <c r="T288" s="21"/>
      <c r="U288" s="21"/>
      <c r="V288" s="19"/>
      <c r="W288" s="19"/>
      <c r="X288" s="19"/>
      <c r="Y288" s="19"/>
      <c r="Z288" s="19"/>
      <c r="AA288" s="19"/>
    </row>
    <row r="289" spans="2:27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402"/>
      <c r="P289" s="21"/>
      <c r="Q289" s="21"/>
      <c r="R289" s="21"/>
      <c r="S289" s="21"/>
      <c r="T289" s="21"/>
      <c r="U289" s="21"/>
      <c r="V289" s="19"/>
      <c r="W289" s="19"/>
      <c r="X289" s="19"/>
      <c r="Y289" s="19"/>
      <c r="Z289" s="19"/>
      <c r="AA289" s="19"/>
    </row>
    <row r="290" spans="2:27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402"/>
      <c r="P290" s="21"/>
      <c r="Q290" s="21"/>
      <c r="R290" s="21"/>
      <c r="S290" s="21"/>
      <c r="T290" s="21"/>
      <c r="U290" s="21"/>
      <c r="V290" s="19"/>
      <c r="W290" s="19"/>
      <c r="X290" s="19"/>
      <c r="Y290" s="19"/>
      <c r="Z290" s="19"/>
      <c r="AA290" s="19"/>
    </row>
    <row r="291" spans="2:27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402"/>
      <c r="P291" s="21"/>
      <c r="Q291" s="21"/>
      <c r="R291" s="21"/>
      <c r="S291" s="21"/>
      <c r="T291" s="21"/>
      <c r="U291" s="21"/>
      <c r="V291" s="19"/>
      <c r="W291" s="19"/>
      <c r="X291" s="19"/>
      <c r="Y291" s="19"/>
      <c r="Z291" s="19"/>
      <c r="AA291" s="19"/>
    </row>
    <row r="292" spans="2:27" ht="12.7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402"/>
      <c r="P292" s="21"/>
      <c r="Q292" s="21"/>
      <c r="R292" s="21"/>
      <c r="S292" s="21"/>
      <c r="T292" s="21"/>
      <c r="U292" s="21"/>
      <c r="V292" s="19"/>
      <c r="W292" s="19"/>
      <c r="X292" s="19"/>
      <c r="Y292" s="19"/>
      <c r="Z292" s="19"/>
      <c r="AA292" s="19"/>
    </row>
    <row r="293" spans="2:27" ht="12.7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402"/>
      <c r="P293" s="21"/>
      <c r="Q293" s="21"/>
      <c r="R293" s="21"/>
      <c r="S293" s="21"/>
      <c r="T293" s="21"/>
      <c r="U293" s="21"/>
      <c r="V293" s="19"/>
      <c r="W293" s="19"/>
      <c r="X293" s="19"/>
      <c r="Y293" s="19"/>
      <c r="Z293" s="19"/>
      <c r="AA293" s="19"/>
    </row>
    <row r="294" spans="2:27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402"/>
      <c r="P294" s="21"/>
      <c r="Q294" s="21"/>
      <c r="R294" s="21"/>
      <c r="S294" s="21"/>
      <c r="T294" s="21"/>
      <c r="U294" s="21"/>
      <c r="V294" s="19"/>
      <c r="W294" s="19"/>
      <c r="X294" s="19"/>
      <c r="Y294" s="19"/>
      <c r="Z294" s="19"/>
      <c r="AA294" s="19"/>
    </row>
    <row r="295" spans="2:27" ht="12.7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402"/>
      <c r="P295" s="21"/>
      <c r="Q295" s="21"/>
      <c r="R295" s="21"/>
      <c r="S295" s="21"/>
      <c r="T295" s="21"/>
      <c r="U295" s="21"/>
      <c r="V295" s="19"/>
      <c r="W295" s="19"/>
      <c r="X295" s="19"/>
      <c r="Y295" s="19"/>
      <c r="Z295" s="19"/>
      <c r="AA295" s="19"/>
    </row>
    <row r="296" spans="2:27" ht="12.7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402"/>
      <c r="P296" s="21"/>
      <c r="Q296" s="21"/>
      <c r="R296" s="21"/>
      <c r="S296" s="21"/>
      <c r="T296" s="21"/>
      <c r="U296" s="21"/>
      <c r="V296" s="19"/>
      <c r="W296" s="19"/>
      <c r="X296" s="19"/>
      <c r="Y296" s="19"/>
      <c r="Z296" s="19"/>
      <c r="AA296" s="19"/>
    </row>
    <row r="297" spans="2:27" ht="12.7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402"/>
      <c r="P297" s="21"/>
      <c r="Q297" s="21"/>
      <c r="R297" s="21"/>
      <c r="S297" s="21"/>
      <c r="T297" s="21"/>
      <c r="U297" s="21"/>
      <c r="V297" s="19"/>
      <c r="W297" s="19"/>
      <c r="X297" s="19"/>
      <c r="Y297" s="19"/>
      <c r="Z297" s="19"/>
      <c r="AA297" s="19"/>
    </row>
    <row r="298" spans="2:27" ht="12.7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402"/>
      <c r="P298" s="21"/>
      <c r="Q298" s="21"/>
      <c r="R298" s="21"/>
      <c r="S298" s="21"/>
      <c r="T298" s="21"/>
      <c r="U298" s="21"/>
      <c r="V298" s="19"/>
      <c r="W298" s="19"/>
      <c r="X298" s="19"/>
      <c r="Y298" s="19"/>
      <c r="Z298" s="19"/>
      <c r="AA298" s="19"/>
    </row>
    <row r="299" spans="2:27" ht="12.7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402"/>
      <c r="P299" s="21"/>
      <c r="Q299" s="21"/>
      <c r="R299" s="21"/>
      <c r="S299" s="21"/>
      <c r="T299" s="21"/>
      <c r="U299" s="21"/>
      <c r="V299" s="19"/>
      <c r="W299" s="19"/>
      <c r="X299" s="19"/>
      <c r="Y299" s="19"/>
      <c r="Z299" s="19"/>
      <c r="AA299" s="19"/>
    </row>
    <row r="300" spans="2:27" ht="12.7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402"/>
      <c r="P300" s="21"/>
      <c r="Q300" s="21"/>
      <c r="R300" s="21"/>
      <c r="S300" s="21"/>
      <c r="T300" s="21"/>
      <c r="U300" s="21"/>
      <c r="V300" s="19"/>
      <c r="W300" s="19"/>
      <c r="X300" s="19"/>
      <c r="Y300" s="19"/>
      <c r="Z300" s="19"/>
      <c r="AA300" s="19"/>
    </row>
    <row r="301" spans="2:27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402"/>
      <c r="P301" s="21"/>
      <c r="Q301" s="21"/>
      <c r="R301" s="21"/>
      <c r="S301" s="21"/>
      <c r="T301" s="21"/>
      <c r="U301" s="21"/>
      <c r="V301" s="19"/>
      <c r="W301" s="19"/>
      <c r="X301" s="19"/>
      <c r="Y301" s="19"/>
      <c r="Z301" s="19"/>
      <c r="AA301" s="19"/>
    </row>
    <row r="302" spans="2:27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402"/>
      <c r="P302" s="21"/>
      <c r="Q302" s="21"/>
      <c r="R302" s="21"/>
      <c r="S302" s="21"/>
      <c r="T302" s="21"/>
      <c r="U302" s="21"/>
      <c r="V302" s="19"/>
      <c r="W302" s="19"/>
      <c r="X302" s="19"/>
      <c r="Y302" s="19"/>
      <c r="Z302" s="19"/>
      <c r="AA302" s="19"/>
    </row>
    <row r="303" spans="2:27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402"/>
      <c r="P303" s="21"/>
      <c r="Q303" s="21"/>
      <c r="R303" s="21"/>
      <c r="S303" s="21"/>
      <c r="T303" s="21"/>
      <c r="U303" s="21"/>
      <c r="V303" s="19"/>
      <c r="W303" s="19"/>
      <c r="X303" s="19"/>
      <c r="Y303" s="19"/>
      <c r="Z303" s="19"/>
      <c r="AA303" s="19"/>
    </row>
    <row r="304" spans="2:27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402"/>
      <c r="P304" s="21"/>
      <c r="Q304" s="21"/>
      <c r="R304" s="21"/>
      <c r="S304" s="21"/>
      <c r="T304" s="21"/>
      <c r="U304" s="21"/>
      <c r="V304" s="19"/>
      <c r="W304" s="19"/>
      <c r="X304" s="19"/>
      <c r="Y304" s="19"/>
      <c r="Z304" s="19"/>
      <c r="AA304" s="19"/>
    </row>
    <row r="305" spans="2:27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402"/>
      <c r="P305" s="21"/>
      <c r="Q305" s="21"/>
      <c r="R305" s="21"/>
      <c r="S305" s="21"/>
      <c r="T305" s="21"/>
      <c r="U305" s="21"/>
      <c r="V305" s="19"/>
      <c r="W305" s="19"/>
      <c r="X305" s="19"/>
      <c r="Y305" s="19"/>
      <c r="Z305" s="19"/>
      <c r="AA305" s="19"/>
    </row>
    <row r="306" spans="2:27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402"/>
      <c r="P306" s="21"/>
      <c r="Q306" s="21"/>
      <c r="R306" s="21"/>
      <c r="S306" s="21"/>
      <c r="T306" s="21"/>
      <c r="U306" s="21"/>
      <c r="V306" s="19"/>
      <c r="W306" s="19"/>
      <c r="X306" s="19"/>
      <c r="Y306" s="19"/>
      <c r="Z306" s="19"/>
      <c r="AA306" s="19"/>
    </row>
    <row r="307" spans="2:27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402"/>
      <c r="P307" s="21"/>
      <c r="Q307" s="21"/>
      <c r="R307" s="21"/>
      <c r="S307" s="21"/>
      <c r="T307" s="21"/>
      <c r="U307" s="21"/>
      <c r="V307" s="19"/>
      <c r="W307" s="19"/>
      <c r="X307" s="19"/>
      <c r="Y307" s="19"/>
      <c r="Z307" s="19"/>
      <c r="AA307" s="19"/>
    </row>
    <row r="308" spans="2:27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402"/>
      <c r="P308" s="21"/>
      <c r="Q308" s="21"/>
      <c r="R308" s="21"/>
      <c r="S308" s="21"/>
      <c r="T308" s="21"/>
      <c r="U308" s="21"/>
      <c r="V308" s="19"/>
      <c r="W308" s="19"/>
      <c r="X308" s="19"/>
      <c r="Y308" s="19"/>
      <c r="Z308" s="19"/>
      <c r="AA308" s="19"/>
    </row>
    <row r="309" spans="2:27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402"/>
      <c r="P309" s="21"/>
      <c r="Q309" s="21"/>
      <c r="R309" s="21"/>
      <c r="S309" s="21"/>
      <c r="T309" s="21"/>
      <c r="U309" s="21"/>
      <c r="V309" s="19"/>
      <c r="W309" s="19"/>
      <c r="X309" s="19"/>
      <c r="Y309" s="19"/>
      <c r="Z309" s="19"/>
      <c r="AA309" s="19"/>
    </row>
    <row r="310" spans="2:27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402"/>
      <c r="P310" s="21"/>
      <c r="Q310" s="21"/>
      <c r="R310" s="21"/>
      <c r="S310" s="21"/>
      <c r="T310" s="21"/>
      <c r="U310" s="21"/>
      <c r="V310" s="19"/>
      <c r="W310" s="19"/>
      <c r="X310" s="19"/>
      <c r="Y310" s="19"/>
      <c r="Z310" s="19"/>
      <c r="AA310" s="19"/>
    </row>
    <row r="311" spans="2:27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402"/>
      <c r="P311" s="21"/>
      <c r="Q311" s="21"/>
      <c r="R311" s="21"/>
      <c r="S311" s="21"/>
      <c r="T311" s="21"/>
      <c r="U311" s="21"/>
      <c r="V311" s="19"/>
      <c r="W311" s="19"/>
      <c r="X311" s="19"/>
      <c r="Y311" s="19"/>
      <c r="Z311" s="19"/>
      <c r="AA311" s="19"/>
    </row>
    <row r="312" spans="2:27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402"/>
      <c r="P312" s="21"/>
      <c r="Q312" s="21"/>
      <c r="R312" s="21"/>
      <c r="S312" s="21"/>
      <c r="T312" s="21"/>
      <c r="U312" s="21"/>
      <c r="V312" s="19"/>
      <c r="W312" s="19"/>
      <c r="X312" s="19"/>
      <c r="Y312" s="19"/>
      <c r="Z312" s="19"/>
      <c r="AA312" s="19"/>
    </row>
    <row r="313" spans="2:27" ht="12.7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402"/>
      <c r="P313" s="21"/>
      <c r="Q313" s="21"/>
      <c r="R313" s="21"/>
      <c r="S313" s="21"/>
      <c r="T313" s="21"/>
      <c r="U313" s="21"/>
      <c r="V313" s="19"/>
      <c r="W313" s="19"/>
      <c r="X313" s="19"/>
      <c r="Y313" s="19"/>
      <c r="Z313" s="19"/>
      <c r="AA313" s="19"/>
    </row>
    <row r="314" spans="2:27" ht="12.7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402"/>
      <c r="P314" s="21"/>
      <c r="Q314" s="21"/>
      <c r="R314" s="21"/>
      <c r="S314" s="21"/>
      <c r="T314" s="21"/>
      <c r="U314" s="21"/>
      <c r="V314" s="19"/>
      <c r="W314" s="19"/>
      <c r="X314" s="19"/>
      <c r="Y314" s="19"/>
      <c r="Z314" s="19"/>
      <c r="AA314" s="19"/>
    </row>
    <row r="315" spans="2:27" ht="12.7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402"/>
      <c r="P315" s="21"/>
      <c r="Q315" s="21"/>
      <c r="R315" s="21"/>
      <c r="S315" s="21"/>
      <c r="T315" s="21"/>
      <c r="U315" s="21"/>
      <c r="V315" s="19"/>
      <c r="W315" s="19"/>
      <c r="X315" s="19"/>
      <c r="Y315" s="19"/>
      <c r="Z315" s="19"/>
      <c r="AA315" s="19"/>
    </row>
    <row r="316" spans="2:27" ht="12.7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402"/>
      <c r="P316" s="21"/>
      <c r="Q316" s="21"/>
      <c r="R316" s="21"/>
      <c r="S316" s="21"/>
      <c r="T316" s="21"/>
      <c r="U316" s="21"/>
      <c r="V316" s="19"/>
      <c r="W316" s="19"/>
      <c r="X316" s="19"/>
      <c r="Y316" s="19"/>
      <c r="Z316" s="19"/>
      <c r="AA316" s="19"/>
    </row>
    <row r="317" spans="2:27" ht="12.7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402"/>
      <c r="P317" s="21"/>
      <c r="Q317" s="21"/>
      <c r="R317" s="21"/>
      <c r="S317" s="21"/>
      <c r="T317" s="21"/>
      <c r="U317" s="21"/>
      <c r="V317" s="19"/>
      <c r="W317" s="19"/>
      <c r="X317" s="19"/>
      <c r="Y317" s="19"/>
      <c r="Z317" s="19"/>
      <c r="AA317" s="19"/>
    </row>
    <row r="318" spans="2:27" ht="12.7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402"/>
      <c r="P318" s="21"/>
      <c r="Q318" s="21"/>
      <c r="R318" s="21"/>
      <c r="S318" s="21"/>
      <c r="T318" s="21"/>
      <c r="U318" s="21"/>
      <c r="V318" s="19"/>
      <c r="W318" s="19"/>
      <c r="X318" s="19"/>
      <c r="Y318" s="19"/>
      <c r="Z318" s="19"/>
      <c r="AA318" s="19"/>
    </row>
    <row r="319" spans="2:27" ht="12.7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402"/>
      <c r="P319" s="21"/>
      <c r="Q319" s="21"/>
      <c r="R319" s="21"/>
      <c r="S319" s="21"/>
      <c r="T319" s="21"/>
      <c r="U319" s="21"/>
      <c r="V319" s="19"/>
      <c r="W319" s="19"/>
      <c r="X319" s="19"/>
      <c r="Y319" s="19"/>
      <c r="Z319" s="19"/>
      <c r="AA319" s="19"/>
    </row>
    <row r="320" spans="2:27" ht="12.7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402"/>
      <c r="P320" s="21"/>
      <c r="Q320" s="21"/>
      <c r="R320" s="21"/>
      <c r="S320" s="21"/>
      <c r="T320" s="21"/>
      <c r="U320" s="21"/>
      <c r="V320" s="19"/>
      <c r="W320" s="19"/>
      <c r="X320" s="19"/>
      <c r="Y320" s="19"/>
      <c r="Z320" s="19"/>
      <c r="AA320" s="19"/>
    </row>
    <row r="321" spans="2:27" ht="12.7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402"/>
      <c r="P321" s="21"/>
      <c r="Q321" s="21"/>
      <c r="R321" s="21"/>
      <c r="S321" s="21"/>
      <c r="T321" s="21"/>
      <c r="U321" s="21"/>
      <c r="V321" s="19"/>
      <c r="W321" s="19"/>
      <c r="X321" s="19"/>
      <c r="Y321" s="19"/>
      <c r="Z321" s="19"/>
      <c r="AA321" s="19"/>
    </row>
    <row r="322" spans="2:27" ht="12.7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402"/>
      <c r="P322" s="21"/>
      <c r="Q322" s="21"/>
      <c r="R322" s="21"/>
      <c r="S322" s="21"/>
      <c r="T322" s="21"/>
      <c r="U322" s="21"/>
      <c r="V322" s="19"/>
      <c r="W322" s="19"/>
      <c r="X322" s="19"/>
      <c r="Y322" s="19"/>
      <c r="Z322" s="19"/>
      <c r="AA322" s="19"/>
    </row>
    <row r="323" spans="2:27" ht="12.7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402"/>
      <c r="P323" s="21"/>
      <c r="Q323" s="21"/>
      <c r="R323" s="21"/>
      <c r="S323" s="21"/>
      <c r="T323" s="21"/>
      <c r="U323" s="21"/>
      <c r="V323" s="19"/>
      <c r="W323" s="19"/>
      <c r="X323" s="19"/>
      <c r="Y323" s="19"/>
      <c r="Z323" s="19"/>
      <c r="AA323" s="19"/>
    </row>
    <row r="324" spans="2:27" ht="12.7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402"/>
      <c r="P324" s="21"/>
      <c r="Q324" s="21"/>
      <c r="R324" s="21"/>
      <c r="S324" s="21"/>
      <c r="T324" s="21"/>
      <c r="U324" s="21"/>
      <c r="V324" s="19"/>
      <c r="W324" s="19"/>
      <c r="X324" s="19"/>
      <c r="Y324" s="19"/>
      <c r="Z324" s="19"/>
      <c r="AA324" s="19"/>
    </row>
    <row r="325" spans="2:27" ht="12.7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402"/>
      <c r="P325" s="21"/>
      <c r="Q325" s="21"/>
      <c r="R325" s="21"/>
      <c r="S325" s="21"/>
      <c r="T325" s="21"/>
      <c r="U325" s="21"/>
      <c r="V325" s="19"/>
      <c r="W325" s="19"/>
      <c r="X325" s="19"/>
      <c r="Y325" s="19"/>
      <c r="Z325" s="19"/>
      <c r="AA325" s="19"/>
    </row>
    <row r="326" spans="2:27" ht="12.7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402"/>
      <c r="P326" s="21"/>
      <c r="Q326" s="21"/>
      <c r="R326" s="21"/>
      <c r="S326" s="21"/>
      <c r="T326" s="21"/>
      <c r="U326" s="21"/>
      <c r="V326" s="19"/>
      <c r="W326" s="19"/>
      <c r="X326" s="19"/>
      <c r="Y326" s="19"/>
      <c r="Z326" s="19"/>
      <c r="AA326" s="19"/>
    </row>
    <row r="327" spans="2:27" ht="12.7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402"/>
      <c r="P327" s="21"/>
      <c r="Q327" s="21"/>
      <c r="R327" s="21"/>
      <c r="S327" s="21"/>
      <c r="T327" s="21"/>
      <c r="U327" s="21"/>
      <c r="V327" s="19"/>
      <c r="W327" s="19"/>
      <c r="X327" s="19"/>
      <c r="Y327" s="19"/>
      <c r="Z327" s="19"/>
      <c r="AA327" s="19"/>
    </row>
    <row r="328" spans="2:27" ht="12.7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402"/>
      <c r="P328" s="21"/>
      <c r="Q328" s="21"/>
      <c r="R328" s="21"/>
      <c r="S328" s="21"/>
      <c r="T328" s="21"/>
      <c r="U328" s="21"/>
      <c r="V328" s="19"/>
      <c r="W328" s="19"/>
      <c r="X328" s="19"/>
      <c r="Y328" s="19"/>
      <c r="Z328" s="19"/>
      <c r="AA328" s="19"/>
    </row>
    <row r="329" spans="2:27" ht="12.7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402"/>
      <c r="P329" s="21"/>
      <c r="Q329" s="21"/>
      <c r="R329" s="21"/>
      <c r="S329" s="21"/>
      <c r="T329" s="21"/>
      <c r="U329" s="21"/>
      <c r="V329" s="19"/>
      <c r="W329" s="19"/>
      <c r="X329" s="19"/>
      <c r="Y329" s="19"/>
      <c r="Z329" s="19"/>
      <c r="AA329" s="19"/>
    </row>
    <row r="330" spans="2:27" ht="12.7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402"/>
      <c r="P330" s="21"/>
      <c r="Q330" s="21"/>
      <c r="R330" s="21"/>
      <c r="S330" s="21"/>
      <c r="T330" s="21"/>
      <c r="U330" s="21"/>
      <c r="V330" s="19"/>
      <c r="W330" s="19"/>
      <c r="X330" s="19"/>
      <c r="Y330" s="19"/>
      <c r="Z330" s="19"/>
      <c r="AA330" s="19"/>
    </row>
    <row r="331" spans="2:27" ht="12.7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402"/>
      <c r="P331" s="21"/>
      <c r="Q331" s="21"/>
      <c r="R331" s="21"/>
      <c r="S331" s="21"/>
      <c r="T331" s="21"/>
      <c r="U331" s="21"/>
      <c r="V331" s="19"/>
      <c r="W331" s="19"/>
      <c r="X331" s="19"/>
      <c r="Y331" s="19"/>
      <c r="Z331" s="19"/>
      <c r="AA331" s="19"/>
    </row>
    <row r="332" spans="2:27" ht="12.7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402"/>
      <c r="P332" s="21"/>
      <c r="Q332" s="21"/>
      <c r="R332" s="21"/>
      <c r="S332" s="21"/>
      <c r="T332" s="21"/>
      <c r="U332" s="21"/>
      <c r="V332" s="19"/>
      <c r="W332" s="19"/>
      <c r="X332" s="19"/>
      <c r="Y332" s="19"/>
      <c r="Z332" s="19"/>
      <c r="AA332" s="19"/>
    </row>
    <row r="333" spans="2:27" ht="12.7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402"/>
      <c r="P333" s="21"/>
      <c r="Q333" s="21"/>
      <c r="R333" s="21"/>
      <c r="S333" s="21"/>
      <c r="T333" s="21"/>
      <c r="U333" s="21"/>
      <c r="V333" s="19"/>
      <c r="W333" s="19"/>
      <c r="X333" s="19"/>
      <c r="Y333" s="19"/>
      <c r="Z333" s="19"/>
      <c r="AA333" s="19"/>
    </row>
    <row r="334" spans="2:27" ht="12.7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402"/>
      <c r="P334" s="21"/>
      <c r="Q334" s="21"/>
      <c r="R334" s="21"/>
      <c r="S334" s="21"/>
      <c r="T334" s="21"/>
      <c r="U334" s="21"/>
      <c r="V334" s="19"/>
      <c r="W334" s="19"/>
      <c r="X334" s="19"/>
      <c r="Y334" s="19"/>
      <c r="Z334" s="19"/>
      <c r="AA334" s="19"/>
    </row>
    <row r="335" spans="2:27" ht="12.7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402"/>
      <c r="P335" s="21"/>
      <c r="Q335" s="21"/>
      <c r="R335" s="21"/>
      <c r="S335" s="21"/>
      <c r="T335" s="21"/>
      <c r="U335" s="21"/>
      <c r="V335" s="19"/>
      <c r="W335" s="19"/>
      <c r="X335" s="19"/>
      <c r="Y335" s="19"/>
      <c r="Z335" s="19"/>
      <c r="AA335" s="19"/>
    </row>
    <row r="336" spans="2:27" ht="12.7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402"/>
      <c r="P336" s="21"/>
      <c r="Q336" s="21"/>
      <c r="R336" s="21"/>
      <c r="S336" s="21"/>
      <c r="T336" s="21"/>
      <c r="U336" s="21"/>
      <c r="V336" s="19"/>
      <c r="W336" s="19"/>
      <c r="X336" s="19"/>
      <c r="Y336" s="19"/>
      <c r="Z336" s="19"/>
      <c r="AA336" s="19"/>
    </row>
    <row r="337" spans="2:27" ht="12.7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402"/>
      <c r="P337" s="21"/>
      <c r="Q337" s="21"/>
      <c r="R337" s="21"/>
      <c r="S337" s="21"/>
      <c r="T337" s="21"/>
      <c r="U337" s="21"/>
      <c r="V337" s="19"/>
      <c r="W337" s="19"/>
      <c r="X337" s="19"/>
      <c r="Y337" s="19"/>
      <c r="Z337" s="19"/>
      <c r="AA337" s="19"/>
    </row>
    <row r="338" spans="2:27" ht="12.7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402"/>
      <c r="P338" s="21"/>
      <c r="Q338" s="21"/>
      <c r="R338" s="21"/>
      <c r="S338" s="21"/>
      <c r="T338" s="21"/>
      <c r="U338" s="21"/>
      <c r="V338" s="19"/>
      <c r="W338" s="19"/>
      <c r="X338" s="19"/>
      <c r="Y338" s="19"/>
      <c r="Z338" s="19"/>
      <c r="AA338" s="19"/>
    </row>
    <row r="339" spans="2:27" ht="12.7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402"/>
      <c r="P339" s="21"/>
      <c r="Q339" s="21"/>
      <c r="R339" s="21"/>
      <c r="S339" s="21"/>
      <c r="T339" s="21"/>
      <c r="U339" s="21"/>
      <c r="V339" s="19"/>
      <c r="W339" s="19"/>
      <c r="X339" s="19"/>
      <c r="Y339" s="19"/>
      <c r="Z339" s="19"/>
      <c r="AA339" s="19"/>
    </row>
    <row r="340" spans="2:27" ht="12.7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402"/>
      <c r="P340" s="21"/>
      <c r="Q340" s="21"/>
      <c r="R340" s="21"/>
      <c r="S340" s="21"/>
      <c r="T340" s="21"/>
      <c r="U340" s="21"/>
      <c r="V340" s="19"/>
      <c r="W340" s="19"/>
      <c r="X340" s="19"/>
      <c r="Y340" s="19"/>
      <c r="Z340" s="19"/>
      <c r="AA340" s="19"/>
    </row>
    <row r="341" spans="2:27" ht="12.7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402"/>
      <c r="P341" s="21"/>
      <c r="Q341" s="21"/>
      <c r="R341" s="21"/>
      <c r="S341" s="21"/>
      <c r="T341" s="21"/>
      <c r="U341" s="21"/>
      <c r="V341" s="19"/>
      <c r="W341" s="19"/>
      <c r="X341" s="19"/>
      <c r="Y341" s="19"/>
      <c r="Z341" s="19"/>
      <c r="AA341" s="19"/>
    </row>
    <row r="342" spans="2:27" ht="12.7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402"/>
      <c r="P342" s="21"/>
      <c r="Q342" s="21"/>
      <c r="R342" s="21"/>
      <c r="S342" s="21"/>
      <c r="T342" s="21"/>
      <c r="U342" s="21"/>
      <c r="V342" s="19"/>
      <c r="W342" s="19"/>
      <c r="X342" s="19"/>
      <c r="Y342" s="19"/>
      <c r="Z342" s="19"/>
      <c r="AA342" s="19"/>
    </row>
    <row r="343" spans="2:27" ht="12.7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402"/>
      <c r="P343" s="21"/>
      <c r="Q343" s="21"/>
      <c r="R343" s="21"/>
      <c r="S343" s="21"/>
      <c r="T343" s="21"/>
      <c r="U343" s="21"/>
      <c r="V343" s="19"/>
      <c r="W343" s="19"/>
      <c r="X343" s="19"/>
      <c r="Y343" s="19"/>
      <c r="Z343" s="19"/>
      <c r="AA343" s="19"/>
    </row>
    <row r="344" spans="2:27" ht="12.7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402"/>
      <c r="P344" s="21"/>
      <c r="Q344" s="21"/>
      <c r="R344" s="21"/>
      <c r="S344" s="21"/>
      <c r="T344" s="21"/>
      <c r="U344" s="21"/>
      <c r="V344" s="19"/>
      <c r="W344" s="19"/>
      <c r="X344" s="19"/>
      <c r="Y344" s="19"/>
      <c r="Z344" s="19"/>
      <c r="AA344" s="19"/>
    </row>
    <row r="345" spans="2:27" ht="12.7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402"/>
      <c r="P345" s="21"/>
      <c r="Q345" s="21"/>
      <c r="R345" s="21"/>
      <c r="S345" s="21"/>
      <c r="T345" s="21"/>
      <c r="U345" s="21"/>
      <c r="V345" s="19"/>
      <c r="W345" s="19"/>
      <c r="X345" s="19"/>
      <c r="Y345" s="19"/>
      <c r="Z345" s="19"/>
      <c r="AA345" s="19"/>
    </row>
    <row r="346" spans="2:27" ht="12.7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402"/>
      <c r="P346" s="21"/>
      <c r="Q346" s="21"/>
      <c r="R346" s="21"/>
      <c r="S346" s="21"/>
      <c r="T346" s="21"/>
      <c r="U346" s="21"/>
      <c r="V346" s="19"/>
      <c r="W346" s="19"/>
      <c r="X346" s="19"/>
      <c r="Y346" s="19"/>
      <c r="Z346" s="19"/>
      <c r="AA346" s="19"/>
    </row>
    <row r="347" spans="2:27" ht="12.7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402"/>
      <c r="P347" s="21"/>
      <c r="Q347" s="21"/>
      <c r="R347" s="21"/>
      <c r="S347" s="21"/>
      <c r="T347" s="21"/>
      <c r="U347" s="21"/>
      <c r="V347" s="19"/>
      <c r="W347" s="19"/>
      <c r="X347" s="19"/>
      <c r="Y347" s="19"/>
      <c r="Z347" s="19"/>
      <c r="AA347" s="19"/>
    </row>
    <row r="348" spans="2:27" ht="12.7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402"/>
      <c r="P348" s="21"/>
      <c r="Q348" s="21"/>
      <c r="R348" s="21"/>
      <c r="S348" s="21"/>
      <c r="T348" s="21"/>
      <c r="U348" s="21"/>
      <c r="V348" s="19"/>
      <c r="W348" s="19"/>
      <c r="X348" s="19"/>
      <c r="Y348" s="19"/>
      <c r="Z348" s="19"/>
      <c r="AA348" s="19"/>
    </row>
    <row r="349" spans="2:27" ht="12.7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402"/>
      <c r="P349" s="21"/>
      <c r="Q349" s="21"/>
      <c r="R349" s="21"/>
      <c r="S349" s="21"/>
      <c r="T349" s="21"/>
      <c r="U349" s="21"/>
      <c r="V349" s="19"/>
      <c r="W349" s="19"/>
      <c r="X349" s="19"/>
      <c r="Y349" s="19"/>
      <c r="Z349" s="19"/>
      <c r="AA349" s="19"/>
    </row>
    <row r="350" spans="2:27" ht="12.7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402"/>
      <c r="P350" s="21"/>
      <c r="Q350" s="21"/>
      <c r="R350" s="21"/>
      <c r="S350" s="21"/>
      <c r="T350" s="21"/>
      <c r="U350" s="21"/>
      <c r="V350" s="19"/>
      <c r="W350" s="19"/>
      <c r="X350" s="19"/>
      <c r="Y350" s="19"/>
      <c r="Z350" s="19"/>
      <c r="AA350" s="19"/>
    </row>
    <row r="351" spans="2:27" ht="12.7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402"/>
      <c r="P351" s="21"/>
      <c r="Q351" s="21"/>
      <c r="R351" s="21"/>
      <c r="S351" s="21"/>
      <c r="T351" s="21"/>
      <c r="U351" s="21"/>
      <c r="V351" s="19"/>
      <c r="W351" s="19"/>
      <c r="X351" s="19"/>
      <c r="Y351" s="19"/>
      <c r="Z351" s="19"/>
      <c r="AA351" s="19"/>
    </row>
    <row r="352" spans="2:27" ht="12.7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402"/>
      <c r="P352" s="21"/>
      <c r="Q352" s="21"/>
      <c r="R352" s="21"/>
      <c r="S352" s="21"/>
      <c r="T352" s="21"/>
      <c r="U352" s="21"/>
      <c r="V352" s="19"/>
      <c r="W352" s="19"/>
      <c r="X352" s="19"/>
      <c r="Y352" s="19"/>
      <c r="Z352" s="19"/>
      <c r="AA352" s="19"/>
    </row>
    <row r="353" spans="2:27" ht="12.7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402"/>
      <c r="P353" s="21"/>
      <c r="Q353" s="21"/>
      <c r="R353" s="21"/>
      <c r="S353" s="21"/>
      <c r="T353" s="21"/>
      <c r="U353" s="21"/>
      <c r="V353" s="19"/>
      <c r="W353" s="19"/>
      <c r="X353" s="19"/>
      <c r="Y353" s="19"/>
      <c r="Z353" s="19"/>
      <c r="AA353" s="19"/>
    </row>
    <row r="354" spans="2:27" ht="12.7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402"/>
      <c r="P354" s="21"/>
      <c r="Q354" s="21"/>
      <c r="R354" s="21"/>
      <c r="S354" s="21"/>
      <c r="T354" s="21"/>
      <c r="U354" s="21"/>
      <c r="V354" s="19"/>
      <c r="W354" s="19"/>
      <c r="X354" s="19"/>
      <c r="Y354" s="19"/>
      <c r="Z354" s="19"/>
      <c r="AA354" s="19"/>
    </row>
    <row r="355" spans="2:27" ht="12.7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402"/>
      <c r="P355" s="21"/>
      <c r="Q355" s="21"/>
      <c r="R355" s="21"/>
      <c r="S355" s="21"/>
      <c r="T355" s="21"/>
      <c r="U355" s="21"/>
      <c r="V355" s="19"/>
      <c r="W355" s="19"/>
      <c r="X355" s="19"/>
      <c r="Y355" s="19"/>
      <c r="Z355" s="19"/>
      <c r="AA355" s="19"/>
    </row>
    <row r="356" spans="2:27" ht="12.7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402"/>
      <c r="P356" s="21"/>
      <c r="Q356" s="21"/>
      <c r="R356" s="21"/>
      <c r="S356" s="21"/>
      <c r="T356" s="21"/>
      <c r="U356" s="21"/>
      <c r="V356" s="19"/>
      <c r="W356" s="19"/>
      <c r="X356" s="19"/>
      <c r="Y356" s="19"/>
      <c r="Z356" s="19"/>
      <c r="AA356" s="19"/>
    </row>
    <row r="357" spans="2:27" ht="12.7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402"/>
      <c r="P357" s="21"/>
      <c r="Q357" s="21"/>
      <c r="R357" s="21"/>
      <c r="S357" s="21"/>
      <c r="T357" s="21"/>
      <c r="U357" s="21"/>
      <c r="V357" s="19"/>
      <c r="W357" s="19"/>
      <c r="X357" s="19"/>
      <c r="Y357" s="19"/>
      <c r="Z357" s="19"/>
      <c r="AA357" s="19"/>
    </row>
    <row r="358" spans="2:27" ht="12.7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402"/>
      <c r="P358" s="21"/>
      <c r="Q358" s="21"/>
      <c r="R358" s="21"/>
      <c r="S358" s="21"/>
      <c r="T358" s="21"/>
      <c r="U358" s="21"/>
      <c r="V358" s="19"/>
      <c r="W358" s="19"/>
      <c r="X358" s="19"/>
      <c r="Y358" s="19"/>
      <c r="Z358" s="19"/>
      <c r="AA358" s="19"/>
    </row>
    <row r="359" spans="2:27" ht="12.7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402"/>
      <c r="P359" s="21"/>
      <c r="Q359" s="21"/>
      <c r="R359" s="21"/>
      <c r="S359" s="21"/>
      <c r="T359" s="21"/>
      <c r="U359" s="21"/>
      <c r="V359" s="19"/>
      <c r="W359" s="19"/>
      <c r="X359" s="19"/>
      <c r="Y359" s="19"/>
      <c r="Z359" s="19"/>
      <c r="AA359" s="19"/>
    </row>
    <row r="360" spans="2:27" ht="12.7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402"/>
      <c r="P360" s="21"/>
      <c r="Q360" s="21"/>
      <c r="R360" s="21"/>
      <c r="S360" s="21"/>
      <c r="T360" s="21"/>
      <c r="U360" s="21"/>
      <c r="V360" s="19"/>
      <c r="W360" s="19"/>
      <c r="X360" s="19"/>
      <c r="Y360" s="19"/>
      <c r="Z360" s="19"/>
      <c r="AA360" s="19"/>
    </row>
    <row r="361" spans="2:27" ht="12.7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402"/>
      <c r="P361" s="21"/>
      <c r="Q361" s="21"/>
      <c r="R361" s="21"/>
      <c r="S361" s="21"/>
      <c r="T361" s="21"/>
      <c r="U361" s="21"/>
      <c r="V361" s="19"/>
      <c r="W361" s="19"/>
      <c r="X361" s="19"/>
      <c r="Y361" s="19"/>
      <c r="Z361" s="19"/>
      <c r="AA361" s="19"/>
    </row>
    <row r="362" spans="2:27" ht="12.7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402"/>
      <c r="P362" s="21"/>
      <c r="Q362" s="21"/>
      <c r="R362" s="21"/>
      <c r="S362" s="21"/>
      <c r="T362" s="21"/>
      <c r="U362" s="21"/>
      <c r="V362" s="19"/>
      <c r="W362" s="19"/>
      <c r="X362" s="19"/>
      <c r="Y362" s="19"/>
      <c r="Z362" s="19"/>
      <c r="AA362" s="19"/>
    </row>
    <row r="363" spans="2:27" ht="12.7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19"/>
      <c r="W363" s="19"/>
      <c r="X363" s="19"/>
      <c r="Y363" s="19"/>
      <c r="Z363" s="19"/>
      <c r="AA363" s="19"/>
    </row>
    <row r="364" spans="2:27" ht="12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19"/>
      <c r="W364" s="19"/>
      <c r="X364" s="19"/>
      <c r="Y364" s="19"/>
      <c r="Z364" s="19"/>
      <c r="AA364" s="19"/>
    </row>
    <row r="365" spans="2:27" ht="12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19"/>
      <c r="W365" s="19"/>
      <c r="X365" s="19"/>
      <c r="Y365" s="19"/>
      <c r="Z365" s="19"/>
      <c r="AA365" s="19"/>
    </row>
    <row r="366" spans="2:27" ht="12.7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19"/>
      <c r="W366" s="19"/>
      <c r="X366" s="19"/>
      <c r="Y366" s="19"/>
      <c r="Z366" s="19"/>
      <c r="AA366" s="19"/>
    </row>
    <row r="367" spans="2:27" ht="12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19"/>
      <c r="W367" s="19"/>
      <c r="X367" s="19"/>
      <c r="Y367" s="19"/>
      <c r="Z367" s="19"/>
      <c r="AA367" s="19"/>
    </row>
    <row r="368" spans="2:27" ht="12.7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19"/>
      <c r="W368" s="19"/>
      <c r="X368" s="19"/>
      <c r="Y368" s="19"/>
      <c r="Z368" s="19"/>
      <c r="AA368" s="19"/>
    </row>
    <row r="369" spans="2:27" ht="12.7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19"/>
      <c r="W369" s="19"/>
      <c r="X369" s="19"/>
      <c r="Y369" s="19"/>
      <c r="Z369" s="19"/>
      <c r="AA369" s="19"/>
    </row>
    <row r="370" spans="2:27" ht="12.7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19"/>
      <c r="W370" s="19"/>
      <c r="X370" s="19"/>
      <c r="Y370" s="19"/>
      <c r="Z370" s="19"/>
      <c r="AA370" s="19"/>
    </row>
    <row r="371" spans="2:27" ht="12.7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19"/>
      <c r="W371" s="19"/>
      <c r="X371" s="19"/>
      <c r="Y371" s="19"/>
      <c r="Z371" s="19"/>
      <c r="AA371" s="19"/>
    </row>
    <row r="372" spans="2:27" ht="12.7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19"/>
      <c r="W372" s="19"/>
      <c r="X372" s="19"/>
      <c r="Y372" s="19"/>
      <c r="Z372" s="19"/>
      <c r="AA372" s="19"/>
    </row>
    <row r="373" spans="2:27" ht="12.7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19"/>
      <c r="W373" s="19"/>
      <c r="X373" s="19"/>
      <c r="Y373" s="19"/>
      <c r="Z373" s="19"/>
      <c r="AA373" s="19"/>
    </row>
    <row r="374" spans="2:27" ht="12.7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19"/>
      <c r="W374" s="19"/>
      <c r="X374" s="19"/>
      <c r="Y374" s="19"/>
      <c r="Z374" s="19"/>
      <c r="AA374" s="19"/>
    </row>
    <row r="375" spans="2:27" ht="12.7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19"/>
      <c r="W375" s="19"/>
      <c r="X375" s="19"/>
      <c r="Y375" s="19"/>
      <c r="Z375" s="19"/>
      <c r="AA375" s="19"/>
    </row>
    <row r="376" spans="2:27" ht="12.7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19"/>
      <c r="W376" s="19"/>
      <c r="X376" s="19"/>
      <c r="Y376" s="19"/>
      <c r="Z376" s="19"/>
      <c r="AA376" s="19"/>
    </row>
    <row r="377" spans="2:27" ht="12.7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19"/>
      <c r="W377" s="19"/>
      <c r="X377" s="19"/>
      <c r="Y377" s="19"/>
      <c r="Z377" s="19"/>
      <c r="AA377" s="19"/>
    </row>
    <row r="378" spans="2:27" ht="12.7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19"/>
      <c r="W378" s="19"/>
      <c r="X378" s="19"/>
      <c r="Y378" s="19"/>
      <c r="Z378" s="19"/>
      <c r="AA378" s="19"/>
    </row>
    <row r="379" spans="2:27" ht="12.7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19"/>
      <c r="W379" s="19"/>
      <c r="X379" s="19"/>
      <c r="Y379" s="19"/>
      <c r="Z379" s="19"/>
      <c r="AA379" s="19"/>
    </row>
    <row r="380" spans="2:27" ht="12.7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19"/>
      <c r="W380" s="19"/>
      <c r="X380" s="19"/>
      <c r="Y380" s="19"/>
      <c r="Z380" s="19"/>
      <c r="AA380" s="19"/>
    </row>
    <row r="381" spans="2:27" ht="12.7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19"/>
      <c r="W381" s="19"/>
      <c r="X381" s="19"/>
      <c r="Y381" s="19"/>
      <c r="Z381" s="19"/>
      <c r="AA381" s="19"/>
    </row>
    <row r="382" spans="2:27" ht="12.7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19"/>
      <c r="W382" s="19"/>
      <c r="X382" s="19"/>
      <c r="Y382" s="19"/>
      <c r="Z382" s="19"/>
      <c r="AA382" s="19"/>
    </row>
    <row r="383" spans="2:27" ht="12.7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19"/>
      <c r="W383" s="19"/>
      <c r="X383" s="19"/>
      <c r="Y383" s="19"/>
      <c r="Z383" s="19"/>
      <c r="AA383" s="19"/>
    </row>
    <row r="384" spans="2:27" ht="12.7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19"/>
      <c r="W384" s="19"/>
      <c r="X384" s="19"/>
      <c r="Y384" s="19"/>
      <c r="Z384" s="19"/>
      <c r="AA384" s="19"/>
    </row>
    <row r="385" spans="2:27" ht="12.7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19"/>
      <c r="W385" s="19"/>
      <c r="X385" s="19"/>
      <c r="Y385" s="19"/>
      <c r="Z385" s="19"/>
      <c r="AA385" s="19"/>
    </row>
    <row r="386" spans="2:27" ht="12.7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19"/>
      <c r="W386" s="19"/>
      <c r="X386" s="19"/>
      <c r="Y386" s="19"/>
      <c r="Z386" s="19"/>
      <c r="AA386" s="19"/>
    </row>
    <row r="387" spans="2:27" ht="12.7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19"/>
      <c r="W387" s="19"/>
      <c r="X387" s="19"/>
      <c r="Y387" s="19"/>
      <c r="Z387" s="19"/>
      <c r="AA387" s="19"/>
    </row>
    <row r="388" spans="2:27" ht="12.7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19"/>
      <c r="W388" s="19"/>
      <c r="X388" s="19"/>
      <c r="Y388" s="19"/>
      <c r="Z388" s="19"/>
      <c r="AA388" s="19"/>
    </row>
    <row r="389" spans="2:27" ht="12.7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19"/>
      <c r="W389" s="19"/>
      <c r="X389" s="19"/>
      <c r="Y389" s="19"/>
      <c r="Z389" s="19"/>
      <c r="AA389" s="19"/>
    </row>
    <row r="390" spans="2:27" ht="12.7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19"/>
      <c r="W390" s="19"/>
      <c r="X390" s="19"/>
      <c r="Y390" s="19"/>
      <c r="Z390" s="19"/>
      <c r="AA390" s="19"/>
    </row>
    <row r="391" spans="2:27" ht="12.7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19"/>
      <c r="W391" s="19"/>
      <c r="X391" s="19"/>
      <c r="Y391" s="19"/>
      <c r="Z391" s="19"/>
      <c r="AA391" s="19"/>
    </row>
    <row r="392" spans="2:27" ht="12.7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19"/>
      <c r="W392" s="19"/>
      <c r="X392" s="19"/>
      <c r="Y392" s="19"/>
      <c r="Z392" s="19"/>
      <c r="AA392" s="19"/>
    </row>
    <row r="393" spans="2:27" ht="12.7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19"/>
      <c r="W393" s="19"/>
      <c r="X393" s="19"/>
      <c r="Y393" s="19"/>
      <c r="Z393" s="19"/>
      <c r="AA393" s="19"/>
    </row>
    <row r="394" spans="2:27" ht="12.7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19"/>
      <c r="W394" s="19"/>
      <c r="X394" s="19"/>
      <c r="Y394" s="19"/>
      <c r="Z394" s="19"/>
      <c r="AA394" s="19"/>
    </row>
    <row r="395" spans="2:27" ht="12.7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19"/>
      <c r="W395" s="19"/>
      <c r="X395" s="19"/>
      <c r="Y395" s="19"/>
      <c r="Z395" s="19"/>
      <c r="AA395" s="19"/>
    </row>
    <row r="396" spans="2:27" ht="12.7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19"/>
      <c r="W396" s="19"/>
      <c r="X396" s="19"/>
      <c r="Y396" s="19"/>
      <c r="Z396" s="19"/>
      <c r="AA396" s="19"/>
    </row>
    <row r="397" spans="2:27" ht="12.7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19"/>
      <c r="W397" s="19"/>
      <c r="X397" s="19"/>
      <c r="Y397" s="19"/>
      <c r="Z397" s="19"/>
      <c r="AA397" s="19"/>
    </row>
    <row r="398" spans="2:27" ht="12.7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19"/>
      <c r="W398" s="19"/>
      <c r="X398" s="19"/>
      <c r="Y398" s="19"/>
      <c r="Z398" s="19"/>
      <c r="AA398" s="19"/>
    </row>
    <row r="399" spans="2:27" ht="12.7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19"/>
      <c r="W399" s="19"/>
      <c r="X399" s="19"/>
      <c r="Y399" s="19"/>
      <c r="Z399" s="19"/>
      <c r="AA399" s="19"/>
    </row>
    <row r="400" spans="2:27" ht="12.7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19"/>
      <c r="W400" s="19"/>
      <c r="X400" s="19"/>
      <c r="Y400" s="19"/>
      <c r="Z400" s="19"/>
      <c r="AA400" s="19"/>
    </row>
    <row r="401" spans="2:27" ht="12.7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19"/>
      <c r="W401" s="19"/>
      <c r="X401" s="19"/>
      <c r="Y401" s="19"/>
      <c r="Z401" s="19"/>
      <c r="AA401" s="19"/>
    </row>
    <row r="402" spans="2:27" ht="12.7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19"/>
      <c r="W402" s="19"/>
      <c r="X402" s="19"/>
      <c r="Y402" s="19"/>
      <c r="Z402" s="19"/>
      <c r="AA402" s="19"/>
    </row>
    <row r="403" spans="2:27" ht="12.7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19"/>
      <c r="W403" s="19"/>
      <c r="X403" s="19"/>
      <c r="Y403" s="19"/>
      <c r="Z403" s="19"/>
      <c r="AA403" s="19"/>
    </row>
    <row r="404" spans="2:27" ht="12.7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19"/>
      <c r="W404" s="19"/>
      <c r="X404" s="19"/>
      <c r="Y404" s="19"/>
      <c r="Z404" s="19"/>
      <c r="AA404" s="19"/>
    </row>
    <row r="405" spans="2:27" ht="12.7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19"/>
      <c r="W405" s="19"/>
      <c r="X405" s="19"/>
      <c r="Y405" s="19"/>
      <c r="Z405" s="19"/>
      <c r="AA405" s="19"/>
    </row>
    <row r="406" spans="2:27" ht="12.7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19"/>
      <c r="W406" s="19"/>
      <c r="X406" s="19"/>
      <c r="Y406" s="19"/>
      <c r="Z406" s="19"/>
      <c r="AA406" s="19"/>
    </row>
    <row r="407" spans="2:27" ht="12.7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19"/>
      <c r="W407" s="19"/>
      <c r="X407" s="19"/>
      <c r="Y407" s="19"/>
      <c r="Z407" s="19"/>
      <c r="AA407" s="19"/>
    </row>
    <row r="408" spans="2:27" ht="12.7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19"/>
      <c r="W408" s="19"/>
      <c r="X408" s="19"/>
      <c r="Y408" s="19"/>
      <c r="Z408" s="19"/>
      <c r="AA408" s="19"/>
    </row>
    <row r="409" spans="2:27" ht="12.7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19"/>
      <c r="W409" s="19"/>
      <c r="X409" s="19"/>
      <c r="Y409" s="19"/>
      <c r="Z409" s="19"/>
      <c r="AA409" s="19"/>
    </row>
    <row r="410" spans="2:27" ht="12.7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19"/>
      <c r="W410" s="19"/>
      <c r="X410" s="19"/>
      <c r="Y410" s="19"/>
      <c r="Z410" s="19"/>
      <c r="AA410" s="19"/>
    </row>
    <row r="411" spans="2:27" ht="12.7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19"/>
      <c r="W411" s="19"/>
      <c r="X411" s="19"/>
      <c r="Y411" s="19"/>
      <c r="Z411" s="19"/>
      <c r="AA411" s="19"/>
    </row>
    <row r="412" spans="2:27" ht="12.7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19"/>
      <c r="W412" s="19"/>
      <c r="X412" s="19"/>
      <c r="Y412" s="19"/>
      <c r="Z412" s="19"/>
      <c r="AA412" s="19"/>
    </row>
    <row r="413" spans="2:27" ht="12.7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19"/>
      <c r="W413" s="19"/>
      <c r="X413" s="19"/>
      <c r="Y413" s="19"/>
      <c r="Z413" s="19"/>
      <c r="AA413" s="19"/>
    </row>
    <row r="414" spans="2:27" ht="12.7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19"/>
      <c r="W414" s="19"/>
      <c r="X414" s="19"/>
      <c r="Y414" s="19"/>
      <c r="Z414" s="19"/>
      <c r="AA414" s="19"/>
    </row>
    <row r="415" spans="2:27" ht="12.7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19"/>
      <c r="W415" s="19"/>
      <c r="X415" s="19"/>
      <c r="Y415" s="19"/>
      <c r="Z415" s="19"/>
      <c r="AA415" s="19"/>
    </row>
    <row r="416" spans="2:27" ht="12.7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19"/>
      <c r="W416" s="19"/>
      <c r="X416" s="19"/>
      <c r="Y416" s="19"/>
      <c r="Z416" s="19"/>
      <c r="AA416" s="19"/>
    </row>
    <row r="417" spans="2:27" ht="12.7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19"/>
      <c r="W417" s="19"/>
      <c r="X417" s="19"/>
      <c r="Y417" s="19"/>
      <c r="Z417" s="19"/>
      <c r="AA417" s="19"/>
    </row>
    <row r="418" spans="2:27" ht="12.7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19"/>
      <c r="W418" s="19"/>
      <c r="X418" s="19"/>
      <c r="Y418" s="19"/>
      <c r="Z418" s="19"/>
      <c r="AA418" s="19"/>
    </row>
    <row r="419" spans="2:27" ht="12.7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19"/>
      <c r="W419" s="19"/>
      <c r="X419" s="19"/>
      <c r="Y419" s="19"/>
      <c r="Z419" s="19"/>
      <c r="AA419" s="19"/>
    </row>
    <row r="420" spans="2:27" ht="12.7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19"/>
      <c r="W420" s="19"/>
      <c r="X420" s="19"/>
      <c r="Y420" s="19"/>
      <c r="Z420" s="19"/>
      <c r="AA420" s="19"/>
    </row>
    <row r="421" spans="2:27" ht="12.7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19"/>
      <c r="W421" s="19"/>
      <c r="X421" s="19"/>
      <c r="Y421" s="19"/>
      <c r="Z421" s="19"/>
      <c r="AA421" s="19"/>
    </row>
    <row r="422" spans="2:27" ht="12.7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19"/>
      <c r="W422" s="19"/>
      <c r="X422" s="19"/>
      <c r="Y422" s="19"/>
      <c r="Z422" s="19"/>
      <c r="AA422" s="19"/>
    </row>
    <row r="423" spans="2:27" ht="12.7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19"/>
      <c r="W423" s="19"/>
      <c r="X423" s="19"/>
      <c r="Y423" s="19"/>
      <c r="Z423" s="19"/>
      <c r="AA423" s="19"/>
    </row>
    <row r="424" spans="2:27" ht="12.7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19"/>
      <c r="W424" s="19"/>
      <c r="X424" s="19"/>
      <c r="Y424" s="19"/>
      <c r="Z424" s="19"/>
      <c r="AA424" s="19"/>
    </row>
    <row r="425" spans="2:27" ht="12.7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19"/>
      <c r="W425" s="19"/>
      <c r="X425" s="19"/>
      <c r="Y425" s="19"/>
      <c r="Z425" s="19"/>
      <c r="AA425" s="19"/>
    </row>
    <row r="426" spans="2:27" ht="12.7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19"/>
      <c r="W426" s="19"/>
      <c r="X426" s="19"/>
      <c r="Y426" s="19"/>
      <c r="Z426" s="19"/>
      <c r="AA426" s="19"/>
    </row>
    <row r="427" spans="2:27" ht="12.7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19"/>
      <c r="W427" s="19"/>
      <c r="X427" s="19"/>
      <c r="Y427" s="19"/>
      <c r="Z427" s="19"/>
      <c r="AA427" s="19"/>
    </row>
    <row r="428" spans="2:27" ht="12.7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19"/>
      <c r="W428" s="19"/>
      <c r="X428" s="19"/>
      <c r="Y428" s="19"/>
      <c r="Z428" s="19"/>
      <c r="AA428" s="19"/>
    </row>
    <row r="429" spans="2:27" ht="12.7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19"/>
      <c r="W429" s="19"/>
      <c r="X429" s="19"/>
      <c r="Y429" s="19"/>
      <c r="Z429" s="19"/>
      <c r="AA429" s="19"/>
    </row>
    <row r="430" spans="2:27" ht="12.7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19"/>
      <c r="W430" s="19"/>
      <c r="X430" s="19"/>
      <c r="Y430" s="19"/>
      <c r="Z430" s="19"/>
      <c r="AA430" s="19"/>
    </row>
    <row r="431" spans="2:27" ht="12.7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19"/>
      <c r="W431" s="19"/>
      <c r="X431" s="19"/>
      <c r="Y431" s="19"/>
      <c r="Z431" s="19"/>
      <c r="AA431" s="19"/>
    </row>
    <row r="432" spans="2:27" ht="12.7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19"/>
      <c r="W432" s="19"/>
      <c r="X432" s="19"/>
      <c r="Y432" s="19"/>
      <c r="Z432" s="19"/>
      <c r="AA432" s="19"/>
    </row>
    <row r="433" spans="2:27" ht="12.7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19"/>
      <c r="W433" s="19"/>
      <c r="X433" s="19"/>
      <c r="Y433" s="19"/>
      <c r="Z433" s="19"/>
      <c r="AA433" s="19"/>
    </row>
    <row r="434" spans="2:27" ht="12.7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19"/>
      <c r="W434" s="19"/>
      <c r="X434" s="19"/>
      <c r="Y434" s="19"/>
      <c r="Z434" s="19"/>
      <c r="AA434" s="19"/>
    </row>
    <row r="435" spans="2:27" ht="12.7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19"/>
      <c r="W435" s="19"/>
      <c r="X435" s="19"/>
      <c r="Y435" s="19"/>
      <c r="Z435" s="19"/>
      <c r="AA435" s="19"/>
    </row>
    <row r="436" spans="2:27" ht="12.7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19"/>
      <c r="W436" s="19"/>
      <c r="X436" s="19"/>
      <c r="Y436" s="19"/>
      <c r="Z436" s="19"/>
      <c r="AA436" s="19"/>
    </row>
    <row r="437" spans="2:27" ht="12.7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19"/>
      <c r="W437" s="19"/>
      <c r="X437" s="19"/>
      <c r="Y437" s="19"/>
      <c r="Z437" s="19"/>
      <c r="AA437" s="19"/>
    </row>
    <row r="438" spans="2:27" ht="12.7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19"/>
      <c r="W438" s="19"/>
      <c r="X438" s="19"/>
      <c r="Y438" s="19"/>
      <c r="Z438" s="19"/>
      <c r="AA438" s="19"/>
    </row>
    <row r="439" spans="2:27" ht="12.7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19"/>
      <c r="W439" s="19"/>
      <c r="X439" s="19"/>
      <c r="Y439" s="19"/>
      <c r="Z439" s="19"/>
      <c r="AA439" s="19"/>
    </row>
    <row r="440" spans="2:27" ht="12.7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19"/>
      <c r="W440" s="19"/>
      <c r="X440" s="19"/>
      <c r="Y440" s="19"/>
      <c r="Z440" s="19"/>
      <c r="AA440" s="19"/>
    </row>
    <row r="441" spans="2:27" ht="12.7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19"/>
      <c r="W441" s="19"/>
      <c r="X441" s="19"/>
      <c r="Y441" s="19"/>
      <c r="Z441" s="19"/>
      <c r="AA441" s="19"/>
    </row>
    <row r="442" spans="2:27" ht="12.7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19"/>
      <c r="W442" s="19"/>
      <c r="X442" s="19"/>
      <c r="Y442" s="19"/>
      <c r="Z442" s="19"/>
      <c r="AA442" s="19"/>
    </row>
    <row r="443" spans="2:27" ht="12.7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19"/>
      <c r="W443" s="19"/>
      <c r="X443" s="19"/>
      <c r="Y443" s="19"/>
      <c r="Z443" s="19"/>
      <c r="AA443" s="19"/>
    </row>
    <row r="444" spans="2:27" ht="12.7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19"/>
      <c r="W444" s="19"/>
      <c r="X444" s="19"/>
      <c r="Y444" s="19"/>
      <c r="Z444" s="19"/>
      <c r="AA444" s="19"/>
    </row>
    <row r="445" spans="2:27" ht="12.7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19"/>
      <c r="W445" s="19"/>
      <c r="X445" s="19"/>
      <c r="Y445" s="19"/>
      <c r="Z445" s="19"/>
      <c r="AA445" s="19"/>
    </row>
    <row r="446" spans="2:27" ht="12.7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19"/>
      <c r="W446" s="19"/>
      <c r="X446" s="19"/>
      <c r="Y446" s="19"/>
      <c r="Z446" s="19"/>
      <c r="AA446" s="19"/>
    </row>
    <row r="447" spans="2:27" ht="12.7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19"/>
      <c r="W447" s="19"/>
      <c r="X447" s="19"/>
      <c r="Y447" s="19"/>
      <c r="Z447" s="19"/>
      <c r="AA447" s="19"/>
    </row>
    <row r="448" spans="2:27" ht="12.7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19"/>
      <c r="W448" s="19"/>
      <c r="X448" s="19"/>
      <c r="Y448" s="19"/>
      <c r="Z448" s="19"/>
      <c r="AA448" s="19"/>
    </row>
    <row r="449" spans="2:27" ht="12.7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19"/>
      <c r="W449" s="19"/>
      <c r="X449" s="19"/>
      <c r="Y449" s="19"/>
      <c r="Z449" s="19"/>
      <c r="AA449" s="19"/>
    </row>
    <row r="450" spans="2:27" ht="12.7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19"/>
      <c r="W450" s="19"/>
      <c r="X450" s="19"/>
      <c r="Y450" s="19"/>
      <c r="Z450" s="19"/>
      <c r="AA450" s="19"/>
    </row>
    <row r="451" spans="2:27" ht="12.7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19"/>
      <c r="W451" s="19"/>
      <c r="X451" s="19"/>
      <c r="Y451" s="19"/>
      <c r="Z451" s="19"/>
      <c r="AA451" s="19"/>
    </row>
    <row r="452" spans="2:27" ht="12.7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19"/>
      <c r="W452" s="19"/>
      <c r="X452" s="19"/>
      <c r="Y452" s="19"/>
      <c r="Z452" s="19"/>
      <c r="AA452" s="19"/>
    </row>
    <row r="453" spans="2:27" ht="12.7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19"/>
      <c r="W453" s="19"/>
      <c r="X453" s="19"/>
      <c r="Y453" s="19"/>
      <c r="Z453" s="19"/>
      <c r="AA453" s="19"/>
    </row>
    <row r="454" spans="2:27" ht="12.7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19"/>
      <c r="W454" s="19"/>
      <c r="X454" s="19"/>
      <c r="Y454" s="19"/>
      <c r="Z454" s="19"/>
      <c r="AA454" s="19"/>
    </row>
    <row r="455" spans="2:27" ht="12.7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19"/>
      <c r="W455" s="19"/>
      <c r="X455" s="19"/>
      <c r="Y455" s="19"/>
      <c r="Z455" s="19"/>
      <c r="AA455" s="19"/>
    </row>
    <row r="456" spans="2:27" ht="12.7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19"/>
      <c r="W456" s="19"/>
      <c r="X456" s="19"/>
      <c r="Y456" s="19"/>
      <c r="Z456" s="19"/>
      <c r="AA456" s="19"/>
    </row>
    <row r="457" spans="2:27" ht="12.7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19"/>
      <c r="W457" s="19"/>
      <c r="X457" s="19"/>
      <c r="Y457" s="19"/>
      <c r="Z457" s="19"/>
      <c r="AA457" s="19"/>
    </row>
    <row r="458" spans="2:27" ht="12.7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19"/>
      <c r="W458" s="19"/>
      <c r="X458" s="19"/>
      <c r="Y458" s="19"/>
      <c r="Z458" s="19"/>
      <c r="AA458" s="19"/>
    </row>
    <row r="459" spans="2:27" ht="12.7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19"/>
      <c r="W459" s="19"/>
      <c r="X459" s="19"/>
      <c r="Y459" s="19"/>
      <c r="Z459" s="19"/>
      <c r="AA459" s="19"/>
    </row>
  </sheetData>
  <sheetProtection/>
  <mergeCells count="4">
    <mergeCell ref="B5:N5"/>
    <mergeCell ref="B72:N72"/>
    <mergeCell ref="B35:N35"/>
    <mergeCell ref="B102:N102"/>
  </mergeCells>
  <printOptions horizontalCentered="1"/>
  <pageMargins left="0.45" right="0.45" top="1" bottom="1" header="0.5" footer="0.5"/>
  <pageSetup horizontalDpi="1200" verticalDpi="1200" orientation="landscape" paperSize="9" scale="46" r:id="rId1"/>
  <rowBreaks count="3" manualBreakCount="3">
    <brk id="30" max="14" man="1"/>
    <brk id="67" max="14" man="1"/>
    <brk id="98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AA539"/>
  <sheetViews>
    <sheetView showGridLines="0" zoomScalePageLayoutView="0" workbookViewId="0" topLeftCell="A1">
      <selection activeCell="A65" sqref="A65"/>
    </sheetView>
  </sheetViews>
  <sheetFormatPr defaultColWidth="9.140625" defaultRowHeight="12.75"/>
  <cols>
    <col min="1" max="1" width="51.421875" style="0" customWidth="1"/>
    <col min="2" max="2" width="15.8515625" style="0" customWidth="1"/>
    <col min="3" max="3" width="17.8515625" style="0" customWidth="1"/>
    <col min="4" max="4" width="20.57421875" style="0" customWidth="1"/>
    <col min="5" max="5" width="18.421875" style="0" customWidth="1"/>
    <col min="6" max="6" width="16.421875" style="0" customWidth="1"/>
    <col min="7" max="7" width="17.8515625" style="0" customWidth="1"/>
    <col min="8" max="8" width="20.140625" style="0" customWidth="1"/>
    <col min="9" max="9" width="20.421875" style="0" customWidth="1"/>
    <col min="10" max="10" width="21.7109375" style="30" customWidth="1"/>
    <col min="11" max="11" width="21.7109375" style="0" customWidth="1"/>
    <col min="12" max="12" width="16.28125" style="0" customWidth="1"/>
    <col min="13" max="13" width="14.7109375" style="0" customWidth="1"/>
    <col min="14" max="14" width="13.00390625" style="0" customWidth="1"/>
    <col min="15" max="15" width="17.7109375" style="0" customWidth="1"/>
    <col min="17" max="17" width="17.421875" style="0" customWidth="1"/>
    <col min="18" max="18" width="10.28125" style="0" bestFit="1" customWidth="1"/>
  </cols>
  <sheetData>
    <row r="1" spans="1:15" s="41" customFormat="1" ht="25.5">
      <c r="A1" s="51" t="s">
        <v>378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30" customFormat="1" ht="18">
      <c r="A2" s="235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0" customFormat="1" ht="12.75">
      <c r="A3" s="40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30" customFormat="1" ht="18">
      <c r="A4" s="93" t="s">
        <v>551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39" t="s">
        <v>51</v>
      </c>
      <c r="O4" s="33"/>
    </row>
    <row r="5" spans="1:15" s="30" customFormat="1" ht="19.5" customHeight="1">
      <c r="A5" s="236" t="s">
        <v>1</v>
      </c>
      <c r="B5" s="237" t="s">
        <v>103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33"/>
    </row>
    <row r="6" spans="1:16" s="30" customFormat="1" ht="54.75" customHeight="1">
      <c r="A6" s="79"/>
      <c r="B6" s="238" t="s">
        <v>104</v>
      </c>
      <c r="C6" s="238" t="s">
        <v>105</v>
      </c>
      <c r="D6" s="238" t="s">
        <v>106</v>
      </c>
      <c r="E6" s="238" t="s">
        <v>107</v>
      </c>
      <c r="F6" s="238" t="s">
        <v>108</v>
      </c>
      <c r="G6" s="238" t="s">
        <v>109</v>
      </c>
      <c r="H6" s="238" t="s">
        <v>110</v>
      </c>
      <c r="I6" s="238" t="s">
        <v>111</v>
      </c>
      <c r="J6" s="238" t="s">
        <v>112</v>
      </c>
      <c r="K6" s="238" t="s">
        <v>113</v>
      </c>
      <c r="L6" s="238" t="s">
        <v>114</v>
      </c>
      <c r="M6" s="238" t="s">
        <v>115</v>
      </c>
      <c r="N6" s="238" t="s">
        <v>116</v>
      </c>
      <c r="O6" s="42"/>
      <c r="P6" s="43"/>
    </row>
    <row r="7" spans="1:18" s="30" customFormat="1" ht="19.5" customHeight="1">
      <c r="A7" s="181" t="s">
        <v>13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74"/>
      <c r="P7" s="362"/>
      <c r="Q7" s="362"/>
      <c r="R7" s="362"/>
    </row>
    <row r="8" spans="1:18" s="30" customFormat="1" ht="19.5" customHeight="1">
      <c r="A8" s="171" t="s">
        <v>14</v>
      </c>
      <c r="B8" s="312">
        <v>229228</v>
      </c>
      <c r="C8" s="312">
        <v>359387</v>
      </c>
      <c r="D8" s="312">
        <v>26310</v>
      </c>
      <c r="E8" s="312">
        <v>33833</v>
      </c>
      <c r="F8" s="312">
        <v>65719</v>
      </c>
      <c r="G8" s="312">
        <v>502227</v>
      </c>
      <c r="H8" s="312">
        <v>29565</v>
      </c>
      <c r="I8" s="312">
        <v>29764</v>
      </c>
      <c r="J8" s="312">
        <v>49527</v>
      </c>
      <c r="K8" s="520">
        <v>125335</v>
      </c>
      <c r="L8" s="312">
        <v>13991</v>
      </c>
      <c r="M8" s="312">
        <v>11950</v>
      </c>
      <c r="N8" s="312">
        <v>1533</v>
      </c>
      <c r="O8" s="374"/>
      <c r="P8" s="362"/>
      <c r="Q8" s="362"/>
      <c r="R8" s="362"/>
    </row>
    <row r="9" spans="1:18" s="30" customFormat="1" ht="19.5" customHeight="1">
      <c r="A9" s="182" t="s">
        <v>15</v>
      </c>
      <c r="B9" s="311">
        <v>6863</v>
      </c>
      <c r="C9" s="311">
        <v>30005</v>
      </c>
      <c r="D9" s="311">
        <v>1177</v>
      </c>
      <c r="E9" s="311">
        <v>9534</v>
      </c>
      <c r="F9" s="311">
        <v>2766</v>
      </c>
      <c r="G9" s="311">
        <v>5636</v>
      </c>
      <c r="H9" s="311">
        <v>1039</v>
      </c>
      <c r="I9" s="311">
        <v>404</v>
      </c>
      <c r="J9" s="311">
        <v>20476</v>
      </c>
      <c r="K9" s="311">
        <v>48686</v>
      </c>
      <c r="L9" s="311">
        <v>3914</v>
      </c>
      <c r="M9" s="311">
        <v>4322</v>
      </c>
      <c r="N9" s="311">
        <v>1196</v>
      </c>
      <c r="O9" s="374"/>
      <c r="P9" s="362"/>
      <c r="Q9" s="362"/>
      <c r="R9" s="362"/>
    </row>
    <row r="10" spans="1:18" s="30" customFormat="1" ht="19.5" customHeight="1">
      <c r="A10" s="171" t="s">
        <v>300</v>
      </c>
      <c r="B10" s="312">
        <v>0</v>
      </c>
      <c r="C10" s="312">
        <v>370</v>
      </c>
      <c r="D10" s="312" t="s">
        <v>479</v>
      </c>
      <c r="E10" s="312" t="s">
        <v>479</v>
      </c>
      <c r="F10" s="312">
        <v>23</v>
      </c>
      <c r="G10" s="312">
        <v>412</v>
      </c>
      <c r="H10" s="312">
        <v>436</v>
      </c>
      <c r="I10" s="312">
        <v>1</v>
      </c>
      <c r="J10" s="312">
        <v>1663</v>
      </c>
      <c r="K10" s="312">
        <v>1565</v>
      </c>
      <c r="L10" s="312">
        <v>96</v>
      </c>
      <c r="M10" s="312" t="s">
        <v>479</v>
      </c>
      <c r="N10" s="312" t="s">
        <v>479</v>
      </c>
      <c r="O10" s="374"/>
      <c r="P10" s="362"/>
      <c r="Q10" s="362"/>
      <c r="R10" s="362"/>
    </row>
    <row r="11" spans="1:18" s="30" customFormat="1" ht="19.5" customHeight="1">
      <c r="A11" s="182" t="s">
        <v>16</v>
      </c>
      <c r="B11" s="311">
        <v>0</v>
      </c>
      <c r="C11" s="311">
        <v>231</v>
      </c>
      <c r="D11" s="311" t="s">
        <v>479</v>
      </c>
      <c r="E11" s="311" t="s">
        <v>479</v>
      </c>
      <c r="F11" s="311" t="s">
        <v>479</v>
      </c>
      <c r="G11" s="311">
        <v>300</v>
      </c>
      <c r="H11" s="311">
        <v>426</v>
      </c>
      <c r="I11" s="311">
        <v>33</v>
      </c>
      <c r="J11" s="311" t="s">
        <v>479</v>
      </c>
      <c r="K11" s="311">
        <v>129</v>
      </c>
      <c r="L11" s="311">
        <v>110</v>
      </c>
      <c r="M11" s="311">
        <v>20</v>
      </c>
      <c r="N11" s="311" t="s">
        <v>479</v>
      </c>
      <c r="O11" s="374"/>
      <c r="P11" s="362"/>
      <c r="Q11" s="362"/>
      <c r="R11" s="362"/>
    </row>
    <row r="12" spans="1:18" s="30" customFormat="1" ht="19.5" customHeight="1">
      <c r="A12" s="171" t="s">
        <v>17</v>
      </c>
      <c r="B12" s="312">
        <v>79</v>
      </c>
      <c r="C12" s="312">
        <v>9</v>
      </c>
      <c r="D12" s="312" t="s">
        <v>479</v>
      </c>
      <c r="E12" s="312" t="s">
        <v>479</v>
      </c>
      <c r="F12" s="312" t="s">
        <v>479</v>
      </c>
      <c r="G12" s="312">
        <v>18</v>
      </c>
      <c r="H12" s="312" t="s">
        <v>479</v>
      </c>
      <c r="I12" s="312">
        <v>351</v>
      </c>
      <c r="J12" s="312" t="s">
        <v>479</v>
      </c>
      <c r="K12" s="312" t="s">
        <v>479</v>
      </c>
      <c r="L12" s="312">
        <v>34</v>
      </c>
      <c r="M12" s="312" t="s">
        <v>479</v>
      </c>
      <c r="N12" s="312" t="s">
        <v>479</v>
      </c>
      <c r="O12" s="374"/>
      <c r="P12" s="362"/>
      <c r="Q12" s="362"/>
      <c r="R12" s="362"/>
    </row>
    <row r="13" spans="1:18" s="30" customFormat="1" ht="19.5" customHeight="1">
      <c r="A13" s="182" t="s">
        <v>18</v>
      </c>
      <c r="B13" s="311">
        <v>0</v>
      </c>
      <c r="C13" s="311">
        <v>2</v>
      </c>
      <c r="D13" s="311" t="s">
        <v>479</v>
      </c>
      <c r="E13" s="311" t="s">
        <v>479</v>
      </c>
      <c r="F13" s="311" t="s">
        <v>479</v>
      </c>
      <c r="G13" s="311" t="s">
        <v>479</v>
      </c>
      <c r="H13" s="311">
        <v>154</v>
      </c>
      <c r="I13" s="311">
        <v>1696</v>
      </c>
      <c r="J13" s="311" t="s">
        <v>479</v>
      </c>
      <c r="K13" s="311">
        <v>214</v>
      </c>
      <c r="L13" s="311" t="s">
        <v>479</v>
      </c>
      <c r="M13" s="311" t="s">
        <v>479</v>
      </c>
      <c r="N13" s="311" t="s">
        <v>479</v>
      </c>
      <c r="O13" s="374"/>
      <c r="P13" s="362"/>
      <c r="Q13" s="362"/>
      <c r="R13" s="362"/>
    </row>
    <row r="14" spans="1:18" s="30" customFormat="1" ht="19.5" customHeight="1">
      <c r="A14" s="171" t="s">
        <v>19</v>
      </c>
      <c r="B14" s="312">
        <v>62</v>
      </c>
      <c r="C14" s="312">
        <v>556</v>
      </c>
      <c r="D14" s="312">
        <v>1</v>
      </c>
      <c r="E14" s="312" t="s">
        <v>479</v>
      </c>
      <c r="F14" s="312">
        <v>68</v>
      </c>
      <c r="G14" s="312">
        <v>1442</v>
      </c>
      <c r="H14" s="312">
        <v>447</v>
      </c>
      <c r="I14" s="312">
        <v>0</v>
      </c>
      <c r="J14" s="312">
        <v>77</v>
      </c>
      <c r="K14" s="312">
        <v>1923</v>
      </c>
      <c r="L14" s="312">
        <v>214</v>
      </c>
      <c r="M14" s="312">
        <v>39</v>
      </c>
      <c r="N14" s="312">
        <v>16</v>
      </c>
      <c r="O14" s="374"/>
      <c r="P14" s="362"/>
      <c r="Q14" s="362"/>
      <c r="R14" s="362"/>
    </row>
    <row r="15" spans="1:18" s="30" customFormat="1" ht="19.5" customHeight="1">
      <c r="A15" s="182" t="s">
        <v>20</v>
      </c>
      <c r="B15" s="311" t="s">
        <v>479</v>
      </c>
      <c r="C15" s="311" t="s">
        <v>479</v>
      </c>
      <c r="D15" s="311" t="s">
        <v>479</v>
      </c>
      <c r="E15" s="311" t="s">
        <v>479</v>
      </c>
      <c r="F15" s="311" t="s">
        <v>479</v>
      </c>
      <c r="G15" s="311" t="s">
        <v>479</v>
      </c>
      <c r="H15" s="311" t="s">
        <v>479</v>
      </c>
      <c r="I15" s="311" t="s">
        <v>479</v>
      </c>
      <c r="J15" s="311">
        <v>11</v>
      </c>
      <c r="K15" s="311" t="s">
        <v>479</v>
      </c>
      <c r="L15" s="311">
        <v>6</v>
      </c>
      <c r="M15" s="311" t="s">
        <v>479</v>
      </c>
      <c r="N15" s="311" t="s">
        <v>479</v>
      </c>
      <c r="O15" s="374"/>
      <c r="P15" s="362"/>
      <c r="Q15" s="362"/>
      <c r="R15" s="362"/>
    </row>
    <row r="16" spans="1:18" s="30" customFormat="1" ht="19.5" customHeight="1">
      <c r="A16" s="171" t="s">
        <v>21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74"/>
      <c r="P16" s="362"/>
      <c r="Q16" s="362"/>
      <c r="R16" s="362"/>
    </row>
    <row r="17" spans="1:18" s="30" customFormat="1" ht="19.5" customHeight="1">
      <c r="A17" s="183" t="s">
        <v>22</v>
      </c>
      <c r="B17" s="311" t="s">
        <v>479</v>
      </c>
      <c r="C17" s="311" t="s">
        <v>479</v>
      </c>
      <c r="D17" s="311" t="s">
        <v>479</v>
      </c>
      <c r="E17" s="311" t="s">
        <v>479</v>
      </c>
      <c r="F17" s="311" t="s">
        <v>479</v>
      </c>
      <c r="G17" s="311">
        <v>48</v>
      </c>
      <c r="H17" s="311" t="s">
        <v>479</v>
      </c>
      <c r="I17" s="311" t="s">
        <v>479</v>
      </c>
      <c r="J17" s="311">
        <v>8</v>
      </c>
      <c r="K17" s="311">
        <v>171</v>
      </c>
      <c r="L17" s="311" t="s">
        <v>479</v>
      </c>
      <c r="M17" s="311" t="s">
        <v>479</v>
      </c>
      <c r="N17" s="311" t="s">
        <v>479</v>
      </c>
      <c r="O17" s="374"/>
      <c r="P17" s="362"/>
      <c r="Q17" s="362"/>
      <c r="R17" s="362"/>
    </row>
    <row r="18" spans="1:18" s="30" customFormat="1" ht="19.5" customHeight="1">
      <c r="A18" s="174" t="s">
        <v>117</v>
      </c>
      <c r="B18" s="312">
        <v>0</v>
      </c>
      <c r="C18" s="312" t="s">
        <v>479</v>
      </c>
      <c r="D18" s="312" t="s">
        <v>479</v>
      </c>
      <c r="E18" s="312" t="s">
        <v>479</v>
      </c>
      <c r="F18" s="312" t="s">
        <v>479</v>
      </c>
      <c r="G18" s="312" t="s">
        <v>479</v>
      </c>
      <c r="H18" s="312" t="s">
        <v>479</v>
      </c>
      <c r="I18" s="312" t="s">
        <v>479</v>
      </c>
      <c r="J18" s="312" t="s">
        <v>479</v>
      </c>
      <c r="K18" s="312" t="s">
        <v>479</v>
      </c>
      <c r="L18" s="312" t="s">
        <v>479</v>
      </c>
      <c r="M18" s="312" t="s">
        <v>479</v>
      </c>
      <c r="N18" s="312" t="s">
        <v>479</v>
      </c>
      <c r="O18" s="374"/>
      <c r="P18" s="362"/>
      <c r="Q18" s="362"/>
      <c r="R18" s="362"/>
    </row>
    <row r="19" spans="1:18" s="30" customFormat="1" ht="19.5" customHeight="1">
      <c r="A19" s="183" t="s">
        <v>23</v>
      </c>
      <c r="B19" s="311">
        <v>0</v>
      </c>
      <c r="C19" s="311" t="s">
        <v>479</v>
      </c>
      <c r="D19" s="311" t="s">
        <v>479</v>
      </c>
      <c r="E19" s="311" t="s">
        <v>479</v>
      </c>
      <c r="F19" s="311" t="s">
        <v>479</v>
      </c>
      <c r="G19" s="311" t="s">
        <v>479</v>
      </c>
      <c r="H19" s="311" t="s">
        <v>479</v>
      </c>
      <c r="I19" s="311" t="s">
        <v>479</v>
      </c>
      <c r="J19" s="311" t="s">
        <v>479</v>
      </c>
      <c r="K19" s="311">
        <v>14</v>
      </c>
      <c r="L19" s="311" t="s">
        <v>479</v>
      </c>
      <c r="M19" s="311" t="s">
        <v>479</v>
      </c>
      <c r="N19" s="311" t="s">
        <v>479</v>
      </c>
      <c r="O19" s="374"/>
      <c r="P19" s="362"/>
      <c r="Q19" s="362"/>
      <c r="R19" s="362"/>
    </row>
    <row r="20" spans="1:18" s="30" customFormat="1" ht="19.5" customHeight="1">
      <c r="A20" s="171" t="s">
        <v>24</v>
      </c>
      <c r="B20" s="312">
        <v>8</v>
      </c>
      <c r="C20" s="312">
        <v>24</v>
      </c>
      <c r="D20" s="312" t="s">
        <v>479</v>
      </c>
      <c r="E20" s="312">
        <v>6</v>
      </c>
      <c r="F20" s="312" t="s">
        <v>479</v>
      </c>
      <c r="G20" s="312">
        <v>72</v>
      </c>
      <c r="H20" s="312">
        <v>405</v>
      </c>
      <c r="I20" s="312" t="s">
        <v>479</v>
      </c>
      <c r="J20" s="312">
        <v>13</v>
      </c>
      <c r="K20" s="312">
        <v>3</v>
      </c>
      <c r="L20" s="312" t="s">
        <v>479</v>
      </c>
      <c r="M20" s="312" t="s">
        <v>479</v>
      </c>
      <c r="N20" s="312" t="s">
        <v>479</v>
      </c>
      <c r="O20" s="374"/>
      <c r="P20" s="362"/>
      <c r="Q20" s="362"/>
      <c r="R20" s="362"/>
    </row>
    <row r="21" spans="1:18" s="30" customFormat="1" ht="19.5" customHeight="1">
      <c r="A21" s="172" t="s">
        <v>25</v>
      </c>
      <c r="B21" s="311">
        <v>0</v>
      </c>
      <c r="C21" s="311" t="s">
        <v>479</v>
      </c>
      <c r="D21" s="311" t="s">
        <v>479</v>
      </c>
      <c r="E21" s="311">
        <v>65</v>
      </c>
      <c r="F21" s="311" t="s">
        <v>479</v>
      </c>
      <c r="G21" s="311">
        <v>108</v>
      </c>
      <c r="H21" s="311" t="s">
        <v>479</v>
      </c>
      <c r="I21" s="311" t="s">
        <v>479</v>
      </c>
      <c r="J21" s="311">
        <v>4</v>
      </c>
      <c r="K21" s="311" t="s">
        <v>479</v>
      </c>
      <c r="L21" s="311" t="s">
        <v>479</v>
      </c>
      <c r="M21" s="311" t="s">
        <v>479</v>
      </c>
      <c r="N21" s="311" t="s">
        <v>479</v>
      </c>
      <c r="O21" s="374"/>
      <c r="P21" s="362"/>
      <c r="Q21" s="362"/>
      <c r="R21" s="362"/>
    </row>
    <row r="22" spans="1:18" s="30" customFormat="1" ht="19.5" customHeight="1">
      <c r="A22" s="171" t="s">
        <v>153</v>
      </c>
      <c r="B22" s="312">
        <v>9</v>
      </c>
      <c r="C22" s="312">
        <v>26</v>
      </c>
      <c r="D22" s="312" t="s">
        <v>479</v>
      </c>
      <c r="E22" s="312" t="s">
        <v>479</v>
      </c>
      <c r="F22" s="312" t="s">
        <v>479</v>
      </c>
      <c r="G22" s="312">
        <v>96</v>
      </c>
      <c r="H22" s="312">
        <v>92</v>
      </c>
      <c r="I22" s="312" t="s">
        <v>479</v>
      </c>
      <c r="J22" s="312">
        <v>10</v>
      </c>
      <c r="K22" s="312" t="s">
        <v>479</v>
      </c>
      <c r="L22" s="312" t="s">
        <v>479</v>
      </c>
      <c r="M22" s="312">
        <v>4</v>
      </c>
      <c r="N22" s="312">
        <v>4</v>
      </c>
      <c r="O22" s="374"/>
      <c r="P22" s="362"/>
      <c r="Q22" s="362"/>
      <c r="R22" s="362"/>
    </row>
    <row r="23" spans="1:18" s="30" customFormat="1" ht="19.5" customHeight="1">
      <c r="A23" s="182" t="s">
        <v>26</v>
      </c>
      <c r="B23" s="311">
        <v>62</v>
      </c>
      <c r="C23" s="311">
        <v>304</v>
      </c>
      <c r="D23" s="311" t="s">
        <v>479</v>
      </c>
      <c r="E23" s="311" t="s">
        <v>479</v>
      </c>
      <c r="F23" s="311">
        <v>280</v>
      </c>
      <c r="G23" s="311">
        <v>185</v>
      </c>
      <c r="H23" s="311">
        <v>233</v>
      </c>
      <c r="I23" s="311">
        <v>140</v>
      </c>
      <c r="J23" s="311">
        <v>30</v>
      </c>
      <c r="K23" s="311">
        <v>52</v>
      </c>
      <c r="L23" s="311">
        <v>148</v>
      </c>
      <c r="M23" s="311">
        <v>72</v>
      </c>
      <c r="N23" s="311">
        <v>53</v>
      </c>
      <c r="O23" s="374"/>
      <c r="P23" s="362"/>
      <c r="Q23" s="362"/>
      <c r="R23" s="362"/>
    </row>
    <row r="24" spans="1:18" s="30" customFormat="1" ht="19.5" customHeight="1">
      <c r="A24" s="171" t="s">
        <v>27</v>
      </c>
      <c r="B24" s="312">
        <v>0</v>
      </c>
      <c r="C24" s="312">
        <v>10</v>
      </c>
      <c r="D24" s="312" t="s">
        <v>479</v>
      </c>
      <c r="E24" s="312">
        <v>17</v>
      </c>
      <c r="F24" s="312" t="s">
        <v>479</v>
      </c>
      <c r="G24" s="312">
        <v>65</v>
      </c>
      <c r="H24" s="312">
        <v>6</v>
      </c>
      <c r="I24" s="312" t="s">
        <v>479</v>
      </c>
      <c r="J24" s="312" t="s">
        <v>479</v>
      </c>
      <c r="K24" s="312">
        <v>3</v>
      </c>
      <c r="L24" s="312" t="s">
        <v>479</v>
      </c>
      <c r="M24" s="312">
        <v>4</v>
      </c>
      <c r="N24" s="312" t="s">
        <v>479</v>
      </c>
      <c r="O24" s="374"/>
      <c r="P24" s="362"/>
      <c r="Q24" s="362"/>
      <c r="R24" s="362"/>
    </row>
    <row r="25" spans="1:18" s="30" customFormat="1" ht="19.5" customHeight="1">
      <c r="A25" s="182" t="s">
        <v>28</v>
      </c>
      <c r="B25" s="311">
        <v>177</v>
      </c>
      <c r="C25" s="311">
        <v>660</v>
      </c>
      <c r="D25" s="311">
        <v>231</v>
      </c>
      <c r="E25" s="311">
        <v>321</v>
      </c>
      <c r="F25" s="311">
        <v>342</v>
      </c>
      <c r="G25" s="311">
        <v>388</v>
      </c>
      <c r="H25" s="311">
        <v>598</v>
      </c>
      <c r="I25" s="311">
        <v>665</v>
      </c>
      <c r="J25" s="311" t="s">
        <v>479</v>
      </c>
      <c r="K25" s="311">
        <v>66</v>
      </c>
      <c r="L25" s="311">
        <v>23</v>
      </c>
      <c r="M25" s="311">
        <v>334</v>
      </c>
      <c r="N25" s="311">
        <v>222</v>
      </c>
      <c r="O25" s="374"/>
      <c r="P25" s="362"/>
      <c r="Q25" s="362"/>
      <c r="R25" s="362"/>
    </row>
    <row r="26" spans="1:18" s="30" customFormat="1" ht="19.5" customHeight="1">
      <c r="A26" s="171" t="s">
        <v>29</v>
      </c>
      <c r="B26" s="312">
        <v>0</v>
      </c>
      <c r="C26" s="312">
        <v>1163</v>
      </c>
      <c r="D26" s="312" t="s">
        <v>479</v>
      </c>
      <c r="E26" s="312" t="s">
        <v>479</v>
      </c>
      <c r="F26" s="312">
        <v>8</v>
      </c>
      <c r="G26" s="312">
        <v>685</v>
      </c>
      <c r="H26" s="312">
        <v>47</v>
      </c>
      <c r="I26" s="312">
        <v>212</v>
      </c>
      <c r="J26" s="312" t="s">
        <v>479</v>
      </c>
      <c r="K26" s="312" t="s">
        <v>479</v>
      </c>
      <c r="L26" s="312" t="s">
        <v>479</v>
      </c>
      <c r="M26" s="312" t="s">
        <v>479</v>
      </c>
      <c r="N26" s="312" t="s">
        <v>479</v>
      </c>
      <c r="O26" s="374"/>
      <c r="P26" s="362"/>
      <c r="Q26" s="362"/>
      <c r="R26" s="362"/>
    </row>
    <row r="27" spans="1:18" s="30" customFormat="1" ht="19.5" customHeight="1">
      <c r="A27" s="182" t="s">
        <v>30</v>
      </c>
      <c r="B27" s="311">
        <v>0</v>
      </c>
      <c r="C27" s="311">
        <v>0</v>
      </c>
      <c r="D27" s="311" t="s">
        <v>479</v>
      </c>
      <c r="E27" s="311" t="s">
        <v>479</v>
      </c>
      <c r="F27" s="311" t="s">
        <v>479</v>
      </c>
      <c r="G27" s="311" t="s">
        <v>479</v>
      </c>
      <c r="H27" s="311" t="s">
        <v>479</v>
      </c>
      <c r="I27" s="311" t="s">
        <v>479</v>
      </c>
      <c r="J27" s="311" t="s">
        <v>479</v>
      </c>
      <c r="K27" s="311" t="s">
        <v>479</v>
      </c>
      <c r="L27" s="311" t="s">
        <v>479</v>
      </c>
      <c r="M27" s="311" t="s">
        <v>479</v>
      </c>
      <c r="N27" s="311" t="s">
        <v>479</v>
      </c>
      <c r="O27" s="374"/>
      <c r="P27" s="362"/>
      <c r="Q27" s="362"/>
      <c r="R27" s="362"/>
    </row>
    <row r="28" spans="1:18" s="30" customFormat="1" ht="19.5" customHeight="1">
      <c r="A28" s="171" t="s">
        <v>31</v>
      </c>
      <c r="B28" s="312">
        <v>0</v>
      </c>
      <c r="C28" s="312" t="s">
        <v>479</v>
      </c>
      <c r="D28" s="312">
        <v>0</v>
      </c>
      <c r="E28" s="312" t="s">
        <v>479</v>
      </c>
      <c r="F28" s="312" t="s">
        <v>479</v>
      </c>
      <c r="G28" s="312">
        <v>257</v>
      </c>
      <c r="H28" s="312" t="s">
        <v>479</v>
      </c>
      <c r="I28" s="312" t="s">
        <v>479</v>
      </c>
      <c r="J28" s="312" t="s">
        <v>479</v>
      </c>
      <c r="K28" s="314" t="s">
        <v>479</v>
      </c>
      <c r="L28" s="312" t="s">
        <v>479</v>
      </c>
      <c r="M28" s="312" t="s">
        <v>479</v>
      </c>
      <c r="N28" s="312" t="s">
        <v>479</v>
      </c>
      <c r="O28" s="374"/>
      <c r="P28" s="362"/>
      <c r="Q28" s="362"/>
      <c r="R28" s="362"/>
    </row>
    <row r="29" spans="1:18" s="30" customFormat="1" ht="19.5" customHeight="1">
      <c r="A29" s="667" t="s">
        <v>32</v>
      </c>
      <c r="B29" s="326">
        <v>0</v>
      </c>
      <c r="C29" s="326" t="s">
        <v>479</v>
      </c>
      <c r="D29" s="326" t="s">
        <v>479</v>
      </c>
      <c r="E29" s="326">
        <v>0</v>
      </c>
      <c r="F29" s="326" t="s">
        <v>479</v>
      </c>
      <c r="G29" s="326" t="s">
        <v>479</v>
      </c>
      <c r="H29" s="326" t="s">
        <v>479</v>
      </c>
      <c r="I29" s="326" t="s">
        <v>479</v>
      </c>
      <c r="J29" s="326" t="s">
        <v>479</v>
      </c>
      <c r="K29" s="328" t="s">
        <v>479</v>
      </c>
      <c r="L29" s="326" t="s">
        <v>479</v>
      </c>
      <c r="M29" s="326" t="s">
        <v>479</v>
      </c>
      <c r="N29" s="326" t="s">
        <v>479</v>
      </c>
      <c r="O29" s="374"/>
      <c r="P29" s="362"/>
      <c r="Q29" s="362"/>
      <c r="R29" s="362"/>
    </row>
    <row r="30" spans="1:15" s="41" customFormat="1" ht="25.5">
      <c r="A30" s="51" t="s">
        <v>379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s="30" customFormat="1" ht="18">
      <c r="A31" s="2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s="30" customFormat="1" ht="12.75">
      <c r="A32" s="4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s="30" customFormat="1" ht="18">
      <c r="A33" s="93" t="s">
        <v>551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39" t="s">
        <v>51</v>
      </c>
      <c r="O33" s="33"/>
    </row>
    <row r="34" spans="1:15" s="30" customFormat="1" ht="19.5" customHeight="1">
      <c r="A34" s="236" t="s">
        <v>1</v>
      </c>
      <c r="B34" s="237" t="s">
        <v>103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2"/>
      <c r="O34" s="33"/>
    </row>
    <row r="35" spans="1:15" s="30" customFormat="1" ht="54.75" customHeight="1">
      <c r="A35" s="103"/>
      <c r="B35" s="238" t="s">
        <v>104</v>
      </c>
      <c r="C35" s="238" t="s">
        <v>105</v>
      </c>
      <c r="D35" s="238" t="s">
        <v>106</v>
      </c>
      <c r="E35" s="238" t="s">
        <v>107</v>
      </c>
      <c r="F35" s="238" t="s">
        <v>108</v>
      </c>
      <c r="G35" s="238" t="s">
        <v>109</v>
      </c>
      <c r="H35" s="238" t="s">
        <v>110</v>
      </c>
      <c r="I35" s="238" t="s">
        <v>111</v>
      </c>
      <c r="J35" s="238" t="s">
        <v>112</v>
      </c>
      <c r="K35" s="238" t="s">
        <v>113</v>
      </c>
      <c r="L35" s="238" t="s">
        <v>114</v>
      </c>
      <c r="M35" s="238" t="s">
        <v>115</v>
      </c>
      <c r="N35" s="240" t="s">
        <v>116</v>
      </c>
      <c r="O35" s="33"/>
    </row>
    <row r="36" spans="1:18" s="30" customFormat="1" ht="19.5" customHeight="1">
      <c r="A36" s="182" t="s">
        <v>33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5"/>
      <c r="L36" s="311"/>
      <c r="M36" s="311"/>
      <c r="N36" s="311"/>
      <c r="O36" s="374"/>
      <c r="P36" s="362"/>
      <c r="Q36" s="362"/>
      <c r="R36" s="362"/>
    </row>
    <row r="37" spans="1:18" s="30" customFormat="1" ht="19.5" customHeight="1">
      <c r="A37" s="177" t="s">
        <v>266</v>
      </c>
      <c r="B37" s="312" t="s">
        <v>479</v>
      </c>
      <c r="C37" s="312" t="s">
        <v>479</v>
      </c>
      <c r="D37" s="312" t="s">
        <v>479</v>
      </c>
      <c r="E37" s="312" t="s">
        <v>479</v>
      </c>
      <c r="F37" s="312">
        <v>0</v>
      </c>
      <c r="G37" s="312" t="s">
        <v>479</v>
      </c>
      <c r="H37" s="312" t="s">
        <v>479</v>
      </c>
      <c r="I37" s="312" t="s">
        <v>479</v>
      </c>
      <c r="J37" s="312" t="s">
        <v>479</v>
      </c>
      <c r="K37" s="314" t="s">
        <v>479</v>
      </c>
      <c r="L37" s="312" t="s">
        <v>479</v>
      </c>
      <c r="M37" s="312" t="s">
        <v>479</v>
      </c>
      <c r="N37" s="312" t="s">
        <v>479</v>
      </c>
      <c r="O37" s="374"/>
      <c r="P37" s="362"/>
      <c r="Q37" s="362"/>
      <c r="R37" s="362"/>
    </row>
    <row r="38" spans="1:18" s="30" customFormat="1" ht="19.5" customHeight="1">
      <c r="A38" s="180" t="s">
        <v>267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5"/>
      <c r="L38" s="311"/>
      <c r="M38" s="311"/>
      <c r="N38" s="311"/>
      <c r="O38" s="374"/>
      <c r="P38" s="362"/>
      <c r="Q38" s="362"/>
      <c r="R38" s="362"/>
    </row>
    <row r="39" spans="1:18" s="30" customFormat="1" ht="19.5" customHeight="1">
      <c r="A39" s="177" t="s">
        <v>35</v>
      </c>
      <c r="B39" s="312">
        <v>17</v>
      </c>
      <c r="C39" s="312">
        <v>53</v>
      </c>
      <c r="D39" s="312">
        <v>5</v>
      </c>
      <c r="E39" s="312">
        <v>34</v>
      </c>
      <c r="F39" s="312" t="s">
        <v>479</v>
      </c>
      <c r="G39" s="312">
        <v>4</v>
      </c>
      <c r="H39" s="312">
        <v>12</v>
      </c>
      <c r="I39" s="312" t="s">
        <v>479</v>
      </c>
      <c r="J39" s="312">
        <v>13</v>
      </c>
      <c r="K39" s="312">
        <v>79</v>
      </c>
      <c r="L39" s="312" t="s">
        <v>479</v>
      </c>
      <c r="M39" s="312" t="s">
        <v>479</v>
      </c>
      <c r="N39" s="312" t="s">
        <v>479</v>
      </c>
      <c r="O39" s="374"/>
      <c r="P39" s="362"/>
      <c r="Q39" s="362"/>
      <c r="R39" s="362"/>
    </row>
    <row r="40" spans="1:18" s="30" customFormat="1" ht="19.5" customHeight="1">
      <c r="A40" s="179" t="s">
        <v>36</v>
      </c>
      <c r="B40" s="311" t="s">
        <v>479</v>
      </c>
      <c r="C40" s="311" t="s">
        <v>479</v>
      </c>
      <c r="D40" s="311" t="s">
        <v>479</v>
      </c>
      <c r="E40" s="311" t="s">
        <v>479</v>
      </c>
      <c r="F40" s="311" t="s">
        <v>479</v>
      </c>
      <c r="G40" s="311" t="s">
        <v>479</v>
      </c>
      <c r="H40" s="311">
        <v>0</v>
      </c>
      <c r="I40" s="311" t="s">
        <v>479</v>
      </c>
      <c r="J40" s="311" t="s">
        <v>479</v>
      </c>
      <c r="K40" s="315" t="s">
        <v>479</v>
      </c>
      <c r="L40" s="311" t="s">
        <v>479</v>
      </c>
      <c r="M40" s="311" t="s">
        <v>479</v>
      </c>
      <c r="N40" s="311" t="s">
        <v>479</v>
      </c>
      <c r="O40" s="374"/>
      <c r="P40" s="362"/>
      <c r="Q40" s="362"/>
      <c r="R40" s="362"/>
    </row>
    <row r="41" spans="1:18" s="30" customFormat="1" ht="19.5" customHeight="1">
      <c r="A41" s="174" t="s">
        <v>240</v>
      </c>
      <c r="B41" s="312" t="s">
        <v>479</v>
      </c>
      <c r="C41" s="312" t="s">
        <v>479</v>
      </c>
      <c r="D41" s="312" t="s">
        <v>479</v>
      </c>
      <c r="E41" s="312" t="s">
        <v>479</v>
      </c>
      <c r="F41" s="312" t="s">
        <v>479</v>
      </c>
      <c r="G41" s="312" t="s">
        <v>479</v>
      </c>
      <c r="H41" s="312" t="s">
        <v>479</v>
      </c>
      <c r="I41" s="312">
        <v>0</v>
      </c>
      <c r="J41" s="312" t="s">
        <v>479</v>
      </c>
      <c r="K41" s="314" t="s">
        <v>479</v>
      </c>
      <c r="L41" s="312" t="s">
        <v>479</v>
      </c>
      <c r="M41" s="312" t="s">
        <v>479</v>
      </c>
      <c r="N41" s="312" t="s">
        <v>479</v>
      </c>
      <c r="O41" s="374"/>
      <c r="P41" s="50"/>
      <c r="Q41" s="362"/>
      <c r="R41" s="362"/>
    </row>
    <row r="42" spans="1:22" s="30" customFormat="1" ht="19.5" customHeight="1">
      <c r="A42" s="180" t="s">
        <v>268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46"/>
      <c r="P42" s="47"/>
      <c r="Q42" s="47"/>
      <c r="R42" s="47"/>
      <c r="S42" s="47"/>
      <c r="T42" s="47"/>
      <c r="U42" s="47"/>
      <c r="V42" s="362"/>
    </row>
    <row r="43" spans="1:22" s="30" customFormat="1" ht="19.5" customHeight="1">
      <c r="A43" s="177" t="s">
        <v>274</v>
      </c>
      <c r="B43" s="312">
        <v>0</v>
      </c>
      <c r="C43" s="312">
        <v>16</v>
      </c>
      <c r="D43" s="312">
        <v>7</v>
      </c>
      <c r="E43" s="312">
        <v>6</v>
      </c>
      <c r="F43" s="312" t="s">
        <v>479</v>
      </c>
      <c r="G43" s="312">
        <v>42</v>
      </c>
      <c r="H43" s="312">
        <v>48</v>
      </c>
      <c r="I43" s="312" t="s">
        <v>479</v>
      </c>
      <c r="J43" s="312">
        <v>0</v>
      </c>
      <c r="K43" s="312">
        <v>24</v>
      </c>
      <c r="L43" s="312">
        <v>2</v>
      </c>
      <c r="M43" s="312" t="s">
        <v>479</v>
      </c>
      <c r="N43" s="312" t="s">
        <v>479</v>
      </c>
      <c r="O43" s="46"/>
      <c r="P43" s="47"/>
      <c r="Q43" s="47"/>
      <c r="R43" s="47"/>
      <c r="S43" s="47"/>
      <c r="T43" s="47"/>
      <c r="U43" s="47"/>
      <c r="V43" s="362"/>
    </row>
    <row r="44" spans="1:22" s="30" customFormat="1" ht="19.5" customHeight="1">
      <c r="A44" s="179" t="s">
        <v>275</v>
      </c>
      <c r="B44" s="311" t="s">
        <v>479</v>
      </c>
      <c r="C44" s="311" t="s">
        <v>479</v>
      </c>
      <c r="D44" s="311" t="s">
        <v>479</v>
      </c>
      <c r="E44" s="311" t="s">
        <v>479</v>
      </c>
      <c r="F44" s="311" t="s">
        <v>479</v>
      </c>
      <c r="G44" s="311" t="s">
        <v>479</v>
      </c>
      <c r="H44" s="311" t="s">
        <v>479</v>
      </c>
      <c r="I44" s="311" t="s">
        <v>479</v>
      </c>
      <c r="J44" s="311" t="s">
        <v>479</v>
      </c>
      <c r="K44" s="311">
        <v>0</v>
      </c>
      <c r="L44" s="311" t="s">
        <v>479</v>
      </c>
      <c r="M44" s="311" t="s">
        <v>479</v>
      </c>
      <c r="N44" s="311" t="s">
        <v>479</v>
      </c>
      <c r="O44" s="46"/>
      <c r="P44" s="47"/>
      <c r="Q44" s="47"/>
      <c r="R44" s="47"/>
      <c r="S44" s="47"/>
      <c r="T44" s="47"/>
      <c r="U44" s="47"/>
      <c r="V44" s="362"/>
    </row>
    <row r="45" spans="1:22" s="47" customFormat="1" ht="19.5" customHeight="1">
      <c r="A45" s="174" t="s">
        <v>276</v>
      </c>
      <c r="B45" s="312" t="s">
        <v>479</v>
      </c>
      <c r="C45" s="312" t="s">
        <v>479</v>
      </c>
      <c r="D45" s="312" t="s">
        <v>479</v>
      </c>
      <c r="E45" s="312" t="s">
        <v>479</v>
      </c>
      <c r="F45" s="312" t="s">
        <v>479</v>
      </c>
      <c r="G45" s="312" t="s">
        <v>479</v>
      </c>
      <c r="H45" s="312" t="s">
        <v>479</v>
      </c>
      <c r="I45" s="312" t="s">
        <v>479</v>
      </c>
      <c r="J45" s="312" t="s">
        <v>479</v>
      </c>
      <c r="K45" s="312" t="s">
        <v>479</v>
      </c>
      <c r="L45" s="312">
        <v>0</v>
      </c>
      <c r="M45" s="312" t="s">
        <v>479</v>
      </c>
      <c r="N45" s="312" t="s">
        <v>479</v>
      </c>
      <c r="O45" s="46"/>
      <c r="V45" s="362"/>
    </row>
    <row r="46" spans="1:22" s="30" customFormat="1" ht="19.5" customHeight="1">
      <c r="A46" s="180" t="s">
        <v>277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46"/>
      <c r="P46" s="47"/>
      <c r="Q46" s="47"/>
      <c r="R46" s="47"/>
      <c r="S46" s="47"/>
      <c r="T46" s="47"/>
      <c r="U46" s="47"/>
      <c r="V46" s="362"/>
    </row>
    <row r="47" spans="1:22" s="30" customFormat="1" ht="19.5" customHeight="1">
      <c r="A47" s="177" t="s">
        <v>278</v>
      </c>
      <c r="B47" s="312" t="s">
        <v>479</v>
      </c>
      <c r="C47" s="312" t="s">
        <v>479</v>
      </c>
      <c r="D47" s="312" t="s">
        <v>479</v>
      </c>
      <c r="E47" s="312" t="s">
        <v>479</v>
      </c>
      <c r="F47" s="312" t="s">
        <v>479</v>
      </c>
      <c r="G47" s="312" t="s">
        <v>479</v>
      </c>
      <c r="H47" s="312" t="s">
        <v>479</v>
      </c>
      <c r="I47" s="312" t="s">
        <v>479</v>
      </c>
      <c r="J47" s="312" t="s">
        <v>479</v>
      </c>
      <c r="K47" s="312" t="s">
        <v>479</v>
      </c>
      <c r="L47" s="312" t="s">
        <v>479</v>
      </c>
      <c r="M47" s="312">
        <v>0</v>
      </c>
      <c r="N47" s="312" t="s">
        <v>479</v>
      </c>
      <c r="O47" s="46"/>
      <c r="P47" s="47"/>
      <c r="Q47" s="47"/>
      <c r="R47" s="47"/>
      <c r="S47" s="47"/>
      <c r="T47" s="47"/>
      <c r="U47" s="47"/>
      <c r="V47" s="362"/>
    </row>
    <row r="48" spans="1:22" s="30" customFormat="1" ht="19.5" customHeight="1">
      <c r="A48" s="179" t="s">
        <v>279</v>
      </c>
      <c r="B48" s="311" t="s">
        <v>479</v>
      </c>
      <c r="C48" s="311" t="s">
        <v>479</v>
      </c>
      <c r="D48" s="311" t="s">
        <v>479</v>
      </c>
      <c r="E48" s="311" t="s">
        <v>479</v>
      </c>
      <c r="F48" s="311" t="s">
        <v>479</v>
      </c>
      <c r="G48" s="311" t="s">
        <v>479</v>
      </c>
      <c r="H48" s="311" t="s">
        <v>479</v>
      </c>
      <c r="I48" s="311" t="s">
        <v>479</v>
      </c>
      <c r="J48" s="311" t="s">
        <v>479</v>
      </c>
      <c r="K48" s="311" t="s">
        <v>479</v>
      </c>
      <c r="L48" s="311" t="s">
        <v>479</v>
      </c>
      <c r="M48" s="311" t="s">
        <v>479</v>
      </c>
      <c r="N48" s="311">
        <v>0</v>
      </c>
      <c r="O48" s="46"/>
      <c r="P48" s="47"/>
      <c r="Q48" s="47"/>
      <c r="R48" s="47"/>
      <c r="S48" s="47"/>
      <c r="T48" s="47"/>
      <c r="U48" s="47"/>
      <c r="V48" s="362"/>
    </row>
    <row r="49" spans="1:22" s="30" customFormat="1" ht="19.5" customHeight="1">
      <c r="A49" s="176" t="s">
        <v>288</v>
      </c>
      <c r="B49" s="312">
        <v>0</v>
      </c>
      <c r="C49" s="312">
        <v>10</v>
      </c>
      <c r="D49" s="312" t="s">
        <v>479</v>
      </c>
      <c r="E49" s="312" t="s">
        <v>479</v>
      </c>
      <c r="F49" s="312">
        <v>3</v>
      </c>
      <c r="G49" s="312" t="s">
        <v>479</v>
      </c>
      <c r="H49" s="312" t="s">
        <v>479</v>
      </c>
      <c r="I49" s="312" t="s">
        <v>479</v>
      </c>
      <c r="J49" s="312" t="s">
        <v>479</v>
      </c>
      <c r="K49" s="312" t="s">
        <v>479</v>
      </c>
      <c r="L49" s="312" t="s">
        <v>479</v>
      </c>
      <c r="M49" s="312" t="s">
        <v>479</v>
      </c>
      <c r="N49" s="312" t="s">
        <v>479</v>
      </c>
      <c r="O49" s="46"/>
      <c r="P49" s="47"/>
      <c r="Q49" s="47"/>
      <c r="R49" s="47"/>
      <c r="S49" s="47"/>
      <c r="T49" s="47"/>
      <c r="U49" s="47"/>
      <c r="V49" s="362"/>
    </row>
    <row r="50" spans="1:22" s="30" customFormat="1" ht="19.5" customHeight="1">
      <c r="A50" s="181" t="s">
        <v>42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46"/>
      <c r="P50" s="47"/>
      <c r="Q50" s="47"/>
      <c r="R50" s="47"/>
      <c r="S50" s="47"/>
      <c r="T50" s="47"/>
      <c r="U50" s="47"/>
      <c r="V50" s="362"/>
    </row>
    <row r="51" spans="1:22" s="30" customFormat="1" ht="19.5" customHeight="1">
      <c r="A51" s="177" t="s">
        <v>171</v>
      </c>
      <c r="B51" s="312">
        <v>780</v>
      </c>
      <c r="C51" s="312">
        <v>1513</v>
      </c>
      <c r="D51" s="312">
        <v>8</v>
      </c>
      <c r="E51" s="312">
        <v>60</v>
      </c>
      <c r="F51" s="312" t="s">
        <v>479</v>
      </c>
      <c r="G51" s="312">
        <v>729</v>
      </c>
      <c r="H51" s="312">
        <v>4632</v>
      </c>
      <c r="I51" s="312">
        <v>117178</v>
      </c>
      <c r="J51" s="312" t="s">
        <v>479</v>
      </c>
      <c r="K51" s="312">
        <v>250</v>
      </c>
      <c r="L51" s="312">
        <v>254</v>
      </c>
      <c r="M51" s="312">
        <v>4</v>
      </c>
      <c r="N51" s="312" t="s">
        <v>479</v>
      </c>
      <c r="O51" s="46"/>
      <c r="P51" s="47"/>
      <c r="Q51" s="47"/>
      <c r="R51" s="47"/>
      <c r="S51" s="47"/>
      <c r="T51" s="47"/>
      <c r="U51" s="47"/>
      <c r="V51" s="362"/>
    </row>
    <row r="52" spans="1:22" s="30" customFormat="1" ht="19.5" customHeight="1">
      <c r="A52" s="179" t="s">
        <v>43</v>
      </c>
      <c r="B52" s="311" t="s">
        <v>479</v>
      </c>
      <c r="C52" s="311">
        <v>8</v>
      </c>
      <c r="D52" s="311" t="s">
        <v>479</v>
      </c>
      <c r="E52" s="311" t="s">
        <v>479</v>
      </c>
      <c r="F52" s="311" t="s">
        <v>479</v>
      </c>
      <c r="G52" s="311" t="s">
        <v>479</v>
      </c>
      <c r="H52" s="311">
        <v>136</v>
      </c>
      <c r="I52" s="311">
        <v>55</v>
      </c>
      <c r="J52" s="311" t="s">
        <v>479</v>
      </c>
      <c r="K52" s="311">
        <v>676</v>
      </c>
      <c r="L52" s="311" t="s">
        <v>479</v>
      </c>
      <c r="M52" s="311" t="s">
        <v>479</v>
      </c>
      <c r="N52" s="311" t="s">
        <v>479</v>
      </c>
      <c r="O52" s="46"/>
      <c r="P52" s="47"/>
      <c r="Q52" s="47"/>
      <c r="R52" s="47"/>
      <c r="S52" s="47"/>
      <c r="T52" s="47"/>
      <c r="U52" s="47"/>
      <c r="V52" s="362"/>
    </row>
    <row r="53" spans="1:22" s="30" customFormat="1" ht="19.5" customHeight="1">
      <c r="A53" s="177" t="s">
        <v>172</v>
      </c>
      <c r="B53" s="312">
        <v>0</v>
      </c>
      <c r="C53" s="312">
        <v>34</v>
      </c>
      <c r="D53" s="312" t="s">
        <v>479</v>
      </c>
      <c r="E53" s="312" t="s">
        <v>479</v>
      </c>
      <c r="F53" s="312" t="s">
        <v>479</v>
      </c>
      <c r="G53" s="312" t="s">
        <v>479</v>
      </c>
      <c r="H53" s="312" t="s">
        <v>479</v>
      </c>
      <c r="I53" s="312" t="s">
        <v>479</v>
      </c>
      <c r="J53" s="312" t="s">
        <v>479</v>
      </c>
      <c r="K53" s="312" t="s">
        <v>479</v>
      </c>
      <c r="L53" s="312" t="s">
        <v>479</v>
      </c>
      <c r="M53" s="312" t="s">
        <v>479</v>
      </c>
      <c r="N53" s="312" t="s">
        <v>479</v>
      </c>
      <c r="O53" s="46"/>
      <c r="P53" s="47"/>
      <c r="Q53" s="47"/>
      <c r="R53" s="47"/>
      <c r="S53" s="47"/>
      <c r="T53" s="47"/>
      <c r="U53" s="47"/>
      <c r="V53" s="362"/>
    </row>
    <row r="54" spans="1:22" s="30" customFormat="1" ht="19.5" customHeight="1">
      <c r="A54" s="179" t="s">
        <v>173</v>
      </c>
      <c r="B54" s="311">
        <v>0</v>
      </c>
      <c r="C54" s="311">
        <v>11</v>
      </c>
      <c r="D54" s="311" t="s">
        <v>479</v>
      </c>
      <c r="E54" s="311" t="s">
        <v>479</v>
      </c>
      <c r="F54" s="311" t="s">
        <v>479</v>
      </c>
      <c r="G54" s="311" t="s">
        <v>479</v>
      </c>
      <c r="H54" s="311" t="s">
        <v>479</v>
      </c>
      <c r="I54" s="311" t="s">
        <v>479</v>
      </c>
      <c r="J54" s="311" t="s">
        <v>479</v>
      </c>
      <c r="K54" s="311" t="s">
        <v>479</v>
      </c>
      <c r="L54" s="311" t="s">
        <v>479</v>
      </c>
      <c r="M54" s="311" t="s">
        <v>479</v>
      </c>
      <c r="N54" s="311" t="s">
        <v>479</v>
      </c>
      <c r="O54" s="46"/>
      <c r="P54" s="47"/>
      <c r="Q54" s="47"/>
      <c r="R54" s="47"/>
      <c r="S54" s="47"/>
      <c r="T54" s="47"/>
      <c r="U54" s="47"/>
      <c r="V54" s="362"/>
    </row>
    <row r="55" spans="1:22" s="30" customFormat="1" ht="19.5" customHeight="1">
      <c r="A55" s="177" t="s">
        <v>44</v>
      </c>
      <c r="B55" s="312">
        <v>13</v>
      </c>
      <c r="C55" s="312">
        <v>73</v>
      </c>
      <c r="D55" s="312" t="s">
        <v>479</v>
      </c>
      <c r="E55" s="312">
        <v>112</v>
      </c>
      <c r="F55" s="312" t="s">
        <v>479</v>
      </c>
      <c r="G55" s="312">
        <v>211</v>
      </c>
      <c r="H55" s="312">
        <v>382</v>
      </c>
      <c r="I55" s="312" t="s">
        <v>479</v>
      </c>
      <c r="J55" s="312" t="s">
        <v>479</v>
      </c>
      <c r="K55" s="312" t="s">
        <v>479</v>
      </c>
      <c r="L55" s="312" t="s">
        <v>479</v>
      </c>
      <c r="M55" s="312" t="s">
        <v>479</v>
      </c>
      <c r="N55" s="312" t="s">
        <v>479</v>
      </c>
      <c r="O55" s="46"/>
      <c r="P55" s="47"/>
      <c r="Q55" s="47"/>
      <c r="R55" s="47"/>
      <c r="S55" s="47"/>
      <c r="T55" s="47"/>
      <c r="U55" s="47"/>
      <c r="V55" s="362"/>
    </row>
    <row r="56" spans="1:22" s="30" customFormat="1" ht="19.5" customHeight="1">
      <c r="A56" s="298" t="s">
        <v>449</v>
      </c>
      <c r="B56" s="311">
        <v>0</v>
      </c>
      <c r="C56" s="311" t="s">
        <v>479</v>
      </c>
      <c r="D56" s="311" t="s">
        <v>479</v>
      </c>
      <c r="E56" s="311" t="s">
        <v>479</v>
      </c>
      <c r="F56" s="311" t="s">
        <v>479</v>
      </c>
      <c r="G56" s="311" t="s">
        <v>479</v>
      </c>
      <c r="H56" s="311" t="s">
        <v>479</v>
      </c>
      <c r="I56" s="311" t="s">
        <v>479</v>
      </c>
      <c r="J56" s="311" t="s">
        <v>479</v>
      </c>
      <c r="K56" s="311" t="s">
        <v>479</v>
      </c>
      <c r="L56" s="311" t="s">
        <v>479</v>
      </c>
      <c r="M56" s="311" t="s">
        <v>479</v>
      </c>
      <c r="N56" s="311" t="s">
        <v>479</v>
      </c>
      <c r="O56" s="46"/>
      <c r="P56" s="47"/>
      <c r="Q56" s="47"/>
      <c r="R56" s="47"/>
      <c r="S56" s="47"/>
      <c r="T56" s="47"/>
      <c r="U56" s="47"/>
      <c r="V56" s="362"/>
    </row>
    <row r="57" spans="1:22" s="30" customFormat="1" ht="19.5" customHeight="1">
      <c r="A57" s="651" t="s">
        <v>450</v>
      </c>
      <c r="B57" s="312">
        <v>2944</v>
      </c>
      <c r="C57" s="312">
        <v>107</v>
      </c>
      <c r="D57" s="312">
        <v>205</v>
      </c>
      <c r="E57" s="312" t="s">
        <v>479</v>
      </c>
      <c r="F57" s="312" t="s">
        <v>479</v>
      </c>
      <c r="G57" s="312" t="s">
        <v>479</v>
      </c>
      <c r="H57" s="312">
        <v>1050</v>
      </c>
      <c r="I57" s="312">
        <v>695</v>
      </c>
      <c r="J57" s="312">
        <v>25</v>
      </c>
      <c r="K57" s="312">
        <v>5</v>
      </c>
      <c r="L57" s="312" t="s">
        <v>479</v>
      </c>
      <c r="M57" s="312" t="s">
        <v>479</v>
      </c>
      <c r="N57" s="312" t="s">
        <v>479</v>
      </c>
      <c r="O57" s="46"/>
      <c r="P57" s="47"/>
      <c r="Q57" s="47"/>
      <c r="R57" s="47"/>
      <c r="S57" s="47"/>
      <c r="T57" s="47"/>
      <c r="U57" s="47"/>
      <c r="V57" s="362"/>
    </row>
    <row r="58" spans="1:22" s="30" customFormat="1" ht="19.5" customHeight="1">
      <c r="A58" s="654" t="s">
        <v>452</v>
      </c>
      <c r="B58" s="311">
        <v>110320</v>
      </c>
      <c r="C58" s="311">
        <v>207267</v>
      </c>
      <c r="D58" s="311" t="s">
        <v>479</v>
      </c>
      <c r="E58" s="311">
        <v>916</v>
      </c>
      <c r="F58" s="311">
        <v>3956</v>
      </c>
      <c r="G58" s="311">
        <v>16275</v>
      </c>
      <c r="H58" s="311">
        <v>9742</v>
      </c>
      <c r="I58" s="311">
        <v>4923</v>
      </c>
      <c r="J58" s="311">
        <v>1605</v>
      </c>
      <c r="K58" s="311">
        <v>40866</v>
      </c>
      <c r="L58" s="311">
        <v>300</v>
      </c>
      <c r="M58" s="311">
        <v>311</v>
      </c>
      <c r="N58" s="311" t="s">
        <v>479</v>
      </c>
      <c r="O58" s="46"/>
      <c r="P58" s="47"/>
      <c r="Q58" s="47"/>
      <c r="R58" s="47"/>
      <c r="S58" s="47"/>
      <c r="T58" s="47"/>
      <c r="U58" s="47"/>
      <c r="V58" s="362"/>
    </row>
    <row r="59" spans="1:22" s="30" customFormat="1" ht="19.5" customHeight="1">
      <c r="A59" s="652" t="s">
        <v>451</v>
      </c>
      <c r="B59" s="312" t="s">
        <v>479</v>
      </c>
      <c r="C59" s="312" t="s">
        <v>479</v>
      </c>
      <c r="D59" s="312" t="s">
        <v>479</v>
      </c>
      <c r="E59" s="312" t="s">
        <v>479</v>
      </c>
      <c r="F59" s="312" t="s">
        <v>479</v>
      </c>
      <c r="G59" s="312" t="s">
        <v>479</v>
      </c>
      <c r="H59" s="312" t="s">
        <v>479</v>
      </c>
      <c r="I59" s="312" t="s">
        <v>479</v>
      </c>
      <c r="J59" s="312" t="s">
        <v>479</v>
      </c>
      <c r="K59" s="312" t="s">
        <v>479</v>
      </c>
      <c r="L59" s="312" t="s">
        <v>479</v>
      </c>
      <c r="M59" s="312" t="s">
        <v>479</v>
      </c>
      <c r="N59" s="312" t="s">
        <v>479</v>
      </c>
      <c r="O59" s="46"/>
      <c r="P59" s="47"/>
      <c r="Q59" s="46"/>
      <c r="R59" s="46"/>
      <c r="S59" s="46"/>
      <c r="T59" s="46"/>
      <c r="U59" s="46"/>
      <c r="V59" s="374"/>
    </row>
    <row r="60" spans="1:22" s="30" customFormat="1" ht="39.75" customHeight="1">
      <c r="A60" s="184" t="s">
        <v>3</v>
      </c>
      <c r="B60" s="462">
        <f aca="true" t="shared" si="0" ref="B60:N60">SUM(B7:B41)+SUM(B42:B59)</f>
        <v>350562</v>
      </c>
      <c r="C60" s="462">
        <f t="shared" si="0"/>
        <v>601839</v>
      </c>
      <c r="D60" s="462">
        <f t="shared" si="0"/>
        <v>27944</v>
      </c>
      <c r="E60" s="462">
        <f t="shared" si="0"/>
        <v>44904</v>
      </c>
      <c r="F60" s="462">
        <f t="shared" si="0"/>
        <v>73165</v>
      </c>
      <c r="G60" s="462">
        <f t="shared" si="0"/>
        <v>529200</v>
      </c>
      <c r="H60" s="462">
        <f t="shared" si="0"/>
        <v>49450</v>
      </c>
      <c r="I60" s="462">
        <f t="shared" si="0"/>
        <v>156117</v>
      </c>
      <c r="J60" s="462">
        <f t="shared" si="0"/>
        <v>73462</v>
      </c>
      <c r="K60" s="462">
        <f t="shared" si="0"/>
        <v>220061</v>
      </c>
      <c r="L60" s="462">
        <f t="shared" si="0"/>
        <v>19092</v>
      </c>
      <c r="M60" s="462">
        <f t="shared" si="0"/>
        <v>17060</v>
      </c>
      <c r="N60" s="462">
        <f t="shared" si="0"/>
        <v>3024</v>
      </c>
      <c r="O60" s="470"/>
      <c r="Q60" s="33"/>
      <c r="R60" s="33"/>
      <c r="S60" s="33"/>
      <c r="T60" s="33"/>
      <c r="U60" s="33"/>
      <c r="V60" s="33"/>
    </row>
    <row r="61" spans="2:15" s="30" customFormat="1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s="41" customFormat="1" ht="25.5">
      <c r="A62" s="51" t="s">
        <v>380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s="30" customFormat="1" ht="18">
      <c r="A63" s="23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30" customFormat="1" ht="12.75">
      <c r="A64" s="40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s="30" customFormat="1" ht="18">
      <c r="A65" s="93" t="s">
        <v>551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39" t="s">
        <v>51</v>
      </c>
    </row>
    <row r="66" spans="1:15" s="30" customFormat="1" ht="19.5" customHeight="1">
      <c r="A66" s="221" t="s">
        <v>1</v>
      </c>
      <c r="B66" s="237" t="s">
        <v>103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723"/>
      <c r="M66" s="101"/>
      <c r="N66" s="101"/>
      <c r="O66" s="224" t="s">
        <v>3</v>
      </c>
    </row>
    <row r="67" spans="1:15" s="30" customFormat="1" ht="54.75" customHeight="1">
      <c r="A67" s="104"/>
      <c r="B67" s="238" t="s">
        <v>118</v>
      </c>
      <c r="C67" s="238" t="s">
        <v>119</v>
      </c>
      <c r="D67" s="238" t="s">
        <v>120</v>
      </c>
      <c r="E67" s="238" t="s">
        <v>121</v>
      </c>
      <c r="F67" s="238" t="s">
        <v>122</v>
      </c>
      <c r="G67" s="238" t="s">
        <v>123</v>
      </c>
      <c r="H67" s="238" t="s">
        <v>124</v>
      </c>
      <c r="I67" s="238" t="s">
        <v>125</v>
      </c>
      <c r="J67" s="238" t="s">
        <v>126</v>
      </c>
      <c r="K67" s="238" t="s">
        <v>127</v>
      </c>
      <c r="L67" s="238"/>
      <c r="M67" s="238" t="s">
        <v>370</v>
      </c>
      <c r="N67" s="238" t="s">
        <v>129</v>
      </c>
      <c r="O67" s="105"/>
    </row>
    <row r="68" spans="1:16" s="30" customFormat="1" ht="19.5" customHeight="1">
      <c r="A68" s="181" t="s">
        <v>13</v>
      </c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3"/>
      <c r="M68" s="367"/>
      <c r="N68" s="367"/>
      <c r="O68" s="313"/>
      <c r="P68" s="362"/>
    </row>
    <row r="69" spans="1:23" s="30" customFormat="1" ht="19.5" customHeight="1">
      <c r="A69" s="171" t="s">
        <v>14</v>
      </c>
      <c r="B69" s="312">
        <v>79</v>
      </c>
      <c r="C69" s="312">
        <v>318936</v>
      </c>
      <c r="D69" s="312">
        <v>167981</v>
      </c>
      <c r="E69" s="312">
        <v>402417</v>
      </c>
      <c r="F69" s="312">
        <v>2353</v>
      </c>
      <c r="G69" s="312" t="s">
        <v>479</v>
      </c>
      <c r="H69" s="312">
        <v>13</v>
      </c>
      <c r="I69" s="312">
        <v>6</v>
      </c>
      <c r="J69" s="312">
        <v>184</v>
      </c>
      <c r="K69" s="312">
        <v>104</v>
      </c>
      <c r="L69" s="312">
        <v>126075</v>
      </c>
      <c r="M69" s="312">
        <v>0</v>
      </c>
      <c r="N69" s="312">
        <v>361</v>
      </c>
      <c r="O69" s="314">
        <f aca="true" t="shared" si="1" ref="O69:O76">SUM(B69:N69,B8:N8)</f>
        <v>2496878</v>
      </c>
      <c r="P69" s="362"/>
      <c r="Q69" s="34"/>
      <c r="R69" s="33"/>
      <c r="S69" s="33"/>
      <c r="U69" s="33"/>
      <c r="W69" s="33"/>
    </row>
    <row r="70" spans="1:23" s="30" customFormat="1" ht="19.5" customHeight="1">
      <c r="A70" s="182" t="s">
        <v>15</v>
      </c>
      <c r="B70" s="311">
        <v>2</v>
      </c>
      <c r="C70" s="311">
        <v>608</v>
      </c>
      <c r="D70" s="311">
        <v>3903</v>
      </c>
      <c r="E70" s="311">
        <v>4403</v>
      </c>
      <c r="F70" s="311">
        <v>2172</v>
      </c>
      <c r="G70" s="311" t="s">
        <v>479</v>
      </c>
      <c r="H70" s="311">
        <v>12</v>
      </c>
      <c r="I70" s="311" t="s">
        <v>479</v>
      </c>
      <c r="J70" s="311" t="s">
        <v>479</v>
      </c>
      <c r="K70" s="311">
        <v>99</v>
      </c>
      <c r="L70" s="311">
        <v>5212</v>
      </c>
      <c r="M70" s="311">
        <v>0</v>
      </c>
      <c r="N70" s="311" t="s">
        <v>479</v>
      </c>
      <c r="O70" s="315">
        <f t="shared" si="1"/>
        <v>152429</v>
      </c>
      <c r="P70" s="362"/>
      <c r="Q70" s="34"/>
      <c r="R70" s="33"/>
      <c r="S70" s="33"/>
      <c r="U70" s="33"/>
      <c r="W70" s="33"/>
    </row>
    <row r="71" spans="1:23" s="30" customFormat="1" ht="19.5" customHeight="1">
      <c r="A71" s="171" t="s">
        <v>300</v>
      </c>
      <c r="B71" s="312" t="s">
        <v>479</v>
      </c>
      <c r="C71" s="312" t="s">
        <v>479</v>
      </c>
      <c r="D71" s="312" t="s">
        <v>479</v>
      </c>
      <c r="E71" s="312" t="s">
        <v>479</v>
      </c>
      <c r="F71" s="312" t="s">
        <v>479</v>
      </c>
      <c r="G71" s="312" t="s">
        <v>479</v>
      </c>
      <c r="H71" s="312" t="s">
        <v>479</v>
      </c>
      <c r="I71" s="312" t="s">
        <v>479</v>
      </c>
      <c r="J71" s="312" t="s">
        <v>479</v>
      </c>
      <c r="K71" s="312" t="s">
        <v>479</v>
      </c>
      <c r="L71" s="312" t="s">
        <v>479</v>
      </c>
      <c r="M71" s="312" t="s">
        <v>479</v>
      </c>
      <c r="N71" s="312">
        <v>0</v>
      </c>
      <c r="O71" s="314">
        <f t="shared" si="1"/>
        <v>4566</v>
      </c>
      <c r="P71" s="362"/>
      <c r="Q71" s="34"/>
      <c r="R71" s="33"/>
      <c r="S71" s="33"/>
      <c r="U71" s="33"/>
      <c r="W71" s="33"/>
    </row>
    <row r="72" spans="1:23" s="30" customFormat="1" ht="19.5" customHeight="1">
      <c r="A72" s="182" t="s">
        <v>16</v>
      </c>
      <c r="B72" s="311" t="s">
        <v>479</v>
      </c>
      <c r="C72" s="311" t="s">
        <v>479</v>
      </c>
      <c r="D72" s="311" t="s">
        <v>479</v>
      </c>
      <c r="E72" s="311">
        <v>32</v>
      </c>
      <c r="F72" s="311">
        <v>32</v>
      </c>
      <c r="G72" s="311" t="s">
        <v>479</v>
      </c>
      <c r="H72" s="311" t="s">
        <v>479</v>
      </c>
      <c r="I72" s="311" t="s">
        <v>479</v>
      </c>
      <c r="J72" s="311" t="s">
        <v>479</v>
      </c>
      <c r="K72" s="311" t="s">
        <v>479</v>
      </c>
      <c r="L72" s="311" t="s">
        <v>479</v>
      </c>
      <c r="M72" s="311" t="s">
        <v>479</v>
      </c>
      <c r="N72" s="311" t="s">
        <v>479</v>
      </c>
      <c r="O72" s="315">
        <f t="shared" si="1"/>
        <v>1313</v>
      </c>
      <c r="P72" s="362"/>
      <c r="Q72" s="34"/>
      <c r="R72" s="33"/>
      <c r="S72" s="33"/>
      <c r="U72" s="33"/>
      <c r="W72" s="33"/>
    </row>
    <row r="73" spans="1:23" s="30" customFormat="1" ht="19.5" customHeight="1">
      <c r="A73" s="171" t="s">
        <v>17</v>
      </c>
      <c r="B73" s="312" t="s">
        <v>479</v>
      </c>
      <c r="C73" s="312" t="s">
        <v>479</v>
      </c>
      <c r="D73" s="312" t="s">
        <v>479</v>
      </c>
      <c r="E73" s="312" t="s">
        <v>479</v>
      </c>
      <c r="F73" s="312" t="s">
        <v>479</v>
      </c>
      <c r="G73" s="312" t="s">
        <v>479</v>
      </c>
      <c r="H73" s="312" t="s">
        <v>479</v>
      </c>
      <c r="I73" s="312" t="s">
        <v>479</v>
      </c>
      <c r="J73" s="312" t="s">
        <v>479</v>
      </c>
      <c r="K73" s="312" t="s">
        <v>479</v>
      </c>
      <c r="L73" s="312" t="s">
        <v>479</v>
      </c>
      <c r="M73" s="312" t="s">
        <v>479</v>
      </c>
      <c r="N73" s="312" t="s">
        <v>479</v>
      </c>
      <c r="O73" s="314">
        <f t="shared" si="1"/>
        <v>491</v>
      </c>
      <c r="P73" s="362"/>
      <c r="Q73" s="34"/>
      <c r="R73" s="33"/>
      <c r="S73" s="33"/>
      <c r="U73" s="33"/>
      <c r="W73" s="33"/>
    </row>
    <row r="74" spans="1:23" s="30" customFormat="1" ht="19.5" customHeight="1">
      <c r="A74" s="182" t="s">
        <v>18</v>
      </c>
      <c r="B74" s="311" t="s">
        <v>479</v>
      </c>
      <c r="C74" s="311" t="s">
        <v>479</v>
      </c>
      <c r="D74" s="311" t="s">
        <v>479</v>
      </c>
      <c r="E74" s="311" t="s">
        <v>479</v>
      </c>
      <c r="F74" s="311" t="s">
        <v>479</v>
      </c>
      <c r="G74" s="311" t="s">
        <v>479</v>
      </c>
      <c r="H74" s="311" t="s">
        <v>479</v>
      </c>
      <c r="I74" s="311" t="s">
        <v>479</v>
      </c>
      <c r="J74" s="311">
        <v>435</v>
      </c>
      <c r="K74" s="311">
        <v>21</v>
      </c>
      <c r="L74" s="311" t="s">
        <v>479</v>
      </c>
      <c r="M74" s="311" t="s">
        <v>479</v>
      </c>
      <c r="N74" s="311" t="s">
        <v>479</v>
      </c>
      <c r="O74" s="315">
        <f t="shared" si="1"/>
        <v>2522</v>
      </c>
      <c r="P74" s="362"/>
      <c r="Q74" s="34"/>
      <c r="R74" s="33"/>
      <c r="S74" s="33"/>
      <c r="U74" s="33"/>
      <c r="W74" s="33"/>
    </row>
    <row r="75" spans="1:23" s="30" customFormat="1" ht="19.5" customHeight="1">
      <c r="A75" s="171" t="s">
        <v>19</v>
      </c>
      <c r="B75" s="312" t="s">
        <v>479</v>
      </c>
      <c r="C75" s="312" t="s">
        <v>479</v>
      </c>
      <c r="D75" s="312" t="s">
        <v>479</v>
      </c>
      <c r="E75" s="312" t="s">
        <v>479</v>
      </c>
      <c r="F75" s="312" t="s">
        <v>479</v>
      </c>
      <c r="G75" s="312" t="s">
        <v>479</v>
      </c>
      <c r="H75" s="312">
        <v>6</v>
      </c>
      <c r="I75" s="312" t="s">
        <v>479</v>
      </c>
      <c r="J75" s="312" t="s">
        <v>479</v>
      </c>
      <c r="K75" s="312">
        <v>11</v>
      </c>
      <c r="L75" s="312">
        <v>7</v>
      </c>
      <c r="M75" s="312" t="s">
        <v>479</v>
      </c>
      <c r="N75" s="312" t="s">
        <v>479</v>
      </c>
      <c r="O75" s="314">
        <f t="shared" si="1"/>
        <v>4869</v>
      </c>
      <c r="P75" s="362"/>
      <c r="Q75" s="34"/>
      <c r="R75" s="33"/>
      <c r="S75" s="33"/>
      <c r="U75" s="33"/>
      <c r="W75" s="33"/>
    </row>
    <row r="76" spans="1:23" s="30" customFormat="1" ht="19.5" customHeight="1">
      <c r="A76" s="182" t="s">
        <v>20</v>
      </c>
      <c r="B76" s="311" t="s">
        <v>479</v>
      </c>
      <c r="C76" s="311" t="s">
        <v>479</v>
      </c>
      <c r="D76" s="311" t="s">
        <v>479</v>
      </c>
      <c r="E76" s="311" t="s">
        <v>479</v>
      </c>
      <c r="F76" s="311">
        <v>119</v>
      </c>
      <c r="G76" s="311" t="s">
        <v>479</v>
      </c>
      <c r="H76" s="311" t="s">
        <v>479</v>
      </c>
      <c r="I76" s="311" t="s">
        <v>479</v>
      </c>
      <c r="J76" s="311" t="s">
        <v>479</v>
      </c>
      <c r="K76" s="311" t="s">
        <v>479</v>
      </c>
      <c r="L76" s="311" t="s">
        <v>479</v>
      </c>
      <c r="M76" s="311" t="s">
        <v>479</v>
      </c>
      <c r="N76" s="311" t="s">
        <v>479</v>
      </c>
      <c r="O76" s="315">
        <f t="shared" si="1"/>
        <v>136</v>
      </c>
      <c r="P76" s="362"/>
      <c r="Q76" s="34"/>
      <c r="R76" s="33"/>
      <c r="S76" s="33"/>
      <c r="U76" s="33"/>
      <c r="W76" s="33"/>
    </row>
    <row r="77" spans="1:23" s="30" customFormat="1" ht="19.5" customHeight="1">
      <c r="A77" s="171" t="s">
        <v>21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4"/>
      <c r="P77" s="362"/>
      <c r="Q77" s="34"/>
      <c r="R77" s="33"/>
      <c r="S77" s="33"/>
      <c r="U77" s="33"/>
      <c r="W77" s="33"/>
    </row>
    <row r="78" spans="1:23" s="30" customFormat="1" ht="19.5" customHeight="1">
      <c r="A78" s="183" t="s">
        <v>22</v>
      </c>
      <c r="B78" s="311" t="s">
        <v>479</v>
      </c>
      <c r="C78" s="311" t="s">
        <v>479</v>
      </c>
      <c r="D78" s="311" t="s">
        <v>479</v>
      </c>
      <c r="E78" s="311" t="s">
        <v>479</v>
      </c>
      <c r="F78" s="311" t="s">
        <v>479</v>
      </c>
      <c r="G78" s="311" t="s">
        <v>479</v>
      </c>
      <c r="H78" s="311" t="s">
        <v>479</v>
      </c>
      <c r="I78" s="311" t="s">
        <v>479</v>
      </c>
      <c r="J78" s="311" t="s">
        <v>479</v>
      </c>
      <c r="K78" s="311" t="s">
        <v>479</v>
      </c>
      <c r="L78" s="311" t="s">
        <v>479</v>
      </c>
      <c r="M78" s="311" t="s">
        <v>479</v>
      </c>
      <c r="N78" s="311" t="s">
        <v>479</v>
      </c>
      <c r="O78" s="315">
        <f aca="true" t="shared" si="2" ref="O78:O90">SUM(B78:N78,B17:N17)</f>
        <v>227</v>
      </c>
      <c r="P78" s="362"/>
      <c r="Q78" s="34"/>
      <c r="R78" s="33"/>
      <c r="S78" s="33"/>
      <c r="U78" s="33"/>
      <c r="W78" s="33"/>
    </row>
    <row r="79" spans="1:23" s="30" customFormat="1" ht="19.5" customHeight="1">
      <c r="A79" s="174" t="s">
        <v>117</v>
      </c>
      <c r="B79" s="312" t="s">
        <v>479</v>
      </c>
      <c r="C79" s="312" t="s">
        <v>479</v>
      </c>
      <c r="D79" s="312" t="s">
        <v>479</v>
      </c>
      <c r="E79" s="312" t="s">
        <v>479</v>
      </c>
      <c r="F79" s="312" t="s">
        <v>479</v>
      </c>
      <c r="G79" s="312" t="s">
        <v>479</v>
      </c>
      <c r="H79" s="312" t="s">
        <v>479</v>
      </c>
      <c r="I79" s="312" t="s">
        <v>479</v>
      </c>
      <c r="J79" s="312" t="s">
        <v>479</v>
      </c>
      <c r="K79" s="312" t="s">
        <v>479</v>
      </c>
      <c r="L79" s="312" t="s">
        <v>479</v>
      </c>
      <c r="M79" s="312" t="s">
        <v>479</v>
      </c>
      <c r="N79" s="312" t="s">
        <v>479</v>
      </c>
      <c r="O79" s="314">
        <f t="shared" si="2"/>
        <v>0</v>
      </c>
      <c r="P79" s="362"/>
      <c r="Q79" s="34"/>
      <c r="R79" s="33"/>
      <c r="S79" s="33"/>
      <c r="U79" s="33"/>
      <c r="W79" s="33"/>
    </row>
    <row r="80" spans="1:23" s="30" customFormat="1" ht="19.5" customHeight="1">
      <c r="A80" s="183" t="s">
        <v>23</v>
      </c>
      <c r="B80" s="311" t="s">
        <v>479</v>
      </c>
      <c r="C80" s="311" t="s">
        <v>479</v>
      </c>
      <c r="D80" s="311" t="s">
        <v>479</v>
      </c>
      <c r="E80" s="311">
        <v>22</v>
      </c>
      <c r="F80" s="311">
        <v>58</v>
      </c>
      <c r="G80" s="311" t="s">
        <v>479</v>
      </c>
      <c r="H80" s="311" t="s">
        <v>479</v>
      </c>
      <c r="I80" s="311" t="s">
        <v>479</v>
      </c>
      <c r="J80" s="311" t="s">
        <v>479</v>
      </c>
      <c r="K80" s="311" t="s">
        <v>479</v>
      </c>
      <c r="L80" s="311" t="s">
        <v>479</v>
      </c>
      <c r="M80" s="311" t="s">
        <v>479</v>
      </c>
      <c r="N80" s="311" t="s">
        <v>479</v>
      </c>
      <c r="O80" s="315">
        <f t="shared" si="2"/>
        <v>94</v>
      </c>
      <c r="P80" s="362"/>
      <c r="Q80" s="34"/>
      <c r="R80" s="33"/>
      <c r="S80" s="33"/>
      <c r="U80" s="33"/>
      <c r="W80" s="33"/>
    </row>
    <row r="81" spans="1:23" s="30" customFormat="1" ht="19.5" customHeight="1">
      <c r="A81" s="171" t="s">
        <v>24</v>
      </c>
      <c r="B81" s="312" t="s">
        <v>479</v>
      </c>
      <c r="C81" s="312" t="s">
        <v>479</v>
      </c>
      <c r="D81" s="312" t="s">
        <v>479</v>
      </c>
      <c r="E81" s="312" t="s">
        <v>479</v>
      </c>
      <c r="F81" s="312" t="s">
        <v>479</v>
      </c>
      <c r="G81" s="312" t="s">
        <v>479</v>
      </c>
      <c r="H81" s="312" t="s">
        <v>479</v>
      </c>
      <c r="I81" s="312" t="s">
        <v>479</v>
      </c>
      <c r="J81" s="312" t="s">
        <v>479</v>
      </c>
      <c r="K81" s="312" t="s">
        <v>479</v>
      </c>
      <c r="L81" s="312" t="s">
        <v>479</v>
      </c>
      <c r="M81" s="312" t="s">
        <v>479</v>
      </c>
      <c r="N81" s="312" t="s">
        <v>479</v>
      </c>
      <c r="O81" s="314">
        <f t="shared" si="2"/>
        <v>531</v>
      </c>
      <c r="P81" s="362"/>
      <c r="Q81" s="34"/>
      <c r="R81" s="33"/>
      <c r="S81" s="33"/>
      <c r="U81" s="33"/>
      <c r="W81" s="33"/>
    </row>
    <row r="82" spans="1:23" s="30" customFormat="1" ht="19.5" customHeight="1">
      <c r="A82" s="182" t="s">
        <v>25</v>
      </c>
      <c r="B82" s="311" t="s">
        <v>479</v>
      </c>
      <c r="C82" s="311" t="s">
        <v>479</v>
      </c>
      <c r="D82" s="311" t="s">
        <v>479</v>
      </c>
      <c r="E82" s="311" t="s">
        <v>479</v>
      </c>
      <c r="F82" s="311" t="s">
        <v>479</v>
      </c>
      <c r="G82" s="311">
        <v>35</v>
      </c>
      <c r="H82" s="311" t="s">
        <v>479</v>
      </c>
      <c r="I82" s="311" t="s">
        <v>479</v>
      </c>
      <c r="J82" s="311">
        <v>511</v>
      </c>
      <c r="K82" s="311" t="s">
        <v>479</v>
      </c>
      <c r="L82" s="311" t="s">
        <v>479</v>
      </c>
      <c r="M82" s="311" t="s">
        <v>479</v>
      </c>
      <c r="N82" s="311" t="s">
        <v>479</v>
      </c>
      <c r="O82" s="315">
        <f t="shared" si="2"/>
        <v>723</v>
      </c>
      <c r="P82" s="362"/>
      <c r="Q82" s="34"/>
      <c r="R82" s="33"/>
      <c r="S82" s="33"/>
      <c r="U82" s="33"/>
      <c r="W82" s="33"/>
    </row>
    <row r="83" spans="1:23" s="30" customFormat="1" ht="19.5" customHeight="1">
      <c r="A83" s="171" t="s">
        <v>153</v>
      </c>
      <c r="B83" s="312" t="s">
        <v>479</v>
      </c>
      <c r="C83" s="312" t="s">
        <v>479</v>
      </c>
      <c r="D83" s="312" t="s">
        <v>479</v>
      </c>
      <c r="E83" s="312" t="s">
        <v>479</v>
      </c>
      <c r="F83" s="312">
        <v>20</v>
      </c>
      <c r="G83" s="312" t="s">
        <v>479</v>
      </c>
      <c r="H83" s="312" t="s">
        <v>479</v>
      </c>
      <c r="I83" s="312" t="s">
        <v>479</v>
      </c>
      <c r="J83" s="312" t="s">
        <v>479</v>
      </c>
      <c r="K83" s="312" t="s">
        <v>479</v>
      </c>
      <c r="L83" s="312" t="s">
        <v>479</v>
      </c>
      <c r="M83" s="312" t="s">
        <v>479</v>
      </c>
      <c r="N83" s="312" t="s">
        <v>479</v>
      </c>
      <c r="O83" s="314">
        <f t="shared" si="2"/>
        <v>261</v>
      </c>
      <c r="P83" s="362"/>
      <c r="Q83" s="34"/>
      <c r="R83" s="33"/>
      <c r="S83" s="33"/>
      <c r="U83" s="33"/>
      <c r="W83" s="33"/>
    </row>
    <row r="84" spans="1:23" s="30" customFormat="1" ht="19.5" customHeight="1">
      <c r="A84" s="182" t="s">
        <v>26</v>
      </c>
      <c r="B84" s="311" t="s">
        <v>479</v>
      </c>
      <c r="C84" s="311" t="s">
        <v>479</v>
      </c>
      <c r="D84" s="311" t="s">
        <v>479</v>
      </c>
      <c r="E84" s="311">
        <v>6</v>
      </c>
      <c r="F84" s="311">
        <v>451</v>
      </c>
      <c r="G84" s="311" t="s">
        <v>479</v>
      </c>
      <c r="H84" s="311" t="s">
        <v>479</v>
      </c>
      <c r="I84" s="311">
        <v>298</v>
      </c>
      <c r="J84" s="311" t="s">
        <v>479</v>
      </c>
      <c r="K84" s="311" t="s">
        <v>479</v>
      </c>
      <c r="L84" s="311" t="s">
        <v>479</v>
      </c>
      <c r="M84" s="311" t="s">
        <v>479</v>
      </c>
      <c r="N84" s="311" t="s">
        <v>479</v>
      </c>
      <c r="O84" s="315">
        <f t="shared" si="2"/>
        <v>2314</v>
      </c>
      <c r="P84" s="362"/>
      <c r="Q84" s="34"/>
      <c r="R84" s="33"/>
      <c r="S84" s="33"/>
      <c r="U84" s="33"/>
      <c r="W84" s="33"/>
    </row>
    <row r="85" spans="1:23" s="30" customFormat="1" ht="19.5" customHeight="1">
      <c r="A85" s="171" t="s">
        <v>27</v>
      </c>
      <c r="B85" s="312" t="s">
        <v>479</v>
      </c>
      <c r="C85" s="312" t="s">
        <v>479</v>
      </c>
      <c r="D85" s="312" t="s">
        <v>479</v>
      </c>
      <c r="E85" s="312" t="s">
        <v>479</v>
      </c>
      <c r="F85" s="312" t="s">
        <v>479</v>
      </c>
      <c r="G85" s="312" t="s">
        <v>479</v>
      </c>
      <c r="H85" s="312" t="s">
        <v>479</v>
      </c>
      <c r="I85" s="312">
        <v>2</v>
      </c>
      <c r="J85" s="312" t="s">
        <v>479</v>
      </c>
      <c r="K85" s="312" t="s">
        <v>479</v>
      </c>
      <c r="L85" s="312" t="s">
        <v>479</v>
      </c>
      <c r="M85" s="312" t="s">
        <v>479</v>
      </c>
      <c r="N85" s="312" t="s">
        <v>479</v>
      </c>
      <c r="O85" s="314">
        <f t="shared" si="2"/>
        <v>107</v>
      </c>
      <c r="P85" s="362"/>
      <c r="Q85" s="34"/>
      <c r="R85" s="33"/>
      <c r="S85" s="33"/>
      <c r="U85" s="33"/>
      <c r="W85" s="33"/>
    </row>
    <row r="86" spans="1:23" s="30" customFormat="1" ht="19.5" customHeight="1">
      <c r="A86" s="182" t="s">
        <v>28</v>
      </c>
      <c r="B86" s="311" t="s">
        <v>479</v>
      </c>
      <c r="C86" s="311">
        <v>208</v>
      </c>
      <c r="D86" s="311" t="s">
        <v>479</v>
      </c>
      <c r="E86" s="311" t="s">
        <v>479</v>
      </c>
      <c r="F86" s="311">
        <v>128</v>
      </c>
      <c r="G86" s="311" t="s">
        <v>479</v>
      </c>
      <c r="H86" s="311" t="s">
        <v>479</v>
      </c>
      <c r="I86" s="311">
        <v>2135</v>
      </c>
      <c r="J86" s="311" t="s">
        <v>479</v>
      </c>
      <c r="K86" s="311">
        <v>17</v>
      </c>
      <c r="L86" s="311">
        <v>332</v>
      </c>
      <c r="M86" s="311" t="s">
        <v>479</v>
      </c>
      <c r="N86" s="311" t="s">
        <v>479</v>
      </c>
      <c r="O86" s="315">
        <f t="shared" si="2"/>
        <v>6847</v>
      </c>
      <c r="P86" s="362"/>
      <c r="Q86" s="34"/>
      <c r="R86" s="33"/>
      <c r="S86" s="33"/>
      <c r="U86" s="33"/>
      <c r="W86" s="33"/>
    </row>
    <row r="87" spans="1:23" s="30" customFormat="1" ht="19.5" customHeight="1">
      <c r="A87" s="171" t="s">
        <v>29</v>
      </c>
      <c r="B87" s="312" t="s">
        <v>479</v>
      </c>
      <c r="C87" s="312">
        <v>136</v>
      </c>
      <c r="D87" s="312" t="s">
        <v>479</v>
      </c>
      <c r="E87" s="312" t="s">
        <v>479</v>
      </c>
      <c r="F87" s="312">
        <v>70</v>
      </c>
      <c r="G87" s="312" t="s">
        <v>479</v>
      </c>
      <c r="H87" s="312" t="s">
        <v>479</v>
      </c>
      <c r="I87" s="312">
        <v>497</v>
      </c>
      <c r="J87" s="312" t="s">
        <v>479</v>
      </c>
      <c r="K87" s="312" t="s">
        <v>479</v>
      </c>
      <c r="L87" s="312" t="s">
        <v>479</v>
      </c>
      <c r="M87" s="312" t="s">
        <v>479</v>
      </c>
      <c r="N87" s="312" t="s">
        <v>479</v>
      </c>
      <c r="O87" s="314">
        <f t="shared" si="2"/>
        <v>2818</v>
      </c>
      <c r="P87" s="362"/>
      <c r="Q87" s="34"/>
      <c r="R87" s="33"/>
      <c r="S87" s="33"/>
      <c r="U87" s="33"/>
      <c r="W87" s="33"/>
    </row>
    <row r="88" spans="1:23" s="30" customFormat="1" ht="19.5" customHeight="1">
      <c r="A88" s="182" t="s">
        <v>30</v>
      </c>
      <c r="B88" s="311" t="s">
        <v>479</v>
      </c>
      <c r="C88" s="311">
        <v>50</v>
      </c>
      <c r="D88" s="311" t="s">
        <v>479</v>
      </c>
      <c r="E88" s="311" t="s">
        <v>479</v>
      </c>
      <c r="F88" s="311" t="s">
        <v>479</v>
      </c>
      <c r="G88" s="311" t="s">
        <v>479</v>
      </c>
      <c r="H88" s="311" t="s">
        <v>479</v>
      </c>
      <c r="I88" s="311" t="s">
        <v>479</v>
      </c>
      <c r="J88" s="311" t="s">
        <v>479</v>
      </c>
      <c r="K88" s="311" t="s">
        <v>479</v>
      </c>
      <c r="L88" s="311" t="s">
        <v>479</v>
      </c>
      <c r="M88" s="311" t="s">
        <v>479</v>
      </c>
      <c r="N88" s="311" t="s">
        <v>479</v>
      </c>
      <c r="O88" s="315">
        <f t="shared" si="2"/>
        <v>50</v>
      </c>
      <c r="P88" s="362"/>
      <c r="Q88" s="34"/>
      <c r="R88" s="33"/>
      <c r="S88" s="33"/>
      <c r="U88" s="33"/>
      <c r="W88" s="33"/>
    </row>
    <row r="89" spans="1:23" s="30" customFormat="1" ht="19.5" customHeight="1">
      <c r="A89" s="171" t="s">
        <v>31</v>
      </c>
      <c r="B89" s="312" t="s">
        <v>479</v>
      </c>
      <c r="C89" s="312" t="s">
        <v>479</v>
      </c>
      <c r="D89" s="312" t="s">
        <v>479</v>
      </c>
      <c r="E89" s="312" t="s">
        <v>479</v>
      </c>
      <c r="F89" s="312" t="s">
        <v>479</v>
      </c>
      <c r="G89" s="312" t="s">
        <v>479</v>
      </c>
      <c r="H89" s="312" t="s">
        <v>479</v>
      </c>
      <c r="I89" s="312" t="s">
        <v>479</v>
      </c>
      <c r="J89" s="312" t="s">
        <v>479</v>
      </c>
      <c r="K89" s="312" t="s">
        <v>479</v>
      </c>
      <c r="L89" s="312" t="s">
        <v>479</v>
      </c>
      <c r="M89" s="312" t="s">
        <v>479</v>
      </c>
      <c r="N89" s="312" t="s">
        <v>479</v>
      </c>
      <c r="O89" s="314">
        <f t="shared" si="2"/>
        <v>257</v>
      </c>
      <c r="P89" s="362"/>
      <c r="Q89" s="34"/>
      <c r="R89" s="33"/>
      <c r="S89" s="33"/>
      <c r="U89" s="33"/>
      <c r="W89" s="33"/>
    </row>
    <row r="90" spans="1:23" s="30" customFormat="1" ht="19.5" customHeight="1">
      <c r="A90" s="667" t="s">
        <v>32</v>
      </c>
      <c r="B90" s="326" t="s">
        <v>479</v>
      </c>
      <c r="C90" s="326" t="s">
        <v>479</v>
      </c>
      <c r="D90" s="326" t="s">
        <v>479</v>
      </c>
      <c r="E90" s="326" t="s">
        <v>479</v>
      </c>
      <c r="F90" s="326" t="s">
        <v>479</v>
      </c>
      <c r="G90" s="326" t="s">
        <v>479</v>
      </c>
      <c r="H90" s="326" t="s">
        <v>479</v>
      </c>
      <c r="I90" s="326" t="s">
        <v>479</v>
      </c>
      <c r="J90" s="326" t="s">
        <v>479</v>
      </c>
      <c r="K90" s="326" t="s">
        <v>479</v>
      </c>
      <c r="L90" s="326" t="s">
        <v>479</v>
      </c>
      <c r="M90" s="326" t="s">
        <v>479</v>
      </c>
      <c r="N90" s="326" t="s">
        <v>479</v>
      </c>
      <c r="O90" s="328">
        <f t="shared" si="2"/>
        <v>0</v>
      </c>
      <c r="P90" s="362"/>
      <c r="Q90" s="34"/>
      <c r="R90" s="33"/>
      <c r="S90" s="33"/>
      <c r="U90" s="33"/>
      <c r="W90" s="33"/>
    </row>
    <row r="91" spans="1:23" s="30" customFormat="1" ht="19.5" customHeight="1">
      <c r="A91" s="157" t="s">
        <v>393</v>
      </c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100"/>
      <c r="P91" s="362"/>
      <c r="Q91" s="34"/>
      <c r="R91" s="33"/>
      <c r="S91" s="33"/>
      <c r="U91" s="33"/>
      <c r="W91" s="33"/>
    </row>
    <row r="92" spans="1:23" s="30" customFormat="1" ht="19.5" customHeight="1">
      <c r="A92" s="668"/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100"/>
      <c r="P92" s="362"/>
      <c r="Q92" s="34"/>
      <c r="R92" s="33"/>
      <c r="S92" s="33"/>
      <c r="U92" s="33"/>
      <c r="W92" s="33"/>
    </row>
    <row r="93" spans="1:23" s="41" customFormat="1" ht="25.5">
      <c r="A93" s="51" t="s">
        <v>381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R93" s="33"/>
      <c r="S93" s="33"/>
      <c r="T93" s="30"/>
      <c r="U93" s="33"/>
      <c r="W93" s="33"/>
    </row>
    <row r="94" spans="1:23" s="30" customFormat="1" ht="18">
      <c r="A94" s="235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7"/>
      <c r="R94" s="33"/>
      <c r="S94" s="33"/>
      <c r="U94" s="33"/>
      <c r="W94" s="33"/>
    </row>
    <row r="95" spans="1:23" s="30" customFormat="1" ht="12.75">
      <c r="A95" s="40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7"/>
      <c r="R95" s="33"/>
      <c r="S95" s="33"/>
      <c r="U95" s="33"/>
      <c r="W95" s="33"/>
    </row>
    <row r="96" spans="1:23" s="30" customFormat="1" ht="18">
      <c r="A96" s="93" t="s">
        <v>551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100" t="s">
        <v>51</v>
      </c>
      <c r="R96" s="33"/>
      <c r="S96" s="33"/>
      <c r="U96" s="33"/>
      <c r="W96" s="33"/>
    </row>
    <row r="97" spans="1:23" s="30" customFormat="1" ht="19.5" customHeight="1">
      <c r="A97" s="221" t="s">
        <v>1</v>
      </c>
      <c r="B97" s="237" t="s">
        <v>103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224" t="s">
        <v>3</v>
      </c>
      <c r="R97" s="33"/>
      <c r="S97" s="33"/>
      <c r="U97" s="33"/>
      <c r="W97" s="33"/>
    </row>
    <row r="98" spans="1:23" s="30" customFormat="1" ht="54.75" customHeight="1">
      <c r="A98" s="104"/>
      <c r="B98" s="238" t="s">
        <v>118</v>
      </c>
      <c r="C98" s="238" t="s">
        <v>119</v>
      </c>
      <c r="D98" s="238" t="s">
        <v>120</v>
      </c>
      <c r="E98" s="238" t="s">
        <v>121</v>
      </c>
      <c r="F98" s="238" t="s">
        <v>122</v>
      </c>
      <c r="G98" s="238" t="s">
        <v>123</v>
      </c>
      <c r="H98" s="238" t="s">
        <v>124</v>
      </c>
      <c r="I98" s="238" t="s">
        <v>125</v>
      </c>
      <c r="J98" s="238" t="s">
        <v>126</v>
      </c>
      <c r="K98" s="238" t="s">
        <v>127</v>
      </c>
      <c r="L98" s="238" t="s">
        <v>128</v>
      </c>
      <c r="M98" s="238" t="s">
        <v>370</v>
      </c>
      <c r="N98" s="238" t="s">
        <v>129</v>
      </c>
      <c r="O98" s="106"/>
      <c r="R98" s="33"/>
      <c r="S98" s="33"/>
      <c r="U98" s="33"/>
      <c r="W98" s="33"/>
    </row>
    <row r="99" spans="1:23" s="30" customFormat="1" ht="19.5" customHeight="1">
      <c r="A99" s="182" t="s">
        <v>33</v>
      </c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5"/>
      <c r="P99" s="362"/>
      <c r="Q99" s="34"/>
      <c r="R99" s="33"/>
      <c r="S99" s="33"/>
      <c r="U99" s="33"/>
      <c r="W99" s="33"/>
    </row>
    <row r="100" spans="1:23" s="30" customFormat="1" ht="19.5" customHeight="1">
      <c r="A100" s="177" t="s">
        <v>266</v>
      </c>
      <c r="B100" s="312" t="s">
        <v>479</v>
      </c>
      <c r="C100" s="312" t="s">
        <v>479</v>
      </c>
      <c r="D100" s="312" t="s">
        <v>479</v>
      </c>
      <c r="E100" s="312" t="s">
        <v>479</v>
      </c>
      <c r="F100" s="312" t="s">
        <v>479</v>
      </c>
      <c r="G100" s="312" t="s">
        <v>479</v>
      </c>
      <c r="H100" s="312" t="s">
        <v>479</v>
      </c>
      <c r="I100" s="312" t="s">
        <v>479</v>
      </c>
      <c r="J100" s="312" t="s">
        <v>479</v>
      </c>
      <c r="K100" s="312" t="s">
        <v>479</v>
      </c>
      <c r="L100" s="312" t="s">
        <v>479</v>
      </c>
      <c r="M100" s="312" t="s">
        <v>479</v>
      </c>
      <c r="N100" s="312" t="s">
        <v>479</v>
      </c>
      <c r="O100" s="314">
        <f>SUM(B100:N100,B37:N37)</f>
        <v>0</v>
      </c>
      <c r="P100" s="362"/>
      <c r="Q100" s="34"/>
      <c r="R100" s="33"/>
      <c r="S100" s="33"/>
      <c r="U100" s="33"/>
      <c r="W100" s="33"/>
    </row>
    <row r="101" spans="1:23" s="30" customFormat="1" ht="19.5" customHeight="1">
      <c r="A101" s="180" t="s">
        <v>267</v>
      </c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5">
        <f>SUM(B101:N101,B38:N38)</f>
        <v>0</v>
      </c>
      <c r="P101" s="362"/>
      <c r="Q101" s="34"/>
      <c r="R101" s="33"/>
      <c r="S101" s="33"/>
      <c r="U101" s="33"/>
      <c r="W101" s="33"/>
    </row>
    <row r="102" spans="1:23" s="30" customFormat="1" ht="19.5" customHeight="1">
      <c r="A102" s="177" t="s">
        <v>35</v>
      </c>
      <c r="B102" s="312" t="s">
        <v>479</v>
      </c>
      <c r="C102" s="312" t="s">
        <v>479</v>
      </c>
      <c r="D102" s="312" t="s">
        <v>479</v>
      </c>
      <c r="E102" s="312" t="s">
        <v>479</v>
      </c>
      <c r="F102" s="312" t="s">
        <v>479</v>
      </c>
      <c r="G102" s="312" t="s">
        <v>479</v>
      </c>
      <c r="H102" s="312" t="s">
        <v>479</v>
      </c>
      <c r="I102" s="312" t="s">
        <v>479</v>
      </c>
      <c r="J102" s="312" t="s">
        <v>479</v>
      </c>
      <c r="K102" s="312" t="s">
        <v>479</v>
      </c>
      <c r="L102" s="312" t="s">
        <v>479</v>
      </c>
      <c r="M102" s="312" t="s">
        <v>479</v>
      </c>
      <c r="N102" s="312" t="s">
        <v>479</v>
      </c>
      <c r="O102" s="314">
        <f>SUM(B102:N102,B39:N39)</f>
        <v>217</v>
      </c>
      <c r="P102" s="362"/>
      <c r="Q102" s="34"/>
      <c r="R102" s="33"/>
      <c r="S102" s="33"/>
      <c r="U102" s="33"/>
      <c r="W102" s="33"/>
    </row>
    <row r="103" spans="1:23" s="30" customFormat="1" ht="19.5" customHeight="1">
      <c r="A103" s="179" t="s">
        <v>36</v>
      </c>
      <c r="B103" s="311" t="s">
        <v>479</v>
      </c>
      <c r="C103" s="311" t="s">
        <v>479</v>
      </c>
      <c r="D103" s="311" t="s">
        <v>479</v>
      </c>
      <c r="E103" s="311" t="s">
        <v>479</v>
      </c>
      <c r="F103" s="311" t="s">
        <v>479</v>
      </c>
      <c r="G103" s="311" t="s">
        <v>479</v>
      </c>
      <c r="H103" s="311" t="s">
        <v>479</v>
      </c>
      <c r="I103" s="311" t="s">
        <v>479</v>
      </c>
      <c r="J103" s="311" t="s">
        <v>479</v>
      </c>
      <c r="K103" s="311" t="s">
        <v>479</v>
      </c>
      <c r="L103" s="311" t="s">
        <v>479</v>
      </c>
      <c r="M103" s="311" t="s">
        <v>479</v>
      </c>
      <c r="N103" s="311" t="s">
        <v>479</v>
      </c>
      <c r="O103" s="315">
        <f>SUM(B103:N103,B40:N40)</f>
        <v>0</v>
      </c>
      <c r="P103" s="362"/>
      <c r="Q103" s="34"/>
      <c r="R103" s="33"/>
      <c r="S103" s="33"/>
      <c r="U103" s="33"/>
      <c r="W103" s="33"/>
    </row>
    <row r="104" spans="1:23" s="30" customFormat="1" ht="19.5" customHeight="1">
      <c r="A104" s="174" t="s">
        <v>240</v>
      </c>
      <c r="B104" s="312" t="s">
        <v>479</v>
      </c>
      <c r="C104" s="312" t="s">
        <v>479</v>
      </c>
      <c r="D104" s="312" t="s">
        <v>479</v>
      </c>
      <c r="E104" s="312" t="s">
        <v>479</v>
      </c>
      <c r="F104" s="312" t="s">
        <v>479</v>
      </c>
      <c r="G104" s="312" t="s">
        <v>479</v>
      </c>
      <c r="H104" s="312" t="s">
        <v>479</v>
      </c>
      <c r="I104" s="312" t="s">
        <v>479</v>
      </c>
      <c r="J104" s="312" t="s">
        <v>479</v>
      </c>
      <c r="K104" s="312" t="s">
        <v>479</v>
      </c>
      <c r="L104" s="312" t="s">
        <v>479</v>
      </c>
      <c r="M104" s="312" t="s">
        <v>479</v>
      </c>
      <c r="N104" s="312" t="s">
        <v>479</v>
      </c>
      <c r="O104" s="314">
        <f>SUM(B104:N104,B41:N41)</f>
        <v>0</v>
      </c>
      <c r="P104" s="362"/>
      <c r="Q104" s="34"/>
      <c r="R104" s="33"/>
      <c r="S104" s="33"/>
      <c r="U104" s="33"/>
      <c r="W104" s="33"/>
    </row>
    <row r="105" spans="1:23" s="30" customFormat="1" ht="19.5" customHeight="1">
      <c r="A105" s="180" t="s">
        <v>268</v>
      </c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30"/>
      <c r="P105" s="362"/>
      <c r="Q105" s="362"/>
      <c r="R105" s="374"/>
      <c r="S105" s="374"/>
      <c r="U105" s="33"/>
      <c r="W105" s="33"/>
    </row>
    <row r="106" spans="1:23" s="30" customFormat="1" ht="19.5" customHeight="1">
      <c r="A106" s="177" t="s">
        <v>280</v>
      </c>
      <c r="B106" s="312" t="s">
        <v>479</v>
      </c>
      <c r="C106" s="312" t="s">
        <v>479</v>
      </c>
      <c r="D106" s="312" t="s">
        <v>479</v>
      </c>
      <c r="E106" s="312" t="s">
        <v>479</v>
      </c>
      <c r="F106" s="312" t="s">
        <v>479</v>
      </c>
      <c r="G106" s="312" t="s">
        <v>479</v>
      </c>
      <c r="H106" s="312" t="s">
        <v>479</v>
      </c>
      <c r="I106" s="312" t="s">
        <v>479</v>
      </c>
      <c r="J106" s="312" t="s">
        <v>479</v>
      </c>
      <c r="K106" s="312" t="s">
        <v>479</v>
      </c>
      <c r="L106" s="312" t="s">
        <v>479</v>
      </c>
      <c r="M106" s="312" t="s">
        <v>479</v>
      </c>
      <c r="N106" s="312" t="s">
        <v>479</v>
      </c>
      <c r="O106" s="314">
        <f>SUM(B106:N106,B43:N43)</f>
        <v>145</v>
      </c>
      <c r="P106" s="362"/>
      <c r="Q106" s="450"/>
      <c r="R106" s="374"/>
      <c r="S106" s="374"/>
      <c r="U106" s="33"/>
      <c r="W106" s="33"/>
    </row>
    <row r="107" spans="1:23" s="30" customFormat="1" ht="19.5" customHeight="1">
      <c r="A107" s="179" t="s">
        <v>281</v>
      </c>
      <c r="B107" s="311" t="s">
        <v>479</v>
      </c>
      <c r="C107" s="311" t="s">
        <v>479</v>
      </c>
      <c r="D107" s="311" t="s">
        <v>479</v>
      </c>
      <c r="E107" s="311" t="s">
        <v>479</v>
      </c>
      <c r="F107" s="311" t="s">
        <v>479</v>
      </c>
      <c r="G107" s="311" t="s">
        <v>479</v>
      </c>
      <c r="H107" s="311" t="s">
        <v>479</v>
      </c>
      <c r="I107" s="311" t="s">
        <v>479</v>
      </c>
      <c r="J107" s="311" t="s">
        <v>479</v>
      </c>
      <c r="K107" s="311" t="s">
        <v>479</v>
      </c>
      <c r="L107" s="311" t="s">
        <v>479</v>
      </c>
      <c r="M107" s="311" t="s">
        <v>479</v>
      </c>
      <c r="N107" s="311" t="s">
        <v>479</v>
      </c>
      <c r="O107" s="315">
        <f>SUM(B107:N107,B44:N44)</f>
        <v>0</v>
      </c>
      <c r="P107" s="362"/>
      <c r="Q107" s="450"/>
      <c r="R107" s="374"/>
      <c r="S107" s="374"/>
      <c r="U107" s="33"/>
      <c r="W107" s="33"/>
    </row>
    <row r="108" spans="1:23" s="47" customFormat="1" ht="19.5" customHeight="1">
      <c r="A108" s="174" t="s">
        <v>282</v>
      </c>
      <c r="B108" s="312" t="s">
        <v>479</v>
      </c>
      <c r="C108" s="312" t="s">
        <v>479</v>
      </c>
      <c r="D108" s="312" t="s">
        <v>479</v>
      </c>
      <c r="E108" s="312" t="s">
        <v>479</v>
      </c>
      <c r="F108" s="312" t="s">
        <v>479</v>
      </c>
      <c r="G108" s="312" t="s">
        <v>479</v>
      </c>
      <c r="H108" s="312" t="s">
        <v>479</v>
      </c>
      <c r="I108" s="312" t="s">
        <v>479</v>
      </c>
      <c r="J108" s="312" t="s">
        <v>479</v>
      </c>
      <c r="K108" s="312" t="s">
        <v>479</v>
      </c>
      <c r="L108" s="312" t="s">
        <v>479</v>
      </c>
      <c r="M108" s="312" t="s">
        <v>479</v>
      </c>
      <c r="N108" s="312" t="s">
        <v>479</v>
      </c>
      <c r="O108" s="314">
        <f>SUM(B108:N108,B45:N45)</f>
        <v>0</v>
      </c>
      <c r="P108" s="362"/>
      <c r="Q108" s="450"/>
      <c r="R108" s="374"/>
      <c r="S108" s="374"/>
      <c r="T108" s="30"/>
      <c r="U108" s="33"/>
      <c r="W108" s="33"/>
    </row>
    <row r="109" spans="1:23" s="30" customFormat="1" ht="19.5" customHeight="1">
      <c r="A109" s="180" t="s">
        <v>283</v>
      </c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5"/>
      <c r="P109" s="362"/>
      <c r="Q109" s="450"/>
      <c r="R109" s="374"/>
      <c r="S109" s="374"/>
      <c r="U109" s="33"/>
      <c r="W109" s="33"/>
    </row>
    <row r="110" spans="1:23" s="30" customFormat="1" ht="19.5" customHeight="1">
      <c r="A110" s="177" t="s">
        <v>278</v>
      </c>
      <c r="B110" s="312" t="s">
        <v>479</v>
      </c>
      <c r="C110" s="312" t="s">
        <v>479</v>
      </c>
      <c r="D110" s="312" t="s">
        <v>479</v>
      </c>
      <c r="E110" s="312" t="s">
        <v>479</v>
      </c>
      <c r="F110" s="312" t="s">
        <v>479</v>
      </c>
      <c r="G110" s="312" t="s">
        <v>479</v>
      </c>
      <c r="H110" s="312" t="s">
        <v>479</v>
      </c>
      <c r="I110" s="312" t="s">
        <v>479</v>
      </c>
      <c r="J110" s="312" t="s">
        <v>479</v>
      </c>
      <c r="K110" s="312" t="s">
        <v>479</v>
      </c>
      <c r="L110" s="312" t="s">
        <v>479</v>
      </c>
      <c r="M110" s="312" t="s">
        <v>479</v>
      </c>
      <c r="N110" s="312" t="s">
        <v>479</v>
      </c>
      <c r="O110" s="314">
        <f>SUM(B110:N110,B47:N47)</f>
        <v>0</v>
      </c>
      <c r="P110" s="362"/>
      <c r="Q110" s="450"/>
      <c r="R110" s="374"/>
      <c r="S110" s="374"/>
      <c r="U110" s="33"/>
      <c r="W110" s="33"/>
    </row>
    <row r="111" spans="1:23" s="30" customFormat="1" ht="19.5" customHeight="1">
      <c r="A111" s="179" t="s">
        <v>279</v>
      </c>
      <c r="B111" s="311" t="s">
        <v>479</v>
      </c>
      <c r="C111" s="311" t="s">
        <v>479</v>
      </c>
      <c r="D111" s="311" t="s">
        <v>479</v>
      </c>
      <c r="E111" s="311" t="s">
        <v>479</v>
      </c>
      <c r="F111" s="311" t="s">
        <v>479</v>
      </c>
      <c r="G111" s="311" t="s">
        <v>479</v>
      </c>
      <c r="H111" s="311" t="s">
        <v>479</v>
      </c>
      <c r="I111" s="311" t="s">
        <v>479</v>
      </c>
      <c r="J111" s="311" t="s">
        <v>479</v>
      </c>
      <c r="K111" s="311" t="s">
        <v>479</v>
      </c>
      <c r="L111" s="311" t="s">
        <v>479</v>
      </c>
      <c r="M111" s="311" t="s">
        <v>479</v>
      </c>
      <c r="N111" s="311" t="s">
        <v>479</v>
      </c>
      <c r="O111" s="315">
        <f>SUM(B111:N111,B48:N48)</f>
        <v>0</v>
      </c>
      <c r="P111" s="362"/>
      <c r="Q111" s="450"/>
      <c r="R111" s="374"/>
      <c r="S111" s="374"/>
      <c r="U111" s="33"/>
      <c r="W111" s="33"/>
    </row>
    <row r="112" spans="1:23" s="30" customFormat="1" ht="19.5" customHeight="1">
      <c r="A112" s="176" t="s">
        <v>309</v>
      </c>
      <c r="B112" s="312">
        <v>0</v>
      </c>
      <c r="C112" s="312">
        <v>154</v>
      </c>
      <c r="D112" s="312" t="s">
        <v>479</v>
      </c>
      <c r="E112" s="312" t="s">
        <v>479</v>
      </c>
      <c r="F112" s="312" t="s">
        <v>479</v>
      </c>
      <c r="G112" s="312" t="s">
        <v>479</v>
      </c>
      <c r="H112" s="312" t="s">
        <v>479</v>
      </c>
      <c r="I112" s="312" t="s">
        <v>479</v>
      </c>
      <c r="J112" s="312">
        <v>297</v>
      </c>
      <c r="K112" s="312" t="s">
        <v>479</v>
      </c>
      <c r="L112" s="312" t="s">
        <v>479</v>
      </c>
      <c r="M112" s="312" t="s">
        <v>479</v>
      </c>
      <c r="N112" s="312" t="s">
        <v>479</v>
      </c>
      <c r="O112" s="314">
        <f>SUM(B112:N112,B49:N49)</f>
        <v>464</v>
      </c>
      <c r="P112" s="362"/>
      <c r="Q112" s="450"/>
      <c r="R112" s="374"/>
      <c r="S112" s="374"/>
      <c r="U112" s="33"/>
      <c r="W112" s="33"/>
    </row>
    <row r="113" spans="1:23" s="30" customFormat="1" ht="19.5" customHeight="1">
      <c r="A113" s="181" t="s">
        <v>42</v>
      </c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5"/>
      <c r="P113" s="362"/>
      <c r="Q113" s="450"/>
      <c r="R113" s="374"/>
      <c r="S113" s="374"/>
      <c r="U113" s="33"/>
      <c r="W113" s="33"/>
    </row>
    <row r="114" spans="1:23" s="30" customFormat="1" ht="19.5" customHeight="1">
      <c r="A114" s="177" t="s">
        <v>332</v>
      </c>
      <c r="B114" s="312" t="s">
        <v>479</v>
      </c>
      <c r="C114" s="312">
        <v>72</v>
      </c>
      <c r="D114" s="312" t="s">
        <v>479</v>
      </c>
      <c r="E114" s="312" t="s">
        <v>479</v>
      </c>
      <c r="F114" s="312">
        <v>9958</v>
      </c>
      <c r="G114" s="312" t="s">
        <v>479</v>
      </c>
      <c r="H114" s="312" t="s">
        <v>479</v>
      </c>
      <c r="I114" s="312">
        <v>251</v>
      </c>
      <c r="J114" s="312" t="s">
        <v>479</v>
      </c>
      <c r="K114" s="312">
        <v>780</v>
      </c>
      <c r="L114" s="312" t="s">
        <v>479</v>
      </c>
      <c r="M114" s="312" t="s">
        <v>479</v>
      </c>
      <c r="N114" s="312" t="s">
        <v>479</v>
      </c>
      <c r="O114" s="314">
        <f aca="true" t="shared" si="3" ref="O114:O122">SUM(B114:N114,B51:N51)</f>
        <v>136469</v>
      </c>
      <c r="P114" s="362"/>
      <c r="Q114" s="450"/>
      <c r="R114" s="374"/>
      <c r="S114" s="374"/>
      <c r="U114" s="33"/>
      <c r="W114" s="33"/>
    </row>
    <row r="115" spans="1:23" s="30" customFormat="1" ht="19.5" customHeight="1">
      <c r="A115" s="179" t="s">
        <v>43</v>
      </c>
      <c r="B115" s="311" t="s">
        <v>479</v>
      </c>
      <c r="C115" s="311" t="s">
        <v>479</v>
      </c>
      <c r="D115" s="311">
        <v>0</v>
      </c>
      <c r="E115" s="311" t="s">
        <v>479</v>
      </c>
      <c r="F115" s="311">
        <v>216</v>
      </c>
      <c r="G115" s="311" t="s">
        <v>479</v>
      </c>
      <c r="H115" s="311" t="s">
        <v>479</v>
      </c>
      <c r="I115" s="311">
        <v>165</v>
      </c>
      <c r="J115" s="311" t="s">
        <v>479</v>
      </c>
      <c r="K115" s="311" t="s">
        <v>479</v>
      </c>
      <c r="L115" s="311" t="s">
        <v>479</v>
      </c>
      <c r="M115" s="311" t="s">
        <v>479</v>
      </c>
      <c r="N115" s="311" t="s">
        <v>479</v>
      </c>
      <c r="O115" s="315">
        <f t="shared" si="3"/>
        <v>1256</v>
      </c>
      <c r="P115" s="362"/>
      <c r="Q115" s="450"/>
      <c r="R115" s="374"/>
      <c r="S115" s="374"/>
      <c r="U115" s="33"/>
      <c r="W115" s="33"/>
    </row>
    <row r="116" spans="1:23" s="30" customFormat="1" ht="19.5" customHeight="1">
      <c r="A116" s="177" t="s">
        <v>333</v>
      </c>
      <c r="B116" s="312" t="s">
        <v>479</v>
      </c>
      <c r="C116" s="312" t="s">
        <v>479</v>
      </c>
      <c r="D116" s="312" t="s">
        <v>479</v>
      </c>
      <c r="E116" s="312">
        <v>0</v>
      </c>
      <c r="F116" s="312" t="s">
        <v>479</v>
      </c>
      <c r="G116" s="312" t="s">
        <v>479</v>
      </c>
      <c r="H116" s="312" t="s">
        <v>479</v>
      </c>
      <c r="I116" s="312" t="s">
        <v>479</v>
      </c>
      <c r="J116" s="312" t="s">
        <v>479</v>
      </c>
      <c r="K116" s="312" t="s">
        <v>479</v>
      </c>
      <c r="L116" s="312" t="s">
        <v>479</v>
      </c>
      <c r="M116" s="312" t="s">
        <v>479</v>
      </c>
      <c r="N116" s="312" t="s">
        <v>479</v>
      </c>
      <c r="O116" s="314">
        <f t="shared" si="3"/>
        <v>34</v>
      </c>
      <c r="P116" s="362"/>
      <c r="Q116" s="450"/>
      <c r="R116" s="374"/>
      <c r="S116" s="374"/>
      <c r="U116" s="33"/>
      <c r="W116" s="33"/>
    </row>
    <row r="117" spans="1:23" s="30" customFormat="1" ht="19.5" customHeight="1">
      <c r="A117" s="179" t="s">
        <v>334</v>
      </c>
      <c r="B117" s="311" t="s">
        <v>479</v>
      </c>
      <c r="C117" s="311" t="s">
        <v>479</v>
      </c>
      <c r="D117" s="311" t="s">
        <v>479</v>
      </c>
      <c r="E117" s="311" t="s">
        <v>479</v>
      </c>
      <c r="F117" s="311">
        <v>0</v>
      </c>
      <c r="G117" s="311">
        <v>120</v>
      </c>
      <c r="H117" s="311" t="s">
        <v>479</v>
      </c>
      <c r="I117" s="311" t="s">
        <v>479</v>
      </c>
      <c r="J117" s="311" t="s">
        <v>479</v>
      </c>
      <c r="K117" s="311" t="s">
        <v>479</v>
      </c>
      <c r="L117" s="311" t="s">
        <v>479</v>
      </c>
      <c r="M117" s="311" t="s">
        <v>479</v>
      </c>
      <c r="N117" s="311" t="s">
        <v>479</v>
      </c>
      <c r="O117" s="315">
        <f t="shared" si="3"/>
        <v>131</v>
      </c>
      <c r="P117" s="362"/>
      <c r="Q117" s="450"/>
      <c r="R117" s="374"/>
      <c r="S117" s="374"/>
      <c r="U117" s="33"/>
      <c r="W117" s="33"/>
    </row>
    <row r="118" spans="1:23" s="30" customFormat="1" ht="19.5" customHeight="1">
      <c r="A118" s="177" t="s">
        <v>44</v>
      </c>
      <c r="B118" s="312" t="s">
        <v>479</v>
      </c>
      <c r="C118" s="312" t="s">
        <v>479</v>
      </c>
      <c r="D118" s="312" t="s">
        <v>479</v>
      </c>
      <c r="E118" s="312" t="s">
        <v>479</v>
      </c>
      <c r="F118" s="312" t="s">
        <v>479</v>
      </c>
      <c r="G118" s="312">
        <v>2919</v>
      </c>
      <c r="H118" s="312" t="s">
        <v>479</v>
      </c>
      <c r="I118" s="312">
        <v>2</v>
      </c>
      <c r="J118" s="312">
        <v>3865</v>
      </c>
      <c r="K118" s="312">
        <v>614</v>
      </c>
      <c r="L118" s="312" t="s">
        <v>479</v>
      </c>
      <c r="M118" s="312" t="s">
        <v>479</v>
      </c>
      <c r="N118" s="312" t="s">
        <v>479</v>
      </c>
      <c r="O118" s="314">
        <f t="shared" si="3"/>
        <v>8191</v>
      </c>
      <c r="P118" s="362"/>
      <c r="Q118" s="450"/>
      <c r="R118" s="374"/>
      <c r="S118" s="374"/>
      <c r="U118" s="33"/>
      <c r="W118" s="33"/>
    </row>
    <row r="119" spans="1:23" s="30" customFormat="1" ht="19.5" customHeight="1">
      <c r="A119" s="298" t="s">
        <v>449</v>
      </c>
      <c r="B119" s="311" t="s">
        <v>479</v>
      </c>
      <c r="C119" s="311" t="s">
        <v>479</v>
      </c>
      <c r="D119" s="311" t="s">
        <v>479</v>
      </c>
      <c r="E119" s="311" t="s">
        <v>479</v>
      </c>
      <c r="F119" s="311" t="s">
        <v>479</v>
      </c>
      <c r="G119" s="311">
        <v>383</v>
      </c>
      <c r="H119" s="311">
        <v>0</v>
      </c>
      <c r="I119" s="311" t="s">
        <v>479</v>
      </c>
      <c r="J119" s="311" t="s">
        <v>479</v>
      </c>
      <c r="K119" s="311" t="s">
        <v>479</v>
      </c>
      <c r="L119" s="311" t="s">
        <v>479</v>
      </c>
      <c r="M119" s="311" t="s">
        <v>479</v>
      </c>
      <c r="N119" s="311" t="s">
        <v>479</v>
      </c>
      <c r="O119" s="315">
        <f t="shared" si="3"/>
        <v>383</v>
      </c>
      <c r="P119" s="362"/>
      <c r="Q119" s="450"/>
      <c r="R119" s="374"/>
      <c r="S119" s="374"/>
      <c r="U119" s="33"/>
      <c r="W119" s="33"/>
    </row>
    <row r="120" spans="1:23" s="30" customFormat="1" ht="19.5" customHeight="1">
      <c r="A120" s="651" t="s">
        <v>450</v>
      </c>
      <c r="B120" s="312" t="s">
        <v>479</v>
      </c>
      <c r="C120" s="312">
        <v>2321</v>
      </c>
      <c r="D120" s="312">
        <v>178</v>
      </c>
      <c r="E120" s="312">
        <v>80</v>
      </c>
      <c r="F120" s="312" t="s">
        <v>479</v>
      </c>
      <c r="G120" s="312" t="s">
        <v>479</v>
      </c>
      <c r="H120" s="312">
        <v>0</v>
      </c>
      <c r="I120" s="312">
        <v>0</v>
      </c>
      <c r="J120" s="312" t="s">
        <v>479</v>
      </c>
      <c r="K120" s="312" t="s">
        <v>479</v>
      </c>
      <c r="L120" s="312" t="s">
        <v>479</v>
      </c>
      <c r="M120" s="312" t="s">
        <v>479</v>
      </c>
      <c r="N120" s="312" t="s">
        <v>479</v>
      </c>
      <c r="O120" s="314">
        <f t="shared" si="3"/>
        <v>7610</v>
      </c>
      <c r="P120" s="362"/>
      <c r="Q120" s="450"/>
      <c r="R120" s="374"/>
      <c r="S120" s="374"/>
      <c r="U120" s="33"/>
      <c r="W120" s="33"/>
    </row>
    <row r="121" spans="1:23" s="30" customFormat="1" ht="19.5" customHeight="1">
      <c r="A121" s="654" t="s">
        <v>452</v>
      </c>
      <c r="B121" s="311" t="s">
        <v>479</v>
      </c>
      <c r="C121" s="311">
        <v>22977</v>
      </c>
      <c r="D121" s="311">
        <v>6509</v>
      </c>
      <c r="E121" s="311">
        <v>18070</v>
      </c>
      <c r="F121" s="311">
        <v>2730</v>
      </c>
      <c r="G121" s="311">
        <v>1623</v>
      </c>
      <c r="H121" s="311" t="s">
        <v>479</v>
      </c>
      <c r="I121" s="311">
        <v>4007</v>
      </c>
      <c r="J121" s="311">
        <v>33291</v>
      </c>
      <c r="K121" s="311">
        <v>27</v>
      </c>
      <c r="L121" s="311" t="s">
        <v>479</v>
      </c>
      <c r="M121" s="311" t="s">
        <v>479</v>
      </c>
      <c r="N121" s="311">
        <v>180</v>
      </c>
      <c r="O121" s="315">
        <f t="shared" si="3"/>
        <v>485895</v>
      </c>
      <c r="P121" s="362"/>
      <c r="Q121" s="450"/>
      <c r="R121" s="374"/>
      <c r="S121" s="374"/>
      <c r="U121" s="33"/>
      <c r="W121" s="33"/>
    </row>
    <row r="122" spans="1:23" s="30" customFormat="1" ht="19.5" customHeight="1">
      <c r="A122" s="652" t="s">
        <v>451</v>
      </c>
      <c r="B122" s="312" t="s">
        <v>479</v>
      </c>
      <c r="C122" s="312" t="s">
        <v>479</v>
      </c>
      <c r="D122" s="312" t="s">
        <v>479</v>
      </c>
      <c r="E122" s="312" t="s">
        <v>479</v>
      </c>
      <c r="F122" s="312" t="s">
        <v>479</v>
      </c>
      <c r="G122" s="312" t="s">
        <v>479</v>
      </c>
      <c r="H122" s="312" t="s">
        <v>479</v>
      </c>
      <c r="I122" s="312" t="s">
        <v>479</v>
      </c>
      <c r="J122" s="312" t="s">
        <v>479</v>
      </c>
      <c r="K122" s="314">
        <v>0</v>
      </c>
      <c r="L122" s="312" t="s">
        <v>479</v>
      </c>
      <c r="M122" s="312" t="s">
        <v>479</v>
      </c>
      <c r="N122" s="312" t="s">
        <v>479</v>
      </c>
      <c r="O122" s="314">
        <f t="shared" si="3"/>
        <v>0</v>
      </c>
      <c r="P122" s="362"/>
      <c r="Q122" s="450"/>
      <c r="R122" s="374"/>
      <c r="S122" s="374"/>
      <c r="U122" s="33"/>
      <c r="W122" s="33"/>
    </row>
    <row r="123" spans="1:27" s="30" customFormat="1" ht="39.75" customHeight="1">
      <c r="A123" s="184" t="s">
        <v>3</v>
      </c>
      <c r="B123" s="462">
        <f aca="true" t="shared" si="4" ref="B123:O123">SUM(B69:B104)+SUM(B105:B122)</f>
        <v>81</v>
      </c>
      <c r="C123" s="462">
        <f t="shared" si="4"/>
        <v>345462</v>
      </c>
      <c r="D123" s="462">
        <f t="shared" si="4"/>
        <v>178571</v>
      </c>
      <c r="E123" s="462">
        <f t="shared" si="4"/>
        <v>425030</v>
      </c>
      <c r="F123" s="462">
        <f t="shared" si="4"/>
        <v>18307</v>
      </c>
      <c r="G123" s="462">
        <f t="shared" si="4"/>
        <v>5080</v>
      </c>
      <c r="H123" s="462">
        <f t="shared" si="4"/>
        <v>31</v>
      </c>
      <c r="I123" s="462">
        <f t="shared" si="4"/>
        <v>7363</v>
      </c>
      <c r="J123" s="462">
        <f t="shared" si="4"/>
        <v>38583</v>
      </c>
      <c r="K123" s="462">
        <f t="shared" si="4"/>
        <v>1673</v>
      </c>
      <c r="L123" s="462">
        <f t="shared" si="4"/>
        <v>131626</v>
      </c>
      <c r="M123" s="462">
        <f t="shared" si="4"/>
        <v>0</v>
      </c>
      <c r="N123" s="462">
        <f t="shared" si="4"/>
        <v>541</v>
      </c>
      <c r="O123" s="462">
        <f t="shared" si="4"/>
        <v>3318228</v>
      </c>
      <c r="P123" s="471"/>
      <c r="Q123" s="472"/>
      <c r="R123" s="470"/>
      <c r="S123" s="470"/>
      <c r="T123" s="472"/>
      <c r="U123" s="470"/>
      <c r="V123" s="471"/>
      <c r="W123" s="470"/>
      <c r="X123" s="471"/>
      <c r="Y123" s="471"/>
      <c r="Z123" s="471"/>
      <c r="AA123" s="471"/>
    </row>
    <row r="124" spans="1:17" s="30" customFormat="1" ht="15.75" customHeight="1">
      <c r="A124" s="157" t="s">
        <v>393</v>
      </c>
      <c r="O124" s="45"/>
      <c r="Q124" s="48"/>
    </row>
    <row r="125" spans="1:23" s="30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s="30" customFormat="1" ht="15">
      <c r="A126"/>
      <c r="B126"/>
      <c r="C126"/>
      <c r="D126" s="19"/>
      <c r="E126"/>
      <c r="F126"/>
      <c r="G126"/>
      <c r="H126"/>
      <c r="I126"/>
      <c r="J126"/>
      <c r="K126"/>
      <c r="L126"/>
      <c r="M126"/>
      <c r="N126"/>
      <c r="O126" s="70"/>
      <c r="P126"/>
      <c r="Q126"/>
      <c r="R126"/>
      <c r="S126"/>
      <c r="T126"/>
      <c r="U126"/>
      <c r="V126"/>
      <c r="W126"/>
    </row>
    <row r="127" spans="1:23" s="30" customFormat="1" ht="33.75" customHeight="1" hidden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s="30" customFormat="1" ht="30.75" customHeight="1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s="30" customFormat="1" ht="12.75" hidden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30" customFormat="1" ht="12.75" hidden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30" customFormat="1" ht="12.75" hidden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s="30" customFormat="1" ht="38.25" customHeight="1" hidden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30" customFormat="1" ht="27.75" customHeight="1" hidden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s="30" customFormat="1" ht="12.75" hidden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s="30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299"/>
      <c r="P135"/>
      <c r="Q135"/>
      <c r="R135"/>
      <c r="S135"/>
      <c r="T135"/>
      <c r="U135"/>
      <c r="V135"/>
      <c r="W135"/>
    </row>
    <row r="136" spans="1:23" s="30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s="30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s="30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s="30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 s="300"/>
      <c r="N139"/>
      <c r="O139"/>
      <c r="P139"/>
      <c r="Q139"/>
      <c r="R139"/>
      <c r="S139"/>
      <c r="T139"/>
      <c r="U139"/>
      <c r="V139"/>
      <c r="W139"/>
    </row>
    <row r="140" spans="1:23" s="30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30" customFormat="1" ht="12.75">
      <c r="A141"/>
      <c r="B141"/>
      <c r="C141"/>
      <c r="D141"/>
      <c r="E141"/>
      <c r="F141"/>
      <c r="G141"/>
      <c r="H141"/>
      <c r="I141"/>
      <c r="J141"/>
      <c r="K141" s="300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s="30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s="30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s="30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s="30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s="30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s="30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s="30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s="30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s="30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s="30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s="30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s="30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s="30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s="30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s="30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s="30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s="30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s="30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s="30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s="30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s="30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s="30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s="30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s="30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s="30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s="30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s="30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s="30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s="30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s="30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s="30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s="30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s="30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s="30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s="30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s="30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s="30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s="30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s="30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s="30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s="30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s="30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s="30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s="30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s="30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s="30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s="30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s="30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s="30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s="30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s="30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s="30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s="30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30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30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30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30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s="30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30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30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30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30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30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30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30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30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30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30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30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30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30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30" customFormat="1" ht="18">
      <c r="A213"/>
      <c r="B213"/>
      <c r="C213"/>
      <c r="D213"/>
      <c r="E213"/>
      <c r="F213"/>
      <c r="G213" s="311"/>
      <c r="H213" s="311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30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30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30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30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30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30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30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30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30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30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30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30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30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30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30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30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30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30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30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30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30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30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30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30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30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30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30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30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30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30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30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30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30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30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30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30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30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30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30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30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30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30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30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30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30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30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30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30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30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30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30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30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30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30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30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30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30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30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30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30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30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30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30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30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30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30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30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30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30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30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30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30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30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30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30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30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30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30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30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30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30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30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s="30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s="30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s="30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s="30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s="30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s="30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s="30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s="30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s="30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s="30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s="30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s="30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s="30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s="30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s="30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s="30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s="30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s="30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s="30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s="30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s="30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s="30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s="30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s="30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s="30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s="30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s="30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s="30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s="30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s="30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s="30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s="30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s="30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s="30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s="30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s="30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s="30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s="30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s="30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s="30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s="30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s="30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s="30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s="30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s="30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s="30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s="30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s="30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s="30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s="30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s="30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s="30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s="30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s="30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s="30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s="30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s="30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s="30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s="30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s="30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s="30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s="30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s="30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s="30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s="30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s="30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s="30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s="30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s="30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s="30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s="30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s="30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s="30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s="30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s="30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s="30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s="30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s="30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s="30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s="30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s="30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s="30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s="30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s="30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s="30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s="30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s="30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s="30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s="30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s="30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s="30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s="30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s="30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s="30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s="30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s="30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s="30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s="30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s="30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s="30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s="30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s="30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s="30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s="30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s="30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s="30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s="30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s="30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s="30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s="30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s="30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s="30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s="30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s="30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s="30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s="30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s="30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s="30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s="30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s="30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s="30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s="30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s="30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s="30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s="30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s="30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s="30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s="30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s="30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s="30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s="30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s="30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s="30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s="30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s="30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s="30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s="30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s="30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s="30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s="30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s="30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s="30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s="30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s="30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s="30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s="30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s="30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s="30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s="30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s="30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s="30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s="30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s="30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s="30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s="30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s="30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s="30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s="30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s="30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s="30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s="30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s="30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s="30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s="30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s="30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s="30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s="30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s="30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s="30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s="30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s="30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s="30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s="30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s="30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s="30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s="30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s="30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s="30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s="30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s="30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s="30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s="30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s="30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s="30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s="30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s="30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s="30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s="30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s="30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s="30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s="30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s="30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s="30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s="30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s="30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s="30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s="30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s="30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s="30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s="30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s="30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s="30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s="30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s="30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s="30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s="30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s="30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s="30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s="30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s="30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s="30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s="30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s="30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s="30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s="30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s="30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s="30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s="30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s="30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s="30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s="30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s="30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s="30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s="30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s="30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s="30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s="30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s="30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s="30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s="30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s="30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s="30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s="30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s="30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s="30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s="30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s="30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s="30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s="30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s="30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s="30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s="30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s="30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s="30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</sheetData>
  <sheetProtection/>
  <printOptions horizontalCentered="1"/>
  <pageMargins left="0.45" right="0.45" top="1" bottom="1" header="0.5" footer="0.5"/>
  <pageSetup horizontalDpi="1200" verticalDpi="1200" orientation="landscape" paperSize="9" scale="45" r:id="rId1"/>
  <rowBreaks count="3" manualBreakCount="3">
    <brk id="29" max="14" man="1"/>
    <brk id="60" max="14" man="1"/>
    <brk id="92" max="14" man="1"/>
  </rowBreaks>
  <colBreaks count="1" manualBreakCount="1">
    <brk id="1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N390"/>
  <sheetViews>
    <sheetView showGridLines="0" zoomScalePageLayoutView="0" workbookViewId="0" topLeftCell="A1">
      <selection activeCell="T90" sqref="T90"/>
    </sheetView>
  </sheetViews>
  <sheetFormatPr defaultColWidth="9.140625" defaultRowHeight="12.75"/>
  <cols>
    <col min="1" max="1" width="52.00390625" style="0" customWidth="1"/>
    <col min="2" max="2" width="13.8515625" style="0" customWidth="1"/>
    <col min="3" max="3" width="16.7109375" style="0" customWidth="1"/>
    <col min="4" max="4" width="19.421875" style="0" customWidth="1"/>
    <col min="5" max="5" width="17.00390625" style="0" customWidth="1"/>
    <col min="6" max="6" width="15.8515625" style="0" customWidth="1"/>
    <col min="7" max="7" width="17.57421875" style="0" customWidth="1"/>
    <col min="8" max="8" width="19.8515625" style="0" customWidth="1"/>
    <col min="9" max="9" width="19.00390625" style="0" customWidth="1"/>
    <col min="10" max="10" width="20.421875" style="0" customWidth="1"/>
    <col min="11" max="11" width="21.00390625" style="0" customWidth="1"/>
    <col min="12" max="12" width="18.140625" style="0" customWidth="1"/>
    <col min="13" max="13" width="15.8515625" style="0" customWidth="1"/>
    <col min="14" max="14" width="13.00390625" style="0" customWidth="1"/>
    <col min="15" max="15" width="15.421875" style="0" customWidth="1"/>
    <col min="16" max="16" width="10.140625" style="0" customWidth="1"/>
  </cols>
  <sheetData>
    <row r="1" ht="20.25">
      <c r="A1" s="5" t="s">
        <v>326</v>
      </c>
    </row>
    <row r="2" ht="23.25" customHeight="1">
      <c r="A2" s="92" t="s">
        <v>230</v>
      </c>
    </row>
    <row r="3" ht="17.25" customHeight="1">
      <c r="A3" s="92"/>
    </row>
    <row r="4" ht="12.75">
      <c r="A4" s="1"/>
    </row>
    <row r="5" spans="1:14" s="186" customFormat="1" ht="18">
      <c r="A5" s="92" t="s">
        <v>551</v>
      </c>
      <c r="N5" s="97" t="s">
        <v>0</v>
      </c>
    </row>
    <row r="6" spans="1:14" ht="19.5" customHeight="1">
      <c r="A6" s="241" t="s">
        <v>1</v>
      </c>
      <c r="B6" s="242" t="s">
        <v>103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</row>
    <row r="7" spans="1:15" ht="54.75" customHeight="1">
      <c r="A7" s="210"/>
      <c r="B7" s="243" t="s">
        <v>104</v>
      </c>
      <c r="C7" s="243" t="s">
        <v>105</v>
      </c>
      <c r="D7" s="243" t="s">
        <v>106</v>
      </c>
      <c r="E7" s="243" t="s">
        <v>107</v>
      </c>
      <c r="F7" s="243" t="s">
        <v>108</v>
      </c>
      <c r="G7" s="243" t="s">
        <v>109</v>
      </c>
      <c r="H7" s="243" t="s">
        <v>110</v>
      </c>
      <c r="I7" s="243" t="s">
        <v>111</v>
      </c>
      <c r="J7" s="243" t="s">
        <v>112</v>
      </c>
      <c r="K7" s="243" t="s">
        <v>113</v>
      </c>
      <c r="L7" s="243" t="s">
        <v>114</v>
      </c>
      <c r="M7" s="243" t="s">
        <v>115</v>
      </c>
      <c r="N7" s="244" t="s">
        <v>116</v>
      </c>
      <c r="O7" s="3"/>
    </row>
    <row r="8" spans="1:16" ht="19.5" customHeight="1">
      <c r="A8" s="163" t="s">
        <v>13</v>
      </c>
      <c r="B8" s="451"/>
      <c r="C8" s="451"/>
      <c r="D8" s="451"/>
      <c r="E8" s="451"/>
      <c r="F8" s="451"/>
      <c r="G8" s="451"/>
      <c r="H8" s="451"/>
      <c r="I8" s="451"/>
      <c r="J8" s="451"/>
      <c r="K8" s="514"/>
      <c r="L8" s="451"/>
      <c r="M8" s="451"/>
      <c r="N8" s="451"/>
      <c r="O8" s="452"/>
      <c r="P8" s="368"/>
    </row>
    <row r="9" spans="1:40" ht="19.5" customHeight="1">
      <c r="A9" s="171" t="s">
        <v>14</v>
      </c>
      <c r="B9" s="312">
        <v>5474</v>
      </c>
      <c r="C9" s="312">
        <v>111837</v>
      </c>
      <c r="D9" s="312">
        <v>524</v>
      </c>
      <c r="E9" s="312">
        <v>356</v>
      </c>
      <c r="F9" s="312">
        <v>3728</v>
      </c>
      <c r="G9" s="312">
        <v>15339</v>
      </c>
      <c r="H9" s="312">
        <v>127</v>
      </c>
      <c r="I9" s="312">
        <v>996</v>
      </c>
      <c r="J9" s="312">
        <v>481</v>
      </c>
      <c r="K9" s="312">
        <v>2940</v>
      </c>
      <c r="L9" s="312">
        <v>387</v>
      </c>
      <c r="M9" s="312">
        <v>317</v>
      </c>
      <c r="N9" s="312" t="s">
        <v>479</v>
      </c>
      <c r="O9" s="370"/>
      <c r="P9" s="370"/>
      <c r="Q9" s="370"/>
      <c r="R9" s="370"/>
      <c r="S9" s="370"/>
      <c r="T9" s="370"/>
      <c r="U9" s="370"/>
      <c r="V9" s="370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9.5" customHeight="1">
      <c r="A10" s="172" t="s">
        <v>15</v>
      </c>
      <c r="B10" s="311">
        <v>119</v>
      </c>
      <c r="C10" s="311">
        <v>2679</v>
      </c>
      <c r="D10" s="311" t="s">
        <v>479</v>
      </c>
      <c r="E10" s="311">
        <v>83</v>
      </c>
      <c r="F10" s="311" t="s">
        <v>479</v>
      </c>
      <c r="G10" s="311">
        <v>352</v>
      </c>
      <c r="H10" s="311" t="s">
        <v>479</v>
      </c>
      <c r="I10" s="311" t="s">
        <v>479</v>
      </c>
      <c r="J10" s="311">
        <v>481</v>
      </c>
      <c r="K10" s="311">
        <v>828</v>
      </c>
      <c r="L10" s="311">
        <v>4</v>
      </c>
      <c r="M10" s="311">
        <v>1508</v>
      </c>
      <c r="N10" s="311" t="s">
        <v>479</v>
      </c>
      <c r="O10" s="370"/>
      <c r="P10" s="370"/>
      <c r="Q10" s="370"/>
      <c r="R10" s="370"/>
      <c r="S10" s="370"/>
      <c r="T10" s="370"/>
      <c r="U10" s="370"/>
      <c r="V10" s="37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9.5" customHeight="1">
      <c r="A11" s="171" t="s">
        <v>467</v>
      </c>
      <c r="B11" s="312" t="s">
        <v>479</v>
      </c>
      <c r="C11" s="312" t="s">
        <v>479</v>
      </c>
      <c r="D11" s="312" t="s">
        <v>479</v>
      </c>
      <c r="E11" s="312" t="s">
        <v>479</v>
      </c>
      <c r="F11" s="312" t="s">
        <v>479</v>
      </c>
      <c r="G11" s="312" t="s">
        <v>479</v>
      </c>
      <c r="H11" s="312" t="s">
        <v>479</v>
      </c>
      <c r="I11" s="312" t="s">
        <v>479</v>
      </c>
      <c r="J11" s="312" t="s">
        <v>479</v>
      </c>
      <c r="K11" s="312" t="s">
        <v>479</v>
      </c>
      <c r="L11" s="312" t="s">
        <v>479</v>
      </c>
      <c r="M11" s="312" t="s">
        <v>479</v>
      </c>
      <c r="N11" s="312" t="s">
        <v>479</v>
      </c>
      <c r="O11" s="370"/>
      <c r="P11" s="370"/>
      <c r="Q11" s="370"/>
      <c r="R11" s="370"/>
      <c r="S11" s="370"/>
      <c r="T11" s="370"/>
      <c r="U11" s="370"/>
      <c r="V11" s="370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9.5" customHeight="1">
      <c r="A12" s="172" t="s">
        <v>19</v>
      </c>
      <c r="B12" s="311" t="s">
        <v>479</v>
      </c>
      <c r="C12" s="311" t="s">
        <v>479</v>
      </c>
      <c r="D12" s="311" t="s">
        <v>479</v>
      </c>
      <c r="E12" s="311" t="s">
        <v>479</v>
      </c>
      <c r="F12" s="311" t="s">
        <v>479</v>
      </c>
      <c r="G12" s="311" t="s">
        <v>479</v>
      </c>
      <c r="H12" s="311" t="s">
        <v>479</v>
      </c>
      <c r="I12" s="311" t="s">
        <v>479</v>
      </c>
      <c r="J12" s="311" t="s">
        <v>479</v>
      </c>
      <c r="K12" s="311" t="s">
        <v>479</v>
      </c>
      <c r="L12" s="311" t="s">
        <v>479</v>
      </c>
      <c r="M12" s="311" t="s">
        <v>479</v>
      </c>
      <c r="N12" s="311" t="s">
        <v>479</v>
      </c>
      <c r="O12" s="370"/>
      <c r="P12" s="370"/>
      <c r="Q12" s="370"/>
      <c r="R12" s="370"/>
      <c r="S12" s="370"/>
      <c r="T12" s="370"/>
      <c r="U12" s="370"/>
      <c r="V12" s="370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71" t="s">
        <v>20</v>
      </c>
      <c r="B13" s="312" t="s">
        <v>479</v>
      </c>
      <c r="C13" s="312" t="s">
        <v>479</v>
      </c>
      <c r="D13" s="312" t="s">
        <v>479</v>
      </c>
      <c r="E13" s="312" t="s">
        <v>479</v>
      </c>
      <c r="F13" s="312" t="s">
        <v>479</v>
      </c>
      <c r="G13" s="312" t="s">
        <v>479</v>
      </c>
      <c r="H13" s="312" t="s">
        <v>479</v>
      </c>
      <c r="I13" s="312" t="s">
        <v>479</v>
      </c>
      <c r="J13" s="312" t="s">
        <v>479</v>
      </c>
      <c r="K13" s="312" t="s">
        <v>479</v>
      </c>
      <c r="L13" s="312" t="s">
        <v>479</v>
      </c>
      <c r="M13" s="312" t="s">
        <v>479</v>
      </c>
      <c r="N13" s="312" t="s">
        <v>479</v>
      </c>
      <c r="O13" s="370"/>
      <c r="P13" s="370"/>
      <c r="Q13" s="370"/>
      <c r="R13" s="370"/>
      <c r="S13" s="370"/>
      <c r="T13" s="370"/>
      <c r="U13" s="370"/>
      <c r="V13" s="370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9.5" customHeight="1">
      <c r="A14" s="172" t="s">
        <v>21</v>
      </c>
      <c r="B14" s="311" t="s">
        <v>479</v>
      </c>
      <c r="C14" s="311" t="s">
        <v>479</v>
      </c>
      <c r="D14" s="311" t="s">
        <v>479</v>
      </c>
      <c r="E14" s="311" t="s">
        <v>479</v>
      </c>
      <c r="F14" s="311" t="s">
        <v>479</v>
      </c>
      <c r="G14" s="311" t="s">
        <v>479</v>
      </c>
      <c r="H14" s="311" t="s">
        <v>479</v>
      </c>
      <c r="I14" s="311" t="s">
        <v>479</v>
      </c>
      <c r="J14" s="311" t="s">
        <v>479</v>
      </c>
      <c r="K14" s="311" t="s">
        <v>479</v>
      </c>
      <c r="L14" s="311" t="s">
        <v>479</v>
      </c>
      <c r="M14" s="311" t="s">
        <v>479</v>
      </c>
      <c r="N14" s="311" t="s">
        <v>479</v>
      </c>
      <c r="O14" s="370"/>
      <c r="P14" s="370"/>
      <c r="Q14" s="370"/>
      <c r="R14" s="370"/>
      <c r="S14" s="370"/>
      <c r="T14" s="370"/>
      <c r="U14" s="370"/>
      <c r="V14" s="370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9.5" customHeight="1">
      <c r="A15" s="174" t="s">
        <v>23</v>
      </c>
      <c r="B15" s="312" t="s">
        <v>479</v>
      </c>
      <c r="C15" s="312" t="s">
        <v>479</v>
      </c>
      <c r="D15" s="312" t="s">
        <v>479</v>
      </c>
      <c r="E15" s="312" t="s">
        <v>479</v>
      </c>
      <c r="F15" s="312" t="s">
        <v>479</v>
      </c>
      <c r="G15" s="312" t="s">
        <v>479</v>
      </c>
      <c r="H15" s="312" t="s">
        <v>479</v>
      </c>
      <c r="I15" s="312" t="s">
        <v>479</v>
      </c>
      <c r="J15" s="312" t="s">
        <v>479</v>
      </c>
      <c r="K15" s="312" t="s">
        <v>479</v>
      </c>
      <c r="L15" s="312" t="s">
        <v>479</v>
      </c>
      <c r="M15" s="312" t="s">
        <v>479</v>
      </c>
      <c r="N15" s="312" t="s">
        <v>479</v>
      </c>
      <c r="O15" s="370"/>
      <c r="P15" s="370"/>
      <c r="Q15" s="370"/>
      <c r="R15" s="370"/>
      <c r="S15" s="370"/>
      <c r="T15" s="370"/>
      <c r="U15" s="370"/>
      <c r="V15" s="37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30" customFormat="1" ht="19.5" customHeight="1">
      <c r="A16" s="182" t="s">
        <v>470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74"/>
      <c r="P16" s="374"/>
      <c r="Q16" s="374"/>
      <c r="R16" s="374"/>
      <c r="S16" s="374"/>
      <c r="T16" s="374"/>
      <c r="U16" s="374"/>
      <c r="V16" s="374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9.5" customHeight="1">
      <c r="A17" s="698" t="s">
        <v>469</v>
      </c>
      <c r="B17" s="311" t="s">
        <v>479</v>
      </c>
      <c r="C17" s="311" t="s">
        <v>479</v>
      </c>
      <c r="D17" s="311" t="s">
        <v>479</v>
      </c>
      <c r="E17" s="311" t="s">
        <v>479</v>
      </c>
      <c r="F17" s="311" t="s">
        <v>479</v>
      </c>
      <c r="G17" s="311" t="s">
        <v>479</v>
      </c>
      <c r="H17" s="311" t="s">
        <v>479</v>
      </c>
      <c r="I17" s="311" t="s">
        <v>479</v>
      </c>
      <c r="J17" s="311" t="s">
        <v>479</v>
      </c>
      <c r="K17" s="311" t="s">
        <v>479</v>
      </c>
      <c r="L17" s="311" t="s">
        <v>479</v>
      </c>
      <c r="M17" s="311" t="s">
        <v>479</v>
      </c>
      <c r="N17" s="311" t="s">
        <v>479</v>
      </c>
      <c r="O17" s="370"/>
      <c r="P17" s="370"/>
      <c r="Q17" s="370"/>
      <c r="R17" s="370"/>
      <c r="S17" s="370"/>
      <c r="T17" s="370"/>
      <c r="U17" s="370"/>
      <c r="V17" s="370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9.5" customHeight="1">
      <c r="A18" s="176" t="s">
        <v>42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70"/>
      <c r="P18" s="370"/>
      <c r="Q18" s="370"/>
      <c r="R18" s="370"/>
      <c r="S18" s="370"/>
      <c r="T18" s="370"/>
      <c r="U18" s="370"/>
      <c r="V18" s="37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9.5" customHeight="1">
      <c r="A19" s="175" t="s">
        <v>332</v>
      </c>
      <c r="B19" s="311">
        <v>418</v>
      </c>
      <c r="C19" s="311" t="s">
        <v>479</v>
      </c>
      <c r="D19" s="311" t="s">
        <v>479</v>
      </c>
      <c r="E19" s="311">
        <v>60</v>
      </c>
      <c r="F19" s="311" t="s">
        <v>479</v>
      </c>
      <c r="G19" s="311" t="s">
        <v>479</v>
      </c>
      <c r="H19" s="311" t="s">
        <v>479</v>
      </c>
      <c r="I19" s="311" t="s">
        <v>479</v>
      </c>
      <c r="J19" s="311" t="s">
        <v>479</v>
      </c>
      <c r="K19" s="311" t="s">
        <v>479</v>
      </c>
      <c r="L19" s="311" t="s">
        <v>479</v>
      </c>
      <c r="M19" s="311" t="s">
        <v>479</v>
      </c>
      <c r="N19" s="311" t="s">
        <v>479</v>
      </c>
      <c r="O19" s="370"/>
      <c r="P19" s="370"/>
      <c r="Q19" s="370"/>
      <c r="R19" s="370"/>
      <c r="S19" s="370"/>
      <c r="T19" s="370"/>
      <c r="U19" s="370"/>
      <c r="V19" s="37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9.5" customHeight="1">
      <c r="A20" s="176" t="s">
        <v>46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70"/>
      <c r="P20" s="370"/>
      <c r="Q20" s="370"/>
      <c r="R20" s="370"/>
      <c r="S20" s="370"/>
      <c r="T20" s="370"/>
      <c r="U20" s="370"/>
      <c r="V20" s="370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9.5" customHeight="1">
      <c r="A21" s="175" t="s">
        <v>47</v>
      </c>
      <c r="B21" s="311">
        <v>865</v>
      </c>
      <c r="C21" s="311" t="s">
        <v>479</v>
      </c>
      <c r="D21" s="311" t="s">
        <v>479</v>
      </c>
      <c r="E21" s="311" t="s">
        <v>479</v>
      </c>
      <c r="F21" s="311" t="s">
        <v>479</v>
      </c>
      <c r="G21" s="311" t="s">
        <v>479</v>
      </c>
      <c r="H21" s="311" t="s">
        <v>479</v>
      </c>
      <c r="I21" s="311" t="s">
        <v>479</v>
      </c>
      <c r="J21" s="311" t="s">
        <v>479</v>
      </c>
      <c r="K21" s="311" t="s">
        <v>479</v>
      </c>
      <c r="L21" s="311" t="s">
        <v>479</v>
      </c>
      <c r="M21" s="311" t="s">
        <v>479</v>
      </c>
      <c r="N21" s="311" t="s">
        <v>479</v>
      </c>
      <c r="O21" s="370"/>
      <c r="P21" s="370"/>
      <c r="Q21" s="370"/>
      <c r="R21" s="370"/>
      <c r="S21" s="370"/>
      <c r="T21" s="370"/>
      <c r="U21" s="370"/>
      <c r="V21" s="370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>
      <c r="A22" s="176" t="s">
        <v>48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70"/>
      <c r="P22" s="370"/>
      <c r="Q22" s="370"/>
      <c r="R22" s="370"/>
      <c r="S22" s="370"/>
      <c r="T22" s="370"/>
      <c r="U22" s="370"/>
      <c r="V22" s="370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9.5" customHeight="1">
      <c r="A23" s="175" t="s">
        <v>49</v>
      </c>
      <c r="B23" s="311">
        <v>18566</v>
      </c>
      <c r="C23" s="311" t="s">
        <v>479</v>
      </c>
      <c r="D23" s="311" t="s">
        <v>479</v>
      </c>
      <c r="E23" s="311" t="s">
        <v>479</v>
      </c>
      <c r="F23" s="311">
        <v>1511</v>
      </c>
      <c r="G23" s="311">
        <v>20</v>
      </c>
      <c r="H23" s="311" t="s">
        <v>479</v>
      </c>
      <c r="I23" s="311" t="s">
        <v>479</v>
      </c>
      <c r="J23" s="311" t="s">
        <v>479</v>
      </c>
      <c r="K23" s="311" t="s">
        <v>479</v>
      </c>
      <c r="L23" s="311" t="s">
        <v>479</v>
      </c>
      <c r="M23" s="311" t="s">
        <v>479</v>
      </c>
      <c r="N23" s="311" t="s">
        <v>479</v>
      </c>
      <c r="O23" s="370"/>
      <c r="P23" s="370"/>
      <c r="Q23" s="370"/>
      <c r="R23" s="370"/>
      <c r="S23" s="370"/>
      <c r="T23" s="370"/>
      <c r="U23" s="370"/>
      <c r="V23" s="370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39.75" customHeight="1">
      <c r="A24" s="213" t="s">
        <v>3</v>
      </c>
      <c r="B24" s="214">
        <f>SUM(B8:B23)</f>
        <v>25442</v>
      </c>
      <c r="C24" s="214">
        <f aca="true" t="shared" si="0" ref="C24:N24">SUM(C8:C23)</f>
        <v>114516</v>
      </c>
      <c r="D24" s="214">
        <f t="shared" si="0"/>
        <v>524</v>
      </c>
      <c r="E24" s="214">
        <f t="shared" si="0"/>
        <v>499</v>
      </c>
      <c r="F24" s="214">
        <f t="shared" si="0"/>
        <v>5239</v>
      </c>
      <c r="G24" s="214">
        <f t="shared" si="0"/>
        <v>15711</v>
      </c>
      <c r="H24" s="214">
        <f t="shared" si="0"/>
        <v>127</v>
      </c>
      <c r="I24" s="214">
        <f t="shared" si="0"/>
        <v>996</v>
      </c>
      <c r="J24" s="214">
        <f t="shared" si="0"/>
        <v>962</v>
      </c>
      <c r="K24" s="214">
        <f t="shared" si="0"/>
        <v>3768</v>
      </c>
      <c r="L24" s="214">
        <f t="shared" si="0"/>
        <v>391</v>
      </c>
      <c r="M24" s="214">
        <f t="shared" si="0"/>
        <v>1825</v>
      </c>
      <c r="N24" s="214">
        <f t="shared" si="0"/>
        <v>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40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2" ht="20.25">
      <c r="A26" s="5" t="s">
        <v>354</v>
      </c>
      <c r="B26" s="92"/>
    </row>
    <row r="27" spans="1:40" ht="12.75">
      <c r="A27" s="1"/>
      <c r="B27" s="19"/>
      <c r="C27" s="19"/>
      <c r="D27" s="19"/>
      <c r="E27" s="19"/>
      <c r="F27" s="19"/>
      <c r="G27" s="19"/>
      <c r="H27" s="19"/>
      <c r="I27" s="19"/>
      <c r="J27" s="19"/>
      <c r="K27" s="50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8">
      <c r="A28" s="92" t="s">
        <v>551</v>
      </c>
      <c r="B28" s="16"/>
      <c r="C28" s="16"/>
      <c r="D28" s="16"/>
      <c r="E28" s="16"/>
      <c r="F28" s="16"/>
      <c r="G28" s="16"/>
      <c r="H28" s="16"/>
      <c r="I28" s="16"/>
      <c r="J28" s="16"/>
      <c r="K28" s="508"/>
      <c r="L28" s="16"/>
      <c r="M28" s="16"/>
      <c r="N28" s="16"/>
      <c r="O28" s="97" t="s">
        <v>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9.5" customHeight="1">
      <c r="A29" s="241" t="s">
        <v>1</v>
      </c>
      <c r="B29" s="245" t="s">
        <v>103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47" t="s">
        <v>3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54.75" customHeight="1">
      <c r="A30" s="210"/>
      <c r="B30" s="246" t="s">
        <v>118</v>
      </c>
      <c r="C30" s="246" t="s">
        <v>119</v>
      </c>
      <c r="D30" s="246" t="s">
        <v>120</v>
      </c>
      <c r="E30" s="246" t="s">
        <v>121</v>
      </c>
      <c r="F30" s="246" t="s">
        <v>122</v>
      </c>
      <c r="G30" s="246" t="s">
        <v>123</v>
      </c>
      <c r="H30" s="246" t="s">
        <v>124</v>
      </c>
      <c r="I30" s="246" t="s">
        <v>125</v>
      </c>
      <c r="J30" s="246" t="s">
        <v>126</v>
      </c>
      <c r="K30" s="246" t="s">
        <v>127</v>
      </c>
      <c r="L30" s="246" t="s">
        <v>128</v>
      </c>
      <c r="M30" s="246" t="s">
        <v>370</v>
      </c>
      <c r="N30" s="246" t="s">
        <v>129</v>
      </c>
      <c r="O30" s="21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9.5" customHeight="1">
      <c r="A31" s="163" t="s">
        <v>13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11"/>
      <c r="L31" s="321"/>
      <c r="M31" s="321"/>
      <c r="N31" s="321"/>
      <c r="O31" s="330"/>
      <c r="P31" s="370"/>
      <c r="Q31" s="370"/>
      <c r="R31" s="370"/>
      <c r="S31" s="37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9.5" customHeight="1">
      <c r="A32" s="171" t="s">
        <v>14</v>
      </c>
      <c r="B32" s="312" t="s">
        <v>479</v>
      </c>
      <c r="C32" s="312">
        <v>39935</v>
      </c>
      <c r="D32" s="312">
        <v>5778</v>
      </c>
      <c r="E32" s="312">
        <v>82064</v>
      </c>
      <c r="F32" s="312" t="s">
        <v>479</v>
      </c>
      <c r="G32" s="312" t="s">
        <v>479</v>
      </c>
      <c r="H32" s="312" t="s">
        <v>479</v>
      </c>
      <c r="I32" s="312" t="s">
        <v>479</v>
      </c>
      <c r="J32" s="312" t="s">
        <v>479</v>
      </c>
      <c r="K32" s="312" t="s">
        <v>479</v>
      </c>
      <c r="L32" s="312">
        <v>51175</v>
      </c>
      <c r="M32" s="312" t="s">
        <v>479</v>
      </c>
      <c r="N32" s="312" t="s">
        <v>479</v>
      </c>
      <c r="O32" s="314">
        <f aca="true" t="shared" si="1" ref="O32:O37">SUM(B32:N32,B9:N9)</f>
        <v>321458</v>
      </c>
      <c r="P32" s="370"/>
      <c r="Q32" s="370"/>
      <c r="R32" s="370"/>
      <c r="S32" s="370"/>
      <c r="T32" s="370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9.5" customHeight="1">
      <c r="A33" s="172" t="s">
        <v>15</v>
      </c>
      <c r="B33" s="311" t="s">
        <v>479</v>
      </c>
      <c r="C33" s="311">
        <v>87</v>
      </c>
      <c r="D33" s="311">
        <v>302</v>
      </c>
      <c r="E33" s="311">
        <v>1742</v>
      </c>
      <c r="F33" s="311" t="s">
        <v>479</v>
      </c>
      <c r="G33" s="311" t="s">
        <v>479</v>
      </c>
      <c r="H33" s="311" t="s">
        <v>479</v>
      </c>
      <c r="I33" s="311" t="s">
        <v>479</v>
      </c>
      <c r="J33" s="311" t="s">
        <v>479</v>
      </c>
      <c r="K33" s="311" t="s">
        <v>479</v>
      </c>
      <c r="L33" s="311">
        <v>3209</v>
      </c>
      <c r="M33" s="311" t="s">
        <v>479</v>
      </c>
      <c r="N33" s="311" t="s">
        <v>479</v>
      </c>
      <c r="O33" s="315">
        <f t="shared" si="1"/>
        <v>11394</v>
      </c>
      <c r="P33" s="370"/>
      <c r="Q33" s="370"/>
      <c r="R33" s="370"/>
      <c r="S33" s="370"/>
      <c r="T33" s="370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9.5" customHeight="1">
      <c r="A34" s="171" t="s">
        <v>467</v>
      </c>
      <c r="B34" s="312" t="s">
        <v>479</v>
      </c>
      <c r="C34" s="312" t="s">
        <v>479</v>
      </c>
      <c r="D34" s="312" t="s">
        <v>479</v>
      </c>
      <c r="E34" s="312" t="s">
        <v>479</v>
      </c>
      <c r="F34" s="312" t="s">
        <v>479</v>
      </c>
      <c r="G34" s="312" t="s">
        <v>479</v>
      </c>
      <c r="H34" s="312" t="s">
        <v>479</v>
      </c>
      <c r="I34" s="312" t="s">
        <v>479</v>
      </c>
      <c r="J34" s="312" t="s">
        <v>479</v>
      </c>
      <c r="K34" s="312" t="s">
        <v>479</v>
      </c>
      <c r="L34" s="312" t="s">
        <v>479</v>
      </c>
      <c r="M34" s="312" t="s">
        <v>479</v>
      </c>
      <c r="N34" s="312" t="s">
        <v>479</v>
      </c>
      <c r="O34" s="314">
        <f t="shared" si="1"/>
        <v>0</v>
      </c>
      <c r="P34" s="370"/>
      <c r="Q34" s="370"/>
      <c r="R34" s="370"/>
      <c r="S34" s="370"/>
      <c r="T34" s="37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9.5" customHeight="1">
      <c r="A35" s="172" t="s">
        <v>19</v>
      </c>
      <c r="B35" s="311" t="s">
        <v>479</v>
      </c>
      <c r="C35" s="311" t="s">
        <v>479</v>
      </c>
      <c r="D35" s="311" t="s">
        <v>479</v>
      </c>
      <c r="E35" s="311" t="s">
        <v>479</v>
      </c>
      <c r="F35" s="311" t="s">
        <v>479</v>
      </c>
      <c r="G35" s="311" t="s">
        <v>479</v>
      </c>
      <c r="H35" s="311" t="s">
        <v>479</v>
      </c>
      <c r="I35" s="311" t="s">
        <v>479</v>
      </c>
      <c r="J35" s="311" t="s">
        <v>479</v>
      </c>
      <c r="K35" s="311" t="s">
        <v>479</v>
      </c>
      <c r="L35" s="311" t="s">
        <v>479</v>
      </c>
      <c r="M35" s="311" t="s">
        <v>479</v>
      </c>
      <c r="N35" s="311" t="s">
        <v>479</v>
      </c>
      <c r="O35" s="315">
        <f t="shared" si="1"/>
        <v>0</v>
      </c>
      <c r="P35" s="370"/>
      <c r="Q35" s="370"/>
      <c r="R35" s="370"/>
      <c r="S35" s="370"/>
      <c r="T35" s="370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9.5" customHeight="1">
      <c r="A36" s="171" t="s">
        <v>20</v>
      </c>
      <c r="B36" s="312" t="s">
        <v>479</v>
      </c>
      <c r="C36" s="312" t="s">
        <v>479</v>
      </c>
      <c r="D36" s="312" t="s">
        <v>479</v>
      </c>
      <c r="E36" s="312" t="s">
        <v>479</v>
      </c>
      <c r="F36" s="312" t="s">
        <v>479</v>
      </c>
      <c r="G36" s="312" t="s">
        <v>479</v>
      </c>
      <c r="H36" s="312" t="s">
        <v>479</v>
      </c>
      <c r="I36" s="312" t="s">
        <v>479</v>
      </c>
      <c r="J36" s="312" t="s">
        <v>479</v>
      </c>
      <c r="K36" s="312" t="s">
        <v>479</v>
      </c>
      <c r="L36" s="312" t="s">
        <v>479</v>
      </c>
      <c r="M36" s="312" t="s">
        <v>479</v>
      </c>
      <c r="N36" s="312" t="s">
        <v>479</v>
      </c>
      <c r="O36" s="314">
        <f t="shared" si="1"/>
        <v>0</v>
      </c>
      <c r="P36" s="370"/>
      <c r="Q36" s="370"/>
      <c r="R36" s="370"/>
      <c r="S36" s="370"/>
      <c r="T36" s="37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9.5" customHeight="1">
      <c r="A37" s="172" t="s">
        <v>21</v>
      </c>
      <c r="B37" s="311" t="s">
        <v>479</v>
      </c>
      <c r="C37" s="311" t="s">
        <v>479</v>
      </c>
      <c r="D37" s="311" t="s">
        <v>479</v>
      </c>
      <c r="E37" s="311" t="s">
        <v>479</v>
      </c>
      <c r="F37" s="311" t="s">
        <v>479</v>
      </c>
      <c r="G37" s="311" t="s">
        <v>479</v>
      </c>
      <c r="H37" s="311" t="s">
        <v>479</v>
      </c>
      <c r="I37" s="311" t="s">
        <v>479</v>
      </c>
      <c r="J37" s="311" t="s">
        <v>479</v>
      </c>
      <c r="K37" s="311" t="s">
        <v>479</v>
      </c>
      <c r="L37" s="311" t="s">
        <v>479</v>
      </c>
      <c r="M37" s="311" t="s">
        <v>479</v>
      </c>
      <c r="N37" s="311" t="s">
        <v>479</v>
      </c>
      <c r="O37" s="315">
        <f t="shared" si="1"/>
        <v>0</v>
      </c>
      <c r="P37" s="370"/>
      <c r="Q37" s="370"/>
      <c r="R37" s="370"/>
      <c r="S37" s="370"/>
      <c r="T37" s="370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9.5" customHeight="1">
      <c r="A38" s="174" t="s">
        <v>23</v>
      </c>
      <c r="B38" s="312" t="s">
        <v>479</v>
      </c>
      <c r="C38" s="312" t="s">
        <v>479</v>
      </c>
      <c r="D38" s="312" t="s">
        <v>479</v>
      </c>
      <c r="E38" s="312" t="s">
        <v>479</v>
      </c>
      <c r="F38" s="312" t="s">
        <v>479</v>
      </c>
      <c r="G38" s="312" t="s">
        <v>479</v>
      </c>
      <c r="H38" s="312" t="s">
        <v>479</v>
      </c>
      <c r="I38" s="312" t="s">
        <v>479</v>
      </c>
      <c r="J38" s="312" t="s">
        <v>479</v>
      </c>
      <c r="K38" s="312" t="s">
        <v>479</v>
      </c>
      <c r="L38" s="312" t="s">
        <v>479</v>
      </c>
      <c r="M38" s="312" t="s">
        <v>479</v>
      </c>
      <c r="N38" s="312" t="s">
        <v>479</v>
      </c>
      <c r="O38" s="314"/>
      <c r="P38" s="370"/>
      <c r="Q38" s="370"/>
      <c r="R38" s="370"/>
      <c r="S38" s="370"/>
      <c r="T38" s="370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30" customFormat="1" ht="19.5" customHeight="1">
      <c r="A39" s="182" t="s">
        <v>470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5"/>
      <c r="P39" s="374"/>
      <c r="Q39" s="374"/>
      <c r="R39" s="374"/>
      <c r="S39" s="374"/>
      <c r="T39" s="374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ht="19.5" customHeight="1">
      <c r="A40" s="698" t="s">
        <v>469</v>
      </c>
      <c r="B40" s="311" t="s">
        <v>479</v>
      </c>
      <c r="C40" s="311" t="s">
        <v>479</v>
      </c>
      <c r="D40" s="311" t="s">
        <v>479</v>
      </c>
      <c r="E40" s="311" t="s">
        <v>479</v>
      </c>
      <c r="F40" s="311" t="s">
        <v>479</v>
      </c>
      <c r="G40" s="311" t="s">
        <v>479</v>
      </c>
      <c r="H40" s="311" t="s">
        <v>479</v>
      </c>
      <c r="I40" s="311" t="s">
        <v>479</v>
      </c>
      <c r="J40" s="311" t="s">
        <v>479</v>
      </c>
      <c r="K40" s="311" t="s">
        <v>479</v>
      </c>
      <c r="L40" s="311" t="s">
        <v>479</v>
      </c>
      <c r="M40" s="311" t="s">
        <v>479</v>
      </c>
      <c r="N40" s="311" t="s">
        <v>479</v>
      </c>
      <c r="O40" s="315">
        <f>SUM(B40:N40,B17:N17)</f>
        <v>0</v>
      </c>
      <c r="P40" s="370"/>
      <c r="Q40" s="370"/>
      <c r="R40" s="370"/>
      <c r="S40" s="370"/>
      <c r="T40" s="370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9.5" customHeight="1">
      <c r="A41" s="176" t="s">
        <v>42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4"/>
      <c r="P41" s="370"/>
      <c r="Q41" s="370"/>
      <c r="R41" s="370"/>
      <c r="S41" s="370"/>
      <c r="T41" s="370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9.5" customHeight="1">
      <c r="A42" s="175" t="s">
        <v>332</v>
      </c>
      <c r="B42" s="311" t="s">
        <v>479</v>
      </c>
      <c r="C42" s="311" t="s">
        <v>479</v>
      </c>
      <c r="D42" s="311" t="s">
        <v>479</v>
      </c>
      <c r="E42" s="311" t="s">
        <v>479</v>
      </c>
      <c r="F42" s="311" t="s">
        <v>479</v>
      </c>
      <c r="G42" s="311" t="s">
        <v>479</v>
      </c>
      <c r="H42" s="311" t="s">
        <v>479</v>
      </c>
      <c r="I42" s="311" t="s">
        <v>479</v>
      </c>
      <c r="J42" s="311" t="s">
        <v>479</v>
      </c>
      <c r="K42" s="311" t="s">
        <v>479</v>
      </c>
      <c r="L42" s="311" t="s">
        <v>479</v>
      </c>
      <c r="M42" s="311" t="s">
        <v>479</v>
      </c>
      <c r="N42" s="311" t="s">
        <v>479</v>
      </c>
      <c r="O42" s="315">
        <f>SUM(B42:N42,B19:N19)</f>
        <v>478</v>
      </c>
      <c r="P42" s="370"/>
      <c r="Q42" s="370"/>
      <c r="R42" s="370"/>
      <c r="S42" s="370"/>
      <c r="T42" s="370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9.5" customHeight="1">
      <c r="A43" s="176" t="s">
        <v>46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4"/>
      <c r="P43" s="370"/>
      <c r="Q43" s="370"/>
      <c r="R43" s="370"/>
      <c r="S43" s="370"/>
      <c r="T43" s="370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9.5" customHeight="1">
      <c r="A44" s="175" t="s">
        <v>47</v>
      </c>
      <c r="B44" s="311" t="s">
        <v>479</v>
      </c>
      <c r="C44" s="311">
        <v>2005</v>
      </c>
      <c r="D44" s="311" t="s">
        <v>479</v>
      </c>
      <c r="E44" s="311" t="s">
        <v>479</v>
      </c>
      <c r="F44" s="311" t="s">
        <v>479</v>
      </c>
      <c r="G44" s="311" t="s">
        <v>479</v>
      </c>
      <c r="H44" s="311" t="s">
        <v>479</v>
      </c>
      <c r="I44" s="311" t="s">
        <v>479</v>
      </c>
      <c r="J44" s="311" t="s">
        <v>479</v>
      </c>
      <c r="K44" s="311" t="s">
        <v>479</v>
      </c>
      <c r="L44" s="311" t="s">
        <v>479</v>
      </c>
      <c r="M44" s="311" t="s">
        <v>479</v>
      </c>
      <c r="N44" s="311" t="s">
        <v>479</v>
      </c>
      <c r="O44" s="315">
        <f>SUM(B44:N44,B21:N21)</f>
        <v>2870</v>
      </c>
      <c r="P44" s="370"/>
      <c r="Q44" s="370"/>
      <c r="R44" s="370"/>
      <c r="S44" s="370"/>
      <c r="T44" s="370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9.5" customHeight="1">
      <c r="A45" s="176" t="s">
        <v>48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4"/>
      <c r="P45" s="370"/>
      <c r="Q45" s="370"/>
      <c r="R45" s="370"/>
      <c r="S45" s="370"/>
      <c r="T45" s="370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9.5" customHeight="1">
      <c r="A46" s="175" t="s">
        <v>49</v>
      </c>
      <c r="B46" s="311" t="s">
        <v>479</v>
      </c>
      <c r="C46" s="311">
        <v>16825</v>
      </c>
      <c r="D46" s="311">
        <v>227</v>
      </c>
      <c r="E46" s="311">
        <v>1284</v>
      </c>
      <c r="F46" s="311" t="s">
        <v>479</v>
      </c>
      <c r="G46" s="311" t="s">
        <v>479</v>
      </c>
      <c r="H46" s="311" t="s">
        <v>479</v>
      </c>
      <c r="I46" s="311" t="s">
        <v>479</v>
      </c>
      <c r="J46" s="311" t="s">
        <v>479</v>
      </c>
      <c r="K46" s="311" t="s">
        <v>479</v>
      </c>
      <c r="L46" s="311" t="s">
        <v>479</v>
      </c>
      <c r="M46" s="311" t="s">
        <v>479</v>
      </c>
      <c r="N46" s="311" t="s">
        <v>479</v>
      </c>
      <c r="O46" s="315">
        <f>SUM(B46:N46,B23:N23)</f>
        <v>38433</v>
      </c>
      <c r="P46" s="370"/>
      <c r="Q46" s="372"/>
      <c r="R46" s="372"/>
      <c r="S46" s="372"/>
      <c r="T46" s="372"/>
      <c r="U46" s="20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39.75" customHeight="1">
      <c r="A47" s="213" t="s">
        <v>3</v>
      </c>
      <c r="B47" s="214">
        <f>SUM(B31:B46)</f>
        <v>0</v>
      </c>
      <c r="C47" s="214">
        <f aca="true" t="shared" si="2" ref="C47:O47">SUM(C31:C46)</f>
        <v>58852</v>
      </c>
      <c r="D47" s="214">
        <f t="shared" si="2"/>
        <v>6307</v>
      </c>
      <c r="E47" s="214">
        <f t="shared" si="2"/>
        <v>85090</v>
      </c>
      <c r="F47" s="214">
        <f t="shared" si="2"/>
        <v>0</v>
      </c>
      <c r="G47" s="214">
        <f t="shared" si="2"/>
        <v>0</v>
      </c>
      <c r="H47" s="214">
        <f t="shared" si="2"/>
        <v>0</v>
      </c>
      <c r="I47" s="214">
        <f t="shared" si="2"/>
        <v>0</v>
      </c>
      <c r="J47" s="214">
        <f t="shared" si="2"/>
        <v>0</v>
      </c>
      <c r="K47" s="214">
        <f t="shared" si="2"/>
        <v>0</v>
      </c>
      <c r="L47" s="214">
        <f t="shared" si="2"/>
        <v>54384</v>
      </c>
      <c r="M47" s="214">
        <f t="shared" si="2"/>
        <v>0</v>
      </c>
      <c r="N47" s="214">
        <f t="shared" si="2"/>
        <v>0</v>
      </c>
      <c r="O47" s="214">
        <f t="shared" si="2"/>
        <v>374633</v>
      </c>
      <c r="P47" s="66"/>
      <c r="Q47" s="469"/>
      <c r="R47" s="66"/>
      <c r="S47" s="66"/>
      <c r="T47" s="66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18">
      <c r="A48" s="157" t="s">
        <v>393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2:40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2:40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2:40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2:40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2:40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2:40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2:40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2:40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2:40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2:40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2:40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2:40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2:40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2:40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2:40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2:40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2:40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722"/>
      <c r="M66" s="19"/>
      <c r="N66" s="19"/>
      <c r="O66" s="2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2:40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2:40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2:40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2:40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2:40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2:40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2:40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2:40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2:40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2:40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2:40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2:40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2:40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2:40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2:40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2:40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0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2:40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2:40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2:40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2:40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2:40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2:40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2:40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2:40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2:40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2:40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2:40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2:40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2:40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2:40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2:40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2:40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2:40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2:40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2:40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2:40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2:40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2:40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2:40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2:40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2:40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2:40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2:40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2:40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2:40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2:40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2:40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2:40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2:40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2:40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2:40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2:40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2:40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2:40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2:40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2:40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2:40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2:40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2:40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2:40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2:40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2:40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2:40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2:40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2:40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2:40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2:40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2:40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2:40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2:40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2:40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2:40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2:40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2:40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2:40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2:40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2:40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2:40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2:40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2:40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0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2:40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0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2:40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2:40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2:40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2:40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0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2:40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2:40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0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2:40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0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2:40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2:40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0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2:40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0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2:40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0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2:40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2:40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0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2:40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2:40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2:40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0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2:40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0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2:40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0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2:40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0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2:40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0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2:40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0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2:40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0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2:40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0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2:40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2:40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0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2:40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20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2:40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0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2:40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0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2:40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0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2:40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0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2:40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0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2:40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0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2:40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0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2:40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0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2:40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0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2:40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0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2:40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0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2:40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0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2:40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0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2:40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0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2:40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20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2:40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0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2:40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20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2:40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20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2:40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0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2:40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20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2:40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20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2:40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0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2:40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0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2:40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20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2:40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2:40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20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2:40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20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2:40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2:40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0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2:40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0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2:40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0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2:40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20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2:40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0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2:40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0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2:40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0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2:40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0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2:40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0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2:40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2:40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0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2:40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0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2:40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0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2:40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0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2:40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0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2:40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0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2:40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0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2:40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20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2:40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20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2:40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20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2:40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0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2:40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0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2:40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0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2:40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0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2:40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0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2:40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20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2:40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20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2:40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20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2:40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20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2:40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20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2:40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20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2:40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20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2:40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20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2:40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20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2:40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20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2:40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20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2:40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20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2:40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20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2:40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20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2:40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20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2:40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20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2:40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20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2:40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20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2:40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20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2:40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20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2:40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20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2:40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20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2:40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20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2:40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20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2:40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20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2:40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20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2:40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0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2:40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20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2:40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0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2:40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20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2:40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20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2:40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20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2:40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20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2:40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20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2:40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20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2:40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20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2:40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20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2:40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20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2:40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20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2:40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20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2:40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20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2:40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20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2:40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20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2:40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20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2:40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20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2:40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20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2:40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20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2:40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20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2:40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20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2:40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20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2:40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20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  <row r="278" spans="2:40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20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2:40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20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</row>
    <row r="280" spans="2:40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20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</row>
    <row r="281" spans="2:40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20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</row>
    <row r="282" spans="2:40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20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</row>
    <row r="283" spans="2:40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20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</row>
    <row r="284" spans="2:40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20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</row>
    <row r="285" spans="2:40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20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</row>
    <row r="286" spans="2:40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20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</row>
    <row r="287" spans="2:40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20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</row>
    <row r="288" spans="2:40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20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</row>
    <row r="289" spans="2:40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20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</row>
    <row r="290" spans="2:40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20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</row>
    <row r="291" spans="2:40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20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</row>
    <row r="292" spans="2:40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20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</row>
    <row r="293" spans="2:40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20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</row>
    <row r="294" spans="2:40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</row>
    <row r="295" spans="2:40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</row>
    <row r="296" spans="2:40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</row>
    <row r="297" spans="2:40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</row>
    <row r="298" spans="2:40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</row>
    <row r="299" spans="2:40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</row>
    <row r="300" spans="2:40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</row>
    <row r="301" spans="2:40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</row>
    <row r="302" spans="2:40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</row>
    <row r="303" spans="2:40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</row>
    <row r="304" spans="2:40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</row>
    <row r="305" spans="2:40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</row>
    <row r="306" spans="2:40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</row>
    <row r="307" spans="2:40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</row>
    <row r="308" spans="2:40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</row>
    <row r="309" spans="2:40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</row>
    <row r="310" spans="2:40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</row>
    <row r="311" spans="2:40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</row>
    <row r="312" spans="2:40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</row>
    <row r="313" spans="2:40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</row>
    <row r="314" spans="2:40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</row>
    <row r="315" spans="2:40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</row>
    <row r="316" spans="2:40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</row>
    <row r="317" spans="2:40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</row>
    <row r="318" spans="2:40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</row>
    <row r="319" spans="2:40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</row>
    <row r="320" spans="2:40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</row>
    <row r="321" spans="2:40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</row>
    <row r="322" spans="2:40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</row>
    <row r="323" spans="2:40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</row>
    <row r="324" spans="2:40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</row>
    <row r="325" spans="2:40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</row>
    <row r="326" spans="2:40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</row>
    <row r="327" spans="2:40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</row>
    <row r="328" spans="2:40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</row>
    <row r="329" spans="2:40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</row>
    <row r="330" spans="2:40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</row>
    <row r="331" spans="2:40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</row>
    <row r="332" spans="2:40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</row>
    <row r="333" spans="2:40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</row>
    <row r="334" spans="2:40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</row>
    <row r="335" spans="2:40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</row>
    <row r="336" spans="2:40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</row>
    <row r="337" spans="2:40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</row>
    <row r="338" spans="2:40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</row>
    <row r="339" spans="2:40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</row>
    <row r="340" spans="2:40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</row>
    <row r="341" spans="2:40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</row>
    <row r="342" spans="2:40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</row>
    <row r="343" spans="2:40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</row>
    <row r="344" spans="2:40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</row>
    <row r="345" spans="2:40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</row>
    <row r="346" spans="2:40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</row>
    <row r="347" spans="2:40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</row>
    <row r="348" spans="2:40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</row>
    <row r="349" spans="2:40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</row>
    <row r="350" spans="2:40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</row>
    <row r="351" spans="2:40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</row>
    <row r="352" spans="2:40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</row>
    <row r="353" spans="2:40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</row>
    <row r="354" spans="2:40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</row>
    <row r="355" spans="2:40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</row>
    <row r="356" spans="2:40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</row>
    <row r="357" spans="2:40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</row>
    <row r="358" spans="2:40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</row>
    <row r="359" spans="2:40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</row>
    <row r="360" spans="2:40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</row>
    <row r="361" spans="2:40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</row>
    <row r="362" spans="2:40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</row>
    <row r="363" spans="2:40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</row>
    <row r="364" spans="2:40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</row>
    <row r="365" spans="2:40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</row>
    <row r="366" spans="2:40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</row>
    <row r="367" spans="2:40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</row>
    <row r="368" spans="2:40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</row>
    <row r="369" spans="2:40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</row>
    <row r="370" spans="2:40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</row>
    <row r="371" spans="2:40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</row>
    <row r="372" spans="2:40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</row>
    <row r="373" spans="2:40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</row>
    <row r="374" spans="2:40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</row>
    <row r="375" spans="2:40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</row>
    <row r="376" spans="2:40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</row>
    <row r="377" spans="2:40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</row>
    <row r="378" spans="2:40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</row>
    <row r="379" spans="2:40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</row>
    <row r="380" spans="2:40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</row>
    <row r="381" spans="2:40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</row>
    <row r="382" spans="2:40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</row>
    <row r="383" spans="2:40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</row>
    <row r="384" spans="2:40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</row>
    <row r="385" spans="2:40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</row>
    <row r="386" spans="2:40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</row>
    <row r="387" spans="2:40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</row>
    <row r="388" spans="2:40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</row>
    <row r="389" spans="2:40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</row>
    <row r="390" spans="2:40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</row>
  </sheetData>
  <sheetProtection/>
  <printOptions horizontalCentered="1"/>
  <pageMargins left="0.4330708661417323" right="0.4330708661417323" top="0.5905511811023623" bottom="0.5905511811023623" header="0.31496062992125984" footer="0.31496062992125984"/>
  <pageSetup fitToHeight="1" fitToWidth="1" horizontalDpi="600" verticalDpi="600" orientation="landscape" paperSize="9" scale="47" r:id="rId1"/>
  <rowBreaks count="1" manualBreakCount="1">
    <brk id="2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N389"/>
  <sheetViews>
    <sheetView showGridLines="0" zoomScalePageLayoutView="0" workbookViewId="0" topLeftCell="A1">
      <selection activeCell="O46" sqref="O46"/>
    </sheetView>
  </sheetViews>
  <sheetFormatPr defaultColWidth="9.140625" defaultRowHeight="12.75"/>
  <cols>
    <col min="1" max="1" width="51.421875" style="0" customWidth="1"/>
    <col min="2" max="2" width="14.7109375" style="0" customWidth="1"/>
    <col min="3" max="3" width="15.8515625" style="0" customWidth="1"/>
    <col min="4" max="4" width="19.8515625" style="0" customWidth="1"/>
    <col min="5" max="5" width="16.7109375" style="0" customWidth="1"/>
    <col min="6" max="6" width="15.57421875" style="0" customWidth="1"/>
    <col min="7" max="7" width="17.28125" style="0" customWidth="1"/>
    <col min="8" max="9" width="19.28125" style="0" customWidth="1"/>
    <col min="10" max="10" width="20.421875" style="0" customWidth="1"/>
    <col min="11" max="11" width="21.57421875" style="0" customWidth="1"/>
    <col min="12" max="12" width="18.140625" style="0" customWidth="1"/>
    <col min="13" max="13" width="15.28125" style="0" customWidth="1"/>
    <col min="14" max="14" width="13.140625" style="0" customWidth="1"/>
    <col min="15" max="15" width="19.140625" style="0" customWidth="1"/>
    <col min="16" max="16" width="16.8515625" style="0" customWidth="1"/>
  </cols>
  <sheetData>
    <row r="1" ht="20.25">
      <c r="A1" s="5" t="s">
        <v>327</v>
      </c>
    </row>
    <row r="2" s="186" customFormat="1" ht="23.25" customHeight="1">
      <c r="A2" s="92" t="s">
        <v>231</v>
      </c>
    </row>
    <row r="3" s="186" customFormat="1" ht="18">
      <c r="A3" s="92"/>
    </row>
    <row r="4" spans="1:14" s="186" customFormat="1" ht="18">
      <c r="A4" s="92" t="s">
        <v>551</v>
      </c>
      <c r="N4" s="97" t="s">
        <v>0</v>
      </c>
    </row>
    <row r="5" spans="1:14" s="186" customFormat="1" ht="19.5" customHeight="1">
      <c r="A5" s="702" t="s">
        <v>1</v>
      </c>
      <c r="B5" s="242" t="s">
        <v>103</v>
      </c>
      <c r="C5" s="248"/>
      <c r="D5" s="248"/>
      <c r="E5" s="248"/>
      <c r="F5" s="248"/>
      <c r="G5" s="248"/>
      <c r="H5" s="242"/>
      <c r="I5" s="248"/>
      <c r="J5" s="248"/>
      <c r="K5" s="248"/>
      <c r="L5" s="248"/>
      <c r="M5" s="248"/>
      <c r="N5" s="249"/>
    </row>
    <row r="6" spans="1:15" ht="54.75" customHeight="1">
      <c r="A6" s="210"/>
      <c r="B6" s="243" t="s">
        <v>104</v>
      </c>
      <c r="C6" s="243" t="s">
        <v>105</v>
      </c>
      <c r="D6" s="243" t="s">
        <v>106</v>
      </c>
      <c r="E6" s="243" t="s">
        <v>107</v>
      </c>
      <c r="F6" s="243" t="s">
        <v>108</v>
      </c>
      <c r="G6" s="243" t="s">
        <v>109</v>
      </c>
      <c r="H6" s="243" t="s">
        <v>110</v>
      </c>
      <c r="I6" s="243" t="s">
        <v>111</v>
      </c>
      <c r="J6" s="243" t="s">
        <v>112</v>
      </c>
      <c r="K6" s="243" t="s">
        <v>113</v>
      </c>
      <c r="L6" s="243" t="s">
        <v>114</v>
      </c>
      <c r="M6" s="243" t="s">
        <v>115</v>
      </c>
      <c r="N6" s="244" t="s">
        <v>116</v>
      </c>
      <c r="O6" s="3"/>
    </row>
    <row r="7" spans="1:22" ht="19.5" customHeight="1">
      <c r="A7" s="128" t="s">
        <v>13</v>
      </c>
      <c r="B7" s="451"/>
      <c r="C7" s="451"/>
      <c r="D7" s="451"/>
      <c r="E7" s="451"/>
      <c r="F7" s="451"/>
      <c r="G7" s="451"/>
      <c r="H7" s="451"/>
      <c r="I7" s="451"/>
      <c r="J7" s="451"/>
      <c r="K7" s="514"/>
      <c r="L7" s="451"/>
      <c r="M7" s="451"/>
      <c r="N7" s="451"/>
      <c r="O7" s="452"/>
      <c r="P7" s="368"/>
      <c r="Q7" s="368"/>
      <c r="R7" s="368"/>
      <c r="S7" s="368"/>
      <c r="T7" s="368"/>
      <c r="U7" s="368"/>
      <c r="V7" s="368"/>
    </row>
    <row r="8" spans="1:40" ht="19.5" customHeight="1">
      <c r="A8" s="119" t="s">
        <v>14</v>
      </c>
      <c r="B8" s="312">
        <v>153824</v>
      </c>
      <c r="C8" s="312">
        <v>200235</v>
      </c>
      <c r="D8" s="312">
        <v>19285</v>
      </c>
      <c r="E8" s="312">
        <v>26424</v>
      </c>
      <c r="F8" s="312">
        <v>41937</v>
      </c>
      <c r="G8" s="312">
        <v>356758</v>
      </c>
      <c r="H8" s="312">
        <v>13924</v>
      </c>
      <c r="I8" s="312">
        <v>5383</v>
      </c>
      <c r="J8" s="312">
        <v>19720</v>
      </c>
      <c r="K8" s="312">
        <v>33361</v>
      </c>
      <c r="L8" s="312">
        <v>6993</v>
      </c>
      <c r="M8" s="312">
        <v>8301</v>
      </c>
      <c r="N8" s="312">
        <v>1067</v>
      </c>
      <c r="O8" s="370"/>
      <c r="P8" s="370"/>
      <c r="Q8" s="370"/>
      <c r="R8" s="370"/>
      <c r="S8" s="370"/>
      <c r="T8" s="370"/>
      <c r="U8" s="370"/>
      <c r="V8" s="370"/>
      <c r="W8" s="370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ht="19.5" customHeight="1">
      <c r="A9" s="121" t="s">
        <v>15</v>
      </c>
      <c r="B9" s="311">
        <v>595</v>
      </c>
      <c r="C9" s="311">
        <v>1405</v>
      </c>
      <c r="D9" s="311">
        <v>76</v>
      </c>
      <c r="E9" s="311" t="s">
        <v>479</v>
      </c>
      <c r="F9" s="311">
        <v>264</v>
      </c>
      <c r="G9" s="311">
        <v>477</v>
      </c>
      <c r="H9" s="311" t="s">
        <v>479</v>
      </c>
      <c r="I9" s="311" t="s">
        <v>479</v>
      </c>
      <c r="J9" s="311">
        <v>156</v>
      </c>
      <c r="K9" s="311" t="s">
        <v>479</v>
      </c>
      <c r="L9" s="311">
        <v>461</v>
      </c>
      <c r="M9" s="311">
        <v>213</v>
      </c>
      <c r="N9" s="311">
        <v>18</v>
      </c>
      <c r="O9" s="370"/>
      <c r="P9" s="370"/>
      <c r="Q9" s="370"/>
      <c r="R9" s="370"/>
      <c r="S9" s="370"/>
      <c r="T9" s="370"/>
      <c r="U9" s="370"/>
      <c r="V9" s="370"/>
      <c r="W9" s="370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9.5" customHeight="1">
      <c r="A10" s="119" t="s">
        <v>467</v>
      </c>
      <c r="B10" s="312" t="s">
        <v>479</v>
      </c>
      <c r="C10" s="312" t="s">
        <v>479</v>
      </c>
      <c r="D10" s="312" t="s">
        <v>479</v>
      </c>
      <c r="E10" s="312" t="s">
        <v>479</v>
      </c>
      <c r="F10" s="312" t="s">
        <v>479</v>
      </c>
      <c r="G10" s="312" t="s">
        <v>479</v>
      </c>
      <c r="H10" s="312" t="s">
        <v>479</v>
      </c>
      <c r="I10" s="312" t="s">
        <v>479</v>
      </c>
      <c r="J10" s="312" t="s">
        <v>479</v>
      </c>
      <c r="K10" s="312" t="s">
        <v>479</v>
      </c>
      <c r="L10" s="312" t="s">
        <v>479</v>
      </c>
      <c r="M10" s="312" t="s">
        <v>479</v>
      </c>
      <c r="N10" s="312" t="s">
        <v>479</v>
      </c>
      <c r="O10" s="370"/>
      <c r="P10" s="370"/>
      <c r="Q10" s="370"/>
      <c r="R10" s="370"/>
      <c r="S10" s="370"/>
      <c r="T10" s="370"/>
      <c r="U10" s="370"/>
      <c r="V10" s="370"/>
      <c r="W10" s="370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9.5" customHeight="1">
      <c r="A11" s="121" t="s">
        <v>19</v>
      </c>
      <c r="B11" s="311" t="s">
        <v>479</v>
      </c>
      <c r="C11" s="311" t="s">
        <v>479</v>
      </c>
      <c r="D11" s="311" t="s">
        <v>479</v>
      </c>
      <c r="E11" s="311" t="s">
        <v>479</v>
      </c>
      <c r="F11" s="311" t="s">
        <v>479</v>
      </c>
      <c r="G11" s="311">
        <v>13</v>
      </c>
      <c r="H11" s="311" t="s">
        <v>479</v>
      </c>
      <c r="I11" s="311" t="s">
        <v>479</v>
      </c>
      <c r="J11" s="311" t="s">
        <v>479</v>
      </c>
      <c r="K11" s="311" t="s">
        <v>479</v>
      </c>
      <c r="L11" s="311" t="s">
        <v>479</v>
      </c>
      <c r="M11" s="311" t="s">
        <v>479</v>
      </c>
      <c r="N11" s="311" t="s">
        <v>479</v>
      </c>
      <c r="O11" s="370"/>
      <c r="P11" s="370"/>
      <c r="Q11" s="370"/>
      <c r="R11" s="370"/>
      <c r="S11" s="370"/>
      <c r="T11" s="370"/>
      <c r="U11" s="370"/>
      <c r="V11" s="370"/>
      <c r="W11" s="370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9.5" customHeight="1">
      <c r="A12" s="119" t="s">
        <v>20</v>
      </c>
      <c r="B12" s="312" t="s">
        <v>479</v>
      </c>
      <c r="C12" s="312" t="s">
        <v>479</v>
      </c>
      <c r="D12" s="312" t="s">
        <v>479</v>
      </c>
      <c r="E12" s="312" t="s">
        <v>479</v>
      </c>
      <c r="F12" s="312" t="s">
        <v>479</v>
      </c>
      <c r="G12" s="312" t="s">
        <v>479</v>
      </c>
      <c r="H12" s="312" t="s">
        <v>479</v>
      </c>
      <c r="I12" s="312" t="s">
        <v>479</v>
      </c>
      <c r="J12" s="312" t="s">
        <v>479</v>
      </c>
      <c r="K12" s="312" t="s">
        <v>479</v>
      </c>
      <c r="L12" s="312" t="s">
        <v>479</v>
      </c>
      <c r="M12" s="312" t="s">
        <v>479</v>
      </c>
      <c r="N12" s="312" t="s">
        <v>479</v>
      </c>
      <c r="O12" s="370"/>
      <c r="P12" s="370"/>
      <c r="Q12" s="370"/>
      <c r="R12" s="370"/>
      <c r="S12" s="370"/>
      <c r="T12" s="370"/>
      <c r="U12" s="370"/>
      <c r="V12" s="370"/>
      <c r="W12" s="370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21" t="s">
        <v>21</v>
      </c>
      <c r="B13" s="311" t="s">
        <v>479</v>
      </c>
      <c r="C13" s="311" t="s">
        <v>479</v>
      </c>
      <c r="D13" s="311" t="s">
        <v>479</v>
      </c>
      <c r="E13" s="311" t="s">
        <v>479</v>
      </c>
      <c r="F13" s="311" t="s">
        <v>479</v>
      </c>
      <c r="G13" s="311" t="s">
        <v>479</v>
      </c>
      <c r="H13" s="311" t="s">
        <v>479</v>
      </c>
      <c r="I13" s="311" t="s">
        <v>479</v>
      </c>
      <c r="J13" s="311" t="s">
        <v>479</v>
      </c>
      <c r="K13" s="311" t="s">
        <v>479</v>
      </c>
      <c r="L13" s="311" t="s">
        <v>479</v>
      </c>
      <c r="M13" s="311" t="s">
        <v>479</v>
      </c>
      <c r="N13" s="311" t="s">
        <v>479</v>
      </c>
      <c r="O13" s="370"/>
      <c r="P13" s="370"/>
      <c r="Q13" s="370"/>
      <c r="R13" s="370"/>
      <c r="S13" s="370"/>
      <c r="T13" s="370"/>
      <c r="U13" s="370"/>
      <c r="V13" s="370"/>
      <c r="W13" s="370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9.5" customHeight="1">
      <c r="A14" s="124" t="s">
        <v>23</v>
      </c>
      <c r="B14" s="312" t="s">
        <v>479</v>
      </c>
      <c r="C14" s="312" t="s">
        <v>479</v>
      </c>
      <c r="D14" s="312" t="s">
        <v>479</v>
      </c>
      <c r="E14" s="312" t="s">
        <v>479</v>
      </c>
      <c r="F14" s="312" t="s">
        <v>479</v>
      </c>
      <c r="G14" s="312" t="s">
        <v>479</v>
      </c>
      <c r="H14" s="312" t="s">
        <v>479</v>
      </c>
      <c r="I14" s="312" t="s">
        <v>479</v>
      </c>
      <c r="J14" s="312" t="s">
        <v>479</v>
      </c>
      <c r="K14" s="312" t="s">
        <v>479</v>
      </c>
      <c r="L14" s="312" t="s">
        <v>479</v>
      </c>
      <c r="M14" s="312" t="s">
        <v>479</v>
      </c>
      <c r="N14" s="312" t="s">
        <v>479</v>
      </c>
      <c r="O14" s="370"/>
      <c r="P14" s="370"/>
      <c r="Q14" s="370"/>
      <c r="R14" s="370"/>
      <c r="S14" s="370"/>
      <c r="T14" s="370"/>
      <c r="U14" s="370"/>
      <c r="V14" s="370"/>
      <c r="W14" s="370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30" customFormat="1" ht="19.5" customHeight="1">
      <c r="A15" s="182" t="s">
        <v>470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74"/>
      <c r="P15" s="374"/>
      <c r="Q15" s="374"/>
      <c r="R15" s="374"/>
      <c r="S15" s="374"/>
      <c r="T15" s="374"/>
      <c r="U15" s="374"/>
      <c r="V15" s="374"/>
      <c r="W15" s="374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19.5" customHeight="1">
      <c r="A16" s="698" t="s">
        <v>469</v>
      </c>
      <c r="B16" s="311">
        <v>4</v>
      </c>
      <c r="C16" s="311">
        <v>34</v>
      </c>
      <c r="D16" s="311" t="s">
        <v>479</v>
      </c>
      <c r="E16" s="311" t="s">
        <v>479</v>
      </c>
      <c r="F16" s="311">
        <v>2</v>
      </c>
      <c r="G16" s="311" t="s">
        <v>479</v>
      </c>
      <c r="H16" s="311" t="s">
        <v>479</v>
      </c>
      <c r="I16" s="311" t="s">
        <v>479</v>
      </c>
      <c r="J16" s="311" t="s">
        <v>479</v>
      </c>
      <c r="K16" s="311" t="s">
        <v>479</v>
      </c>
      <c r="L16" s="311" t="s">
        <v>479</v>
      </c>
      <c r="M16" s="311" t="s">
        <v>479</v>
      </c>
      <c r="N16" s="311" t="s">
        <v>479</v>
      </c>
      <c r="O16" s="370"/>
      <c r="P16" s="370"/>
      <c r="Q16" s="370"/>
      <c r="R16" s="370"/>
      <c r="S16" s="370"/>
      <c r="T16" s="370"/>
      <c r="U16" s="370"/>
      <c r="V16" s="370"/>
      <c r="W16" s="370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9.5" customHeight="1">
      <c r="A17" s="126" t="s">
        <v>42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70"/>
      <c r="P17" s="370"/>
      <c r="Q17" s="370"/>
      <c r="R17" s="370"/>
      <c r="S17" s="370"/>
      <c r="T17" s="370"/>
      <c r="U17" s="370"/>
      <c r="V17" s="370"/>
      <c r="W17" s="370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9.5" customHeight="1">
      <c r="A18" s="125" t="s">
        <v>390</v>
      </c>
      <c r="B18" s="311">
        <v>205</v>
      </c>
      <c r="C18" s="311" t="s">
        <v>479</v>
      </c>
      <c r="D18" s="311" t="s">
        <v>479</v>
      </c>
      <c r="E18" s="311" t="s">
        <v>479</v>
      </c>
      <c r="F18" s="311" t="s">
        <v>479</v>
      </c>
      <c r="G18" s="311" t="s">
        <v>479</v>
      </c>
      <c r="H18" s="311" t="s">
        <v>479</v>
      </c>
      <c r="I18" s="311" t="s">
        <v>479</v>
      </c>
      <c r="J18" s="311" t="s">
        <v>479</v>
      </c>
      <c r="K18" s="311" t="s">
        <v>479</v>
      </c>
      <c r="L18" s="311">
        <v>146</v>
      </c>
      <c r="M18" s="311" t="s">
        <v>479</v>
      </c>
      <c r="N18" s="311" t="s">
        <v>479</v>
      </c>
      <c r="O18" s="370"/>
      <c r="P18" s="370"/>
      <c r="Q18" s="370"/>
      <c r="R18" s="370"/>
      <c r="S18" s="370"/>
      <c r="T18" s="370"/>
      <c r="U18" s="370"/>
      <c r="V18" s="370"/>
      <c r="W18" s="370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9.5" customHeight="1">
      <c r="A19" s="126" t="s">
        <v>46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70"/>
      <c r="P19" s="370"/>
      <c r="Q19" s="370"/>
      <c r="R19" s="370"/>
      <c r="S19" s="370"/>
      <c r="T19" s="370"/>
      <c r="U19" s="370"/>
      <c r="V19" s="370"/>
      <c r="W19" s="370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9.5" customHeight="1">
      <c r="A20" s="125" t="s">
        <v>47</v>
      </c>
      <c r="B20" s="311">
        <v>1043</v>
      </c>
      <c r="C20" s="311" t="s">
        <v>479</v>
      </c>
      <c r="D20" s="311" t="s">
        <v>479</v>
      </c>
      <c r="E20" s="311" t="s">
        <v>479</v>
      </c>
      <c r="F20" s="311" t="s">
        <v>479</v>
      </c>
      <c r="G20" s="311" t="s">
        <v>479</v>
      </c>
      <c r="H20" s="311" t="s">
        <v>479</v>
      </c>
      <c r="I20" s="311" t="s">
        <v>479</v>
      </c>
      <c r="J20" s="311" t="s">
        <v>479</v>
      </c>
      <c r="K20" s="311" t="s">
        <v>479</v>
      </c>
      <c r="L20" s="311" t="s">
        <v>479</v>
      </c>
      <c r="M20" s="311" t="s">
        <v>479</v>
      </c>
      <c r="N20" s="311" t="s">
        <v>479</v>
      </c>
      <c r="O20" s="370"/>
      <c r="P20" s="370"/>
      <c r="Q20" s="370"/>
      <c r="R20" s="370"/>
      <c r="S20" s="370"/>
      <c r="T20" s="370"/>
      <c r="U20" s="370"/>
      <c r="V20" s="370"/>
      <c r="W20" s="370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9.5" customHeight="1">
      <c r="A21" s="126" t="s">
        <v>48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70"/>
      <c r="P21" s="370"/>
      <c r="Q21" s="370"/>
      <c r="R21" s="370"/>
      <c r="S21" s="370"/>
      <c r="T21" s="370"/>
      <c r="U21" s="370"/>
      <c r="V21" s="370"/>
      <c r="W21" s="370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>
      <c r="A22" s="125" t="s">
        <v>49</v>
      </c>
      <c r="B22" s="311">
        <v>83444</v>
      </c>
      <c r="C22" s="311">
        <v>1423</v>
      </c>
      <c r="D22" s="311" t="s">
        <v>479</v>
      </c>
      <c r="E22" s="311" t="s">
        <v>479</v>
      </c>
      <c r="F22" s="311">
        <v>1660</v>
      </c>
      <c r="G22" s="311">
        <v>6885</v>
      </c>
      <c r="H22" s="311" t="s">
        <v>479</v>
      </c>
      <c r="I22" s="311" t="s">
        <v>479</v>
      </c>
      <c r="J22" s="311">
        <v>1185</v>
      </c>
      <c r="K22" s="311">
        <v>1545</v>
      </c>
      <c r="L22" s="311" t="s">
        <v>479</v>
      </c>
      <c r="M22" s="311">
        <v>225</v>
      </c>
      <c r="N22" s="311" t="s">
        <v>479</v>
      </c>
      <c r="O22" s="370"/>
      <c r="P22" s="370"/>
      <c r="Q22" s="370"/>
      <c r="R22" s="370"/>
      <c r="S22" s="370"/>
      <c r="T22" s="370"/>
      <c r="U22" s="370"/>
      <c r="V22" s="370"/>
      <c r="W22" s="370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9.75" customHeight="1">
      <c r="A23" s="204" t="s">
        <v>3</v>
      </c>
      <c r="B23" s="214">
        <f>SUM(B7:B22)</f>
        <v>239115</v>
      </c>
      <c r="C23" s="214">
        <f aca="true" t="shared" si="0" ref="C23:N23">SUM(C7:C22)</f>
        <v>203097</v>
      </c>
      <c r="D23" s="214">
        <f t="shared" si="0"/>
        <v>19361</v>
      </c>
      <c r="E23" s="214">
        <f t="shared" si="0"/>
        <v>26424</v>
      </c>
      <c r="F23" s="214">
        <f t="shared" si="0"/>
        <v>43863</v>
      </c>
      <c r="G23" s="214">
        <f t="shared" si="0"/>
        <v>364133</v>
      </c>
      <c r="H23" s="214">
        <f t="shared" si="0"/>
        <v>13924</v>
      </c>
      <c r="I23" s="214">
        <f t="shared" si="0"/>
        <v>5383</v>
      </c>
      <c r="J23" s="214">
        <f t="shared" si="0"/>
        <v>21061</v>
      </c>
      <c r="K23" s="214">
        <f t="shared" si="0"/>
        <v>34906</v>
      </c>
      <c r="L23" s="214">
        <f t="shared" si="0"/>
        <v>7600</v>
      </c>
      <c r="M23" s="214">
        <f t="shared" si="0"/>
        <v>8739</v>
      </c>
      <c r="N23" s="214">
        <f t="shared" si="0"/>
        <v>1085</v>
      </c>
      <c r="O23" s="66"/>
      <c r="P23" s="6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2:40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2" ht="26.25">
      <c r="A25" s="12" t="s">
        <v>328</v>
      </c>
      <c r="B25" s="92"/>
    </row>
    <row r="26" spans="1:40" ht="17.25" customHeight="1">
      <c r="A26" s="1"/>
      <c r="B26" s="19"/>
      <c r="C26" s="19"/>
      <c r="D26" s="19"/>
      <c r="E26" s="19"/>
      <c r="F26" s="19"/>
      <c r="G26" s="19"/>
      <c r="H26" s="19"/>
      <c r="I26" s="19"/>
      <c r="J26" s="19"/>
      <c r="K26" s="50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86" customFormat="1" ht="18">
      <c r="A27" s="92" t="s">
        <v>551</v>
      </c>
      <c r="B27" s="220"/>
      <c r="C27" s="220"/>
      <c r="D27" s="220"/>
      <c r="E27" s="220"/>
      <c r="F27" s="220"/>
      <c r="G27" s="220"/>
      <c r="H27" s="220"/>
      <c r="I27" s="220"/>
      <c r="J27" s="220"/>
      <c r="K27" s="507"/>
      <c r="L27" s="220"/>
      <c r="M27" s="220"/>
      <c r="N27" s="220"/>
      <c r="O27" s="97" t="s">
        <v>0</v>
      </c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</row>
    <row r="28" spans="1:40" s="186" customFormat="1" ht="19.5" customHeight="1">
      <c r="A28" s="250" t="s">
        <v>1</v>
      </c>
      <c r="B28" s="245" t="s">
        <v>103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7" t="s">
        <v>3</v>
      </c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</row>
    <row r="29" spans="1:40" ht="54.75" customHeight="1">
      <c r="A29" s="215"/>
      <c r="B29" s="246" t="s">
        <v>118</v>
      </c>
      <c r="C29" s="246" t="s">
        <v>119</v>
      </c>
      <c r="D29" s="246" t="s">
        <v>120</v>
      </c>
      <c r="E29" s="246" t="s">
        <v>121</v>
      </c>
      <c r="F29" s="246" t="s">
        <v>122</v>
      </c>
      <c r="G29" s="246" t="s">
        <v>123</v>
      </c>
      <c r="H29" s="246" t="s">
        <v>124</v>
      </c>
      <c r="I29" s="246" t="s">
        <v>125</v>
      </c>
      <c r="J29" s="246" t="s">
        <v>126</v>
      </c>
      <c r="K29" s="246" t="s">
        <v>127</v>
      </c>
      <c r="L29" s="246" t="s">
        <v>128</v>
      </c>
      <c r="M29" s="246" t="s">
        <v>370</v>
      </c>
      <c r="N29" s="246" t="s">
        <v>129</v>
      </c>
      <c r="O29" s="703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9.5" customHeight="1">
      <c r="A30" s="128" t="s">
        <v>13</v>
      </c>
      <c r="B30" s="451"/>
      <c r="C30" s="451"/>
      <c r="D30" s="451"/>
      <c r="E30" s="451"/>
      <c r="F30" s="451"/>
      <c r="G30" s="451"/>
      <c r="H30" s="451"/>
      <c r="I30" s="451"/>
      <c r="J30" s="451"/>
      <c r="K30" s="500"/>
      <c r="L30" s="451"/>
      <c r="M30" s="451"/>
      <c r="N30" s="451"/>
      <c r="O30" s="704"/>
      <c r="P30" s="368"/>
      <c r="Q30" s="368"/>
      <c r="R30" s="368"/>
      <c r="S30" s="368"/>
      <c r="T30" s="368"/>
      <c r="U30" s="368"/>
      <c r="V30" s="36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9.5" customHeight="1">
      <c r="A31" s="119" t="s">
        <v>14</v>
      </c>
      <c r="B31" s="312">
        <v>79</v>
      </c>
      <c r="C31" s="312">
        <v>193928</v>
      </c>
      <c r="D31" s="312">
        <v>133064</v>
      </c>
      <c r="E31" s="312">
        <v>250137</v>
      </c>
      <c r="F31" s="312">
        <v>941</v>
      </c>
      <c r="G31" s="312" t="s">
        <v>479</v>
      </c>
      <c r="H31" s="312" t="s">
        <v>479</v>
      </c>
      <c r="I31" s="312">
        <v>16</v>
      </c>
      <c r="J31" s="312" t="s">
        <v>479</v>
      </c>
      <c r="K31" s="314" t="s">
        <v>479</v>
      </c>
      <c r="L31" s="312">
        <v>61006</v>
      </c>
      <c r="M31" s="312" t="s">
        <v>479</v>
      </c>
      <c r="N31" s="312">
        <v>8</v>
      </c>
      <c r="O31" s="314">
        <f aca="true" t="shared" si="1" ref="O31:O37">SUM(B31:N31,B8:N8)</f>
        <v>1526391</v>
      </c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19"/>
      <c r="AH31" s="19"/>
      <c r="AI31" s="19"/>
      <c r="AJ31" s="19"/>
      <c r="AK31" s="19"/>
      <c r="AL31" s="19"/>
      <c r="AM31" s="19"/>
      <c r="AN31" s="19"/>
    </row>
    <row r="32" spans="1:40" ht="19.5" customHeight="1">
      <c r="A32" s="121" t="s">
        <v>15</v>
      </c>
      <c r="B32" s="311" t="s">
        <v>479</v>
      </c>
      <c r="C32" s="311">
        <v>427</v>
      </c>
      <c r="D32" s="311">
        <v>399</v>
      </c>
      <c r="E32" s="311">
        <v>12</v>
      </c>
      <c r="F32" s="311" t="s">
        <v>479</v>
      </c>
      <c r="G32" s="311" t="s">
        <v>479</v>
      </c>
      <c r="H32" s="311" t="s">
        <v>479</v>
      </c>
      <c r="I32" s="311" t="s">
        <v>479</v>
      </c>
      <c r="J32" s="311" t="s">
        <v>479</v>
      </c>
      <c r="K32" s="315" t="s">
        <v>479</v>
      </c>
      <c r="L32" s="311">
        <v>11</v>
      </c>
      <c r="M32" s="311" t="s">
        <v>479</v>
      </c>
      <c r="N32" s="311" t="s">
        <v>479</v>
      </c>
      <c r="O32" s="315">
        <f t="shared" si="1"/>
        <v>4514</v>
      </c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19"/>
      <c r="AH32" s="19"/>
      <c r="AI32" s="19"/>
      <c r="AJ32" s="19"/>
      <c r="AK32" s="19"/>
      <c r="AL32" s="19"/>
      <c r="AM32" s="19"/>
      <c r="AN32" s="19"/>
    </row>
    <row r="33" spans="1:40" ht="19.5" customHeight="1">
      <c r="A33" s="119" t="s">
        <v>467</v>
      </c>
      <c r="B33" s="312" t="s">
        <v>479</v>
      </c>
      <c r="C33" s="312" t="s">
        <v>479</v>
      </c>
      <c r="D33" s="312" t="s">
        <v>479</v>
      </c>
      <c r="E33" s="312" t="s">
        <v>479</v>
      </c>
      <c r="F33" s="312" t="s">
        <v>479</v>
      </c>
      <c r="G33" s="312" t="s">
        <v>479</v>
      </c>
      <c r="H33" s="312" t="s">
        <v>479</v>
      </c>
      <c r="I33" s="312" t="s">
        <v>479</v>
      </c>
      <c r="J33" s="312" t="s">
        <v>479</v>
      </c>
      <c r="K33" s="312" t="s">
        <v>479</v>
      </c>
      <c r="L33" s="312" t="s">
        <v>479</v>
      </c>
      <c r="M33" s="312" t="s">
        <v>479</v>
      </c>
      <c r="N33" s="312" t="s">
        <v>479</v>
      </c>
      <c r="O33" s="314">
        <f t="shared" si="1"/>
        <v>0</v>
      </c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19"/>
      <c r="AH33" s="19"/>
      <c r="AI33" s="19"/>
      <c r="AJ33" s="19"/>
      <c r="AK33" s="19"/>
      <c r="AL33" s="19"/>
      <c r="AM33" s="19"/>
      <c r="AN33" s="19"/>
    </row>
    <row r="34" spans="1:40" ht="19.5" customHeight="1">
      <c r="A34" s="121" t="s">
        <v>19</v>
      </c>
      <c r="B34" s="311" t="s">
        <v>479</v>
      </c>
      <c r="C34" s="311" t="s">
        <v>479</v>
      </c>
      <c r="D34" s="311" t="s">
        <v>479</v>
      </c>
      <c r="E34" s="311" t="s">
        <v>479</v>
      </c>
      <c r="F34" s="311" t="s">
        <v>479</v>
      </c>
      <c r="G34" s="311" t="s">
        <v>479</v>
      </c>
      <c r="H34" s="311" t="s">
        <v>479</v>
      </c>
      <c r="I34" s="311" t="s">
        <v>479</v>
      </c>
      <c r="J34" s="311" t="s">
        <v>479</v>
      </c>
      <c r="K34" s="311" t="s">
        <v>479</v>
      </c>
      <c r="L34" s="311" t="s">
        <v>479</v>
      </c>
      <c r="M34" s="311" t="s">
        <v>479</v>
      </c>
      <c r="N34" s="311" t="s">
        <v>479</v>
      </c>
      <c r="O34" s="315">
        <f t="shared" si="1"/>
        <v>13</v>
      </c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19"/>
      <c r="AH34" s="19"/>
      <c r="AI34" s="19"/>
      <c r="AJ34" s="19"/>
      <c r="AK34" s="19"/>
      <c r="AL34" s="19"/>
      <c r="AM34" s="19"/>
      <c r="AN34" s="19"/>
    </row>
    <row r="35" spans="1:40" ht="19.5" customHeight="1">
      <c r="A35" s="119" t="s">
        <v>20</v>
      </c>
      <c r="B35" s="312" t="s">
        <v>479</v>
      </c>
      <c r="C35" s="312" t="s">
        <v>479</v>
      </c>
      <c r="D35" s="312" t="s">
        <v>479</v>
      </c>
      <c r="E35" s="312" t="s">
        <v>479</v>
      </c>
      <c r="F35" s="312" t="s">
        <v>479</v>
      </c>
      <c r="G35" s="312" t="s">
        <v>479</v>
      </c>
      <c r="H35" s="312" t="s">
        <v>479</v>
      </c>
      <c r="I35" s="312" t="s">
        <v>479</v>
      </c>
      <c r="J35" s="312" t="s">
        <v>479</v>
      </c>
      <c r="K35" s="312" t="s">
        <v>479</v>
      </c>
      <c r="L35" s="312" t="s">
        <v>479</v>
      </c>
      <c r="M35" s="312" t="s">
        <v>479</v>
      </c>
      <c r="N35" s="312" t="s">
        <v>479</v>
      </c>
      <c r="O35" s="314">
        <f t="shared" si="1"/>
        <v>0</v>
      </c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19"/>
      <c r="AH35" s="19"/>
      <c r="AI35" s="19"/>
      <c r="AJ35" s="19"/>
      <c r="AK35" s="19"/>
      <c r="AL35" s="19"/>
      <c r="AM35" s="19"/>
      <c r="AN35" s="19"/>
    </row>
    <row r="36" spans="1:40" ht="19.5" customHeight="1">
      <c r="A36" s="121" t="s">
        <v>21</v>
      </c>
      <c r="B36" s="311" t="s">
        <v>479</v>
      </c>
      <c r="C36" s="311" t="s">
        <v>479</v>
      </c>
      <c r="D36" s="311" t="s">
        <v>479</v>
      </c>
      <c r="E36" s="311" t="s">
        <v>479</v>
      </c>
      <c r="F36" s="311" t="s">
        <v>479</v>
      </c>
      <c r="G36" s="311" t="s">
        <v>479</v>
      </c>
      <c r="H36" s="311" t="s">
        <v>479</v>
      </c>
      <c r="I36" s="311" t="s">
        <v>479</v>
      </c>
      <c r="J36" s="311" t="s">
        <v>479</v>
      </c>
      <c r="K36" s="311" t="s">
        <v>479</v>
      </c>
      <c r="L36" s="311" t="s">
        <v>479</v>
      </c>
      <c r="M36" s="311" t="s">
        <v>479</v>
      </c>
      <c r="N36" s="311" t="s">
        <v>479</v>
      </c>
      <c r="O36" s="315">
        <f t="shared" si="1"/>
        <v>0</v>
      </c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19"/>
      <c r="AH36" s="19"/>
      <c r="AI36" s="19"/>
      <c r="AJ36" s="19"/>
      <c r="AK36" s="19"/>
      <c r="AL36" s="19"/>
      <c r="AM36" s="19"/>
      <c r="AN36" s="19"/>
    </row>
    <row r="37" spans="1:40" ht="19.5" customHeight="1">
      <c r="A37" s="124" t="s">
        <v>23</v>
      </c>
      <c r="B37" s="312" t="s">
        <v>479</v>
      </c>
      <c r="C37" s="312" t="s">
        <v>479</v>
      </c>
      <c r="D37" s="312" t="s">
        <v>479</v>
      </c>
      <c r="E37" s="312" t="s">
        <v>479</v>
      </c>
      <c r="F37" s="312" t="s">
        <v>479</v>
      </c>
      <c r="G37" s="312" t="s">
        <v>479</v>
      </c>
      <c r="H37" s="312" t="s">
        <v>479</v>
      </c>
      <c r="I37" s="312" t="s">
        <v>479</v>
      </c>
      <c r="J37" s="312" t="s">
        <v>479</v>
      </c>
      <c r="K37" s="312" t="s">
        <v>479</v>
      </c>
      <c r="L37" s="312" t="s">
        <v>479</v>
      </c>
      <c r="M37" s="312" t="s">
        <v>479</v>
      </c>
      <c r="N37" s="312" t="s">
        <v>479</v>
      </c>
      <c r="O37" s="314">
        <f t="shared" si="1"/>
        <v>0</v>
      </c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19"/>
      <c r="AH37" s="19"/>
      <c r="AI37" s="19"/>
      <c r="AJ37" s="19"/>
      <c r="AK37" s="19"/>
      <c r="AL37" s="19"/>
      <c r="AM37" s="19"/>
      <c r="AN37" s="19"/>
    </row>
    <row r="38" spans="1:40" s="30" customFormat="1" ht="19.5" customHeight="1">
      <c r="A38" s="182" t="s">
        <v>470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5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3"/>
      <c r="AH38" s="33"/>
      <c r="AI38" s="33"/>
      <c r="AJ38" s="33"/>
      <c r="AK38" s="33"/>
      <c r="AL38" s="33"/>
      <c r="AM38" s="33"/>
      <c r="AN38" s="33"/>
    </row>
    <row r="39" spans="1:40" ht="19.5" customHeight="1">
      <c r="A39" s="698" t="s">
        <v>469</v>
      </c>
      <c r="B39" s="311" t="s">
        <v>479</v>
      </c>
      <c r="C39" s="311" t="s">
        <v>479</v>
      </c>
      <c r="D39" s="311" t="s">
        <v>479</v>
      </c>
      <c r="E39" s="311" t="s">
        <v>479</v>
      </c>
      <c r="F39" s="311" t="s">
        <v>479</v>
      </c>
      <c r="G39" s="311" t="s">
        <v>479</v>
      </c>
      <c r="H39" s="311" t="s">
        <v>479</v>
      </c>
      <c r="I39" s="311" t="s">
        <v>479</v>
      </c>
      <c r="J39" s="311" t="s">
        <v>479</v>
      </c>
      <c r="K39" s="311" t="s">
        <v>479</v>
      </c>
      <c r="L39" s="311" t="s">
        <v>479</v>
      </c>
      <c r="M39" s="311" t="s">
        <v>479</v>
      </c>
      <c r="N39" s="311" t="s">
        <v>479</v>
      </c>
      <c r="O39" s="315">
        <f>SUM(B39:N39,B16:N16)</f>
        <v>40</v>
      </c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19"/>
      <c r="AH39" s="19"/>
      <c r="AI39" s="19"/>
      <c r="AJ39" s="19"/>
      <c r="AK39" s="19"/>
      <c r="AL39" s="19"/>
      <c r="AM39" s="19"/>
      <c r="AN39" s="19"/>
    </row>
    <row r="40" spans="1:40" ht="19.5" customHeight="1">
      <c r="A40" s="126" t="s">
        <v>42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4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19"/>
      <c r="AH40" s="19"/>
      <c r="AI40" s="19"/>
      <c r="AJ40" s="19"/>
      <c r="AK40" s="19"/>
      <c r="AL40" s="19"/>
      <c r="AM40" s="19"/>
      <c r="AN40" s="19"/>
    </row>
    <row r="41" spans="1:40" ht="19.5" customHeight="1">
      <c r="A41" s="125" t="s">
        <v>332</v>
      </c>
      <c r="B41" s="311" t="s">
        <v>479</v>
      </c>
      <c r="C41" s="311" t="s">
        <v>479</v>
      </c>
      <c r="D41" s="311" t="s">
        <v>479</v>
      </c>
      <c r="E41" s="311" t="s">
        <v>479</v>
      </c>
      <c r="F41" s="311" t="s">
        <v>479</v>
      </c>
      <c r="G41" s="311" t="s">
        <v>479</v>
      </c>
      <c r="H41" s="311" t="s">
        <v>479</v>
      </c>
      <c r="I41" s="311" t="s">
        <v>479</v>
      </c>
      <c r="J41" s="311" t="s">
        <v>479</v>
      </c>
      <c r="K41" s="311" t="s">
        <v>479</v>
      </c>
      <c r="L41" s="311" t="s">
        <v>479</v>
      </c>
      <c r="M41" s="311" t="s">
        <v>479</v>
      </c>
      <c r="N41" s="311" t="s">
        <v>479</v>
      </c>
      <c r="O41" s="315">
        <f>SUM(B41:N41,B18:N18)</f>
        <v>351</v>
      </c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19"/>
      <c r="AH41" s="19"/>
      <c r="AI41" s="19"/>
      <c r="AJ41" s="19"/>
      <c r="AK41" s="19"/>
      <c r="AL41" s="19"/>
      <c r="AM41" s="19"/>
      <c r="AN41" s="19"/>
    </row>
    <row r="42" spans="1:40" ht="19.5" customHeight="1">
      <c r="A42" s="126" t="s">
        <v>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4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19"/>
      <c r="AH42" s="19"/>
      <c r="AI42" s="19"/>
      <c r="AJ42" s="19"/>
      <c r="AK42" s="19"/>
      <c r="AL42" s="19"/>
      <c r="AM42" s="19"/>
      <c r="AN42" s="19"/>
    </row>
    <row r="43" spans="1:40" ht="19.5" customHeight="1">
      <c r="A43" s="125" t="s">
        <v>47</v>
      </c>
      <c r="B43" s="311" t="s">
        <v>479</v>
      </c>
      <c r="C43" s="311" t="s">
        <v>479</v>
      </c>
      <c r="D43" s="311" t="s">
        <v>479</v>
      </c>
      <c r="E43" s="311" t="s">
        <v>479</v>
      </c>
      <c r="F43" s="311" t="s">
        <v>479</v>
      </c>
      <c r="G43" s="311" t="s">
        <v>479</v>
      </c>
      <c r="H43" s="311" t="s">
        <v>479</v>
      </c>
      <c r="I43" s="311" t="s">
        <v>479</v>
      </c>
      <c r="J43" s="311" t="s">
        <v>479</v>
      </c>
      <c r="K43" s="311" t="s">
        <v>479</v>
      </c>
      <c r="L43" s="311" t="s">
        <v>479</v>
      </c>
      <c r="M43" s="311" t="s">
        <v>479</v>
      </c>
      <c r="N43" s="311" t="s">
        <v>479</v>
      </c>
      <c r="O43" s="315">
        <f>SUM(B20:N20,B43:N43)</f>
        <v>1043</v>
      </c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19"/>
      <c r="AH43" s="19"/>
      <c r="AI43" s="19"/>
      <c r="AJ43" s="19"/>
      <c r="AK43" s="19"/>
      <c r="AL43" s="19"/>
      <c r="AM43" s="19"/>
      <c r="AN43" s="19"/>
    </row>
    <row r="44" spans="1:40" ht="19.5" customHeight="1">
      <c r="A44" s="126" t="s">
        <v>48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4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19"/>
      <c r="AH44" s="19"/>
      <c r="AI44" s="19"/>
      <c r="AJ44" s="19"/>
      <c r="AK44" s="19"/>
      <c r="AL44" s="19"/>
      <c r="AM44" s="19"/>
      <c r="AN44" s="19"/>
    </row>
    <row r="45" spans="1:40" ht="19.5" customHeight="1">
      <c r="A45" s="125" t="s">
        <v>49</v>
      </c>
      <c r="B45" s="311" t="s">
        <v>479</v>
      </c>
      <c r="C45" s="311">
        <v>2976</v>
      </c>
      <c r="D45" s="311">
        <v>3323</v>
      </c>
      <c r="E45" s="311">
        <v>14170</v>
      </c>
      <c r="F45" s="311">
        <v>10</v>
      </c>
      <c r="G45" s="311">
        <v>225</v>
      </c>
      <c r="H45" s="311" t="s">
        <v>479</v>
      </c>
      <c r="I45" s="311" t="s">
        <v>479</v>
      </c>
      <c r="J45" s="311" t="s">
        <v>479</v>
      </c>
      <c r="K45" s="311" t="s">
        <v>479</v>
      </c>
      <c r="L45" s="311" t="s">
        <v>479</v>
      </c>
      <c r="M45" s="311" t="s">
        <v>479</v>
      </c>
      <c r="N45" s="311" t="s">
        <v>479</v>
      </c>
      <c r="O45" s="315">
        <f>SUM(B45:N45,B22:N22)</f>
        <v>117071</v>
      </c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19"/>
      <c r="AH45" s="19"/>
      <c r="AI45" s="19"/>
      <c r="AJ45" s="19"/>
      <c r="AK45" s="19"/>
      <c r="AL45" s="19"/>
      <c r="AM45" s="19"/>
      <c r="AN45" s="19"/>
    </row>
    <row r="46" spans="1:40" ht="39.75" customHeight="1">
      <c r="A46" s="204" t="s">
        <v>3</v>
      </c>
      <c r="B46" s="214">
        <f>SUM(B30:B45)</f>
        <v>79</v>
      </c>
      <c r="C46" s="214">
        <f aca="true" t="shared" si="2" ref="C46:M46">SUM(C30:C45)</f>
        <v>197331</v>
      </c>
      <c r="D46" s="214">
        <f t="shared" si="2"/>
        <v>136786</v>
      </c>
      <c r="E46" s="214">
        <f t="shared" si="2"/>
        <v>264319</v>
      </c>
      <c r="F46" s="214">
        <f t="shared" si="2"/>
        <v>951</v>
      </c>
      <c r="G46" s="214">
        <f t="shared" si="2"/>
        <v>225</v>
      </c>
      <c r="H46" s="214">
        <f t="shared" si="2"/>
        <v>0</v>
      </c>
      <c r="I46" s="214">
        <f t="shared" si="2"/>
        <v>16</v>
      </c>
      <c r="J46" s="214">
        <f t="shared" si="2"/>
        <v>0</v>
      </c>
      <c r="K46" s="214">
        <f t="shared" si="2"/>
        <v>0</v>
      </c>
      <c r="L46" s="214">
        <f t="shared" si="2"/>
        <v>61017</v>
      </c>
      <c r="M46" s="214">
        <f t="shared" si="2"/>
        <v>0</v>
      </c>
      <c r="N46" s="214">
        <f>SUM(N31:N45)</f>
        <v>8</v>
      </c>
      <c r="O46" s="214">
        <f>SUM(O31:O45)</f>
        <v>1649423</v>
      </c>
      <c r="P46" s="721"/>
      <c r="Q46" s="66"/>
      <c r="R46" s="66"/>
      <c r="S46" s="66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8">
      <c r="A47" s="157" t="s">
        <v>393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2:40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2:40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2:40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2:40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2:40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2:40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2:40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2:40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2:40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2:40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2:40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2:40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2:40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2:40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2:40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2:40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2:40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2:40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722"/>
      <c r="M66" s="19"/>
      <c r="N66" s="19"/>
      <c r="O66" s="2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2:40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2:40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2:40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2:40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2:40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2:40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2:40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2:40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2:40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2:40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2:40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2:40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2:40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2:40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2:40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2:40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0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2:40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2:40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2:40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2:40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2:40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2:40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2:40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2:40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2:40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2:40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2:40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2:40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2:40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2:40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2:40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2:40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2:40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2:40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2:40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2:40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2:40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2:40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2:40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2:40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2:40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2:40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2:40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2:40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2:40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2:40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2:40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2:40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2:40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2:40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2:40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2:40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2:40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2:40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2:40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2:40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2:40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2:40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2:40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2:40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2:40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2:40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2:40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2:40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2:40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2:40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2:40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2:40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2:40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2:40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2:40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2:40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2:40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2:40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2:40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2:40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2:40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2:40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2:40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2:40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0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2:40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0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2:40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2:40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2:40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2:40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0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2:40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2:40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0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2:40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0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2:40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2:40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0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2:40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0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2:40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0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2:40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2:40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0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2:40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2:40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2:40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0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2:40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0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2:40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0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2:40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0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2:40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0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2:40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0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2:40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0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2:40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0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2:40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2:40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0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2:40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20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2:40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0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2:40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0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2:40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0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2:40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0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2:40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0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2:40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0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2:40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0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2:40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0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2:40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0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2:40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0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2:40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0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2:40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0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2:40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0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2:40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0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2:40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20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2:40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0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2:40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20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2:40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20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2:40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0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2:40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20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2:40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20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2:40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0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2:40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0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2:40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20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2:40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2:40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20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2:40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20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2:40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2:40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0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2:40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0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2:40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0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2:40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20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2:40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0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2:40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0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2:40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0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2:40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0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2:40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0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2:40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2:40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0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2:40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0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2:40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0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2:40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0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2:40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0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2:40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0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2:40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0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2:40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20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2:40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20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2:40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20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2:40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0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2:40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0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2:40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0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2:40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0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2:40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0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2:40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20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2:40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20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2:40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20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2:40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20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2:40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20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2:40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20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2:40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20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2:40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20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2:40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20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2:40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20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2:40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20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2:40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20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2:40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20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2:40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20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2:40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20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2:40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20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2:40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20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2:40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20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2:40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20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2:40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20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2:40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20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2:40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20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2:40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20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2:40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20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2:40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20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2:40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20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2:40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0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2:40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20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2:40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0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2:40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20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2:40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20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2:40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20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2:40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20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2:40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20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2:40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20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2:40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20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2:40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20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2:40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20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2:40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20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2:40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20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2:40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20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2:40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20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2:40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20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2:40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20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2:40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20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2:40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20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2:40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20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2:40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20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2:40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20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2:40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20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2:40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20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  <row r="278" spans="2:40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20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2:40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20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</row>
    <row r="280" spans="2:40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20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</row>
    <row r="281" spans="2:40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20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</row>
    <row r="282" spans="2:40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20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</row>
    <row r="283" spans="2:40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20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</row>
    <row r="284" spans="2:40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20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</row>
    <row r="285" spans="2:40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20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</row>
    <row r="286" spans="2:40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20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</row>
    <row r="287" spans="2:40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20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</row>
    <row r="288" spans="2:40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20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</row>
    <row r="289" spans="2:40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20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</row>
    <row r="290" spans="2:40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20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</row>
    <row r="291" spans="2:40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20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</row>
    <row r="292" spans="2:40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20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</row>
    <row r="293" spans="2:40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</row>
    <row r="294" spans="2:40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</row>
    <row r="295" spans="2:40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</row>
    <row r="296" spans="2:40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</row>
    <row r="297" spans="2:40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</row>
    <row r="298" spans="2:40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</row>
    <row r="299" spans="2:40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</row>
    <row r="300" spans="2:40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</row>
    <row r="301" spans="2:40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</row>
    <row r="302" spans="2:40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</row>
    <row r="303" spans="2:40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</row>
    <row r="304" spans="2:40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</row>
    <row r="305" spans="2:40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</row>
    <row r="306" spans="2:40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</row>
    <row r="307" spans="2:40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</row>
    <row r="308" spans="2:40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</row>
    <row r="309" spans="2:40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</row>
    <row r="310" spans="2:40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</row>
    <row r="311" spans="2:40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</row>
    <row r="312" spans="2:40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</row>
    <row r="313" spans="2:40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</row>
    <row r="314" spans="2:40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</row>
    <row r="315" spans="2:40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</row>
    <row r="316" spans="2:40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</row>
    <row r="317" spans="2:40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</row>
    <row r="318" spans="2:40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</row>
    <row r="319" spans="2:40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</row>
    <row r="320" spans="2:40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</row>
    <row r="321" spans="2:40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</row>
    <row r="322" spans="2:40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</row>
    <row r="323" spans="2:40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</row>
    <row r="324" spans="2:40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</row>
    <row r="325" spans="2:40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</row>
    <row r="326" spans="2:40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</row>
    <row r="327" spans="2:40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</row>
    <row r="328" spans="2:40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</row>
    <row r="329" spans="2:40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</row>
    <row r="330" spans="2:40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</row>
    <row r="331" spans="2:40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</row>
    <row r="332" spans="2:40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</row>
    <row r="333" spans="2:40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</row>
    <row r="334" spans="2:40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</row>
    <row r="335" spans="2:40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</row>
    <row r="336" spans="2:40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</row>
    <row r="337" spans="2:40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</row>
    <row r="338" spans="2:40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</row>
    <row r="339" spans="2:40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</row>
    <row r="340" spans="2:40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</row>
    <row r="341" spans="2:40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</row>
    <row r="342" spans="2:40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</row>
    <row r="343" spans="2:40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</row>
    <row r="344" spans="2:40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</row>
    <row r="345" spans="2:40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</row>
    <row r="346" spans="2:40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</row>
    <row r="347" spans="2:40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</row>
    <row r="348" spans="2:40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</row>
    <row r="349" spans="2:40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</row>
    <row r="350" spans="2:40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</row>
    <row r="351" spans="2:40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</row>
    <row r="352" spans="2:40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</row>
    <row r="353" spans="2:40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</row>
    <row r="354" spans="2:40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</row>
    <row r="355" spans="2:40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</row>
    <row r="356" spans="2:40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</row>
    <row r="357" spans="2:40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</row>
    <row r="358" spans="2:40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</row>
    <row r="359" spans="2:40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</row>
    <row r="360" spans="2:40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</row>
    <row r="361" spans="2:40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</row>
    <row r="362" spans="2:40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</row>
    <row r="363" spans="2:40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</row>
    <row r="364" spans="2:40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</row>
    <row r="365" spans="2:40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</row>
    <row r="366" spans="2:40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</row>
    <row r="367" spans="2:40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</row>
    <row r="368" spans="2:40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</row>
    <row r="369" spans="2:40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</row>
    <row r="370" spans="2:40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</row>
    <row r="371" spans="2:40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</row>
    <row r="372" spans="2:40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</row>
    <row r="373" spans="2:40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</row>
    <row r="374" spans="2:40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</row>
    <row r="375" spans="2:40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</row>
    <row r="376" spans="2:40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</row>
    <row r="377" spans="2:40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</row>
    <row r="378" spans="2:40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</row>
    <row r="379" spans="2:40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</row>
    <row r="380" spans="2:40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</row>
    <row r="381" spans="2:40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</row>
    <row r="382" spans="2:40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</row>
    <row r="383" spans="2:40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</row>
    <row r="384" spans="2:40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</row>
    <row r="385" spans="2:40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</row>
    <row r="386" spans="2:40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</row>
    <row r="387" spans="2:40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</row>
    <row r="388" spans="2:40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</row>
    <row r="389" spans="2:40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</row>
  </sheetData>
  <sheetProtection/>
  <printOptions horizontalCentered="1"/>
  <pageMargins left="0.4330708661417323" right="0.4330708661417323" top="0.5905511811023623" bottom="0.5905511811023623" header="0.31496062992125984" footer="0.31496062992125984"/>
  <pageSetup fitToHeight="2" fitToWidth="1" horizontalDpi="600" verticalDpi="600" orientation="landscape" paperSize="9" scale="47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zoomScaleSheetLayoutView="100" zoomScalePageLayoutView="0" workbookViewId="0" topLeftCell="A1">
      <selection activeCell="B66" sqref="B66"/>
    </sheetView>
  </sheetViews>
  <sheetFormatPr defaultColWidth="9.140625" defaultRowHeight="12.75"/>
  <cols>
    <col min="2" max="2" width="99.8515625" style="0" customWidth="1"/>
    <col min="3" max="3" width="24.57421875" style="0" customWidth="1"/>
  </cols>
  <sheetData>
    <row r="1" ht="12.75">
      <c r="B1" s="746" t="s">
        <v>484</v>
      </c>
    </row>
    <row r="2" ht="12.75">
      <c r="A2" s="293" t="s">
        <v>485</v>
      </c>
    </row>
    <row r="3" ht="12.75">
      <c r="A3" s="750" t="s">
        <v>558</v>
      </c>
    </row>
    <row r="4" ht="12.75">
      <c r="A4" s="750" t="s">
        <v>564</v>
      </c>
    </row>
    <row r="5" ht="12.75">
      <c r="A5" s="736" t="s">
        <v>486</v>
      </c>
    </row>
    <row r="7" ht="12.75">
      <c r="A7" s="293" t="s">
        <v>487</v>
      </c>
    </row>
    <row r="8" ht="12.75">
      <c r="A8" t="s">
        <v>488</v>
      </c>
    </row>
    <row r="10" spans="1:2" ht="12.75">
      <c r="A10" s="293" t="s">
        <v>502</v>
      </c>
      <c r="B10" s="293" t="s">
        <v>503</v>
      </c>
    </row>
    <row r="11" spans="1:5" ht="12.75">
      <c r="A11" s="821">
        <v>1</v>
      </c>
      <c r="B11" s="750" t="s">
        <v>504</v>
      </c>
      <c r="E11" s="744"/>
    </row>
    <row r="12" spans="1:5" ht="12.75">
      <c r="A12" s="821" t="s">
        <v>520</v>
      </c>
      <c r="B12" s="750" t="s">
        <v>521</v>
      </c>
      <c r="E12" s="745"/>
    </row>
    <row r="13" spans="1:5" ht="12.75">
      <c r="A13" s="821">
        <v>2</v>
      </c>
      <c r="B13" s="750" t="s">
        <v>505</v>
      </c>
      <c r="E13" s="744"/>
    </row>
    <row r="14" spans="1:5" ht="12.75">
      <c r="A14" s="821" t="s">
        <v>522</v>
      </c>
      <c r="B14" s="750" t="s">
        <v>524</v>
      </c>
      <c r="E14" s="744"/>
    </row>
    <row r="15" spans="1:5" ht="12.75">
      <c r="A15" s="821" t="s">
        <v>523</v>
      </c>
      <c r="B15" s="750" t="s">
        <v>525</v>
      </c>
      <c r="E15" s="744"/>
    </row>
    <row r="16" spans="1:5" ht="12.75">
      <c r="A16" s="821">
        <v>3</v>
      </c>
      <c r="B16" s="750" t="s">
        <v>526</v>
      </c>
      <c r="E16" s="744"/>
    </row>
    <row r="17" spans="1:5" ht="12.75">
      <c r="A17" s="821">
        <v>3</v>
      </c>
      <c r="B17" s="750" t="s">
        <v>506</v>
      </c>
      <c r="E17" s="744"/>
    </row>
    <row r="18" spans="1:5" ht="12.75">
      <c r="A18" s="821" t="s">
        <v>527</v>
      </c>
      <c r="B18" s="750" t="s">
        <v>529</v>
      </c>
      <c r="E18" s="744"/>
    </row>
    <row r="19" spans="1:5" ht="12.75">
      <c r="A19" s="821" t="s">
        <v>528</v>
      </c>
      <c r="B19" s="750" t="s">
        <v>530</v>
      </c>
      <c r="E19" s="744"/>
    </row>
    <row r="20" spans="1:5" ht="12.75">
      <c r="A20" s="821" t="s">
        <v>545</v>
      </c>
      <c r="B20" s="750" t="s">
        <v>546</v>
      </c>
      <c r="E20" s="744"/>
    </row>
    <row r="21" spans="1:6" ht="12.75">
      <c r="A21" s="821">
        <v>4</v>
      </c>
      <c r="B21" s="750" t="s">
        <v>507</v>
      </c>
      <c r="F21" s="744"/>
    </row>
    <row r="22" spans="1:6" ht="12.75">
      <c r="A22" s="821">
        <v>5</v>
      </c>
      <c r="B22" s="750" t="s">
        <v>508</v>
      </c>
      <c r="F22" s="744"/>
    </row>
    <row r="23" ht="12.75">
      <c r="A23" s="744"/>
    </row>
    <row r="24" ht="12.75">
      <c r="A24" s="293" t="s">
        <v>509</v>
      </c>
    </row>
    <row r="25" spans="1:2" ht="12.75">
      <c r="A25" s="293" t="s">
        <v>502</v>
      </c>
      <c r="B25" s="293" t="s">
        <v>503</v>
      </c>
    </row>
    <row r="26" spans="1:5" ht="12.75">
      <c r="A26" s="821">
        <v>6</v>
      </c>
      <c r="B26" s="750" t="s">
        <v>510</v>
      </c>
      <c r="E26" s="744"/>
    </row>
    <row r="27" spans="1:5" ht="12.75">
      <c r="A27" s="821" t="s">
        <v>511</v>
      </c>
      <c r="B27" s="750" t="s">
        <v>512</v>
      </c>
      <c r="E27" s="744"/>
    </row>
    <row r="28" spans="1:5" ht="12.75">
      <c r="A28" s="821" t="s">
        <v>531</v>
      </c>
      <c r="B28" s="750" t="s">
        <v>533</v>
      </c>
      <c r="E28" s="744"/>
    </row>
    <row r="29" spans="1:5" ht="12.75">
      <c r="A29" s="821" t="s">
        <v>532</v>
      </c>
      <c r="B29" s="750" t="s">
        <v>534</v>
      </c>
      <c r="E29" s="744"/>
    </row>
    <row r="30" spans="1:5" ht="12.75">
      <c r="A30" s="821">
        <v>7</v>
      </c>
      <c r="B30" s="750" t="s">
        <v>535</v>
      </c>
      <c r="E30" s="744"/>
    </row>
    <row r="31" spans="1:2" ht="12.75">
      <c r="A31" s="821">
        <v>8</v>
      </c>
      <c r="B31" s="750" t="s">
        <v>536</v>
      </c>
    </row>
    <row r="32" ht="12.75">
      <c r="A32" s="744"/>
    </row>
    <row r="33" ht="12.75">
      <c r="A33" s="293" t="s">
        <v>513</v>
      </c>
    </row>
    <row r="34" spans="1:2" ht="12.75">
      <c r="A34" s="293" t="s">
        <v>502</v>
      </c>
      <c r="B34" s="293" t="s">
        <v>503</v>
      </c>
    </row>
    <row r="35" spans="1:4" ht="12.75">
      <c r="A35" s="821">
        <v>9</v>
      </c>
      <c r="B35" s="750" t="s">
        <v>514</v>
      </c>
      <c r="D35" s="744"/>
    </row>
    <row r="36" spans="1:5" ht="12.75">
      <c r="A36" s="821" t="s">
        <v>515</v>
      </c>
      <c r="B36" s="750" t="s">
        <v>516</v>
      </c>
      <c r="E36" s="744"/>
    </row>
    <row r="37" spans="1:5" ht="12.75">
      <c r="A37" s="821">
        <v>10</v>
      </c>
      <c r="B37" s="750" t="s">
        <v>537</v>
      </c>
      <c r="E37" s="744"/>
    </row>
    <row r="38" spans="1:2" ht="12.75">
      <c r="A38" s="821">
        <v>10</v>
      </c>
      <c r="B38" s="750" t="s">
        <v>538</v>
      </c>
    </row>
    <row r="39" spans="1:2" ht="12.75">
      <c r="A39" s="821">
        <v>11</v>
      </c>
      <c r="B39" s="750" t="s">
        <v>539</v>
      </c>
    </row>
    <row r="40" spans="1:2" ht="12.75">
      <c r="A40" s="821">
        <v>12</v>
      </c>
      <c r="B40" s="750" t="s">
        <v>540</v>
      </c>
    </row>
    <row r="41" spans="1:2" ht="12.75">
      <c r="A41" s="821">
        <v>15</v>
      </c>
      <c r="B41" s="750" t="s">
        <v>542</v>
      </c>
    </row>
    <row r="42" spans="1:2" ht="12.75">
      <c r="A42" s="821">
        <v>16</v>
      </c>
      <c r="B42" s="750" t="s">
        <v>543</v>
      </c>
    </row>
    <row r="43" spans="2:12" ht="12.75">
      <c r="B43" s="744"/>
      <c r="L43" s="744"/>
    </row>
    <row r="44" spans="1:4" ht="12.75">
      <c r="A44" s="293" t="s">
        <v>517</v>
      </c>
      <c r="D44" s="744"/>
    </row>
    <row r="45" spans="1:5" ht="12.75">
      <c r="A45" s="750" t="s">
        <v>518</v>
      </c>
      <c r="B45" s="750" t="s">
        <v>519</v>
      </c>
      <c r="E45" s="744"/>
    </row>
    <row r="46" spans="1:5" ht="12.75">
      <c r="A46" s="744"/>
      <c r="C46" s="744"/>
      <c r="E46" s="744"/>
    </row>
    <row r="47" spans="1:5" ht="12.75">
      <c r="A47" s="744"/>
      <c r="C47" s="744"/>
      <c r="E47" s="744"/>
    </row>
    <row r="48" spans="1:5" ht="12.75">
      <c r="A48" t="s">
        <v>544</v>
      </c>
      <c r="C48" s="744"/>
      <c r="E48" s="744"/>
    </row>
    <row r="49" spans="1:5" ht="12.75">
      <c r="A49" s="744"/>
      <c r="C49" s="744"/>
      <c r="E49" s="744"/>
    </row>
    <row r="50" spans="2:12" ht="12.75" customHeight="1">
      <c r="B50" s="815" t="s">
        <v>565</v>
      </c>
      <c r="C50" s="737"/>
      <c r="D50" s="737"/>
      <c r="E50" s="737"/>
      <c r="F50" s="737"/>
      <c r="G50" s="11"/>
      <c r="H50" s="11"/>
      <c r="I50" s="11"/>
      <c r="J50" s="11"/>
      <c r="K50" s="11"/>
      <c r="L50" s="11"/>
    </row>
    <row r="51" spans="2:12" ht="12.75">
      <c r="B51" s="816" t="s">
        <v>566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2.75">
      <c r="B52" s="817" t="s">
        <v>567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2.75">
      <c r="B53" s="818" t="s">
        <v>568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2.75">
      <c r="B54" s="818" t="s">
        <v>569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2.75">
      <c r="B55" s="750" t="s">
        <v>570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2.75">
      <c r="B56" s="819" t="s">
        <v>571</v>
      </c>
      <c r="C56" s="738"/>
      <c r="D56" s="738"/>
      <c r="E56" s="738"/>
      <c r="F56" s="738"/>
      <c r="G56" s="738"/>
      <c r="H56" s="738"/>
      <c r="I56" s="738"/>
      <c r="J56" s="738"/>
      <c r="K56" s="738"/>
      <c r="L56" s="738"/>
    </row>
    <row r="57" spans="2:12" ht="12.75">
      <c r="B57" s="819" t="s">
        <v>572</v>
      </c>
      <c r="C57" s="738"/>
      <c r="D57" s="738"/>
      <c r="E57" s="738"/>
      <c r="F57" s="738"/>
      <c r="G57" s="738"/>
      <c r="H57" s="738"/>
      <c r="I57" s="738"/>
      <c r="J57" s="738"/>
      <c r="K57" s="738"/>
      <c r="L57" s="738"/>
    </row>
    <row r="58" spans="2:12" ht="12.75"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</row>
    <row r="59" ht="12.75">
      <c r="A59" s="293" t="s">
        <v>489</v>
      </c>
    </row>
    <row r="60" ht="12.75">
      <c r="A60" t="s">
        <v>573</v>
      </c>
    </row>
    <row r="62" ht="12.75">
      <c r="A62" s="293" t="s">
        <v>490</v>
      </c>
    </row>
    <row r="63" spans="1:2" ht="12.75">
      <c r="A63" t="s">
        <v>491</v>
      </c>
      <c r="B63" t="s">
        <v>492</v>
      </c>
    </row>
    <row r="64" spans="1:2" ht="12.75">
      <c r="A64" t="s">
        <v>493</v>
      </c>
      <c r="B64" t="s">
        <v>494</v>
      </c>
    </row>
    <row r="65" spans="1:2" ht="14.25">
      <c r="A65" s="739" t="s">
        <v>479</v>
      </c>
      <c r="B65" t="s">
        <v>495</v>
      </c>
    </row>
    <row r="66" spans="1:2" ht="14.25">
      <c r="A66" s="740" t="s">
        <v>496</v>
      </c>
      <c r="B66" t="s">
        <v>497</v>
      </c>
    </row>
    <row r="68" ht="12.75">
      <c r="A68" s="293" t="s">
        <v>498</v>
      </c>
    </row>
    <row r="69" ht="12.75">
      <c r="A69" s="11" t="s">
        <v>499</v>
      </c>
    </row>
    <row r="70" ht="12.75">
      <c r="A70" s="11" t="s">
        <v>500</v>
      </c>
    </row>
    <row r="71" ht="12.75">
      <c r="A71" s="11"/>
    </row>
    <row r="72" ht="12.75">
      <c r="A72" s="742" t="s">
        <v>501</v>
      </c>
    </row>
    <row r="73" ht="12.75">
      <c r="A73" s="743" t="s">
        <v>486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9" r:id="rId1"/>
  <ignoredErrors>
    <ignoredError sqref="A14:A15 A18:A20 A28:A2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</sheetPr>
  <dimension ref="A1:U39"/>
  <sheetViews>
    <sheetView showGridLines="0" zoomScalePageLayoutView="0" workbookViewId="0" topLeftCell="A1">
      <selection activeCell="I39" sqref="I39"/>
    </sheetView>
  </sheetViews>
  <sheetFormatPr defaultColWidth="9.140625" defaultRowHeight="12.75"/>
  <cols>
    <col min="1" max="1" width="47.7109375" style="0" customWidth="1"/>
    <col min="2" max="2" width="18.00390625" style="0" customWidth="1"/>
    <col min="3" max="3" width="15.7109375" style="0" customWidth="1"/>
    <col min="4" max="4" width="18.28125" style="0" customWidth="1"/>
    <col min="5" max="5" width="19.7109375" style="0" customWidth="1"/>
    <col min="6" max="6" width="24.00390625" style="0" customWidth="1"/>
    <col min="7" max="7" width="18.57421875" style="0" customWidth="1"/>
    <col min="8" max="10" width="19.7109375" style="0" customWidth="1"/>
    <col min="12" max="12" width="12.140625" style="0" bestFit="1" customWidth="1"/>
    <col min="13" max="13" width="11.57421875" style="0" bestFit="1" customWidth="1"/>
    <col min="14" max="14" width="14.140625" style="7" bestFit="1" customWidth="1"/>
    <col min="15" max="15" width="9.28125" style="7" bestFit="1" customWidth="1"/>
    <col min="16" max="16" width="9.140625" style="7" customWidth="1"/>
    <col min="17" max="17" width="9.28125" style="7" bestFit="1" customWidth="1"/>
    <col min="18" max="18" width="9.140625" style="7" customWidth="1"/>
    <col min="19" max="19" width="9.28125" style="7" bestFit="1" customWidth="1"/>
    <col min="20" max="20" width="9.140625" style="7" customWidth="1"/>
    <col min="21" max="21" width="10.57421875" style="0" bestFit="1" customWidth="1"/>
  </cols>
  <sheetData>
    <row r="1" ht="37.5" customHeight="1">
      <c r="A1" s="52" t="s">
        <v>323</v>
      </c>
    </row>
    <row r="2" spans="1:10" s="186" customFormat="1" ht="18" customHeight="1">
      <c r="A2" s="111" t="s">
        <v>551</v>
      </c>
      <c r="J2" s="97" t="s">
        <v>0</v>
      </c>
    </row>
    <row r="3" spans="1:10" s="186" customFormat="1" ht="25.5" customHeight="1">
      <c r="A3" s="84" t="s">
        <v>1</v>
      </c>
      <c r="B3" s="87" t="s">
        <v>138</v>
      </c>
      <c r="C3" s="187"/>
      <c r="D3" s="187"/>
      <c r="E3" s="187"/>
      <c r="F3" s="187"/>
      <c r="G3" s="187"/>
      <c r="H3" s="161"/>
      <c r="I3" s="252" t="s">
        <v>355</v>
      </c>
      <c r="J3" s="188" t="s">
        <v>3</v>
      </c>
    </row>
    <row r="4" spans="1:10" ht="84" customHeight="1">
      <c r="A4" s="189"/>
      <c r="B4" s="225" t="s">
        <v>139</v>
      </c>
      <c r="C4" s="225" t="s">
        <v>140</v>
      </c>
      <c r="D4" s="225" t="s">
        <v>141</v>
      </c>
      <c r="E4" s="225" t="s">
        <v>255</v>
      </c>
      <c r="F4" s="225" t="s">
        <v>256</v>
      </c>
      <c r="G4" s="225" t="s">
        <v>142</v>
      </c>
      <c r="H4" s="225" t="s">
        <v>284</v>
      </c>
      <c r="I4" s="190"/>
      <c r="J4" s="191"/>
    </row>
    <row r="5" spans="1:20" s="30" customFormat="1" ht="33" customHeight="1">
      <c r="A5" s="169" t="s">
        <v>13</v>
      </c>
      <c r="B5" s="425"/>
      <c r="C5" s="426"/>
      <c r="D5" s="426"/>
      <c r="E5" s="426"/>
      <c r="F5" s="426"/>
      <c r="G5" s="426"/>
      <c r="H5" s="426"/>
      <c r="I5" s="426"/>
      <c r="J5" s="426"/>
      <c r="K5" s="362"/>
      <c r="L5" s="362"/>
      <c r="M5" s="362"/>
      <c r="N5" s="36"/>
      <c r="O5" s="36"/>
      <c r="P5" s="36"/>
      <c r="Q5" s="36"/>
      <c r="R5" s="36"/>
      <c r="S5" s="36"/>
      <c r="T5" s="36"/>
    </row>
    <row r="6" spans="1:21" ht="24.75" customHeight="1">
      <c r="A6" s="119" t="s">
        <v>14</v>
      </c>
      <c r="B6" s="312">
        <v>24463</v>
      </c>
      <c r="C6" s="312">
        <v>5150</v>
      </c>
      <c r="D6" s="312">
        <v>10251</v>
      </c>
      <c r="E6" s="312" t="s">
        <v>479</v>
      </c>
      <c r="F6" s="312">
        <v>1731</v>
      </c>
      <c r="G6" s="312">
        <v>2290</v>
      </c>
      <c r="H6" s="312">
        <v>114497</v>
      </c>
      <c r="I6" s="312">
        <v>2353765</v>
      </c>
      <c r="J6" s="314">
        <f>SUM(B6:I6)</f>
        <v>2512147</v>
      </c>
      <c r="K6" s="368"/>
      <c r="L6" s="370"/>
      <c r="M6" s="370"/>
      <c r="N6" s="16"/>
      <c r="U6" s="7"/>
    </row>
    <row r="7" spans="1:21" ht="24.75" customHeight="1">
      <c r="A7" s="121" t="s">
        <v>15</v>
      </c>
      <c r="B7" s="311">
        <v>466</v>
      </c>
      <c r="C7" s="311">
        <v>4</v>
      </c>
      <c r="D7" s="311">
        <v>259</v>
      </c>
      <c r="E7" s="311">
        <v>0</v>
      </c>
      <c r="F7" s="311">
        <v>61</v>
      </c>
      <c r="G7" s="311">
        <v>115</v>
      </c>
      <c r="H7" s="311">
        <v>14020</v>
      </c>
      <c r="I7" s="311">
        <v>144413</v>
      </c>
      <c r="J7" s="315">
        <f aca="true" t="shared" si="0" ref="J7:J22">SUM(B7:I7)</f>
        <v>159338</v>
      </c>
      <c r="K7" s="512"/>
      <c r="L7" s="370"/>
      <c r="M7" s="370"/>
      <c r="N7" s="16"/>
      <c r="U7" s="7"/>
    </row>
    <row r="8" spans="1:21" ht="24.75" customHeight="1">
      <c r="A8" s="119" t="s">
        <v>467</v>
      </c>
      <c r="B8" s="312">
        <v>347</v>
      </c>
      <c r="C8" s="312" t="s">
        <v>479</v>
      </c>
      <c r="D8" s="312">
        <v>24</v>
      </c>
      <c r="E8" s="312" t="s">
        <v>479</v>
      </c>
      <c r="F8" s="312">
        <v>2</v>
      </c>
      <c r="G8" s="312">
        <v>146</v>
      </c>
      <c r="H8" s="312">
        <v>119</v>
      </c>
      <c r="I8" s="312">
        <v>9430</v>
      </c>
      <c r="J8" s="314">
        <f t="shared" si="0"/>
        <v>10068</v>
      </c>
      <c r="K8" s="370"/>
      <c r="L8" s="370"/>
      <c r="M8" s="368"/>
      <c r="N8" s="16"/>
      <c r="U8" s="7"/>
    </row>
    <row r="9" spans="1:21" ht="24.75" customHeight="1">
      <c r="A9" s="121" t="s">
        <v>19</v>
      </c>
      <c r="B9" s="311">
        <v>48</v>
      </c>
      <c r="C9" s="311">
        <v>15</v>
      </c>
      <c r="D9" s="311" t="s">
        <v>479</v>
      </c>
      <c r="E9" s="311" t="s">
        <v>479</v>
      </c>
      <c r="F9" s="311">
        <v>46</v>
      </c>
      <c r="G9" s="311">
        <v>3252</v>
      </c>
      <c r="H9" s="311">
        <v>308</v>
      </c>
      <c r="I9" s="311">
        <v>1575</v>
      </c>
      <c r="J9" s="315">
        <f t="shared" si="0"/>
        <v>5244</v>
      </c>
      <c r="K9" s="370"/>
      <c r="L9" s="370"/>
      <c r="M9" s="368"/>
      <c r="N9" s="16"/>
      <c r="U9" s="7"/>
    </row>
    <row r="10" spans="1:21" ht="24.75" customHeight="1">
      <c r="A10" s="119" t="s">
        <v>20</v>
      </c>
      <c r="B10" s="312" t="s">
        <v>479</v>
      </c>
      <c r="C10" s="312" t="s">
        <v>479</v>
      </c>
      <c r="D10" s="312" t="s">
        <v>479</v>
      </c>
      <c r="E10" s="312" t="s">
        <v>479</v>
      </c>
      <c r="F10" s="312" t="s">
        <v>479</v>
      </c>
      <c r="G10" s="312" t="s">
        <v>479</v>
      </c>
      <c r="H10" s="312" t="s">
        <v>479</v>
      </c>
      <c r="I10" s="312">
        <v>218</v>
      </c>
      <c r="J10" s="314">
        <f t="shared" si="0"/>
        <v>218</v>
      </c>
      <c r="K10" s="370"/>
      <c r="L10" s="370"/>
      <c r="M10" s="368"/>
      <c r="N10" s="16"/>
      <c r="U10" s="7"/>
    </row>
    <row r="11" spans="1:21" ht="24.75" customHeight="1">
      <c r="A11" s="121" t="s">
        <v>21</v>
      </c>
      <c r="B11" s="311" t="s">
        <v>479</v>
      </c>
      <c r="C11" s="311" t="s">
        <v>479</v>
      </c>
      <c r="D11" s="311" t="s">
        <v>479</v>
      </c>
      <c r="E11" s="311" t="s">
        <v>479</v>
      </c>
      <c r="F11" s="311" t="s">
        <v>479</v>
      </c>
      <c r="G11" s="311" t="s">
        <v>479</v>
      </c>
      <c r="H11" s="311">
        <v>541</v>
      </c>
      <c r="I11" s="311">
        <v>370</v>
      </c>
      <c r="J11" s="315">
        <f t="shared" si="0"/>
        <v>911</v>
      </c>
      <c r="K11" s="370"/>
      <c r="L11" s="370"/>
      <c r="M11" s="368"/>
      <c r="N11" s="16"/>
      <c r="U11" s="7"/>
    </row>
    <row r="12" spans="1:21" ht="24.75" customHeight="1">
      <c r="A12" s="119" t="s">
        <v>24</v>
      </c>
      <c r="B12" s="312" t="s">
        <v>479</v>
      </c>
      <c r="C12" s="312" t="s">
        <v>479</v>
      </c>
      <c r="D12" s="312" t="s">
        <v>479</v>
      </c>
      <c r="E12" s="312" t="s">
        <v>479</v>
      </c>
      <c r="F12" s="312" t="s">
        <v>479</v>
      </c>
      <c r="G12" s="312">
        <v>102</v>
      </c>
      <c r="H12" s="312" t="s">
        <v>479</v>
      </c>
      <c r="I12" s="312">
        <v>563</v>
      </c>
      <c r="J12" s="314">
        <f t="shared" si="0"/>
        <v>665</v>
      </c>
      <c r="K12" s="370"/>
      <c r="L12" s="370"/>
      <c r="M12" s="368"/>
      <c r="N12" s="16"/>
      <c r="U12" s="7"/>
    </row>
    <row r="13" spans="1:21" ht="24.75" customHeight="1">
      <c r="A13" s="121" t="s">
        <v>25</v>
      </c>
      <c r="B13" s="311" t="s">
        <v>479</v>
      </c>
      <c r="C13" s="311" t="s">
        <v>479</v>
      </c>
      <c r="D13" s="311" t="s">
        <v>479</v>
      </c>
      <c r="E13" s="311" t="s">
        <v>479</v>
      </c>
      <c r="F13" s="311" t="s">
        <v>479</v>
      </c>
      <c r="G13" s="311" t="s">
        <v>479</v>
      </c>
      <c r="H13" s="311">
        <v>19</v>
      </c>
      <c r="I13" s="311">
        <v>738</v>
      </c>
      <c r="J13" s="315">
        <f t="shared" si="0"/>
        <v>757</v>
      </c>
      <c r="K13" s="370"/>
      <c r="L13" s="370"/>
      <c r="M13" s="368"/>
      <c r="N13" s="16"/>
      <c r="U13" s="7"/>
    </row>
    <row r="14" spans="1:21" ht="24.75" customHeight="1">
      <c r="A14" s="119" t="s">
        <v>153</v>
      </c>
      <c r="B14" s="312" t="s">
        <v>479</v>
      </c>
      <c r="C14" s="312" t="s">
        <v>479</v>
      </c>
      <c r="D14" s="312" t="s">
        <v>479</v>
      </c>
      <c r="E14" s="312" t="s">
        <v>479</v>
      </c>
      <c r="F14" s="312" t="s">
        <v>479</v>
      </c>
      <c r="G14" s="312" t="s">
        <v>479</v>
      </c>
      <c r="H14" s="312">
        <v>6046</v>
      </c>
      <c r="I14" s="312">
        <v>2262</v>
      </c>
      <c r="J14" s="314">
        <f t="shared" si="0"/>
        <v>8308</v>
      </c>
      <c r="K14" s="370"/>
      <c r="L14" s="370"/>
      <c r="M14" s="368"/>
      <c r="N14" s="16"/>
      <c r="U14" s="7"/>
    </row>
    <row r="15" spans="1:21" ht="24.75" customHeight="1">
      <c r="A15" s="672" t="s">
        <v>458</v>
      </c>
      <c r="B15" s="311">
        <v>760</v>
      </c>
      <c r="C15" s="311" t="s">
        <v>479</v>
      </c>
      <c r="D15" s="311" t="s">
        <v>479</v>
      </c>
      <c r="E15" s="311" t="s">
        <v>479</v>
      </c>
      <c r="F15" s="311">
        <v>33</v>
      </c>
      <c r="G15" s="311">
        <v>1011</v>
      </c>
      <c r="H15" s="311">
        <v>30308</v>
      </c>
      <c r="I15" s="311">
        <v>12212</v>
      </c>
      <c r="J15" s="315">
        <f t="shared" si="0"/>
        <v>44324</v>
      </c>
      <c r="K15" s="370"/>
      <c r="L15" s="370"/>
      <c r="M15" s="368"/>
      <c r="N15" s="16"/>
      <c r="U15" s="7"/>
    </row>
    <row r="16" spans="1:21" ht="24.75" customHeight="1">
      <c r="A16" s="119" t="s">
        <v>33</v>
      </c>
      <c r="B16" s="312"/>
      <c r="C16" s="312"/>
      <c r="D16" s="312"/>
      <c r="E16" s="312"/>
      <c r="F16" s="312"/>
      <c r="G16" s="312"/>
      <c r="H16" s="312"/>
      <c r="I16" s="312"/>
      <c r="J16" s="314"/>
      <c r="K16" s="370"/>
      <c r="L16" s="370"/>
      <c r="M16" s="368"/>
      <c r="N16" s="16"/>
      <c r="U16" s="7"/>
    </row>
    <row r="17" spans="1:21" ht="24.75" customHeight="1">
      <c r="A17" s="125" t="s">
        <v>267</v>
      </c>
      <c r="B17" s="311" t="s">
        <v>479</v>
      </c>
      <c r="C17" s="311" t="s">
        <v>479</v>
      </c>
      <c r="D17" s="311" t="s">
        <v>479</v>
      </c>
      <c r="E17" s="311" t="s">
        <v>479</v>
      </c>
      <c r="F17" s="311" t="s">
        <v>479</v>
      </c>
      <c r="G17" s="311" t="s">
        <v>479</v>
      </c>
      <c r="H17" s="311">
        <v>85</v>
      </c>
      <c r="I17" s="311">
        <v>157</v>
      </c>
      <c r="J17" s="315">
        <f t="shared" si="0"/>
        <v>242</v>
      </c>
      <c r="K17" s="370"/>
      <c r="L17" s="370"/>
      <c r="M17" s="368"/>
      <c r="N17" s="16"/>
      <c r="U17" s="7"/>
    </row>
    <row r="18" spans="1:21" ht="24.75" customHeight="1">
      <c r="A18" s="127" t="s">
        <v>268</v>
      </c>
      <c r="B18" s="312" t="s">
        <v>479</v>
      </c>
      <c r="C18" s="312" t="s">
        <v>479</v>
      </c>
      <c r="D18" s="312" t="s">
        <v>479</v>
      </c>
      <c r="E18" s="312" t="s">
        <v>479</v>
      </c>
      <c r="F18" s="312" t="s">
        <v>479</v>
      </c>
      <c r="G18" s="312">
        <v>2</v>
      </c>
      <c r="H18" s="312">
        <v>308</v>
      </c>
      <c r="I18" s="312">
        <v>256</v>
      </c>
      <c r="J18" s="314">
        <f t="shared" si="0"/>
        <v>566</v>
      </c>
      <c r="K18" s="370"/>
      <c r="L18" s="370"/>
      <c r="M18" s="368"/>
      <c r="N18" s="16"/>
      <c r="U18" s="7"/>
    </row>
    <row r="19" spans="1:21" ht="24.75" customHeight="1">
      <c r="A19" s="128" t="s">
        <v>468</v>
      </c>
      <c r="B19" s="311" t="s">
        <v>479</v>
      </c>
      <c r="C19" s="311" t="s">
        <v>479</v>
      </c>
      <c r="D19" s="311" t="s">
        <v>479</v>
      </c>
      <c r="E19" s="311" t="s">
        <v>479</v>
      </c>
      <c r="F19" s="311" t="s">
        <v>479</v>
      </c>
      <c r="G19" s="311" t="s">
        <v>479</v>
      </c>
      <c r="H19" s="311">
        <v>3</v>
      </c>
      <c r="I19" s="311">
        <v>542</v>
      </c>
      <c r="J19" s="315">
        <f t="shared" si="0"/>
        <v>545</v>
      </c>
      <c r="K19" s="370"/>
      <c r="L19" s="370"/>
      <c r="M19" s="368"/>
      <c r="N19" s="16"/>
      <c r="U19" s="7"/>
    </row>
    <row r="20" spans="1:21" ht="24.75" customHeight="1">
      <c r="A20" s="166" t="s">
        <v>42</v>
      </c>
      <c r="B20" s="312">
        <v>116695</v>
      </c>
      <c r="C20" s="312" t="s">
        <v>479</v>
      </c>
      <c r="D20" s="312" t="s">
        <v>479</v>
      </c>
      <c r="E20" s="312" t="s">
        <v>479</v>
      </c>
      <c r="F20" s="312" t="s">
        <v>479</v>
      </c>
      <c r="G20" s="312">
        <v>477</v>
      </c>
      <c r="H20" s="312">
        <v>2048</v>
      </c>
      <c r="I20" s="312">
        <v>27746</v>
      </c>
      <c r="J20" s="314">
        <f t="shared" si="0"/>
        <v>146966</v>
      </c>
      <c r="K20" s="370"/>
      <c r="L20" s="370"/>
      <c r="M20" s="368"/>
      <c r="N20" s="16"/>
      <c r="U20" s="7"/>
    </row>
    <row r="21" spans="1:21" ht="24.75" customHeight="1">
      <c r="A21" s="298" t="s">
        <v>228</v>
      </c>
      <c r="B21" s="311" t="s">
        <v>479</v>
      </c>
      <c r="C21" s="311" t="s">
        <v>479</v>
      </c>
      <c r="D21" s="311" t="s">
        <v>479</v>
      </c>
      <c r="E21" s="311" t="s">
        <v>479</v>
      </c>
      <c r="F21" s="311" t="s">
        <v>479</v>
      </c>
      <c r="G21" s="311" t="s">
        <v>479</v>
      </c>
      <c r="H21" s="311">
        <v>7634</v>
      </c>
      <c r="I21" s="311">
        <v>8245</v>
      </c>
      <c r="J21" s="315">
        <f t="shared" si="0"/>
        <v>15879</v>
      </c>
      <c r="K21" s="370"/>
      <c r="L21" s="370"/>
      <c r="M21" s="368"/>
      <c r="N21" s="16"/>
      <c r="U21" s="7"/>
    </row>
    <row r="22" spans="1:21" ht="24.75" customHeight="1">
      <c r="A22" s="168" t="s">
        <v>48</v>
      </c>
      <c r="B22" s="412">
        <v>4685</v>
      </c>
      <c r="C22" s="412" t="s">
        <v>479</v>
      </c>
      <c r="D22" s="412" t="s">
        <v>479</v>
      </c>
      <c r="E22" s="412" t="s">
        <v>479</v>
      </c>
      <c r="F22" s="412" t="s">
        <v>479</v>
      </c>
      <c r="G22" s="412" t="s">
        <v>479</v>
      </c>
      <c r="H22" s="412">
        <v>1353</v>
      </c>
      <c r="I22" s="412">
        <v>481515</v>
      </c>
      <c r="J22" s="314">
        <f t="shared" si="0"/>
        <v>487553</v>
      </c>
      <c r="K22" s="370"/>
      <c r="L22" s="370"/>
      <c r="M22" s="368"/>
      <c r="N22" s="16"/>
      <c r="U22" s="7"/>
    </row>
    <row r="23" spans="1:21" ht="39.75" customHeight="1">
      <c r="A23" s="132" t="s">
        <v>57</v>
      </c>
      <c r="B23" s="461">
        <f>SUM(B5:B22)</f>
        <v>147464</v>
      </c>
      <c r="C23" s="461">
        <f aca="true" t="shared" si="1" ref="C23:J23">SUM(C5:C22)</f>
        <v>5169</v>
      </c>
      <c r="D23" s="461">
        <f t="shared" si="1"/>
        <v>10534</v>
      </c>
      <c r="E23" s="461">
        <f t="shared" si="1"/>
        <v>0</v>
      </c>
      <c r="F23" s="461">
        <f t="shared" si="1"/>
        <v>1873</v>
      </c>
      <c r="G23" s="461">
        <f t="shared" si="1"/>
        <v>7395</v>
      </c>
      <c r="H23" s="461">
        <f t="shared" si="1"/>
        <v>177289</v>
      </c>
      <c r="I23" s="461">
        <f>SUM(I5:I22)</f>
        <v>3044007</v>
      </c>
      <c r="J23" s="461">
        <f t="shared" si="1"/>
        <v>3393731</v>
      </c>
      <c r="K23" s="19"/>
      <c r="L23" s="19"/>
      <c r="U23" s="7"/>
    </row>
    <row r="24" spans="1:10" ht="24.75" customHeight="1">
      <c r="A24" s="116" t="s">
        <v>553</v>
      </c>
      <c r="B24" s="117">
        <f aca="true" t="shared" si="2" ref="B24:J24">SUM(B23-B27)</f>
        <v>20141</v>
      </c>
      <c r="C24" s="117">
        <f t="shared" si="2"/>
        <v>-1715</v>
      </c>
      <c r="D24" s="117">
        <f t="shared" si="2"/>
        <v>1943</v>
      </c>
      <c r="E24" s="117">
        <f t="shared" si="2"/>
        <v>0</v>
      </c>
      <c r="F24" s="117">
        <f t="shared" si="2"/>
        <v>-271</v>
      </c>
      <c r="G24" s="117">
        <f t="shared" si="2"/>
        <v>-822</v>
      </c>
      <c r="H24" s="117">
        <f t="shared" si="2"/>
        <v>-21866</v>
      </c>
      <c r="I24" s="117">
        <f t="shared" si="2"/>
        <v>62789</v>
      </c>
      <c r="J24" s="117">
        <f t="shared" si="2"/>
        <v>60199</v>
      </c>
    </row>
    <row r="25" spans="1:12" ht="24.75" customHeight="1">
      <c r="A25" s="116" t="s">
        <v>554</v>
      </c>
      <c r="B25" s="456">
        <f>(B23-B27)/ABS(B27)</f>
        <v>0.15818822993489</v>
      </c>
      <c r="C25" s="456">
        <f aca="true" t="shared" si="3" ref="C25:J25">(C23-C27)/ABS(C27)</f>
        <v>-0.24912841371295757</v>
      </c>
      <c r="D25" s="456">
        <f t="shared" si="3"/>
        <v>0.2261669188685834</v>
      </c>
      <c r="E25" s="456" t="s">
        <v>365</v>
      </c>
      <c r="F25" s="456">
        <f t="shared" si="3"/>
        <v>-0.12639925373134328</v>
      </c>
      <c r="G25" s="456">
        <f t="shared" si="3"/>
        <v>-0.10003650967506389</v>
      </c>
      <c r="H25" s="456">
        <f t="shared" si="3"/>
        <v>-0.10979387913936381</v>
      </c>
      <c r="I25" s="456">
        <f t="shared" si="3"/>
        <v>0.02106152585956478</v>
      </c>
      <c r="J25" s="699">
        <f t="shared" si="3"/>
        <v>0.01805862370602712</v>
      </c>
      <c r="K25" s="19"/>
      <c r="L25" s="19"/>
    </row>
    <row r="26" spans="1:11" ht="24.75" customHeight="1">
      <c r="A26" s="116" t="s">
        <v>555</v>
      </c>
      <c r="B26" s="297">
        <f>B23/$J$23</f>
        <v>0.043451882308880696</v>
      </c>
      <c r="C26" s="701">
        <f aca="true" t="shared" si="4" ref="C26:J26">C23/$J$23</f>
        <v>0.001523102449781671</v>
      </c>
      <c r="D26" s="701">
        <f t="shared" si="4"/>
        <v>0.003103958445734208</v>
      </c>
      <c r="E26" s="297">
        <f t="shared" si="4"/>
        <v>0</v>
      </c>
      <c r="F26" s="701">
        <f t="shared" si="4"/>
        <v>0.0005518999590715941</v>
      </c>
      <c r="G26" s="701">
        <f t="shared" si="4"/>
        <v>0.0021790177241507946</v>
      </c>
      <c r="H26" s="297">
        <f t="shared" si="4"/>
        <v>0.05224014513819746</v>
      </c>
      <c r="I26" s="297">
        <f t="shared" si="4"/>
        <v>0.8969499939741836</v>
      </c>
      <c r="J26" s="297">
        <f t="shared" si="4"/>
        <v>1</v>
      </c>
      <c r="K26" s="504"/>
    </row>
    <row r="27" spans="1:11" ht="24.75" customHeight="1">
      <c r="A27" s="455" t="s">
        <v>552</v>
      </c>
      <c r="B27" s="717">
        <v>127323</v>
      </c>
      <c r="C27" s="717">
        <v>6884</v>
      </c>
      <c r="D27" s="717">
        <v>8591</v>
      </c>
      <c r="E27" s="117">
        <v>0</v>
      </c>
      <c r="F27" s="717">
        <v>2144</v>
      </c>
      <c r="G27" s="717">
        <v>8217</v>
      </c>
      <c r="H27" s="717">
        <v>199155</v>
      </c>
      <c r="I27" s="717">
        <v>2981218</v>
      </c>
      <c r="J27" s="717">
        <v>3333532</v>
      </c>
      <c r="K27" s="293"/>
    </row>
    <row r="28" spans="1:11" ht="18">
      <c r="A28" s="186" t="s">
        <v>345</v>
      </c>
      <c r="D28" s="301"/>
      <c r="E28" s="19"/>
      <c r="H28" s="19"/>
      <c r="K28" s="293"/>
    </row>
    <row r="30" ht="18">
      <c r="A30" s="220" t="s">
        <v>392</v>
      </c>
    </row>
    <row r="31" spans="2:8" ht="15" hidden="1">
      <c r="B31">
        <f>B23/H33</f>
        <v>0.4216582219121364</v>
      </c>
      <c r="G31" s="27">
        <f>SUM(C23:G23)/H33</f>
        <v>0.07140201987853279</v>
      </c>
      <c r="H31" s="728">
        <f>H23/H33</f>
        <v>0.5069397582093308</v>
      </c>
    </row>
    <row r="32" ht="15" hidden="1">
      <c r="H32" t="s">
        <v>480</v>
      </c>
    </row>
    <row r="33" ht="15" hidden="1">
      <c r="H33" s="19">
        <f>SUM(B23:H23)</f>
        <v>349724</v>
      </c>
    </row>
    <row r="34" spans="2:8" ht="18" hidden="1">
      <c r="B34">
        <f>B20/B23</f>
        <v>0.7913456843704226</v>
      </c>
      <c r="H34" s="117">
        <f>SUM(H33-H37)</f>
        <v>-2590</v>
      </c>
    </row>
    <row r="35" spans="2:8" ht="18" hidden="1">
      <c r="B35">
        <f>B6/B23</f>
        <v>0.16589133619052784</v>
      </c>
      <c r="H35" s="456">
        <f>(H33-H37)/ABS(H37)</f>
        <v>-0.007351396765385423</v>
      </c>
    </row>
    <row r="36" ht="18" hidden="1">
      <c r="H36" s="297"/>
    </row>
    <row r="37" ht="15" hidden="1">
      <c r="H37" s="19">
        <f>SUM(B27:H27)</f>
        <v>352314</v>
      </c>
    </row>
    <row r="39" ht="15">
      <c r="L39" s="722"/>
    </row>
  </sheetData>
  <sheetProtection/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</sheetPr>
  <dimension ref="A1:O66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52.00390625" style="0" customWidth="1"/>
    <col min="2" max="2" width="28.7109375" style="0" customWidth="1"/>
    <col min="3" max="3" width="20.7109375" style="0" customWidth="1"/>
    <col min="4" max="4" width="25.00390625" style="0" customWidth="1"/>
    <col min="5" max="5" width="24.7109375" style="0" customWidth="1"/>
    <col min="6" max="9" width="20.7109375" style="0" customWidth="1"/>
    <col min="10" max="10" width="19.28125" style="0" customWidth="1"/>
    <col min="11" max="11" width="22.421875" style="0" customWidth="1"/>
    <col min="12" max="12" width="22.8515625" style="0" customWidth="1"/>
    <col min="14" max="14" width="15.57421875" style="0" bestFit="1" customWidth="1"/>
    <col min="15" max="15" width="9.8515625" style="0" bestFit="1" customWidth="1"/>
  </cols>
  <sheetData>
    <row r="1" ht="24.75" customHeight="1">
      <c r="A1" s="112" t="s">
        <v>329</v>
      </c>
    </row>
    <row r="2" s="186" customFormat="1" ht="19.5" customHeight="1">
      <c r="A2" s="113"/>
    </row>
    <row r="3" spans="1:12" s="186" customFormat="1" ht="18" customHeight="1">
      <c r="A3" s="92" t="s">
        <v>551</v>
      </c>
      <c r="L3" s="97" t="s">
        <v>0</v>
      </c>
    </row>
    <row r="4" spans="1:12" s="186" customFormat="1" ht="25.5" customHeight="1">
      <c r="A4" s="84" t="s">
        <v>1</v>
      </c>
      <c r="B4" s="232" t="s">
        <v>143</v>
      </c>
      <c r="C4" s="187"/>
      <c r="D4" s="187"/>
      <c r="E4" s="187"/>
      <c r="F4" s="187"/>
      <c r="G4" s="187"/>
      <c r="H4" s="187"/>
      <c r="I4" s="187"/>
      <c r="J4" s="161"/>
      <c r="K4" s="253" t="s">
        <v>291</v>
      </c>
      <c r="L4" s="88" t="s">
        <v>3</v>
      </c>
    </row>
    <row r="5" spans="1:12" ht="91.5" customHeight="1">
      <c r="A5" s="108"/>
      <c r="B5" s="225" t="s">
        <v>144</v>
      </c>
      <c r="C5" s="225" t="s">
        <v>145</v>
      </c>
      <c r="D5" s="225" t="s">
        <v>146</v>
      </c>
      <c r="E5" s="225" t="s">
        <v>147</v>
      </c>
      <c r="F5" s="225" t="s">
        <v>148</v>
      </c>
      <c r="G5" s="225" t="s">
        <v>149</v>
      </c>
      <c r="H5" s="225" t="s">
        <v>150</v>
      </c>
      <c r="I5" s="225" t="s">
        <v>151</v>
      </c>
      <c r="J5" s="225" t="s">
        <v>152</v>
      </c>
      <c r="K5" s="254" t="s">
        <v>292</v>
      </c>
      <c r="L5" s="233"/>
    </row>
    <row r="6" spans="1:12" s="30" customFormat="1" ht="33" customHeight="1">
      <c r="A6" s="169" t="s">
        <v>13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424"/>
    </row>
    <row r="7" spans="1:13" ht="30" customHeight="1">
      <c r="A7" s="119" t="s">
        <v>14</v>
      </c>
      <c r="B7" s="312">
        <v>16826</v>
      </c>
      <c r="C7" s="312">
        <v>9120</v>
      </c>
      <c r="D7" s="312">
        <v>8160</v>
      </c>
      <c r="E7" s="312">
        <v>582</v>
      </c>
      <c r="F7" s="312">
        <v>2840</v>
      </c>
      <c r="G7" s="312">
        <v>23406</v>
      </c>
      <c r="H7" s="312">
        <v>40692</v>
      </c>
      <c r="I7" s="312">
        <v>0</v>
      </c>
      <c r="J7" s="312">
        <v>2279</v>
      </c>
      <c r="K7" s="520">
        <v>2408242</v>
      </c>
      <c r="L7" s="314">
        <f>SUM(B7:K7)</f>
        <v>2512147</v>
      </c>
      <c r="M7" s="30"/>
    </row>
    <row r="8" spans="1:12" ht="30" customHeight="1">
      <c r="A8" s="121" t="s">
        <v>15</v>
      </c>
      <c r="B8" s="311">
        <v>7951</v>
      </c>
      <c r="C8" s="311">
        <v>646</v>
      </c>
      <c r="D8" s="311">
        <v>13386</v>
      </c>
      <c r="E8" s="311">
        <v>1324</v>
      </c>
      <c r="F8" s="311">
        <v>3439</v>
      </c>
      <c r="G8" s="311">
        <v>257</v>
      </c>
      <c r="H8" s="311">
        <v>12847</v>
      </c>
      <c r="I8" s="311" t="s">
        <v>479</v>
      </c>
      <c r="J8" s="311">
        <v>1372</v>
      </c>
      <c r="K8" s="311">
        <v>118116</v>
      </c>
      <c r="L8" s="315">
        <f aca="true" t="shared" si="0" ref="L8:L23">SUM(B8:K8)</f>
        <v>159338</v>
      </c>
    </row>
    <row r="9" spans="1:12" ht="30" customHeight="1">
      <c r="A9" s="119" t="s">
        <v>467</v>
      </c>
      <c r="B9" s="312">
        <v>490</v>
      </c>
      <c r="C9" s="312">
        <v>60</v>
      </c>
      <c r="D9" s="312" t="s">
        <v>479</v>
      </c>
      <c r="E9" s="312" t="s">
        <v>479</v>
      </c>
      <c r="F9" s="312" t="s">
        <v>479</v>
      </c>
      <c r="G9" s="312" t="s">
        <v>479</v>
      </c>
      <c r="H9" s="312">
        <v>1378</v>
      </c>
      <c r="I9" s="312" t="s">
        <v>479</v>
      </c>
      <c r="J9" s="312">
        <v>21</v>
      </c>
      <c r="K9" s="312">
        <v>8119</v>
      </c>
      <c r="L9" s="314">
        <f t="shared" si="0"/>
        <v>10068</v>
      </c>
    </row>
    <row r="10" spans="1:12" ht="30" customHeight="1">
      <c r="A10" s="121" t="s">
        <v>19</v>
      </c>
      <c r="B10" s="311">
        <v>218</v>
      </c>
      <c r="C10" s="311" t="s">
        <v>479</v>
      </c>
      <c r="D10" s="311" t="s">
        <v>479</v>
      </c>
      <c r="E10" s="311" t="s">
        <v>479</v>
      </c>
      <c r="F10" s="311" t="s">
        <v>479</v>
      </c>
      <c r="G10" s="311" t="s">
        <v>479</v>
      </c>
      <c r="H10" s="311">
        <v>24</v>
      </c>
      <c r="I10" s="311" t="s">
        <v>479</v>
      </c>
      <c r="J10" s="311">
        <v>77</v>
      </c>
      <c r="K10" s="311">
        <v>4925</v>
      </c>
      <c r="L10" s="315">
        <f t="shared" si="0"/>
        <v>5244</v>
      </c>
    </row>
    <row r="11" spans="1:12" ht="30" customHeight="1">
      <c r="A11" s="119" t="s">
        <v>20</v>
      </c>
      <c r="B11" s="312">
        <v>6</v>
      </c>
      <c r="C11" s="312" t="s">
        <v>479</v>
      </c>
      <c r="D11" s="312" t="s">
        <v>479</v>
      </c>
      <c r="E11" s="312" t="s">
        <v>479</v>
      </c>
      <c r="F11" s="312" t="s">
        <v>479</v>
      </c>
      <c r="G11" s="312" t="s">
        <v>479</v>
      </c>
      <c r="H11" s="312" t="s">
        <v>479</v>
      </c>
      <c r="I11" s="312" t="s">
        <v>479</v>
      </c>
      <c r="J11" s="312" t="s">
        <v>479</v>
      </c>
      <c r="K11" s="312">
        <v>212</v>
      </c>
      <c r="L11" s="314">
        <f t="shared" si="0"/>
        <v>218</v>
      </c>
    </row>
    <row r="12" spans="1:12" ht="30" customHeight="1">
      <c r="A12" s="121" t="s">
        <v>21</v>
      </c>
      <c r="B12" s="311" t="s">
        <v>479</v>
      </c>
      <c r="C12" s="311" t="s">
        <v>479</v>
      </c>
      <c r="D12" s="311" t="s">
        <v>479</v>
      </c>
      <c r="E12" s="311" t="s">
        <v>479</v>
      </c>
      <c r="F12" s="311" t="s">
        <v>479</v>
      </c>
      <c r="G12" s="311" t="s">
        <v>479</v>
      </c>
      <c r="H12" s="311">
        <v>4</v>
      </c>
      <c r="I12" s="311" t="s">
        <v>479</v>
      </c>
      <c r="J12" s="311" t="s">
        <v>479</v>
      </c>
      <c r="K12" s="311">
        <v>907</v>
      </c>
      <c r="L12" s="315">
        <f t="shared" si="0"/>
        <v>911</v>
      </c>
    </row>
    <row r="13" spans="1:12" ht="30" customHeight="1">
      <c r="A13" s="119" t="s">
        <v>24</v>
      </c>
      <c r="B13" s="312">
        <v>35</v>
      </c>
      <c r="C13" s="312">
        <v>3</v>
      </c>
      <c r="D13" s="312" t="s">
        <v>479</v>
      </c>
      <c r="E13" s="312" t="s">
        <v>479</v>
      </c>
      <c r="F13" s="312" t="s">
        <v>479</v>
      </c>
      <c r="G13" s="312" t="s">
        <v>479</v>
      </c>
      <c r="H13" s="312" t="s">
        <v>479</v>
      </c>
      <c r="I13" s="312" t="s">
        <v>479</v>
      </c>
      <c r="J13" s="312" t="s">
        <v>479</v>
      </c>
      <c r="K13" s="312">
        <v>627</v>
      </c>
      <c r="L13" s="314">
        <f t="shared" si="0"/>
        <v>665</v>
      </c>
    </row>
    <row r="14" spans="1:12" ht="30" customHeight="1">
      <c r="A14" s="121" t="s">
        <v>25</v>
      </c>
      <c r="B14" s="311" t="s">
        <v>479</v>
      </c>
      <c r="C14" s="311" t="s">
        <v>479</v>
      </c>
      <c r="D14" s="311" t="s">
        <v>479</v>
      </c>
      <c r="E14" s="311" t="s">
        <v>479</v>
      </c>
      <c r="F14" s="311" t="s">
        <v>479</v>
      </c>
      <c r="G14" s="311" t="s">
        <v>479</v>
      </c>
      <c r="H14" s="311" t="s">
        <v>479</v>
      </c>
      <c r="I14" s="311" t="s">
        <v>479</v>
      </c>
      <c r="J14" s="311" t="s">
        <v>479</v>
      </c>
      <c r="K14" s="311">
        <v>757</v>
      </c>
      <c r="L14" s="315">
        <f t="shared" si="0"/>
        <v>757</v>
      </c>
    </row>
    <row r="15" spans="1:12" ht="30" customHeight="1">
      <c r="A15" s="119" t="s">
        <v>153</v>
      </c>
      <c r="B15" s="312" t="s">
        <v>479</v>
      </c>
      <c r="C15" s="312" t="s">
        <v>479</v>
      </c>
      <c r="D15" s="312" t="s">
        <v>479</v>
      </c>
      <c r="E15" s="312" t="s">
        <v>479</v>
      </c>
      <c r="F15" s="312" t="s">
        <v>479</v>
      </c>
      <c r="G15" s="312" t="s">
        <v>479</v>
      </c>
      <c r="H15" s="312">
        <v>12</v>
      </c>
      <c r="I15" s="312" t="s">
        <v>479</v>
      </c>
      <c r="J15" s="312" t="s">
        <v>479</v>
      </c>
      <c r="K15" s="312">
        <v>8296</v>
      </c>
      <c r="L15" s="314">
        <f t="shared" si="0"/>
        <v>8308</v>
      </c>
    </row>
    <row r="16" spans="1:12" ht="30" customHeight="1">
      <c r="A16" s="672" t="s">
        <v>457</v>
      </c>
      <c r="B16" s="311">
        <v>71</v>
      </c>
      <c r="C16" s="311">
        <v>4</v>
      </c>
      <c r="D16" s="311" t="s">
        <v>479</v>
      </c>
      <c r="E16" s="311">
        <v>20</v>
      </c>
      <c r="F16" s="311" t="s">
        <v>479</v>
      </c>
      <c r="G16" s="311" t="s">
        <v>479</v>
      </c>
      <c r="H16" s="311">
        <v>54</v>
      </c>
      <c r="I16" s="311" t="s">
        <v>479</v>
      </c>
      <c r="J16" s="311">
        <v>264</v>
      </c>
      <c r="K16" s="311">
        <v>43911</v>
      </c>
      <c r="L16" s="315">
        <f t="shared" si="0"/>
        <v>44324</v>
      </c>
    </row>
    <row r="17" spans="1:12" ht="30" customHeight="1">
      <c r="A17" s="119" t="s">
        <v>33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4"/>
    </row>
    <row r="18" spans="1:12" ht="30" customHeight="1">
      <c r="A18" s="125" t="s">
        <v>267</v>
      </c>
      <c r="B18" s="311" t="s">
        <v>479</v>
      </c>
      <c r="C18" s="311" t="s">
        <v>479</v>
      </c>
      <c r="D18" s="311">
        <v>51</v>
      </c>
      <c r="E18" s="311">
        <v>9</v>
      </c>
      <c r="F18" s="311" t="s">
        <v>479</v>
      </c>
      <c r="G18" s="311" t="s">
        <v>479</v>
      </c>
      <c r="H18" s="311">
        <v>24</v>
      </c>
      <c r="I18" s="311" t="s">
        <v>479</v>
      </c>
      <c r="J18" s="311" t="s">
        <v>479</v>
      </c>
      <c r="K18" s="311">
        <v>158</v>
      </c>
      <c r="L18" s="315">
        <f t="shared" si="0"/>
        <v>242</v>
      </c>
    </row>
    <row r="19" spans="1:12" ht="30" customHeight="1">
      <c r="A19" s="127" t="s">
        <v>268</v>
      </c>
      <c r="B19" s="312">
        <v>7</v>
      </c>
      <c r="C19" s="312" t="s">
        <v>479</v>
      </c>
      <c r="D19" s="312">
        <v>37</v>
      </c>
      <c r="E19" s="312" t="s">
        <v>479</v>
      </c>
      <c r="F19" s="312" t="s">
        <v>479</v>
      </c>
      <c r="G19" s="312" t="s">
        <v>479</v>
      </c>
      <c r="H19" s="312" t="s">
        <v>479</v>
      </c>
      <c r="I19" s="312" t="s">
        <v>479</v>
      </c>
      <c r="J19" s="312" t="s">
        <v>479</v>
      </c>
      <c r="K19" s="312">
        <v>522</v>
      </c>
      <c r="L19" s="314">
        <f t="shared" si="0"/>
        <v>566</v>
      </c>
    </row>
    <row r="20" spans="1:12" ht="30" customHeight="1">
      <c r="A20" s="128" t="s">
        <v>468</v>
      </c>
      <c r="B20" s="311">
        <v>13</v>
      </c>
      <c r="C20" s="311" t="s">
        <v>479</v>
      </c>
      <c r="D20" s="311" t="s">
        <v>479</v>
      </c>
      <c r="E20" s="311" t="s">
        <v>479</v>
      </c>
      <c r="F20" s="311" t="s">
        <v>479</v>
      </c>
      <c r="G20" s="311" t="s">
        <v>479</v>
      </c>
      <c r="H20" s="311" t="s">
        <v>479</v>
      </c>
      <c r="I20" s="311" t="s">
        <v>479</v>
      </c>
      <c r="J20" s="311" t="s">
        <v>479</v>
      </c>
      <c r="K20" s="311">
        <v>532</v>
      </c>
      <c r="L20" s="315">
        <f t="shared" si="0"/>
        <v>545</v>
      </c>
    </row>
    <row r="21" spans="1:12" ht="30" customHeight="1">
      <c r="A21" s="166" t="s">
        <v>42</v>
      </c>
      <c r="B21" s="312">
        <v>162</v>
      </c>
      <c r="C21" s="312" t="s">
        <v>479</v>
      </c>
      <c r="D21" s="312">
        <v>250</v>
      </c>
      <c r="E21" s="312">
        <v>88</v>
      </c>
      <c r="F21" s="312">
        <v>514</v>
      </c>
      <c r="G21" s="312" t="s">
        <v>479</v>
      </c>
      <c r="H21" s="312" t="s">
        <v>479</v>
      </c>
      <c r="I21" s="312" t="s">
        <v>479</v>
      </c>
      <c r="J21" s="312" t="s">
        <v>479</v>
      </c>
      <c r="K21" s="312">
        <v>145952</v>
      </c>
      <c r="L21" s="314">
        <f t="shared" si="0"/>
        <v>146966</v>
      </c>
    </row>
    <row r="22" spans="1:12" ht="30" customHeight="1">
      <c r="A22" s="167" t="s">
        <v>102</v>
      </c>
      <c r="B22" s="311" t="s">
        <v>479</v>
      </c>
      <c r="C22" s="311" t="s">
        <v>479</v>
      </c>
      <c r="D22" s="311" t="s">
        <v>479</v>
      </c>
      <c r="E22" s="311" t="s">
        <v>479</v>
      </c>
      <c r="F22" s="311" t="s">
        <v>479</v>
      </c>
      <c r="G22" s="311" t="s">
        <v>479</v>
      </c>
      <c r="H22" s="311" t="s">
        <v>479</v>
      </c>
      <c r="I22" s="311" t="s">
        <v>479</v>
      </c>
      <c r="J22" s="311">
        <v>73</v>
      </c>
      <c r="K22" s="311">
        <v>15806</v>
      </c>
      <c r="L22" s="315">
        <f t="shared" si="0"/>
        <v>15879</v>
      </c>
    </row>
    <row r="23" spans="1:15" ht="30" customHeight="1">
      <c r="A23" s="168" t="s">
        <v>48</v>
      </c>
      <c r="B23" s="312">
        <v>587</v>
      </c>
      <c r="C23" s="312" t="s">
        <v>479</v>
      </c>
      <c r="D23" s="312" t="s">
        <v>479</v>
      </c>
      <c r="E23" s="312">
        <v>857</v>
      </c>
      <c r="F23" s="312" t="s">
        <v>479</v>
      </c>
      <c r="G23" s="312" t="s">
        <v>479</v>
      </c>
      <c r="H23" s="312" t="s">
        <v>479</v>
      </c>
      <c r="I23" s="312" t="s">
        <v>479</v>
      </c>
      <c r="J23" s="312">
        <v>117</v>
      </c>
      <c r="K23" s="312">
        <v>485992</v>
      </c>
      <c r="L23" s="314">
        <f t="shared" si="0"/>
        <v>487553</v>
      </c>
      <c r="M23" s="55"/>
      <c r="N23" s="55"/>
      <c r="O23" s="19"/>
    </row>
    <row r="24" spans="1:12" ht="45" customHeight="1">
      <c r="A24" s="132" t="s">
        <v>57</v>
      </c>
      <c r="B24" s="461">
        <f>SUM(B6:B23)</f>
        <v>26366</v>
      </c>
      <c r="C24" s="461">
        <f aca="true" t="shared" si="1" ref="C24:L24">SUM(C6:C23)</f>
        <v>9833</v>
      </c>
      <c r="D24" s="461">
        <f t="shared" si="1"/>
        <v>21884</v>
      </c>
      <c r="E24" s="461">
        <f t="shared" si="1"/>
        <v>2880</v>
      </c>
      <c r="F24" s="461">
        <f t="shared" si="1"/>
        <v>6793</v>
      </c>
      <c r="G24" s="461">
        <f t="shared" si="1"/>
        <v>23663</v>
      </c>
      <c r="H24" s="461">
        <f t="shared" si="1"/>
        <v>55035</v>
      </c>
      <c r="I24" s="461">
        <f t="shared" si="1"/>
        <v>0</v>
      </c>
      <c r="J24" s="461">
        <f t="shared" si="1"/>
        <v>4203</v>
      </c>
      <c r="K24" s="461">
        <f>SUM(K6:K23)</f>
        <v>3243074</v>
      </c>
      <c r="L24" s="461">
        <f t="shared" si="1"/>
        <v>3393731</v>
      </c>
    </row>
    <row r="25" spans="1:12" ht="30" customHeight="1">
      <c r="A25" s="116" t="s">
        <v>553</v>
      </c>
      <c r="B25" s="117">
        <f aca="true" t="shared" si="2" ref="B25:L25">SUM(B24-B28)</f>
        <v>-411</v>
      </c>
      <c r="C25" s="117">
        <f t="shared" si="2"/>
        <v>-553</v>
      </c>
      <c r="D25" s="117">
        <f t="shared" si="2"/>
        <v>1222</v>
      </c>
      <c r="E25" s="117">
        <f t="shared" si="2"/>
        <v>564</v>
      </c>
      <c r="F25" s="117">
        <f t="shared" si="2"/>
        <v>-416</v>
      </c>
      <c r="G25" s="117">
        <f t="shared" si="2"/>
        <v>4340</v>
      </c>
      <c r="H25" s="117">
        <f t="shared" si="2"/>
        <v>4762</v>
      </c>
      <c r="I25" s="117">
        <f t="shared" si="2"/>
        <v>-48</v>
      </c>
      <c r="J25" s="117">
        <f t="shared" si="2"/>
        <v>-2190</v>
      </c>
      <c r="K25" s="117">
        <f t="shared" si="2"/>
        <v>52929</v>
      </c>
      <c r="L25" s="117">
        <f t="shared" si="2"/>
        <v>60199</v>
      </c>
    </row>
    <row r="26" spans="1:12" ht="30" customHeight="1">
      <c r="A26" s="116" t="s">
        <v>554</v>
      </c>
      <c r="B26" s="456">
        <f>(B24-B28)/ABS(B28)</f>
        <v>-0.01534899353923143</v>
      </c>
      <c r="C26" s="456">
        <f aca="true" t="shared" si="3" ref="C26:L26">(C24-C28)/ABS(C28)</f>
        <v>-0.05324475255151165</v>
      </c>
      <c r="D26" s="456">
        <f t="shared" si="3"/>
        <v>0.059142386990610786</v>
      </c>
      <c r="E26" s="456">
        <f t="shared" si="3"/>
        <v>0.24352331606217617</v>
      </c>
      <c r="F26" s="456">
        <f t="shared" si="3"/>
        <v>-0.057705645720626995</v>
      </c>
      <c r="G26" s="456">
        <f t="shared" si="3"/>
        <v>0.22460280494747192</v>
      </c>
      <c r="H26" s="456">
        <f t="shared" si="3"/>
        <v>0.09472281343862511</v>
      </c>
      <c r="I26" s="456">
        <f t="shared" si="3"/>
        <v>-1</v>
      </c>
      <c r="J26" s="456">
        <f t="shared" si="3"/>
        <v>-0.342562177381511</v>
      </c>
      <c r="K26" s="456">
        <f t="shared" si="3"/>
        <v>0.01659140885445646</v>
      </c>
      <c r="L26" s="699">
        <f t="shared" si="3"/>
        <v>0.01805862370602712</v>
      </c>
    </row>
    <row r="27" spans="1:12" ht="30" customHeight="1">
      <c r="A27" s="116" t="s">
        <v>555</v>
      </c>
      <c r="B27" s="297">
        <f>B24/$L$24</f>
        <v>0.007769030603780912</v>
      </c>
      <c r="C27" s="297">
        <f aca="true" t="shared" si="4" ref="C27:L27">C24/$L$24</f>
        <v>0.002897401119888406</v>
      </c>
      <c r="D27" s="297">
        <f t="shared" si="4"/>
        <v>0.006448360226547125</v>
      </c>
      <c r="E27" s="297">
        <f t="shared" si="4"/>
        <v>0.0008486235355719119</v>
      </c>
      <c r="F27" s="297">
        <f t="shared" si="4"/>
        <v>0.002001631832340277</v>
      </c>
      <c r="G27" s="297">
        <f t="shared" si="4"/>
        <v>0.006972562056332691</v>
      </c>
      <c r="H27" s="297">
        <f t="shared" si="4"/>
        <v>0.016216665375069505</v>
      </c>
      <c r="I27" s="701">
        <f t="shared" si="4"/>
        <v>0</v>
      </c>
      <c r="J27" s="297">
        <f t="shared" si="4"/>
        <v>0.0012384599722252588</v>
      </c>
      <c r="K27" s="297">
        <f t="shared" si="4"/>
        <v>0.9556072652782439</v>
      </c>
      <c r="L27" s="297">
        <f t="shared" si="4"/>
        <v>1</v>
      </c>
    </row>
    <row r="28" spans="1:12" ht="30" customHeight="1">
      <c r="A28" s="455" t="s">
        <v>552</v>
      </c>
      <c r="B28" s="453">
        <v>26777</v>
      </c>
      <c r="C28" s="453">
        <v>10386</v>
      </c>
      <c r="D28" s="453">
        <v>20662</v>
      </c>
      <c r="E28" s="453">
        <v>2316</v>
      </c>
      <c r="F28" s="453">
        <v>7209</v>
      </c>
      <c r="G28" s="453">
        <v>19323</v>
      </c>
      <c r="H28" s="453">
        <v>50273</v>
      </c>
      <c r="I28" s="117">
        <v>48</v>
      </c>
      <c r="J28" s="453">
        <v>6393</v>
      </c>
      <c r="K28" s="453">
        <v>3190145</v>
      </c>
      <c r="L28" s="453">
        <v>3333532</v>
      </c>
    </row>
    <row r="29" ht="12.75">
      <c r="K29" s="293"/>
    </row>
    <row r="30" spans="1:11" ht="18">
      <c r="A30" s="220" t="s">
        <v>392</v>
      </c>
      <c r="K30" s="503"/>
    </row>
    <row r="31" ht="12.75">
      <c r="K31" s="293"/>
    </row>
    <row r="66" ht="12.75">
      <c r="L66" s="722"/>
    </row>
  </sheetData>
  <sheetProtection/>
  <printOptions horizontalCentered="1"/>
  <pageMargins left="0.65" right="0.52" top="1" bottom="1" header="0.5" footer="0.5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6"/>
  </sheetPr>
  <dimension ref="A1:U75"/>
  <sheetViews>
    <sheetView showGridLines="0" zoomScalePageLayoutView="0" workbookViewId="0" topLeftCell="A1">
      <selection activeCell="V62" sqref="V62"/>
    </sheetView>
  </sheetViews>
  <sheetFormatPr defaultColWidth="9.140625" defaultRowHeight="12.75"/>
  <cols>
    <col min="1" max="1" width="52.57421875" style="0" customWidth="1"/>
    <col min="2" max="2" width="13.8515625" style="0" customWidth="1"/>
    <col min="3" max="3" width="17.00390625" style="0" customWidth="1"/>
    <col min="4" max="4" width="17.8515625" style="30" customWidth="1"/>
    <col min="5" max="5" width="16.421875" style="30" customWidth="1"/>
    <col min="6" max="6" width="16.421875" style="0" customWidth="1"/>
    <col min="7" max="7" width="17.00390625" style="0" customWidth="1"/>
    <col min="8" max="8" width="14.7109375" style="0" customWidth="1"/>
    <col min="9" max="9" width="16.140625" style="0" customWidth="1"/>
    <col min="10" max="10" width="51.7109375" style="0" customWidth="1"/>
    <col min="11" max="13" width="14.7109375" style="0" customWidth="1"/>
    <col min="14" max="14" width="17.57421875" style="0" customWidth="1"/>
    <col min="15" max="15" width="17.00390625" style="30" customWidth="1"/>
    <col min="16" max="16" width="13.421875" style="0" customWidth="1"/>
    <col min="17" max="17" width="20.140625" style="0" customWidth="1"/>
    <col min="18" max="18" width="18.421875" style="0" customWidth="1"/>
    <col min="19" max="19" width="14.7109375" style="0" customWidth="1"/>
    <col min="20" max="20" width="16.7109375" style="0" customWidth="1"/>
  </cols>
  <sheetData>
    <row r="1" spans="1:15" s="234" customFormat="1" ht="20.25">
      <c r="A1" s="5" t="s">
        <v>410</v>
      </c>
      <c r="D1" s="134"/>
      <c r="E1" s="134"/>
      <c r="J1" s="5" t="s">
        <v>357</v>
      </c>
      <c r="O1" s="134"/>
    </row>
    <row r="2" spans="1:15" s="255" customFormat="1" ht="18">
      <c r="A2" s="231"/>
      <c r="D2" s="49"/>
      <c r="E2" s="49"/>
      <c r="J2" s="231"/>
      <c r="O2" s="49"/>
    </row>
    <row r="3" spans="1:15" s="255" customFormat="1" ht="18">
      <c r="A3" s="231"/>
      <c r="D3" s="49"/>
      <c r="E3" s="49"/>
      <c r="J3" s="231"/>
      <c r="O3" s="49"/>
    </row>
    <row r="4" spans="1:20" s="255" customFormat="1" ht="18">
      <c r="A4" s="92" t="s">
        <v>551</v>
      </c>
      <c r="D4" s="49"/>
      <c r="E4" s="49"/>
      <c r="H4" s="231"/>
      <c r="I4" s="256" t="s">
        <v>0</v>
      </c>
      <c r="J4" s="92" t="s">
        <v>551</v>
      </c>
      <c r="O4" s="49"/>
      <c r="T4" s="256" t="s">
        <v>0</v>
      </c>
    </row>
    <row r="5" spans="1:20" s="255" customFormat="1" ht="19.5" customHeight="1">
      <c r="A5" s="257" t="s">
        <v>1</v>
      </c>
      <c r="B5" s="258" t="s">
        <v>154</v>
      </c>
      <c r="C5" s="258"/>
      <c r="D5" s="258"/>
      <c r="E5" s="258"/>
      <c r="F5" s="258"/>
      <c r="G5" s="258"/>
      <c r="H5" s="258"/>
      <c r="I5" s="259"/>
      <c r="J5" s="534" t="s">
        <v>1</v>
      </c>
      <c r="K5" s="258" t="s">
        <v>154</v>
      </c>
      <c r="L5" s="258"/>
      <c r="M5" s="258"/>
      <c r="N5" s="258"/>
      <c r="O5" s="258"/>
      <c r="P5" s="258"/>
      <c r="Q5" s="258"/>
      <c r="R5" s="258"/>
      <c r="S5" s="258"/>
      <c r="T5" s="260" t="s">
        <v>3</v>
      </c>
    </row>
    <row r="6" spans="1:20" s="255" customFormat="1" ht="19.5" customHeight="1">
      <c r="A6" s="261"/>
      <c r="B6" s="258" t="s">
        <v>155</v>
      </c>
      <c r="C6" s="258"/>
      <c r="D6" s="258"/>
      <c r="E6" s="258"/>
      <c r="F6" s="258"/>
      <c r="G6" s="258"/>
      <c r="H6" s="258"/>
      <c r="I6" s="259"/>
      <c r="J6" s="261"/>
      <c r="K6" s="258" t="s">
        <v>156</v>
      </c>
      <c r="L6" s="258"/>
      <c r="M6" s="258"/>
      <c r="N6" s="259"/>
      <c r="O6" s="258" t="s">
        <v>157</v>
      </c>
      <c r="P6" s="258"/>
      <c r="Q6" s="258"/>
      <c r="R6" s="258"/>
      <c r="S6" s="259"/>
      <c r="T6" s="262"/>
    </row>
    <row r="7" spans="1:20" ht="49.5" customHeight="1">
      <c r="A7" s="98"/>
      <c r="B7" s="219" t="s">
        <v>158</v>
      </c>
      <c r="C7" s="219" t="s">
        <v>159</v>
      </c>
      <c r="D7" s="219" t="s">
        <v>160</v>
      </c>
      <c r="E7" s="219" t="s">
        <v>161</v>
      </c>
      <c r="F7" s="219" t="s">
        <v>162</v>
      </c>
      <c r="G7" s="219" t="s">
        <v>163</v>
      </c>
      <c r="H7" s="219" t="s">
        <v>374</v>
      </c>
      <c r="I7" s="219" t="s">
        <v>375</v>
      </c>
      <c r="J7" s="99"/>
      <c r="K7" s="219" t="s">
        <v>164</v>
      </c>
      <c r="L7" s="219" t="s">
        <v>165</v>
      </c>
      <c r="M7" s="219" t="s">
        <v>166</v>
      </c>
      <c r="N7" s="219" t="s">
        <v>167</v>
      </c>
      <c r="O7" s="219" t="s">
        <v>168</v>
      </c>
      <c r="P7" s="219" t="s">
        <v>372</v>
      </c>
      <c r="Q7" s="219" t="s">
        <v>169</v>
      </c>
      <c r="R7" s="219" t="s">
        <v>170</v>
      </c>
      <c r="S7" s="219" t="s">
        <v>128</v>
      </c>
      <c r="T7" s="107"/>
    </row>
    <row r="8" spans="1:20" ht="18" customHeight="1">
      <c r="A8" s="118" t="s">
        <v>13</v>
      </c>
      <c r="B8" s="421"/>
      <c r="C8" s="421"/>
      <c r="D8" s="421"/>
      <c r="E8" s="421"/>
      <c r="F8" s="421"/>
      <c r="G8" s="421"/>
      <c r="H8" s="421"/>
      <c r="I8" s="421"/>
      <c r="J8" s="118" t="s">
        <v>13</v>
      </c>
      <c r="K8" s="505"/>
      <c r="L8" s="422"/>
      <c r="M8" s="422"/>
      <c r="N8" s="422"/>
      <c r="O8" s="422"/>
      <c r="P8" s="422"/>
      <c r="Q8" s="422"/>
      <c r="R8" s="422"/>
      <c r="S8" s="423"/>
      <c r="T8" s="423"/>
    </row>
    <row r="9" spans="1:20" s="30" customFormat="1" ht="18" customHeight="1">
      <c r="A9" s="119" t="s">
        <v>14</v>
      </c>
      <c r="B9" s="324">
        <v>1165</v>
      </c>
      <c r="C9" s="324">
        <v>5789</v>
      </c>
      <c r="D9" s="324">
        <v>5364</v>
      </c>
      <c r="E9" s="324">
        <v>0</v>
      </c>
      <c r="F9" s="324" t="s">
        <v>479</v>
      </c>
      <c r="G9" s="324">
        <v>3628</v>
      </c>
      <c r="H9" s="324" t="s">
        <v>479</v>
      </c>
      <c r="I9" s="324" t="s">
        <v>479</v>
      </c>
      <c r="J9" s="119" t="s">
        <v>14</v>
      </c>
      <c r="K9" s="324">
        <v>32063</v>
      </c>
      <c r="L9" s="324">
        <v>3475</v>
      </c>
      <c r="M9" s="324">
        <v>99988</v>
      </c>
      <c r="N9" s="324">
        <v>7925</v>
      </c>
      <c r="O9" s="324">
        <v>1390</v>
      </c>
      <c r="P9" s="324">
        <v>0</v>
      </c>
      <c r="Q9" s="324">
        <v>980</v>
      </c>
      <c r="R9" s="324">
        <v>4210</v>
      </c>
      <c r="S9" s="324">
        <v>1639</v>
      </c>
      <c r="T9" s="329">
        <f>SUM(K9:S9,B9:I9)</f>
        <v>167616</v>
      </c>
    </row>
    <row r="10" spans="1:20" ht="18" customHeight="1">
      <c r="A10" s="121" t="s">
        <v>15</v>
      </c>
      <c r="B10" s="325">
        <v>842</v>
      </c>
      <c r="C10" s="325">
        <v>12447</v>
      </c>
      <c r="D10" s="325">
        <v>12433</v>
      </c>
      <c r="E10" s="325" t="s">
        <v>479</v>
      </c>
      <c r="F10" s="325">
        <v>3412</v>
      </c>
      <c r="G10" s="325">
        <v>397</v>
      </c>
      <c r="H10" s="325" t="s">
        <v>479</v>
      </c>
      <c r="I10" s="325" t="s">
        <v>479</v>
      </c>
      <c r="J10" s="121" t="s">
        <v>15</v>
      </c>
      <c r="K10" s="325">
        <v>64722</v>
      </c>
      <c r="L10" s="325">
        <v>117</v>
      </c>
      <c r="M10" s="325">
        <v>757</v>
      </c>
      <c r="N10" s="325">
        <v>10854</v>
      </c>
      <c r="O10" s="325">
        <v>453</v>
      </c>
      <c r="P10" s="325" t="s">
        <v>479</v>
      </c>
      <c r="Q10" s="325">
        <v>424</v>
      </c>
      <c r="R10" s="325">
        <v>3288</v>
      </c>
      <c r="S10" s="325">
        <v>2051</v>
      </c>
      <c r="T10" s="330">
        <f>SUM(K10:S10,B10:I10)</f>
        <v>112197</v>
      </c>
    </row>
    <row r="11" spans="1:20" ht="18" customHeight="1">
      <c r="A11" s="119" t="s">
        <v>300</v>
      </c>
      <c r="B11" s="324" t="s">
        <v>479</v>
      </c>
      <c r="C11" s="324" t="s">
        <v>479</v>
      </c>
      <c r="D11" s="324">
        <v>0</v>
      </c>
      <c r="E11" s="324" t="s">
        <v>479</v>
      </c>
      <c r="F11" s="324" t="s">
        <v>479</v>
      </c>
      <c r="G11" s="324" t="s">
        <v>479</v>
      </c>
      <c r="H11" s="324">
        <v>0</v>
      </c>
      <c r="I11" s="324" t="s">
        <v>479</v>
      </c>
      <c r="J11" s="119" t="s">
        <v>300</v>
      </c>
      <c r="K11" s="324">
        <v>1146</v>
      </c>
      <c r="L11" s="324">
        <v>31</v>
      </c>
      <c r="M11" s="324">
        <v>5407</v>
      </c>
      <c r="N11" s="324">
        <v>20</v>
      </c>
      <c r="O11" s="324">
        <v>39</v>
      </c>
      <c r="P11" s="324" t="s">
        <v>479</v>
      </c>
      <c r="Q11" s="324">
        <v>299</v>
      </c>
      <c r="R11" s="324">
        <v>14</v>
      </c>
      <c r="S11" s="324" t="s">
        <v>479</v>
      </c>
      <c r="T11" s="329">
        <f>SUM(K11:S11,B11:I11)</f>
        <v>6956</v>
      </c>
    </row>
    <row r="12" spans="1:20" ht="18" customHeight="1">
      <c r="A12" s="121" t="s">
        <v>16</v>
      </c>
      <c r="B12" s="325" t="s">
        <v>479</v>
      </c>
      <c r="C12" s="325" t="s">
        <v>479</v>
      </c>
      <c r="D12" s="325">
        <v>80</v>
      </c>
      <c r="E12" s="325">
        <v>0</v>
      </c>
      <c r="F12" s="325" t="s">
        <v>479</v>
      </c>
      <c r="G12" s="325" t="s">
        <v>479</v>
      </c>
      <c r="H12" s="325" t="s">
        <v>479</v>
      </c>
      <c r="I12" s="325">
        <v>0</v>
      </c>
      <c r="J12" s="121" t="s">
        <v>16</v>
      </c>
      <c r="K12" s="325">
        <v>390</v>
      </c>
      <c r="L12" s="325">
        <v>118</v>
      </c>
      <c r="M12" s="325" t="s">
        <v>479</v>
      </c>
      <c r="N12" s="325">
        <v>93</v>
      </c>
      <c r="O12" s="325" t="s">
        <v>479</v>
      </c>
      <c r="P12" s="325" t="s">
        <v>479</v>
      </c>
      <c r="Q12" s="325" t="s">
        <v>479</v>
      </c>
      <c r="R12" s="325" t="s">
        <v>479</v>
      </c>
      <c r="S12" s="325" t="s">
        <v>479</v>
      </c>
      <c r="T12" s="330">
        <f>SUM(K12:S12,B12:I12)</f>
        <v>681</v>
      </c>
    </row>
    <row r="13" spans="1:20" ht="18" customHeight="1">
      <c r="A13" s="119" t="s">
        <v>17</v>
      </c>
      <c r="B13" s="324">
        <v>0</v>
      </c>
      <c r="C13" s="324" t="s">
        <v>479</v>
      </c>
      <c r="D13" s="324" t="s">
        <v>479</v>
      </c>
      <c r="E13" s="324" t="s">
        <v>479</v>
      </c>
      <c r="F13" s="324">
        <v>0</v>
      </c>
      <c r="G13" s="324" t="s">
        <v>479</v>
      </c>
      <c r="H13" s="324" t="s">
        <v>479</v>
      </c>
      <c r="I13" s="324" t="s">
        <v>479</v>
      </c>
      <c r="J13" s="119" t="s">
        <v>17</v>
      </c>
      <c r="K13" s="324" t="s">
        <v>479</v>
      </c>
      <c r="L13" s="324" t="s">
        <v>479</v>
      </c>
      <c r="M13" s="324" t="s">
        <v>479</v>
      </c>
      <c r="N13" s="324" t="s">
        <v>479</v>
      </c>
      <c r="O13" s="324" t="s">
        <v>479</v>
      </c>
      <c r="P13" s="324" t="s">
        <v>479</v>
      </c>
      <c r="Q13" s="324" t="s">
        <v>479</v>
      </c>
      <c r="R13" s="324" t="s">
        <v>479</v>
      </c>
      <c r="S13" s="324" t="s">
        <v>479</v>
      </c>
      <c r="T13" s="329"/>
    </row>
    <row r="14" spans="1:20" ht="18" customHeight="1">
      <c r="A14" s="121" t="s">
        <v>18</v>
      </c>
      <c r="B14" s="325">
        <v>0</v>
      </c>
      <c r="C14" s="325">
        <v>48</v>
      </c>
      <c r="D14" s="325" t="s">
        <v>479</v>
      </c>
      <c r="E14" s="325" t="s">
        <v>479</v>
      </c>
      <c r="F14" s="325" t="s">
        <v>479</v>
      </c>
      <c r="G14" s="325">
        <v>0</v>
      </c>
      <c r="H14" s="325" t="s">
        <v>479</v>
      </c>
      <c r="I14" s="325" t="s">
        <v>479</v>
      </c>
      <c r="J14" s="121" t="s">
        <v>18</v>
      </c>
      <c r="K14" s="325" t="s">
        <v>479</v>
      </c>
      <c r="L14" s="325" t="s">
        <v>479</v>
      </c>
      <c r="M14" s="325" t="s">
        <v>479</v>
      </c>
      <c r="N14" s="325" t="s">
        <v>479</v>
      </c>
      <c r="O14" s="325" t="s">
        <v>479</v>
      </c>
      <c r="P14" s="325" t="s">
        <v>479</v>
      </c>
      <c r="Q14" s="325" t="s">
        <v>479</v>
      </c>
      <c r="R14" s="325" t="s">
        <v>479</v>
      </c>
      <c r="S14" s="325">
        <v>182</v>
      </c>
      <c r="T14" s="330">
        <f>SUM(K14:S14,B14:I14)</f>
        <v>230</v>
      </c>
    </row>
    <row r="15" spans="1:20" ht="18" customHeight="1">
      <c r="A15" s="119" t="s">
        <v>19</v>
      </c>
      <c r="B15" s="324">
        <v>0</v>
      </c>
      <c r="C15" s="324">
        <v>1008</v>
      </c>
      <c r="D15" s="324">
        <v>646</v>
      </c>
      <c r="E15" s="324" t="s">
        <v>479</v>
      </c>
      <c r="F15" s="324">
        <v>104</v>
      </c>
      <c r="G15" s="324" t="s">
        <v>479</v>
      </c>
      <c r="H15" s="324">
        <v>0</v>
      </c>
      <c r="I15" s="324" t="s">
        <v>479</v>
      </c>
      <c r="J15" s="119" t="s">
        <v>19</v>
      </c>
      <c r="K15" s="324">
        <v>4640</v>
      </c>
      <c r="L15" s="324">
        <v>9</v>
      </c>
      <c r="M15" s="324">
        <v>3075</v>
      </c>
      <c r="N15" s="324">
        <v>121</v>
      </c>
      <c r="O15" s="324" t="s">
        <v>479</v>
      </c>
      <c r="P15" s="324" t="s">
        <v>479</v>
      </c>
      <c r="Q15" s="324">
        <v>419</v>
      </c>
      <c r="R15" s="324">
        <v>185</v>
      </c>
      <c r="S15" s="324">
        <v>10</v>
      </c>
      <c r="T15" s="329">
        <f>SUM(K15:S15,B15:I15)</f>
        <v>10217</v>
      </c>
    </row>
    <row r="16" spans="1:20" ht="18" customHeight="1">
      <c r="A16" s="121" t="s">
        <v>20</v>
      </c>
      <c r="B16" s="325">
        <v>0</v>
      </c>
      <c r="C16" s="325" t="s">
        <v>479</v>
      </c>
      <c r="D16" s="325" t="s">
        <v>479</v>
      </c>
      <c r="E16" s="325" t="s">
        <v>479</v>
      </c>
      <c r="F16" s="325" t="s">
        <v>479</v>
      </c>
      <c r="G16" s="325" t="s">
        <v>479</v>
      </c>
      <c r="H16" s="325" t="s">
        <v>479</v>
      </c>
      <c r="I16" s="325">
        <v>0</v>
      </c>
      <c r="J16" s="121" t="s">
        <v>20</v>
      </c>
      <c r="K16" s="325">
        <v>17</v>
      </c>
      <c r="L16" s="325" t="s">
        <v>479</v>
      </c>
      <c r="M16" s="325" t="s">
        <v>479</v>
      </c>
      <c r="N16" s="325" t="s">
        <v>479</v>
      </c>
      <c r="O16" s="325" t="s">
        <v>479</v>
      </c>
      <c r="P16" s="325" t="s">
        <v>479</v>
      </c>
      <c r="Q16" s="325" t="s">
        <v>479</v>
      </c>
      <c r="R16" s="325" t="s">
        <v>479</v>
      </c>
      <c r="S16" s="325">
        <v>0</v>
      </c>
      <c r="T16" s="330">
        <f>SUM(K16:S16,B16:I16)</f>
        <v>17</v>
      </c>
    </row>
    <row r="17" spans="1:20" ht="18" customHeight="1">
      <c r="A17" s="119" t="s">
        <v>21</v>
      </c>
      <c r="B17" s="324"/>
      <c r="C17" s="324"/>
      <c r="D17" s="324"/>
      <c r="E17" s="324"/>
      <c r="F17" s="324"/>
      <c r="G17" s="324"/>
      <c r="H17" s="324"/>
      <c r="I17" s="324"/>
      <c r="J17" s="119" t="s">
        <v>21</v>
      </c>
      <c r="K17" s="324"/>
      <c r="L17" s="324"/>
      <c r="M17" s="324"/>
      <c r="N17" s="324"/>
      <c r="O17" s="324"/>
      <c r="P17" s="324"/>
      <c r="Q17" s="324"/>
      <c r="R17" s="324"/>
      <c r="S17" s="324"/>
      <c r="T17" s="329"/>
    </row>
    <row r="18" spans="1:20" ht="18" customHeight="1">
      <c r="A18" s="123" t="s">
        <v>22</v>
      </c>
      <c r="B18" s="325">
        <v>0</v>
      </c>
      <c r="C18" s="325">
        <v>65</v>
      </c>
      <c r="D18" s="325" t="s">
        <v>479</v>
      </c>
      <c r="E18" s="325" t="s">
        <v>479</v>
      </c>
      <c r="F18" s="325">
        <v>8</v>
      </c>
      <c r="G18" s="325">
        <v>64</v>
      </c>
      <c r="H18" s="325" t="s">
        <v>479</v>
      </c>
      <c r="I18" s="325" t="s">
        <v>479</v>
      </c>
      <c r="J18" s="123" t="s">
        <v>22</v>
      </c>
      <c r="K18" s="325">
        <v>2434</v>
      </c>
      <c r="L18" s="325" t="s">
        <v>479</v>
      </c>
      <c r="M18" s="325" t="s">
        <v>479</v>
      </c>
      <c r="N18" s="325">
        <v>889</v>
      </c>
      <c r="O18" s="325" t="s">
        <v>479</v>
      </c>
      <c r="P18" s="325" t="s">
        <v>479</v>
      </c>
      <c r="Q18" s="325">
        <v>1</v>
      </c>
      <c r="R18" s="325">
        <v>165</v>
      </c>
      <c r="S18" s="325">
        <v>15</v>
      </c>
      <c r="T18" s="330">
        <f aca="true" t="shared" si="0" ref="T18:T30">SUM(K18:S18,B18:I18)</f>
        <v>3641</v>
      </c>
    </row>
    <row r="19" spans="1:20" ht="18" customHeight="1">
      <c r="A19" s="124" t="s">
        <v>117</v>
      </c>
      <c r="B19" s="324">
        <v>0</v>
      </c>
      <c r="C19" s="324" t="s">
        <v>479</v>
      </c>
      <c r="D19" s="324" t="s">
        <v>479</v>
      </c>
      <c r="E19" s="324" t="s">
        <v>479</v>
      </c>
      <c r="F19" s="324" t="s">
        <v>479</v>
      </c>
      <c r="G19" s="324" t="s">
        <v>479</v>
      </c>
      <c r="H19" s="324" t="s">
        <v>479</v>
      </c>
      <c r="I19" s="324" t="s">
        <v>479</v>
      </c>
      <c r="J19" s="124" t="s">
        <v>117</v>
      </c>
      <c r="K19" s="324" t="s">
        <v>479</v>
      </c>
      <c r="L19" s="324">
        <v>0</v>
      </c>
      <c r="M19" s="324" t="s">
        <v>479</v>
      </c>
      <c r="N19" s="324" t="s">
        <v>479</v>
      </c>
      <c r="O19" s="324" t="s">
        <v>479</v>
      </c>
      <c r="P19" s="324" t="s">
        <v>479</v>
      </c>
      <c r="Q19" s="324" t="s">
        <v>479</v>
      </c>
      <c r="R19" s="324" t="s">
        <v>479</v>
      </c>
      <c r="S19" s="324" t="s">
        <v>479</v>
      </c>
      <c r="T19" s="329">
        <f t="shared" si="0"/>
        <v>0</v>
      </c>
    </row>
    <row r="20" spans="1:20" ht="18" customHeight="1">
      <c r="A20" s="123" t="s">
        <v>23</v>
      </c>
      <c r="B20" s="325">
        <v>0</v>
      </c>
      <c r="C20" s="325" t="s">
        <v>479</v>
      </c>
      <c r="D20" s="325" t="s">
        <v>479</v>
      </c>
      <c r="E20" s="325" t="s">
        <v>479</v>
      </c>
      <c r="F20" s="325" t="s">
        <v>479</v>
      </c>
      <c r="G20" s="325" t="s">
        <v>479</v>
      </c>
      <c r="H20" s="325" t="s">
        <v>479</v>
      </c>
      <c r="I20" s="325" t="s">
        <v>479</v>
      </c>
      <c r="J20" s="123" t="s">
        <v>23</v>
      </c>
      <c r="K20" s="325" t="s">
        <v>479</v>
      </c>
      <c r="L20" s="325" t="s">
        <v>479</v>
      </c>
      <c r="M20" s="325">
        <v>0</v>
      </c>
      <c r="N20" s="325" t="s">
        <v>479</v>
      </c>
      <c r="O20" s="325" t="s">
        <v>479</v>
      </c>
      <c r="P20" s="325" t="s">
        <v>479</v>
      </c>
      <c r="Q20" s="325" t="s">
        <v>479</v>
      </c>
      <c r="R20" s="325" t="s">
        <v>479</v>
      </c>
      <c r="S20" s="325" t="s">
        <v>479</v>
      </c>
      <c r="T20" s="330">
        <f t="shared" si="0"/>
        <v>0</v>
      </c>
    </row>
    <row r="21" spans="1:20" ht="18" customHeight="1">
      <c r="A21" s="119" t="s">
        <v>24</v>
      </c>
      <c r="B21" s="324">
        <v>0</v>
      </c>
      <c r="C21" s="324" t="s">
        <v>479</v>
      </c>
      <c r="D21" s="324" t="s">
        <v>479</v>
      </c>
      <c r="E21" s="324" t="s">
        <v>479</v>
      </c>
      <c r="F21" s="324" t="s">
        <v>479</v>
      </c>
      <c r="G21" s="324" t="s">
        <v>479</v>
      </c>
      <c r="H21" s="324" t="s">
        <v>479</v>
      </c>
      <c r="I21" s="324" t="s">
        <v>479</v>
      </c>
      <c r="J21" s="119" t="s">
        <v>24</v>
      </c>
      <c r="K21" s="324" t="s">
        <v>479</v>
      </c>
      <c r="L21" s="324">
        <v>21</v>
      </c>
      <c r="M21" s="324" t="s">
        <v>479</v>
      </c>
      <c r="N21" s="324">
        <v>5</v>
      </c>
      <c r="O21" s="324" t="s">
        <v>479</v>
      </c>
      <c r="P21" s="324" t="s">
        <v>479</v>
      </c>
      <c r="Q21" s="324" t="s">
        <v>479</v>
      </c>
      <c r="R21" s="324" t="s">
        <v>479</v>
      </c>
      <c r="S21" s="324" t="s">
        <v>479</v>
      </c>
      <c r="T21" s="329">
        <f t="shared" si="0"/>
        <v>26</v>
      </c>
    </row>
    <row r="22" spans="1:20" ht="18" customHeight="1">
      <c r="A22" s="121" t="s">
        <v>25</v>
      </c>
      <c r="B22" s="325">
        <v>0</v>
      </c>
      <c r="C22" s="325" t="s">
        <v>479</v>
      </c>
      <c r="D22" s="325" t="s">
        <v>479</v>
      </c>
      <c r="E22" s="325" t="s">
        <v>479</v>
      </c>
      <c r="F22" s="325" t="s">
        <v>479</v>
      </c>
      <c r="G22" s="325" t="s">
        <v>479</v>
      </c>
      <c r="H22" s="325" t="s">
        <v>479</v>
      </c>
      <c r="I22" s="325" t="s">
        <v>479</v>
      </c>
      <c r="J22" s="121" t="s">
        <v>25</v>
      </c>
      <c r="K22" s="325" t="s">
        <v>479</v>
      </c>
      <c r="L22" s="325">
        <v>38</v>
      </c>
      <c r="M22" s="325" t="s">
        <v>479</v>
      </c>
      <c r="N22" s="325" t="s">
        <v>479</v>
      </c>
      <c r="O22" s="325">
        <v>0</v>
      </c>
      <c r="P22" s="325" t="s">
        <v>479</v>
      </c>
      <c r="Q22" s="325" t="s">
        <v>479</v>
      </c>
      <c r="R22" s="325" t="s">
        <v>479</v>
      </c>
      <c r="S22" s="325">
        <v>0</v>
      </c>
      <c r="T22" s="330">
        <f t="shared" si="0"/>
        <v>38</v>
      </c>
    </row>
    <row r="23" spans="1:20" ht="18" customHeight="1">
      <c r="A23" s="296" t="s">
        <v>364</v>
      </c>
      <c r="B23" s="324">
        <v>0</v>
      </c>
      <c r="C23" s="324" t="s">
        <v>479</v>
      </c>
      <c r="D23" s="324">
        <v>0</v>
      </c>
      <c r="E23" s="324" t="s">
        <v>479</v>
      </c>
      <c r="F23" s="324" t="s">
        <v>479</v>
      </c>
      <c r="G23" s="324" t="s">
        <v>479</v>
      </c>
      <c r="H23" s="324" t="s">
        <v>479</v>
      </c>
      <c r="I23" s="324" t="s">
        <v>479</v>
      </c>
      <c r="J23" s="119" t="s">
        <v>153</v>
      </c>
      <c r="K23" s="324">
        <v>32</v>
      </c>
      <c r="L23" s="324">
        <v>40</v>
      </c>
      <c r="M23" s="324" t="s">
        <v>479</v>
      </c>
      <c r="N23" s="324" t="s">
        <v>479</v>
      </c>
      <c r="O23" s="324" t="s">
        <v>479</v>
      </c>
      <c r="P23" s="324">
        <v>0</v>
      </c>
      <c r="Q23" s="324" t="s">
        <v>479</v>
      </c>
      <c r="R23" s="324" t="s">
        <v>479</v>
      </c>
      <c r="S23" s="324">
        <v>0</v>
      </c>
      <c r="T23" s="329">
        <f t="shared" si="0"/>
        <v>72</v>
      </c>
    </row>
    <row r="24" spans="1:20" ht="18" customHeight="1">
      <c r="A24" s="121" t="s">
        <v>26</v>
      </c>
      <c r="B24" s="325">
        <v>0</v>
      </c>
      <c r="C24" s="325">
        <v>5</v>
      </c>
      <c r="D24" s="325" t="s">
        <v>479</v>
      </c>
      <c r="E24" s="325" t="s">
        <v>479</v>
      </c>
      <c r="F24" s="325" t="s">
        <v>479</v>
      </c>
      <c r="G24" s="325" t="s">
        <v>479</v>
      </c>
      <c r="H24" s="325" t="s">
        <v>479</v>
      </c>
      <c r="I24" s="325" t="s">
        <v>479</v>
      </c>
      <c r="J24" s="121" t="s">
        <v>26</v>
      </c>
      <c r="K24" s="325">
        <v>422</v>
      </c>
      <c r="L24" s="325">
        <v>845</v>
      </c>
      <c r="M24" s="325" t="s">
        <v>479</v>
      </c>
      <c r="N24" s="325">
        <v>110</v>
      </c>
      <c r="O24" s="325">
        <v>4</v>
      </c>
      <c r="P24" s="325" t="s">
        <v>479</v>
      </c>
      <c r="Q24" s="325">
        <v>47</v>
      </c>
      <c r="R24" s="325">
        <v>439</v>
      </c>
      <c r="S24" s="325">
        <v>3</v>
      </c>
      <c r="T24" s="330">
        <f t="shared" si="0"/>
        <v>1875</v>
      </c>
    </row>
    <row r="25" spans="1:20" ht="18" customHeight="1">
      <c r="A25" s="119" t="s">
        <v>27</v>
      </c>
      <c r="B25" s="324">
        <v>0</v>
      </c>
      <c r="C25" s="324">
        <v>6</v>
      </c>
      <c r="D25" s="324" t="s">
        <v>479</v>
      </c>
      <c r="E25" s="324" t="s">
        <v>479</v>
      </c>
      <c r="F25" s="324" t="s">
        <v>479</v>
      </c>
      <c r="G25" s="324" t="s">
        <v>479</v>
      </c>
      <c r="H25" s="324" t="s">
        <v>479</v>
      </c>
      <c r="I25" s="324" t="s">
        <v>479</v>
      </c>
      <c r="J25" s="119" t="s">
        <v>27</v>
      </c>
      <c r="K25" s="324" t="s">
        <v>479</v>
      </c>
      <c r="L25" s="324" t="s">
        <v>479</v>
      </c>
      <c r="M25" s="324" t="s">
        <v>479</v>
      </c>
      <c r="N25" s="324">
        <v>1</v>
      </c>
      <c r="O25" s="324" t="s">
        <v>479</v>
      </c>
      <c r="P25" s="324" t="s">
        <v>479</v>
      </c>
      <c r="Q25" s="324" t="s">
        <v>479</v>
      </c>
      <c r="R25" s="324">
        <v>0</v>
      </c>
      <c r="S25" s="324" t="s">
        <v>479</v>
      </c>
      <c r="T25" s="329">
        <f t="shared" si="0"/>
        <v>7</v>
      </c>
    </row>
    <row r="26" spans="1:20" ht="18" customHeight="1">
      <c r="A26" s="121" t="s">
        <v>28</v>
      </c>
      <c r="B26" s="325">
        <v>0</v>
      </c>
      <c r="C26" s="325" t="s">
        <v>479</v>
      </c>
      <c r="D26" s="325" t="s">
        <v>479</v>
      </c>
      <c r="E26" s="325" t="s">
        <v>479</v>
      </c>
      <c r="F26" s="325" t="s">
        <v>479</v>
      </c>
      <c r="G26" s="325" t="s">
        <v>479</v>
      </c>
      <c r="H26" s="325" t="s">
        <v>479</v>
      </c>
      <c r="I26" s="325" t="s">
        <v>479</v>
      </c>
      <c r="J26" s="121" t="s">
        <v>28</v>
      </c>
      <c r="K26" s="325">
        <v>76</v>
      </c>
      <c r="L26" s="325">
        <v>160</v>
      </c>
      <c r="M26" s="325">
        <v>128</v>
      </c>
      <c r="N26" s="325">
        <v>48</v>
      </c>
      <c r="O26" s="325" t="s">
        <v>479</v>
      </c>
      <c r="P26" s="325" t="s">
        <v>479</v>
      </c>
      <c r="Q26" s="325">
        <v>69</v>
      </c>
      <c r="R26" s="325">
        <v>16</v>
      </c>
      <c r="S26" s="325">
        <v>0</v>
      </c>
      <c r="T26" s="330">
        <f t="shared" si="0"/>
        <v>497</v>
      </c>
    </row>
    <row r="27" spans="1:20" ht="18" customHeight="1">
      <c r="A27" s="119" t="s">
        <v>29</v>
      </c>
      <c r="B27" s="324">
        <v>0</v>
      </c>
      <c r="C27" s="324">
        <v>19</v>
      </c>
      <c r="D27" s="324" t="s">
        <v>479</v>
      </c>
      <c r="E27" s="324" t="s">
        <v>479</v>
      </c>
      <c r="F27" s="324" t="s">
        <v>479</v>
      </c>
      <c r="G27" s="324" t="s">
        <v>479</v>
      </c>
      <c r="H27" s="324" t="s">
        <v>479</v>
      </c>
      <c r="I27" s="324" t="s">
        <v>479</v>
      </c>
      <c r="J27" s="119" t="s">
        <v>29</v>
      </c>
      <c r="K27" s="324">
        <v>12</v>
      </c>
      <c r="L27" s="324">
        <v>754</v>
      </c>
      <c r="M27" s="324">
        <v>22</v>
      </c>
      <c r="N27" s="324">
        <v>147</v>
      </c>
      <c r="O27" s="324" t="s">
        <v>479</v>
      </c>
      <c r="P27" s="324" t="s">
        <v>479</v>
      </c>
      <c r="Q27" s="324" t="s">
        <v>479</v>
      </c>
      <c r="R27" s="324">
        <v>6</v>
      </c>
      <c r="S27" s="324">
        <v>8</v>
      </c>
      <c r="T27" s="329">
        <f t="shared" si="0"/>
        <v>968</v>
      </c>
    </row>
    <row r="28" spans="1:20" ht="18" customHeight="1">
      <c r="A28" s="121" t="s">
        <v>30</v>
      </c>
      <c r="B28" s="325">
        <v>0</v>
      </c>
      <c r="C28" s="325" t="s">
        <v>479</v>
      </c>
      <c r="D28" s="325" t="s">
        <v>479</v>
      </c>
      <c r="E28" s="325" t="s">
        <v>479</v>
      </c>
      <c r="F28" s="325" t="s">
        <v>479</v>
      </c>
      <c r="G28" s="325" t="s">
        <v>479</v>
      </c>
      <c r="H28" s="325" t="s">
        <v>479</v>
      </c>
      <c r="I28" s="325" t="s">
        <v>479</v>
      </c>
      <c r="J28" s="121" t="s">
        <v>30</v>
      </c>
      <c r="K28" s="517" t="s">
        <v>479</v>
      </c>
      <c r="L28" s="325" t="s">
        <v>479</v>
      </c>
      <c r="M28" s="325" t="s">
        <v>479</v>
      </c>
      <c r="N28" s="325" t="s">
        <v>479</v>
      </c>
      <c r="O28" s="325" t="s">
        <v>479</v>
      </c>
      <c r="P28" s="325" t="s">
        <v>479</v>
      </c>
      <c r="Q28" s="325" t="s">
        <v>479</v>
      </c>
      <c r="R28" s="325" t="s">
        <v>479</v>
      </c>
      <c r="S28" s="325" t="s">
        <v>479</v>
      </c>
      <c r="T28" s="330">
        <f t="shared" si="0"/>
        <v>0</v>
      </c>
    </row>
    <row r="29" spans="1:20" ht="18" customHeight="1">
      <c r="A29" s="119" t="s">
        <v>31</v>
      </c>
      <c r="B29" s="324">
        <v>0</v>
      </c>
      <c r="C29" s="324" t="s">
        <v>479</v>
      </c>
      <c r="D29" s="324" t="s">
        <v>479</v>
      </c>
      <c r="E29" s="324" t="s">
        <v>479</v>
      </c>
      <c r="F29" s="324" t="s">
        <v>479</v>
      </c>
      <c r="G29" s="324" t="s">
        <v>479</v>
      </c>
      <c r="H29" s="324" t="s">
        <v>479</v>
      </c>
      <c r="I29" s="324" t="s">
        <v>479</v>
      </c>
      <c r="J29" s="119" t="s">
        <v>31</v>
      </c>
      <c r="K29" s="516" t="s">
        <v>479</v>
      </c>
      <c r="L29" s="324" t="s">
        <v>479</v>
      </c>
      <c r="M29" s="324" t="s">
        <v>479</v>
      </c>
      <c r="N29" s="324" t="s">
        <v>479</v>
      </c>
      <c r="O29" s="324" t="s">
        <v>479</v>
      </c>
      <c r="P29" s="324" t="s">
        <v>479</v>
      </c>
      <c r="Q29" s="324" t="s">
        <v>479</v>
      </c>
      <c r="R29" s="324" t="s">
        <v>479</v>
      </c>
      <c r="S29" s="324" t="s">
        <v>479</v>
      </c>
      <c r="T29" s="329">
        <f t="shared" si="0"/>
        <v>0</v>
      </c>
    </row>
    <row r="30" spans="1:20" ht="18" customHeight="1">
      <c r="A30" s="644" t="s">
        <v>32</v>
      </c>
      <c r="B30" s="327">
        <v>0</v>
      </c>
      <c r="C30" s="327" t="s">
        <v>479</v>
      </c>
      <c r="D30" s="327" t="s">
        <v>479</v>
      </c>
      <c r="E30" s="327" t="s">
        <v>479</v>
      </c>
      <c r="F30" s="327" t="s">
        <v>479</v>
      </c>
      <c r="G30" s="327" t="s">
        <v>479</v>
      </c>
      <c r="H30" s="327" t="s">
        <v>479</v>
      </c>
      <c r="I30" s="327" t="s">
        <v>479</v>
      </c>
      <c r="J30" s="644" t="s">
        <v>32</v>
      </c>
      <c r="K30" s="669" t="s">
        <v>479</v>
      </c>
      <c r="L30" s="327" t="s">
        <v>479</v>
      </c>
      <c r="M30" s="327" t="s">
        <v>479</v>
      </c>
      <c r="N30" s="327" t="s">
        <v>479</v>
      </c>
      <c r="O30" s="327" t="s">
        <v>479</v>
      </c>
      <c r="P30" s="327" t="s">
        <v>479</v>
      </c>
      <c r="Q30" s="327" t="s">
        <v>479</v>
      </c>
      <c r="R30" s="327" t="s">
        <v>479</v>
      </c>
      <c r="S30" s="327">
        <v>0</v>
      </c>
      <c r="T30" s="645">
        <f t="shared" si="0"/>
        <v>0</v>
      </c>
    </row>
    <row r="31" spans="1:21" ht="18" customHeight="1">
      <c r="A31" s="255" t="s">
        <v>394</v>
      </c>
      <c r="J31" s="157" t="s">
        <v>393</v>
      </c>
      <c r="K31" s="89"/>
      <c r="L31" s="336"/>
      <c r="M31" s="336"/>
      <c r="N31" s="336"/>
      <c r="O31" s="336"/>
      <c r="P31" s="336"/>
      <c r="Q31" s="336"/>
      <c r="R31" s="336"/>
      <c r="S31" s="336"/>
      <c r="T31" s="100"/>
      <c r="U31" s="4"/>
    </row>
    <row r="32" spans="1:21" ht="18" customHeight="1">
      <c r="A32" s="648"/>
      <c r="B32" s="336"/>
      <c r="C32" s="336"/>
      <c r="D32" s="336"/>
      <c r="E32" s="336"/>
      <c r="F32" s="336"/>
      <c r="G32" s="336"/>
      <c r="H32" s="336"/>
      <c r="I32" s="336"/>
      <c r="J32" s="648"/>
      <c r="K32" s="89"/>
      <c r="L32" s="336"/>
      <c r="M32" s="336"/>
      <c r="N32" s="336"/>
      <c r="O32" s="336"/>
      <c r="P32" s="336"/>
      <c r="Q32" s="336"/>
      <c r="R32" s="336"/>
      <c r="S32" s="336"/>
      <c r="T32" s="100"/>
      <c r="U32" s="4"/>
    </row>
    <row r="33" spans="1:21" ht="18" customHeight="1">
      <c r="A33" s="5" t="s">
        <v>356</v>
      </c>
      <c r="B33" s="234"/>
      <c r="C33" s="234"/>
      <c r="D33" s="134"/>
      <c r="E33" s="134"/>
      <c r="F33" s="234"/>
      <c r="G33" s="234"/>
      <c r="H33" s="234"/>
      <c r="I33" s="263"/>
      <c r="J33" s="5" t="s">
        <v>358</v>
      </c>
      <c r="K33" s="89"/>
      <c r="L33" s="336"/>
      <c r="M33" s="336"/>
      <c r="N33" s="336"/>
      <c r="O33" s="336"/>
      <c r="P33" s="336"/>
      <c r="Q33" s="336"/>
      <c r="R33" s="336"/>
      <c r="S33" s="336"/>
      <c r="T33" s="100"/>
      <c r="U33" s="4"/>
    </row>
    <row r="34" spans="1:21" ht="18" customHeight="1">
      <c r="A34" s="648"/>
      <c r="B34" s="336"/>
      <c r="C34" s="336"/>
      <c r="D34" s="336"/>
      <c r="E34" s="336"/>
      <c r="F34" s="336"/>
      <c r="G34" s="336"/>
      <c r="H34" s="336"/>
      <c r="I34" s="336"/>
      <c r="J34" s="648"/>
      <c r="K34" s="89"/>
      <c r="L34" s="336"/>
      <c r="M34" s="336"/>
      <c r="N34" s="336"/>
      <c r="O34" s="336"/>
      <c r="P34" s="336"/>
      <c r="Q34" s="336"/>
      <c r="R34" s="336"/>
      <c r="S34" s="336"/>
      <c r="T34" s="100"/>
      <c r="U34" s="4"/>
    </row>
    <row r="35" spans="1:20" s="255" customFormat="1" ht="18">
      <c r="A35" s="92" t="s">
        <v>551</v>
      </c>
      <c r="D35" s="49"/>
      <c r="E35" s="49"/>
      <c r="I35" s="256" t="s">
        <v>0</v>
      </c>
      <c r="J35" s="92" t="s">
        <v>551</v>
      </c>
      <c r="O35" s="49"/>
      <c r="T35" s="256" t="s">
        <v>0</v>
      </c>
    </row>
    <row r="36" spans="1:20" s="255" customFormat="1" ht="19.5" customHeight="1">
      <c r="A36" s="257" t="s">
        <v>1</v>
      </c>
      <c r="B36" s="258" t="s">
        <v>154</v>
      </c>
      <c r="C36" s="258"/>
      <c r="D36" s="258"/>
      <c r="E36" s="258"/>
      <c r="F36" s="258"/>
      <c r="G36" s="258"/>
      <c r="H36" s="258"/>
      <c r="I36" s="259"/>
      <c r="J36" s="257" t="s">
        <v>1</v>
      </c>
      <c r="K36" s="258" t="s">
        <v>154</v>
      </c>
      <c r="L36" s="258"/>
      <c r="M36" s="258"/>
      <c r="N36" s="258"/>
      <c r="O36" s="258"/>
      <c r="P36" s="258"/>
      <c r="Q36" s="258"/>
      <c r="R36" s="258"/>
      <c r="S36" s="258"/>
      <c r="T36" s="265" t="s">
        <v>3</v>
      </c>
    </row>
    <row r="37" spans="1:20" s="255" customFormat="1" ht="19.5" customHeight="1">
      <c r="A37" s="261"/>
      <c r="B37" s="258" t="s">
        <v>155</v>
      </c>
      <c r="C37" s="258"/>
      <c r="D37" s="258"/>
      <c r="E37" s="258"/>
      <c r="F37" s="258"/>
      <c r="G37" s="258"/>
      <c r="H37" s="258"/>
      <c r="I37" s="259"/>
      <c r="J37" s="261"/>
      <c r="K37" s="258" t="s">
        <v>156</v>
      </c>
      <c r="L37" s="258"/>
      <c r="M37" s="258"/>
      <c r="N37" s="259"/>
      <c r="O37" s="258" t="s">
        <v>157</v>
      </c>
      <c r="P37" s="258"/>
      <c r="Q37" s="258"/>
      <c r="R37" s="258"/>
      <c r="S37" s="259"/>
      <c r="T37" s="266"/>
    </row>
    <row r="38" spans="1:20" ht="45" customHeight="1">
      <c r="A38" s="98"/>
      <c r="B38" s="219" t="s">
        <v>158</v>
      </c>
      <c r="C38" s="219" t="s">
        <v>159</v>
      </c>
      <c r="D38" s="219" t="s">
        <v>160</v>
      </c>
      <c r="E38" s="219" t="s">
        <v>161</v>
      </c>
      <c r="F38" s="219" t="s">
        <v>162</v>
      </c>
      <c r="G38" s="219" t="s">
        <v>163</v>
      </c>
      <c r="H38" s="219" t="s">
        <v>374</v>
      </c>
      <c r="I38" s="219" t="s">
        <v>375</v>
      </c>
      <c r="J38" s="98"/>
      <c r="K38" s="219" t="s">
        <v>164</v>
      </c>
      <c r="L38" s="219" t="s">
        <v>165</v>
      </c>
      <c r="M38" s="219" t="s">
        <v>166</v>
      </c>
      <c r="N38" s="219" t="s">
        <v>167</v>
      </c>
      <c r="O38" s="219" t="s">
        <v>168</v>
      </c>
      <c r="P38" s="219" t="s">
        <v>372</v>
      </c>
      <c r="Q38" s="219" t="s">
        <v>169</v>
      </c>
      <c r="R38" s="219" t="s">
        <v>170</v>
      </c>
      <c r="S38" s="219" t="s">
        <v>128</v>
      </c>
      <c r="T38" s="107"/>
    </row>
    <row r="39" spans="1:20" s="30" customFormat="1" ht="18" customHeight="1">
      <c r="A39" s="133" t="s">
        <v>33</v>
      </c>
      <c r="B39" s="325"/>
      <c r="C39" s="325"/>
      <c r="D39" s="325"/>
      <c r="E39" s="325"/>
      <c r="F39" s="325"/>
      <c r="G39" s="325"/>
      <c r="H39" s="325"/>
      <c r="I39" s="325"/>
      <c r="J39" s="133" t="s">
        <v>33</v>
      </c>
      <c r="K39" s="670"/>
      <c r="L39" s="325"/>
      <c r="M39" s="325"/>
      <c r="N39" s="325"/>
      <c r="O39" s="325"/>
      <c r="P39" s="325"/>
      <c r="Q39" s="325"/>
      <c r="R39" s="325"/>
      <c r="S39" s="325"/>
      <c r="T39" s="330"/>
    </row>
    <row r="40" spans="1:20" ht="18" customHeight="1">
      <c r="A40" s="127" t="s">
        <v>34</v>
      </c>
      <c r="B40" s="324">
        <v>0</v>
      </c>
      <c r="C40" s="324" t="s">
        <v>479</v>
      </c>
      <c r="D40" s="324" t="s">
        <v>479</v>
      </c>
      <c r="E40" s="324" t="s">
        <v>479</v>
      </c>
      <c r="F40" s="324" t="s">
        <v>479</v>
      </c>
      <c r="G40" s="324" t="s">
        <v>479</v>
      </c>
      <c r="H40" s="324" t="s">
        <v>479</v>
      </c>
      <c r="I40" s="324" t="s">
        <v>479</v>
      </c>
      <c r="J40" s="127" t="s">
        <v>34</v>
      </c>
      <c r="K40" s="324" t="s">
        <v>479</v>
      </c>
      <c r="L40" s="324" t="s">
        <v>479</v>
      </c>
      <c r="M40" s="324" t="s">
        <v>479</v>
      </c>
      <c r="N40" s="324" t="s">
        <v>479</v>
      </c>
      <c r="O40" s="324" t="s">
        <v>479</v>
      </c>
      <c r="P40" s="324" t="s">
        <v>479</v>
      </c>
      <c r="Q40" s="324" t="s">
        <v>479</v>
      </c>
      <c r="R40" s="324" t="s">
        <v>479</v>
      </c>
      <c r="S40" s="324" t="s">
        <v>479</v>
      </c>
      <c r="T40" s="329">
        <f>SUM(K40:S40,B40:I40)</f>
        <v>0</v>
      </c>
    </row>
    <row r="41" spans="1:20" s="30" customFormat="1" ht="18" customHeight="1">
      <c r="A41" s="195" t="s">
        <v>239</v>
      </c>
      <c r="B41" s="325"/>
      <c r="C41" s="325"/>
      <c r="D41" s="325"/>
      <c r="E41" s="325"/>
      <c r="F41" s="325"/>
      <c r="G41" s="325"/>
      <c r="H41" s="325"/>
      <c r="I41" s="325"/>
      <c r="J41" s="195" t="s">
        <v>239</v>
      </c>
      <c r="K41" s="325"/>
      <c r="L41" s="325"/>
      <c r="M41" s="325"/>
      <c r="N41" s="325"/>
      <c r="O41" s="325"/>
      <c r="P41" s="325"/>
      <c r="Q41" s="325"/>
      <c r="R41" s="325"/>
      <c r="S41" s="325"/>
      <c r="T41" s="330"/>
    </row>
    <row r="42" spans="1:20" ht="18" customHeight="1">
      <c r="A42" s="127" t="s">
        <v>35</v>
      </c>
      <c r="B42" s="324">
        <v>0</v>
      </c>
      <c r="C42" s="324" t="s">
        <v>479</v>
      </c>
      <c r="D42" s="324" t="s">
        <v>479</v>
      </c>
      <c r="E42" s="324" t="s">
        <v>479</v>
      </c>
      <c r="F42" s="324" t="s">
        <v>479</v>
      </c>
      <c r="G42" s="324" t="s">
        <v>479</v>
      </c>
      <c r="H42" s="324" t="s">
        <v>479</v>
      </c>
      <c r="I42" s="324" t="s">
        <v>479</v>
      </c>
      <c r="J42" s="127" t="s">
        <v>35</v>
      </c>
      <c r="K42" s="324">
        <v>83</v>
      </c>
      <c r="L42" s="324" t="s">
        <v>479</v>
      </c>
      <c r="M42" s="324" t="s">
        <v>479</v>
      </c>
      <c r="N42" s="324" t="s">
        <v>479</v>
      </c>
      <c r="O42" s="324" t="s">
        <v>479</v>
      </c>
      <c r="P42" s="324" t="s">
        <v>479</v>
      </c>
      <c r="Q42" s="324" t="s">
        <v>479</v>
      </c>
      <c r="R42" s="324">
        <v>26</v>
      </c>
      <c r="S42" s="324">
        <v>0</v>
      </c>
      <c r="T42" s="329">
        <f>SUM(K42:S42,B42:I42)</f>
        <v>109</v>
      </c>
    </row>
    <row r="43" spans="1:20" s="30" customFormat="1" ht="18" customHeight="1">
      <c r="A43" s="131" t="s">
        <v>36</v>
      </c>
      <c r="B43" s="325">
        <v>0</v>
      </c>
      <c r="C43" s="325" t="s">
        <v>479</v>
      </c>
      <c r="D43" s="325" t="s">
        <v>479</v>
      </c>
      <c r="E43" s="325" t="s">
        <v>479</v>
      </c>
      <c r="F43" s="325" t="s">
        <v>479</v>
      </c>
      <c r="G43" s="325" t="s">
        <v>479</v>
      </c>
      <c r="H43" s="325" t="s">
        <v>479</v>
      </c>
      <c r="I43" s="325" t="s">
        <v>479</v>
      </c>
      <c r="J43" s="131" t="s">
        <v>36</v>
      </c>
      <c r="K43" s="325" t="s">
        <v>479</v>
      </c>
      <c r="L43" s="325" t="s">
        <v>479</v>
      </c>
      <c r="M43" s="325" t="s">
        <v>479</v>
      </c>
      <c r="N43" s="325" t="s">
        <v>479</v>
      </c>
      <c r="O43" s="325" t="s">
        <v>479</v>
      </c>
      <c r="P43" s="325" t="s">
        <v>479</v>
      </c>
      <c r="Q43" s="325" t="s">
        <v>479</v>
      </c>
      <c r="R43" s="325" t="s">
        <v>479</v>
      </c>
      <c r="S43" s="325" t="s">
        <v>479</v>
      </c>
      <c r="T43" s="330">
        <f>SUM(K43:S43,B43:I43)</f>
        <v>0</v>
      </c>
    </row>
    <row r="44" spans="1:20" s="14" customFormat="1" ht="18" customHeight="1">
      <c r="A44" s="663" t="s">
        <v>240</v>
      </c>
      <c r="B44" s="324">
        <v>0</v>
      </c>
      <c r="C44" s="324" t="s">
        <v>479</v>
      </c>
      <c r="D44" s="324" t="s">
        <v>479</v>
      </c>
      <c r="E44" s="324" t="s">
        <v>479</v>
      </c>
      <c r="F44" s="324" t="s">
        <v>479</v>
      </c>
      <c r="G44" s="324" t="s">
        <v>479</v>
      </c>
      <c r="H44" s="324" t="s">
        <v>479</v>
      </c>
      <c r="I44" s="324" t="s">
        <v>479</v>
      </c>
      <c r="J44" s="663" t="s">
        <v>240</v>
      </c>
      <c r="K44" s="324" t="s">
        <v>479</v>
      </c>
      <c r="L44" s="324" t="s">
        <v>479</v>
      </c>
      <c r="M44" s="324" t="s">
        <v>479</v>
      </c>
      <c r="N44" s="324" t="s">
        <v>479</v>
      </c>
      <c r="O44" s="324" t="s">
        <v>479</v>
      </c>
      <c r="P44" s="324" t="s">
        <v>479</v>
      </c>
      <c r="Q44" s="324" t="s">
        <v>479</v>
      </c>
      <c r="R44" s="324" t="s">
        <v>479</v>
      </c>
      <c r="S44" s="324" t="s">
        <v>479</v>
      </c>
      <c r="T44" s="314">
        <f>SUM(K44:S44,B44:I44)</f>
        <v>0</v>
      </c>
    </row>
    <row r="45" spans="1:20" s="30" customFormat="1" ht="18" customHeight="1">
      <c r="A45" s="195" t="s">
        <v>241</v>
      </c>
      <c r="B45" s="331"/>
      <c r="C45" s="331"/>
      <c r="D45" s="331"/>
      <c r="E45" s="331"/>
      <c r="F45" s="331"/>
      <c r="G45" s="331"/>
      <c r="H45" s="331"/>
      <c r="I45" s="331"/>
      <c r="J45" s="195" t="s">
        <v>241</v>
      </c>
      <c r="K45" s="331"/>
      <c r="L45" s="331"/>
      <c r="M45" s="331"/>
      <c r="N45" s="331"/>
      <c r="O45" s="331"/>
      <c r="P45" s="331"/>
      <c r="Q45" s="331"/>
      <c r="R45" s="331"/>
      <c r="S45" s="331"/>
      <c r="T45" s="420"/>
    </row>
    <row r="46" spans="1:20" ht="18" customHeight="1">
      <c r="A46" s="127" t="s">
        <v>37</v>
      </c>
      <c r="B46" s="324">
        <v>0</v>
      </c>
      <c r="C46" s="324" t="s">
        <v>479</v>
      </c>
      <c r="D46" s="324" t="s">
        <v>479</v>
      </c>
      <c r="E46" s="324" t="s">
        <v>479</v>
      </c>
      <c r="F46" s="324" t="s">
        <v>479</v>
      </c>
      <c r="G46" s="324" t="s">
        <v>479</v>
      </c>
      <c r="H46" s="324" t="s">
        <v>479</v>
      </c>
      <c r="I46" s="324" t="s">
        <v>479</v>
      </c>
      <c r="J46" s="127" t="s">
        <v>37</v>
      </c>
      <c r="K46" s="324">
        <v>877</v>
      </c>
      <c r="L46" s="324" t="s">
        <v>479</v>
      </c>
      <c r="M46" s="324" t="s">
        <v>479</v>
      </c>
      <c r="N46" s="324">
        <v>357</v>
      </c>
      <c r="O46" s="324" t="s">
        <v>479</v>
      </c>
      <c r="P46" s="324" t="s">
        <v>479</v>
      </c>
      <c r="Q46" s="324" t="s">
        <v>479</v>
      </c>
      <c r="R46" s="324">
        <v>324</v>
      </c>
      <c r="S46" s="324" t="s">
        <v>479</v>
      </c>
      <c r="T46" s="329">
        <f>SUM(K46:S46,B46:I46)</f>
        <v>1558</v>
      </c>
    </row>
    <row r="47" spans="1:20" ht="18" customHeight="1">
      <c r="A47" s="125" t="s">
        <v>38</v>
      </c>
      <c r="B47" s="325">
        <v>0</v>
      </c>
      <c r="C47" s="325" t="s">
        <v>479</v>
      </c>
      <c r="D47" s="325" t="s">
        <v>479</v>
      </c>
      <c r="E47" s="325" t="s">
        <v>479</v>
      </c>
      <c r="F47" s="325" t="s">
        <v>479</v>
      </c>
      <c r="G47" s="325" t="s">
        <v>479</v>
      </c>
      <c r="H47" s="325" t="s">
        <v>479</v>
      </c>
      <c r="I47" s="325" t="s">
        <v>479</v>
      </c>
      <c r="J47" s="125" t="s">
        <v>38</v>
      </c>
      <c r="K47" s="325" t="s">
        <v>479</v>
      </c>
      <c r="L47" s="325" t="s">
        <v>479</v>
      </c>
      <c r="M47" s="325" t="s">
        <v>479</v>
      </c>
      <c r="N47" s="325" t="s">
        <v>479</v>
      </c>
      <c r="O47" s="325" t="s">
        <v>479</v>
      </c>
      <c r="P47" s="325" t="s">
        <v>479</v>
      </c>
      <c r="Q47" s="325" t="s">
        <v>479</v>
      </c>
      <c r="R47" s="325" t="s">
        <v>479</v>
      </c>
      <c r="S47" s="325" t="s">
        <v>479</v>
      </c>
      <c r="T47" s="330">
        <f>SUM(K47:S47,B47:I47)</f>
        <v>0</v>
      </c>
    </row>
    <row r="48" spans="1:20" s="2" customFormat="1" ht="18" customHeight="1">
      <c r="A48" s="124" t="s">
        <v>242</v>
      </c>
      <c r="B48" s="324">
        <v>0</v>
      </c>
      <c r="C48" s="324" t="s">
        <v>479</v>
      </c>
      <c r="D48" s="324" t="s">
        <v>479</v>
      </c>
      <c r="E48" s="324" t="s">
        <v>479</v>
      </c>
      <c r="F48" s="324" t="s">
        <v>479</v>
      </c>
      <c r="G48" s="324" t="s">
        <v>479</v>
      </c>
      <c r="H48" s="324" t="s">
        <v>479</v>
      </c>
      <c r="I48" s="324" t="s">
        <v>479</v>
      </c>
      <c r="J48" s="124" t="s">
        <v>242</v>
      </c>
      <c r="K48" s="324" t="s">
        <v>479</v>
      </c>
      <c r="L48" s="324" t="s">
        <v>479</v>
      </c>
      <c r="M48" s="324" t="s">
        <v>479</v>
      </c>
      <c r="N48" s="324" t="s">
        <v>479</v>
      </c>
      <c r="O48" s="324" t="s">
        <v>479</v>
      </c>
      <c r="P48" s="324" t="s">
        <v>479</v>
      </c>
      <c r="Q48" s="324" t="s">
        <v>479</v>
      </c>
      <c r="R48" s="324" t="s">
        <v>479</v>
      </c>
      <c r="S48" s="324" t="s">
        <v>479</v>
      </c>
      <c r="T48" s="329">
        <f>SUM(K48:S48,B48:I48)</f>
        <v>0</v>
      </c>
    </row>
    <row r="49" spans="1:20" ht="18" customHeight="1">
      <c r="A49" s="128" t="s">
        <v>283</v>
      </c>
      <c r="B49" s="325"/>
      <c r="C49" s="325"/>
      <c r="D49" s="325"/>
      <c r="E49" s="325"/>
      <c r="F49" s="325"/>
      <c r="G49" s="325"/>
      <c r="H49" s="325"/>
      <c r="I49" s="325"/>
      <c r="J49" s="128" t="s">
        <v>283</v>
      </c>
      <c r="K49" s="325"/>
      <c r="L49" s="325"/>
      <c r="M49" s="325"/>
      <c r="N49" s="325"/>
      <c r="O49" s="325"/>
      <c r="P49" s="325"/>
      <c r="Q49" s="325"/>
      <c r="R49" s="325"/>
      <c r="S49" s="325"/>
      <c r="T49" s="330"/>
    </row>
    <row r="50" spans="1:20" ht="18" customHeight="1">
      <c r="A50" s="127" t="s">
        <v>40</v>
      </c>
      <c r="B50" s="324">
        <v>0</v>
      </c>
      <c r="C50" s="324" t="s">
        <v>479</v>
      </c>
      <c r="D50" s="324" t="s">
        <v>479</v>
      </c>
      <c r="E50" s="324" t="s">
        <v>479</v>
      </c>
      <c r="F50" s="324" t="s">
        <v>479</v>
      </c>
      <c r="G50" s="324" t="s">
        <v>479</v>
      </c>
      <c r="H50" s="324" t="s">
        <v>479</v>
      </c>
      <c r="I50" s="324" t="s">
        <v>479</v>
      </c>
      <c r="J50" s="127" t="s">
        <v>40</v>
      </c>
      <c r="K50" s="324" t="s">
        <v>479</v>
      </c>
      <c r="L50" s="324" t="s">
        <v>479</v>
      </c>
      <c r="M50" s="324" t="s">
        <v>479</v>
      </c>
      <c r="N50" s="324" t="s">
        <v>479</v>
      </c>
      <c r="O50" s="324" t="s">
        <v>479</v>
      </c>
      <c r="P50" s="324" t="s">
        <v>479</v>
      </c>
      <c r="Q50" s="324" t="s">
        <v>479</v>
      </c>
      <c r="R50" s="324" t="s">
        <v>479</v>
      </c>
      <c r="S50" s="324" t="s">
        <v>479</v>
      </c>
      <c r="T50" s="329">
        <f>SUM(K50:S50,B50:I50)</f>
        <v>0</v>
      </c>
    </row>
    <row r="51" spans="1:20" ht="18" customHeight="1">
      <c r="A51" s="125" t="s">
        <v>289</v>
      </c>
      <c r="B51" s="325">
        <v>0</v>
      </c>
      <c r="C51" s="325" t="s">
        <v>479</v>
      </c>
      <c r="D51" s="325" t="s">
        <v>479</v>
      </c>
      <c r="E51" s="325" t="s">
        <v>479</v>
      </c>
      <c r="F51" s="325" t="s">
        <v>479</v>
      </c>
      <c r="G51" s="325" t="s">
        <v>479</v>
      </c>
      <c r="H51" s="325" t="s">
        <v>479</v>
      </c>
      <c r="I51" s="325" t="s">
        <v>479</v>
      </c>
      <c r="J51" s="125" t="s">
        <v>289</v>
      </c>
      <c r="K51" s="325" t="s">
        <v>479</v>
      </c>
      <c r="L51" s="325" t="s">
        <v>479</v>
      </c>
      <c r="M51" s="325" t="s">
        <v>479</v>
      </c>
      <c r="N51" s="325" t="s">
        <v>479</v>
      </c>
      <c r="O51" s="325" t="s">
        <v>479</v>
      </c>
      <c r="P51" s="325" t="s">
        <v>479</v>
      </c>
      <c r="Q51" s="325" t="s">
        <v>479</v>
      </c>
      <c r="R51" s="325" t="s">
        <v>479</v>
      </c>
      <c r="S51" s="325" t="s">
        <v>479</v>
      </c>
      <c r="T51" s="330">
        <f>SUM(K51:S51,B51:I51)</f>
        <v>0</v>
      </c>
    </row>
    <row r="52" spans="1:20" ht="18" customHeight="1">
      <c r="A52" s="126" t="s">
        <v>52</v>
      </c>
      <c r="B52" s="324">
        <v>0</v>
      </c>
      <c r="C52" s="324" t="s">
        <v>479</v>
      </c>
      <c r="D52" s="324" t="s">
        <v>479</v>
      </c>
      <c r="E52" s="324" t="s">
        <v>479</v>
      </c>
      <c r="F52" s="324" t="s">
        <v>479</v>
      </c>
      <c r="G52" s="324" t="s">
        <v>479</v>
      </c>
      <c r="H52" s="324" t="s">
        <v>479</v>
      </c>
      <c r="I52" s="324" t="s">
        <v>479</v>
      </c>
      <c r="J52" s="126" t="s">
        <v>52</v>
      </c>
      <c r="K52" s="324">
        <v>0</v>
      </c>
      <c r="L52" s="324" t="s">
        <v>479</v>
      </c>
      <c r="M52" s="324" t="s">
        <v>479</v>
      </c>
      <c r="N52" s="324" t="s">
        <v>479</v>
      </c>
      <c r="O52" s="324" t="s">
        <v>479</v>
      </c>
      <c r="P52" s="324" t="s">
        <v>479</v>
      </c>
      <c r="Q52" s="324" t="s">
        <v>479</v>
      </c>
      <c r="R52" s="324" t="s">
        <v>479</v>
      </c>
      <c r="S52" s="324" t="s">
        <v>479</v>
      </c>
      <c r="T52" s="329">
        <f>SUM(K52:S52,B52:I52)</f>
        <v>0</v>
      </c>
    </row>
    <row r="53" spans="1:20" ht="18" customHeight="1">
      <c r="A53" s="118" t="s">
        <v>42</v>
      </c>
      <c r="B53" s="325"/>
      <c r="C53" s="325"/>
      <c r="D53" s="325"/>
      <c r="E53" s="325"/>
      <c r="F53" s="325"/>
      <c r="G53" s="325"/>
      <c r="H53" s="325"/>
      <c r="I53" s="325"/>
      <c r="J53" s="118" t="s">
        <v>42</v>
      </c>
      <c r="K53" s="325"/>
      <c r="L53" s="325"/>
      <c r="M53" s="325"/>
      <c r="N53" s="325"/>
      <c r="O53" s="325"/>
      <c r="P53" s="325"/>
      <c r="Q53" s="325"/>
      <c r="R53" s="325"/>
      <c r="S53" s="325"/>
      <c r="T53" s="330"/>
    </row>
    <row r="54" spans="1:20" ht="18" customHeight="1">
      <c r="A54" s="127" t="s">
        <v>171</v>
      </c>
      <c r="B54" s="324">
        <v>0</v>
      </c>
      <c r="C54" s="324">
        <v>235</v>
      </c>
      <c r="D54" s="324" t="s">
        <v>479</v>
      </c>
      <c r="E54" s="324" t="s">
        <v>479</v>
      </c>
      <c r="F54" s="324" t="s">
        <v>479</v>
      </c>
      <c r="G54" s="324" t="s">
        <v>479</v>
      </c>
      <c r="H54" s="324" t="s">
        <v>479</v>
      </c>
      <c r="I54" s="324" t="s">
        <v>479</v>
      </c>
      <c r="J54" s="127" t="s">
        <v>171</v>
      </c>
      <c r="K54" s="324">
        <v>1997</v>
      </c>
      <c r="L54" s="324">
        <v>9091</v>
      </c>
      <c r="M54" s="324">
        <v>909</v>
      </c>
      <c r="N54" s="324">
        <v>30</v>
      </c>
      <c r="O54" s="324" t="s">
        <v>479</v>
      </c>
      <c r="P54" s="324" t="s">
        <v>479</v>
      </c>
      <c r="Q54" s="324" t="s">
        <v>479</v>
      </c>
      <c r="R54" s="324">
        <v>261</v>
      </c>
      <c r="S54" s="324">
        <v>0</v>
      </c>
      <c r="T54" s="329">
        <f aca="true" t="shared" si="1" ref="T54:T61">SUM(K54:S54,B54:I54)</f>
        <v>12523</v>
      </c>
    </row>
    <row r="55" spans="1:20" ht="18" customHeight="1">
      <c r="A55" s="125" t="s">
        <v>43</v>
      </c>
      <c r="B55" s="325">
        <v>0</v>
      </c>
      <c r="C55" s="325">
        <v>64</v>
      </c>
      <c r="D55" s="325" t="s">
        <v>479</v>
      </c>
      <c r="E55" s="325" t="s">
        <v>479</v>
      </c>
      <c r="F55" s="325" t="s">
        <v>479</v>
      </c>
      <c r="G55" s="325" t="s">
        <v>479</v>
      </c>
      <c r="H55" s="325" t="s">
        <v>479</v>
      </c>
      <c r="I55" s="325" t="s">
        <v>479</v>
      </c>
      <c r="J55" s="125" t="s">
        <v>43</v>
      </c>
      <c r="K55" s="325">
        <v>1187</v>
      </c>
      <c r="L55" s="325">
        <v>677</v>
      </c>
      <c r="M55" s="325" t="s">
        <v>479</v>
      </c>
      <c r="N55" s="325" t="s">
        <v>479</v>
      </c>
      <c r="O55" s="325" t="s">
        <v>479</v>
      </c>
      <c r="P55" s="325" t="s">
        <v>479</v>
      </c>
      <c r="Q55" s="325" t="s">
        <v>479</v>
      </c>
      <c r="R55" s="325">
        <v>3</v>
      </c>
      <c r="S55" s="325" t="s">
        <v>479</v>
      </c>
      <c r="T55" s="330">
        <f t="shared" si="1"/>
        <v>1931</v>
      </c>
    </row>
    <row r="56" spans="1:20" ht="18" customHeight="1">
      <c r="A56" s="127" t="s">
        <v>172</v>
      </c>
      <c r="B56" s="324">
        <v>0</v>
      </c>
      <c r="C56" s="324" t="s">
        <v>479</v>
      </c>
      <c r="D56" s="324" t="s">
        <v>479</v>
      </c>
      <c r="E56" s="324" t="s">
        <v>479</v>
      </c>
      <c r="F56" s="324" t="s">
        <v>479</v>
      </c>
      <c r="G56" s="324" t="s">
        <v>479</v>
      </c>
      <c r="H56" s="324" t="s">
        <v>479</v>
      </c>
      <c r="I56" s="324" t="s">
        <v>479</v>
      </c>
      <c r="J56" s="127" t="s">
        <v>172</v>
      </c>
      <c r="K56" s="324" t="s">
        <v>479</v>
      </c>
      <c r="L56" s="324" t="s">
        <v>479</v>
      </c>
      <c r="M56" s="324" t="s">
        <v>479</v>
      </c>
      <c r="N56" s="324" t="s">
        <v>479</v>
      </c>
      <c r="O56" s="324" t="s">
        <v>479</v>
      </c>
      <c r="P56" s="324" t="s">
        <v>479</v>
      </c>
      <c r="Q56" s="324" t="s">
        <v>479</v>
      </c>
      <c r="R56" s="324" t="s">
        <v>479</v>
      </c>
      <c r="S56" s="324" t="s">
        <v>479</v>
      </c>
      <c r="T56" s="329">
        <f t="shared" si="1"/>
        <v>0</v>
      </c>
    </row>
    <row r="57" spans="1:20" ht="18" customHeight="1">
      <c r="A57" s="125" t="s">
        <v>173</v>
      </c>
      <c r="B57" s="325">
        <v>0</v>
      </c>
      <c r="C57" s="325">
        <v>752</v>
      </c>
      <c r="D57" s="325" t="s">
        <v>479</v>
      </c>
      <c r="E57" s="325" t="s">
        <v>479</v>
      </c>
      <c r="F57" s="325" t="s">
        <v>479</v>
      </c>
      <c r="G57" s="325" t="s">
        <v>479</v>
      </c>
      <c r="H57" s="325" t="s">
        <v>479</v>
      </c>
      <c r="I57" s="325" t="s">
        <v>479</v>
      </c>
      <c r="J57" s="125" t="s">
        <v>173</v>
      </c>
      <c r="K57" s="325" t="s">
        <v>479</v>
      </c>
      <c r="L57" s="325" t="s">
        <v>479</v>
      </c>
      <c r="M57" s="325" t="s">
        <v>479</v>
      </c>
      <c r="N57" s="325" t="s">
        <v>479</v>
      </c>
      <c r="O57" s="325" t="s">
        <v>479</v>
      </c>
      <c r="P57" s="325" t="s">
        <v>479</v>
      </c>
      <c r="Q57" s="325" t="s">
        <v>479</v>
      </c>
      <c r="R57" s="325" t="s">
        <v>479</v>
      </c>
      <c r="S57" s="325" t="s">
        <v>479</v>
      </c>
      <c r="T57" s="330">
        <f t="shared" si="1"/>
        <v>752</v>
      </c>
    </row>
    <row r="58" spans="1:20" ht="18" customHeight="1">
      <c r="A58" s="127" t="s">
        <v>44</v>
      </c>
      <c r="B58" s="324">
        <v>64</v>
      </c>
      <c r="C58" s="324">
        <v>382</v>
      </c>
      <c r="D58" s="324" t="s">
        <v>479</v>
      </c>
      <c r="E58" s="324" t="s">
        <v>479</v>
      </c>
      <c r="F58" s="324" t="s">
        <v>479</v>
      </c>
      <c r="G58" s="324" t="s">
        <v>479</v>
      </c>
      <c r="H58" s="324" t="s">
        <v>479</v>
      </c>
      <c r="I58" s="324" t="s">
        <v>479</v>
      </c>
      <c r="J58" s="127" t="s">
        <v>44</v>
      </c>
      <c r="K58" s="324" t="s">
        <v>479</v>
      </c>
      <c r="L58" s="324" t="s">
        <v>479</v>
      </c>
      <c r="M58" s="324" t="s">
        <v>479</v>
      </c>
      <c r="N58" s="324" t="s">
        <v>479</v>
      </c>
      <c r="O58" s="324" t="s">
        <v>479</v>
      </c>
      <c r="P58" s="324" t="s">
        <v>479</v>
      </c>
      <c r="Q58" s="324" t="s">
        <v>479</v>
      </c>
      <c r="R58" s="324" t="s">
        <v>479</v>
      </c>
      <c r="S58" s="324" t="s">
        <v>479</v>
      </c>
      <c r="T58" s="329">
        <f t="shared" si="1"/>
        <v>446</v>
      </c>
    </row>
    <row r="59" spans="1:20" s="30" customFormat="1" ht="18" customHeight="1">
      <c r="A59" s="298" t="s">
        <v>449</v>
      </c>
      <c r="B59" s="325">
        <v>0</v>
      </c>
      <c r="C59" s="325" t="s">
        <v>479</v>
      </c>
      <c r="D59" s="325">
        <v>0</v>
      </c>
      <c r="E59" s="325" t="s">
        <v>479</v>
      </c>
      <c r="F59" s="325" t="s">
        <v>479</v>
      </c>
      <c r="G59" s="325" t="s">
        <v>479</v>
      </c>
      <c r="H59" s="325" t="s">
        <v>479</v>
      </c>
      <c r="I59" s="325" t="s">
        <v>479</v>
      </c>
      <c r="J59" s="298" t="s">
        <v>449</v>
      </c>
      <c r="K59" s="325">
        <v>0</v>
      </c>
      <c r="L59" s="325" t="s">
        <v>479</v>
      </c>
      <c r="M59" s="325" t="s">
        <v>479</v>
      </c>
      <c r="N59" s="325" t="s">
        <v>479</v>
      </c>
      <c r="O59" s="325" t="s">
        <v>479</v>
      </c>
      <c r="P59" s="325" t="s">
        <v>479</v>
      </c>
      <c r="Q59" s="325" t="s">
        <v>479</v>
      </c>
      <c r="R59" s="325" t="s">
        <v>479</v>
      </c>
      <c r="S59" s="325">
        <v>0</v>
      </c>
      <c r="T59" s="330">
        <f t="shared" si="1"/>
        <v>0</v>
      </c>
    </row>
    <row r="60" spans="1:20" ht="18" customHeight="1">
      <c r="A60" s="651" t="s">
        <v>450</v>
      </c>
      <c r="B60" s="324">
        <v>400</v>
      </c>
      <c r="C60" s="324" t="s">
        <v>479</v>
      </c>
      <c r="D60" s="324" t="s">
        <v>479</v>
      </c>
      <c r="E60" s="324" t="s">
        <v>479</v>
      </c>
      <c r="F60" s="324" t="s">
        <v>479</v>
      </c>
      <c r="G60" s="324" t="s">
        <v>479</v>
      </c>
      <c r="H60" s="324" t="s">
        <v>479</v>
      </c>
      <c r="I60" s="324" t="s">
        <v>479</v>
      </c>
      <c r="J60" s="651" t="s">
        <v>450</v>
      </c>
      <c r="K60" s="324" t="s">
        <v>479</v>
      </c>
      <c r="L60" s="324" t="s">
        <v>479</v>
      </c>
      <c r="M60" s="324" t="s">
        <v>479</v>
      </c>
      <c r="N60" s="324" t="s">
        <v>479</v>
      </c>
      <c r="O60" s="324" t="s">
        <v>479</v>
      </c>
      <c r="P60" s="324" t="s">
        <v>479</v>
      </c>
      <c r="Q60" s="324" t="s">
        <v>479</v>
      </c>
      <c r="R60" s="324" t="s">
        <v>479</v>
      </c>
      <c r="S60" s="324">
        <v>19</v>
      </c>
      <c r="T60" s="329">
        <f t="shared" si="1"/>
        <v>419</v>
      </c>
    </row>
    <row r="61" spans="1:20" s="30" customFormat="1" ht="18" customHeight="1">
      <c r="A61" s="654" t="s">
        <v>452</v>
      </c>
      <c r="B61" s="325">
        <v>11205</v>
      </c>
      <c r="C61" s="325">
        <v>1965</v>
      </c>
      <c r="D61" s="325">
        <v>680</v>
      </c>
      <c r="E61" s="325" t="s">
        <v>479</v>
      </c>
      <c r="F61" s="325" t="s">
        <v>479</v>
      </c>
      <c r="G61" s="325" t="s">
        <v>479</v>
      </c>
      <c r="H61" s="325" t="s">
        <v>479</v>
      </c>
      <c r="I61" s="325" t="s">
        <v>479</v>
      </c>
      <c r="J61" s="654" t="s">
        <v>452</v>
      </c>
      <c r="K61" s="325">
        <v>44796</v>
      </c>
      <c r="L61" s="325">
        <v>7977</v>
      </c>
      <c r="M61" s="325" t="s">
        <v>479</v>
      </c>
      <c r="N61" s="325">
        <v>900</v>
      </c>
      <c r="O61" s="325">
        <v>259</v>
      </c>
      <c r="P61" s="325" t="s">
        <v>479</v>
      </c>
      <c r="Q61" s="325" t="s">
        <v>479</v>
      </c>
      <c r="R61" s="325">
        <v>8568</v>
      </c>
      <c r="S61" s="325">
        <v>0</v>
      </c>
      <c r="T61" s="330">
        <f t="shared" si="1"/>
        <v>76350</v>
      </c>
    </row>
    <row r="62" spans="1:20" s="14" customFormat="1" ht="36.75" customHeight="1">
      <c r="A62" s="132" t="s">
        <v>3</v>
      </c>
      <c r="B62" s="461">
        <f aca="true" t="shared" si="2" ref="B62:I62">SUM(B9:B44)+SUM(B45:B61)</f>
        <v>13676</v>
      </c>
      <c r="C62" s="461">
        <f t="shared" si="2"/>
        <v>22785</v>
      </c>
      <c r="D62" s="461">
        <f t="shared" si="2"/>
        <v>19203</v>
      </c>
      <c r="E62" s="461">
        <f t="shared" si="2"/>
        <v>0</v>
      </c>
      <c r="F62" s="461">
        <f t="shared" si="2"/>
        <v>3524</v>
      </c>
      <c r="G62" s="461">
        <f t="shared" si="2"/>
        <v>4089</v>
      </c>
      <c r="H62" s="461">
        <f t="shared" si="2"/>
        <v>0</v>
      </c>
      <c r="I62" s="461">
        <f t="shared" si="2"/>
        <v>0</v>
      </c>
      <c r="J62" s="132" t="s">
        <v>3</v>
      </c>
      <c r="K62" s="461">
        <f aca="true" t="shared" si="3" ref="K62:T62">SUM(K8:K44)+SUM(K45:K61)</f>
        <v>154894</v>
      </c>
      <c r="L62" s="461">
        <f t="shared" si="3"/>
        <v>23353</v>
      </c>
      <c r="M62" s="461">
        <f t="shared" si="3"/>
        <v>110286</v>
      </c>
      <c r="N62" s="461">
        <f t="shared" si="3"/>
        <v>21500</v>
      </c>
      <c r="O62" s="461">
        <f t="shared" si="3"/>
        <v>2145</v>
      </c>
      <c r="P62" s="461">
        <f t="shared" si="3"/>
        <v>0</v>
      </c>
      <c r="Q62" s="461">
        <f t="shared" si="3"/>
        <v>2239</v>
      </c>
      <c r="R62" s="461">
        <f t="shared" si="3"/>
        <v>17505</v>
      </c>
      <c r="S62" s="461">
        <f t="shared" si="3"/>
        <v>3927</v>
      </c>
      <c r="T62" s="461">
        <f t="shared" si="3"/>
        <v>399126</v>
      </c>
    </row>
    <row r="63" spans="1:20" ht="30" customHeight="1">
      <c r="A63" s="116" t="s">
        <v>553</v>
      </c>
      <c r="B63" s="117">
        <f aca="true" t="shared" si="4" ref="B63:G63">(B62-B66)</f>
        <v>5254</v>
      </c>
      <c r="C63" s="117">
        <f t="shared" si="4"/>
        <v>5808</v>
      </c>
      <c r="D63" s="117">
        <f t="shared" si="4"/>
        <v>-7901</v>
      </c>
      <c r="E63" s="117">
        <f t="shared" si="4"/>
        <v>-24</v>
      </c>
      <c r="F63" s="117">
        <f t="shared" si="4"/>
        <v>2409</v>
      </c>
      <c r="G63" s="117">
        <f t="shared" si="4"/>
        <v>-3599</v>
      </c>
      <c r="H63" s="117">
        <v>0</v>
      </c>
      <c r="I63" s="117">
        <v>0</v>
      </c>
      <c r="J63" s="116" t="s">
        <v>553</v>
      </c>
      <c r="K63" s="117">
        <f aca="true" t="shared" si="5" ref="K63:T63">(K62-K66)</f>
        <v>32983</v>
      </c>
      <c r="L63" s="117">
        <f t="shared" si="5"/>
        <v>-3039</v>
      </c>
      <c r="M63" s="117">
        <f t="shared" si="5"/>
        <v>17060</v>
      </c>
      <c r="N63" s="117">
        <f t="shared" si="5"/>
        <v>-3425</v>
      </c>
      <c r="O63" s="117">
        <f t="shared" si="5"/>
        <v>-35711</v>
      </c>
      <c r="P63" s="117">
        <v>0</v>
      </c>
      <c r="Q63" s="117">
        <f t="shared" si="5"/>
        <v>1165</v>
      </c>
      <c r="R63" s="117">
        <f t="shared" si="5"/>
        <v>-2753</v>
      </c>
      <c r="S63" s="117">
        <f t="shared" si="5"/>
        <v>-295</v>
      </c>
      <c r="T63" s="117">
        <f t="shared" si="5"/>
        <v>7932</v>
      </c>
    </row>
    <row r="64" spans="1:20" ht="30" customHeight="1">
      <c r="A64" s="116" t="s">
        <v>554</v>
      </c>
      <c r="B64" s="456">
        <f aca="true" t="shared" si="6" ref="B64:G64">(B62-B66)/ABS(B66)</f>
        <v>0.6238423177392544</v>
      </c>
      <c r="C64" s="456">
        <f t="shared" si="6"/>
        <v>0.34210991341226366</v>
      </c>
      <c r="D64" s="456">
        <f t="shared" si="6"/>
        <v>-0.2915067886658796</v>
      </c>
      <c r="E64" s="297" t="s">
        <v>365</v>
      </c>
      <c r="F64" s="456">
        <f t="shared" si="6"/>
        <v>2.1605381165919284</v>
      </c>
      <c r="G64" s="456">
        <f t="shared" si="6"/>
        <v>-0.4681321540062435</v>
      </c>
      <c r="H64" s="297" t="s">
        <v>365</v>
      </c>
      <c r="I64" s="297" t="s">
        <v>365</v>
      </c>
      <c r="J64" s="116" t="s">
        <v>554</v>
      </c>
      <c r="K64" s="456">
        <f>(K62-K66)/ABS(K66)</f>
        <v>0.27054982733305444</v>
      </c>
      <c r="L64" s="456">
        <f>(L62-L66)/ABS(L66)</f>
        <v>-0.11514852985753259</v>
      </c>
      <c r="M64" s="456">
        <f aca="true" t="shared" si="7" ref="M64:T64">(M62-M66)/ABS(M66)</f>
        <v>0.18299615986956427</v>
      </c>
      <c r="N64" s="456">
        <f t="shared" si="7"/>
        <v>-0.1374122367101304</v>
      </c>
      <c r="O64" s="456">
        <f t="shared" si="7"/>
        <v>-0.9433379120879121</v>
      </c>
      <c r="P64" s="456" t="s">
        <v>365</v>
      </c>
      <c r="Q64" s="456">
        <f t="shared" si="7"/>
        <v>1.084729981378026</v>
      </c>
      <c r="R64" s="456">
        <f t="shared" si="7"/>
        <v>-0.13589692960805608</v>
      </c>
      <c r="S64" s="456">
        <f t="shared" si="7"/>
        <v>-0.06987209853150166</v>
      </c>
      <c r="T64" s="456">
        <f t="shared" si="7"/>
        <v>0.020276384607125875</v>
      </c>
    </row>
    <row r="65" spans="1:20" ht="30" customHeight="1">
      <c r="A65" s="116" t="s">
        <v>555</v>
      </c>
      <c r="B65" s="193">
        <f aca="true" t="shared" si="8" ref="B65:G65">B62/$T62</f>
        <v>0.03426486873819295</v>
      </c>
      <c r="C65" s="193">
        <f t="shared" si="8"/>
        <v>0.05708723560980743</v>
      </c>
      <c r="D65" s="193">
        <f t="shared" si="8"/>
        <v>0.048112626088002285</v>
      </c>
      <c r="E65" s="193">
        <f t="shared" si="8"/>
        <v>0</v>
      </c>
      <c r="F65" s="714">
        <f t="shared" si="8"/>
        <v>0.008829292003026613</v>
      </c>
      <c r="G65" s="193">
        <f t="shared" si="8"/>
        <v>0.010244885073886443</v>
      </c>
      <c r="H65" s="193">
        <v>0</v>
      </c>
      <c r="I65" s="193">
        <v>0</v>
      </c>
      <c r="J65" s="116" t="s">
        <v>555</v>
      </c>
      <c r="K65" s="193">
        <f>K62/$T62</f>
        <v>0.3880829612703758</v>
      </c>
      <c r="L65" s="193">
        <f>L62/$T62</f>
        <v>0.058510345104052355</v>
      </c>
      <c r="M65" s="193">
        <f aca="true" t="shared" si="9" ref="M65:T65">M62/$T62</f>
        <v>0.27631875648291515</v>
      </c>
      <c r="N65" s="193">
        <f t="shared" si="9"/>
        <v>0.05386770092652446</v>
      </c>
      <c r="O65" s="193">
        <f t="shared" si="9"/>
        <v>0.005374242720343952</v>
      </c>
      <c r="P65" s="193">
        <v>0</v>
      </c>
      <c r="Q65" s="714">
        <f t="shared" si="9"/>
        <v>0.0056097573197436395</v>
      </c>
      <c r="R65" s="193">
        <f t="shared" si="9"/>
        <v>0.0438583304520377</v>
      </c>
      <c r="S65" s="193">
        <f t="shared" si="9"/>
        <v>0.009838998211091235</v>
      </c>
      <c r="T65" s="193">
        <f t="shared" si="9"/>
        <v>1</v>
      </c>
    </row>
    <row r="66" spans="1:20" ht="18">
      <c r="A66" s="455" t="s">
        <v>552</v>
      </c>
      <c r="B66" s="441">
        <v>8422</v>
      </c>
      <c r="C66" s="441">
        <v>16977</v>
      </c>
      <c r="D66" s="441">
        <v>27104</v>
      </c>
      <c r="E66" s="441">
        <v>24</v>
      </c>
      <c r="F66" s="441">
        <v>1115</v>
      </c>
      <c r="G66" s="441">
        <v>7688</v>
      </c>
      <c r="H66" s="117">
        <v>0</v>
      </c>
      <c r="I66" s="117">
        <v>0</v>
      </c>
      <c r="J66" s="455" t="s">
        <v>552</v>
      </c>
      <c r="K66" s="441">
        <v>121911</v>
      </c>
      <c r="L66" s="454">
        <v>26392</v>
      </c>
      <c r="M66" s="441">
        <v>93226</v>
      </c>
      <c r="N66" s="441">
        <v>24925</v>
      </c>
      <c r="O66" s="441">
        <v>37856</v>
      </c>
      <c r="P66" s="117">
        <v>0</v>
      </c>
      <c r="Q66" s="441">
        <v>1074</v>
      </c>
      <c r="R66" s="441">
        <v>20258</v>
      </c>
      <c r="S66" s="441">
        <v>4222</v>
      </c>
      <c r="T66" s="441">
        <v>391194</v>
      </c>
    </row>
    <row r="67" spans="1:20" ht="14.25" customHeight="1">
      <c r="A67" s="67"/>
      <c r="B67" s="27"/>
      <c r="C67" s="27"/>
      <c r="D67" s="71"/>
      <c r="E67" s="71"/>
      <c r="F67" s="71"/>
      <c r="G67" s="71"/>
      <c r="H67" s="71"/>
      <c r="I67" s="71"/>
      <c r="J67" s="157" t="s">
        <v>393</v>
      </c>
      <c r="K67" s="27"/>
      <c r="L67" s="27"/>
      <c r="M67" s="27"/>
      <c r="N67" s="27"/>
      <c r="O67" s="71"/>
      <c r="P67" s="71"/>
      <c r="Q67" s="71"/>
      <c r="R67" s="71"/>
      <c r="S67" s="71"/>
      <c r="T67" s="27"/>
    </row>
    <row r="68" spans="1:10" ht="18">
      <c r="A68" s="220" t="s">
        <v>392</v>
      </c>
      <c r="J68" s="220" t="s">
        <v>392</v>
      </c>
    </row>
    <row r="69" spans="1:20" ht="18">
      <c r="A69" s="186" t="s">
        <v>394</v>
      </c>
      <c r="K69" s="301"/>
      <c r="M69" s="301"/>
      <c r="N69" s="301"/>
      <c r="O69" s="302"/>
      <c r="P69" s="301"/>
      <c r="Q69" s="301"/>
      <c r="R69" s="301"/>
      <c r="S69" s="301"/>
      <c r="T69" s="301"/>
    </row>
    <row r="70" spans="1:20" ht="18">
      <c r="A70" s="186"/>
      <c r="K70" s="741" t="s">
        <v>550</v>
      </c>
      <c r="M70" s="301"/>
      <c r="N70" s="301"/>
      <c r="O70" s="302"/>
      <c r="P70" s="301"/>
      <c r="Q70" s="301"/>
      <c r="R70" s="301"/>
      <c r="S70" s="301"/>
      <c r="T70" s="301"/>
    </row>
    <row r="71" spans="2:12" ht="12.75">
      <c r="B71" s="19"/>
      <c r="D71" s="302"/>
      <c r="L71" s="19">
        <f>SUM(K62:N62)</f>
        <v>310033</v>
      </c>
    </row>
    <row r="72" spans="3:12" ht="15">
      <c r="C72" s="70"/>
      <c r="D72" s="33"/>
      <c r="L72" s="731">
        <f>SUM(K62:O62)/T62</f>
        <v>0.7821540065042117</v>
      </c>
    </row>
    <row r="73" spans="3:4" ht="15">
      <c r="C73" s="70"/>
      <c r="D73" s="68"/>
    </row>
    <row r="74" ht="12.75">
      <c r="L74" s="19"/>
    </row>
    <row r="75" ht="12.75">
      <c r="L75" s="729"/>
    </row>
  </sheetData>
  <sheetProtection/>
  <printOptions horizontalCentered="1" verticalCentered="1"/>
  <pageMargins left="0.45" right="0.45" top="0.95" bottom="0.95" header="0.5" footer="0.5"/>
  <pageSetup horizontalDpi="1200" verticalDpi="1200" orientation="landscape" paperSize="9" scale="59" r:id="rId1"/>
  <rowBreaks count="1" manualBreakCount="1">
    <brk id="31" max="255" man="1"/>
  </rowBreaks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6"/>
  </sheetPr>
  <dimension ref="A1:AD66"/>
  <sheetViews>
    <sheetView showGridLines="0" zoomScalePageLayoutView="0" workbookViewId="0" topLeftCell="A1">
      <selection activeCell="R65" sqref="R65"/>
    </sheetView>
  </sheetViews>
  <sheetFormatPr defaultColWidth="9.140625" defaultRowHeight="12.75"/>
  <cols>
    <col min="1" max="1" width="45.421875" style="0" customWidth="1"/>
    <col min="2" max="2" width="13.8515625" style="0" customWidth="1"/>
    <col min="3" max="3" width="16.140625" style="0" customWidth="1"/>
    <col min="4" max="4" width="17.8515625" style="0" customWidth="1"/>
    <col min="5" max="6" width="16.421875" style="0" customWidth="1"/>
    <col min="7" max="7" width="17.00390625" style="0" customWidth="1"/>
    <col min="8" max="8" width="14.7109375" style="0" customWidth="1"/>
    <col min="9" max="9" width="16.140625" style="0" customWidth="1"/>
    <col min="10" max="10" width="48.57421875" style="0" customWidth="1"/>
    <col min="11" max="11" width="15.57421875" style="0" customWidth="1"/>
    <col min="12" max="12" width="14.7109375" style="0" customWidth="1"/>
    <col min="13" max="13" width="16.421875" style="0" customWidth="1"/>
    <col min="14" max="14" width="15.8515625" style="0" customWidth="1"/>
    <col min="15" max="15" width="16.140625" style="0" customWidth="1"/>
    <col min="16" max="16" width="14.7109375" style="0" customWidth="1"/>
    <col min="17" max="17" width="20.140625" style="0" customWidth="1"/>
    <col min="18" max="18" width="19.7109375" style="0" customWidth="1"/>
    <col min="19" max="19" width="14.7109375" style="0" customWidth="1"/>
    <col min="20" max="20" width="17.28125" style="0" customWidth="1"/>
    <col min="24" max="24" width="10.140625" style="0" bestFit="1" customWidth="1"/>
    <col min="26" max="26" width="10.140625" style="0" bestFit="1" customWidth="1"/>
    <col min="30" max="30" width="10.140625" style="0" bestFit="1" customWidth="1"/>
  </cols>
  <sheetData>
    <row r="1" spans="1:10" s="234" customFormat="1" ht="20.25">
      <c r="A1" s="5" t="s">
        <v>382</v>
      </c>
      <c r="J1" s="5" t="s">
        <v>384</v>
      </c>
    </row>
    <row r="2" spans="1:10" s="255" customFormat="1" ht="18">
      <c r="A2" s="231"/>
      <c r="J2" s="231"/>
    </row>
    <row r="3" spans="1:10" s="255" customFormat="1" ht="18">
      <c r="A3" s="231"/>
      <c r="J3" s="231"/>
    </row>
    <row r="4" spans="1:20" s="255" customFormat="1" ht="18">
      <c r="A4" s="92" t="s">
        <v>551</v>
      </c>
      <c r="I4" s="256" t="s">
        <v>51</v>
      </c>
      <c r="J4" s="92" t="s">
        <v>551</v>
      </c>
      <c r="T4" s="256" t="s">
        <v>51</v>
      </c>
    </row>
    <row r="5" spans="1:20" s="255" customFormat="1" ht="19.5" customHeight="1">
      <c r="A5" s="267" t="s">
        <v>1</v>
      </c>
      <c r="B5" s="268" t="s">
        <v>154</v>
      </c>
      <c r="C5" s="268"/>
      <c r="D5" s="268"/>
      <c r="E5" s="268"/>
      <c r="F5" s="268"/>
      <c r="G5" s="268"/>
      <c r="H5" s="268"/>
      <c r="I5" s="269"/>
      <c r="J5" s="273" t="s">
        <v>1</v>
      </c>
      <c r="K5" s="268" t="s">
        <v>154</v>
      </c>
      <c r="L5" s="268"/>
      <c r="M5" s="268"/>
      <c r="N5" s="268"/>
      <c r="O5" s="268"/>
      <c r="P5" s="268"/>
      <c r="Q5" s="268"/>
      <c r="R5" s="268"/>
      <c r="S5" s="268"/>
      <c r="T5" s="270" t="s">
        <v>3</v>
      </c>
    </row>
    <row r="6" spans="1:20" s="255" customFormat="1" ht="19.5" customHeight="1">
      <c r="A6" s="271"/>
      <c r="B6" s="268" t="s">
        <v>155</v>
      </c>
      <c r="C6" s="268"/>
      <c r="D6" s="268"/>
      <c r="E6" s="268"/>
      <c r="F6" s="268"/>
      <c r="G6" s="268"/>
      <c r="H6" s="268"/>
      <c r="I6" s="269"/>
      <c r="J6" s="271"/>
      <c r="K6" s="268" t="s">
        <v>156</v>
      </c>
      <c r="L6" s="268"/>
      <c r="M6" s="268"/>
      <c r="N6" s="269"/>
      <c r="O6" s="268" t="s">
        <v>157</v>
      </c>
      <c r="P6" s="268"/>
      <c r="Q6" s="268"/>
      <c r="R6" s="268"/>
      <c r="S6" s="269"/>
      <c r="T6" s="272"/>
    </row>
    <row r="7" spans="1:20" ht="51" customHeight="1">
      <c r="A7" s="103"/>
      <c r="B7" s="223" t="s">
        <v>158</v>
      </c>
      <c r="C7" s="223" t="s">
        <v>159</v>
      </c>
      <c r="D7" s="223" t="s">
        <v>160</v>
      </c>
      <c r="E7" s="223" t="s">
        <v>161</v>
      </c>
      <c r="F7" s="223" t="s">
        <v>162</v>
      </c>
      <c r="G7" s="223" t="s">
        <v>163</v>
      </c>
      <c r="H7" s="223" t="s">
        <v>374</v>
      </c>
      <c r="I7" s="223" t="s">
        <v>375</v>
      </c>
      <c r="J7" s="104"/>
      <c r="K7" s="223" t="s">
        <v>164</v>
      </c>
      <c r="L7" s="223" t="s">
        <v>165</v>
      </c>
      <c r="M7" s="223" t="s">
        <v>166</v>
      </c>
      <c r="N7" s="223" t="s">
        <v>167</v>
      </c>
      <c r="O7" s="223" t="s">
        <v>168</v>
      </c>
      <c r="P7" s="223" t="s">
        <v>391</v>
      </c>
      <c r="Q7" s="223" t="s">
        <v>169</v>
      </c>
      <c r="R7" s="223" t="s">
        <v>170</v>
      </c>
      <c r="S7" s="223" t="s">
        <v>128</v>
      </c>
      <c r="T7" s="109"/>
    </row>
    <row r="8" spans="1:20" ht="18" customHeight="1">
      <c r="A8" s="118" t="s">
        <v>13</v>
      </c>
      <c r="B8" s="192"/>
      <c r="C8" s="192"/>
      <c r="D8" s="192"/>
      <c r="E8" s="192"/>
      <c r="F8" s="192"/>
      <c r="G8" s="192"/>
      <c r="H8" s="192"/>
      <c r="I8" s="192"/>
      <c r="J8" s="118" t="s">
        <v>13</v>
      </c>
      <c r="K8" s="505"/>
      <c r="L8" s="192"/>
      <c r="M8" s="192"/>
      <c r="N8" s="192"/>
      <c r="O8" s="192"/>
      <c r="P8" s="192"/>
      <c r="Q8" s="192"/>
      <c r="R8" s="192"/>
      <c r="S8" s="192"/>
      <c r="T8" s="294"/>
    </row>
    <row r="9" spans="1:30" ht="18" customHeight="1">
      <c r="A9" s="119" t="s">
        <v>14</v>
      </c>
      <c r="B9" s="324">
        <v>1165</v>
      </c>
      <c r="C9" s="324">
        <v>5789</v>
      </c>
      <c r="D9" s="324">
        <v>5364</v>
      </c>
      <c r="E9" s="324">
        <v>0</v>
      </c>
      <c r="F9" s="324" t="s">
        <v>479</v>
      </c>
      <c r="G9" s="324">
        <v>3628</v>
      </c>
      <c r="H9" s="324" t="s">
        <v>479</v>
      </c>
      <c r="I9" s="324" t="s">
        <v>479</v>
      </c>
      <c r="J9" s="119" t="s">
        <v>14</v>
      </c>
      <c r="K9" s="324">
        <v>32011</v>
      </c>
      <c r="L9" s="324">
        <v>2955</v>
      </c>
      <c r="M9" s="324">
        <v>99988</v>
      </c>
      <c r="N9" s="324">
        <v>7692</v>
      </c>
      <c r="O9" s="324">
        <v>1390</v>
      </c>
      <c r="P9" s="324">
        <v>0</v>
      </c>
      <c r="Q9" s="324">
        <v>980</v>
      </c>
      <c r="R9" s="324">
        <v>3962</v>
      </c>
      <c r="S9" s="324">
        <v>1639</v>
      </c>
      <c r="T9" s="329">
        <f aca="true" t="shared" si="0" ref="T9:T16">SUM(K9:S9,B9:I9)</f>
        <v>166563</v>
      </c>
      <c r="U9" s="368"/>
      <c r="V9" s="368"/>
      <c r="W9" s="368"/>
      <c r="X9" s="370"/>
      <c r="Y9" s="370"/>
      <c r="Z9" s="370"/>
      <c r="AA9" s="368"/>
      <c r="AB9" s="368"/>
      <c r="AC9" s="368"/>
      <c r="AD9" s="19"/>
    </row>
    <row r="10" spans="1:30" ht="18" customHeight="1">
      <c r="A10" s="121" t="s">
        <v>15</v>
      </c>
      <c r="B10" s="325">
        <v>842</v>
      </c>
      <c r="C10" s="325">
        <v>12431</v>
      </c>
      <c r="D10" s="325">
        <v>12433</v>
      </c>
      <c r="E10" s="325" t="s">
        <v>479</v>
      </c>
      <c r="F10" s="325">
        <v>3412</v>
      </c>
      <c r="G10" s="325">
        <v>397</v>
      </c>
      <c r="H10" s="325" t="s">
        <v>479</v>
      </c>
      <c r="I10" s="325" t="s">
        <v>479</v>
      </c>
      <c r="J10" s="121" t="s">
        <v>15</v>
      </c>
      <c r="K10" s="325">
        <v>64571</v>
      </c>
      <c r="L10" s="325">
        <v>117</v>
      </c>
      <c r="M10" s="325">
        <v>757</v>
      </c>
      <c r="N10" s="325">
        <v>10854</v>
      </c>
      <c r="O10" s="325">
        <v>453</v>
      </c>
      <c r="P10" s="325" t="s">
        <v>479</v>
      </c>
      <c r="Q10" s="325">
        <v>424</v>
      </c>
      <c r="R10" s="325">
        <v>2978</v>
      </c>
      <c r="S10" s="325">
        <v>2037</v>
      </c>
      <c r="T10" s="330">
        <f t="shared" si="0"/>
        <v>111706</v>
      </c>
      <c r="U10" s="368"/>
      <c r="V10" s="368"/>
      <c r="W10" s="368"/>
      <c r="X10" s="370"/>
      <c r="Y10" s="370"/>
      <c r="Z10" s="370"/>
      <c r="AA10" s="368"/>
      <c r="AB10" s="368"/>
      <c r="AC10" s="368"/>
      <c r="AD10" s="19"/>
    </row>
    <row r="11" spans="1:30" ht="18" customHeight="1">
      <c r="A11" s="119" t="s">
        <v>300</v>
      </c>
      <c r="B11" s="324" t="s">
        <v>479</v>
      </c>
      <c r="C11" s="324" t="s">
        <v>479</v>
      </c>
      <c r="D11" s="324">
        <v>0</v>
      </c>
      <c r="E11" s="324" t="s">
        <v>479</v>
      </c>
      <c r="F11" s="324" t="s">
        <v>479</v>
      </c>
      <c r="G11" s="324" t="s">
        <v>479</v>
      </c>
      <c r="H11" s="324">
        <v>0</v>
      </c>
      <c r="I11" s="324" t="s">
        <v>479</v>
      </c>
      <c r="J11" s="119" t="s">
        <v>300</v>
      </c>
      <c r="K11" s="324">
        <v>1138</v>
      </c>
      <c r="L11" s="324">
        <v>31</v>
      </c>
      <c r="M11" s="324">
        <v>5407</v>
      </c>
      <c r="N11" s="324">
        <v>20</v>
      </c>
      <c r="O11" s="324">
        <v>39</v>
      </c>
      <c r="P11" s="324" t="s">
        <v>479</v>
      </c>
      <c r="Q11" s="324">
        <v>299</v>
      </c>
      <c r="R11" s="324">
        <v>14</v>
      </c>
      <c r="S11" s="324" t="s">
        <v>479</v>
      </c>
      <c r="T11" s="329">
        <f t="shared" si="0"/>
        <v>6948</v>
      </c>
      <c r="U11" s="368"/>
      <c r="V11" s="368"/>
      <c r="W11" s="368"/>
      <c r="X11" s="370"/>
      <c r="Y11" s="370"/>
      <c r="Z11" s="370"/>
      <c r="AA11" s="368"/>
      <c r="AB11" s="368"/>
      <c r="AC11" s="368"/>
      <c r="AD11" s="19"/>
    </row>
    <row r="12" spans="1:30" ht="18" customHeight="1">
      <c r="A12" s="121" t="s">
        <v>16</v>
      </c>
      <c r="B12" s="325" t="s">
        <v>479</v>
      </c>
      <c r="C12" s="325" t="s">
        <v>479</v>
      </c>
      <c r="D12" s="325">
        <v>80</v>
      </c>
      <c r="E12" s="325">
        <v>0</v>
      </c>
      <c r="F12" s="325" t="s">
        <v>479</v>
      </c>
      <c r="G12" s="325" t="s">
        <v>479</v>
      </c>
      <c r="H12" s="325" t="s">
        <v>479</v>
      </c>
      <c r="I12" s="325">
        <v>0</v>
      </c>
      <c r="J12" s="121" t="s">
        <v>16</v>
      </c>
      <c r="K12" s="325">
        <v>390</v>
      </c>
      <c r="L12" s="325">
        <v>118</v>
      </c>
      <c r="M12" s="325" t="s">
        <v>479</v>
      </c>
      <c r="N12" s="325">
        <v>93</v>
      </c>
      <c r="O12" s="325" t="s">
        <v>479</v>
      </c>
      <c r="P12" s="325" t="s">
        <v>479</v>
      </c>
      <c r="Q12" s="325" t="s">
        <v>479</v>
      </c>
      <c r="R12" s="325" t="s">
        <v>479</v>
      </c>
      <c r="S12" s="325" t="s">
        <v>479</v>
      </c>
      <c r="T12" s="330">
        <f t="shared" si="0"/>
        <v>681</v>
      </c>
      <c r="U12" s="368"/>
      <c r="V12" s="368"/>
      <c r="W12" s="368"/>
      <c r="X12" s="370"/>
      <c r="Y12" s="370"/>
      <c r="Z12" s="370"/>
      <c r="AA12" s="368"/>
      <c r="AB12" s="368"/>
      <c r="AC12" s="368"/>
      <c r="AD12" s="19"/>
    </row>
    <row r="13" spans="1:30" ht="18" customHeight="1">
      <c r="A13" s="119" t="s">
        <v>17</v>
      </c>
      <c r="B13" s="324">
        <v>0</v>
      </c>
      <c r="C13" s="324" t="s">
        <v>479</v>
      </c>
      <c r="D13" s="324" t="s">
        <v>479</v>
      </c>
      <c r="E13" s="324" t="s">
        <v>479</v>
      </c>
      <c r="F13" s="324">
        <v>0</v>
      </c>
      <c r="G13" s="324" t="s">
        <v>479</v>
      </c>
      <c r="H13" s="324" t="s">
        <v>479</v>
      </c>
      <c r="I13" s="324" t="s">
        <v>479</v>
      </c>
      <c r="J13" s="119" t="s">
        <v>17</v>
      </c>
      <c r="K13" s="324" t="s">
        <v>479</v>
      </c>
      <c r="L13" s="324" t="s">
        <v>479</v>
      </c>
      <c r="M13" s="324" t="s">
        <v>479</v>
      </c>
      <c r="N13" s="324" t="s">
        <v>479</v>
      </c>
      <c r="O13" s="324" t="s">
        <v>479</v>
      </c>
      <c r="P13" s="324" t="s">
        <v>479</v>
      </c>
      <c r="Q13" s="324" t="s">
        <v>479</v>
      </c>
      <c r="R13" s="324" t="s">
        <v>479</v>
      </c>
      <c r="S13" s="324" t="s">
        <v>479</v>
      </c>
      <c r="T13" s="329">
        <f t="shared" si="0"/>
        <v>0</v>
      </c>
      <c r="U13" s="368"/>
      <c r="V13" s="368"/>
      <c r="W13" s="368"/>
      <c r="X13" s="370"/>
      <c r="Y13" s="370"/>
      <c r="Z13" s="370"/>
      <c r="AA13" s="368"/>
      <c r="AB13" s="368"/>
      <c r="AC13" s="368"/>
      <c r="AD13" s="19"/>
    </row>
    <row r="14" spans="1:30" ht="18" customHeight="1">
      <c r="A14" s="121" t="s">
        <v>18</v>
      </c>
      <c r="B14" s="325">
        <v>0</v>
      </c>
      <c r="C14" s="325">
        <v>48</v>
      </c>
      <c r="D14" s="325" t="s">
        <v>479</v>
      </c>
      <c r="E14" s="325" t="s">
        <v>479</v>
      </c>
      <c r="F14" s="325" t="s">
        <v>479</v>
      </c>
      <c r="G14" s="325">
        <v>0</v>
      </c>
      <c r="H14" s="325" t="s">
        <v>479</v>
      </c>
      <c r="I14" s="325" t="s">
        <v>479</v>
      </c>
      <c r="J14" s="121" t="s">
        <v>18</v>
      </c>
      <c r="K14" s="325" t="s">
        <v>479</v>
      </c>
      <c r="L14" s="325" t="s">
        <v>479</v>
      </c>
      <c r="M14" s="325" t="s">
        <v>479</v>
      </c>
      <c r="N14" s="325" t="s">
        <v>479</v>
      </c>
      <c r="O14" s="325" t="s">
        <v>479</v>
      </c>
      <c r="P14" s="325" t="s">
        <v>479</v>
      </c>
      <c r="Q14" s="325" t="s">
        <v>479</v>
      </c>
      <c r="R14" s="325" t="s">
        <v>479</v>
      </c>
      <c r="S14" s="325">
        <v>182</v>
      </c>
      <c r="T14" s="330">
        <f t="shared" si="0"/>
        <v>230</v>
      </c>
      <c r="U14" s="368"/>
      <c r="V14" s="368"/>
      <c r="W14" s="368"/>
      <c r="X14" s="370"/>
      <c r="Y14" s="370"/>
      <c r="Z14" s="370"/>
      <c r="AA14" s="368"/>
      <c r="AB14" s="368"/>
      <c r="AC14" s="368"/>
      <c r="AD14" s="19"/>
    </row>
    <row r="15" spans="1:30" ht="18" customHeight="1">
      <c r="A15" s="119" t="s">
        <v>19</v>
      </c>
      <c r="B15" s="324">
        <v>0</v>
      </c>
      <c r="C15" s="324">
        <v>1008</v>
      </c>
      <c r="D15" s="324">
        <v>646</v>
      </c>
      <c r="E15" s="324" t="s">
        <v>479</v>
      </c>
      <c r="F15" s="324">
        <v>104</v>
      </c>
      <c r="G15" s="324" t="s">
        <v>479</v>
      </c>
      <c r="H15" s="324">
        <v>0</v>
      </c>
      <c r="I15" s="324" t="s">
        <v>479</v>
      </c>
      <c r="J15" s="119" t="s">
        <v>19</v>
      </c>
      <c r="K15" s="324">
        <v>3143</v>
      </c>
      <c r="L15" s="324">
        <v>6</v>
      </c>
      <c r="M15" s="324">
        <v>1561</v>
      </c>
      <c r="N15" s="324">
        <v>121</v>
      </c>
      <c r="O15" s="324" t="s">
        <v>479</v>
      </c>
      <c r="P15" s="324" t="s">
        <v>479</v>
      </c>
      <c r="Q15" s="324">
        <v>368</v>
      </c>
      <c r="R15" s="324">
        <v>8</v>
      </c>
      <c r="S15" s="324">
        <v>10</v>
      </c>
      <c r="T15" s="329">
        <f t="shared" si="0"/>
        <v>6975</v>
      </c>
      <c r="U15" s="368"/>
      <c r="V15" s="368"/>
      <c r="W15" s="368"/>
      <c r="X15" s="370"/>
      <c r="Y15" s="370"/>
      <c r="Z15" s="370"/>
      <c r="AA15" s="368"/>
      <c r="AB15" s="368"/>
      <c r="AC15" s="368"/>
      <c r="AD15" s="19"/>
    </row>
    <row r="16" spans="1:30" ht="18" customHeight="1">
      <c r="A16" s="121" t="s">
        <v>20</v>
      </c>
      <c r="B16" s="325">
        <v>0</v>
      </c>
      <c r="C16" s="325" t="s">
        <v>479</v>
      </c>
      <c r="D16" s="325" t="s">
        <v>479</v>
      </c>
      <c r="E16" s="325" t="s">
        <v>479</v>
      </c>
      <c r="F16" s="325" t="s">
        <v>479</v>
      </c>
      <c r="G16" s="325" t="s">
        <v>479</v>
      </c>
      <c r="H16" s="325" t="s">
        <v>479</v>
      </c>
      <c r="I16" s="325">
        <v>0</v>
      </c>
      <c r="J16" s="121" t="s">
        <v>20</v>
      </c>
      <c r="K16" s="325">
        <v>17</v>
      </c>
      <c r="L16" s="325" t="s">
        <v>479</v>
      </c>
      <c r="M16" s="325" t="s">
        <v>479</v>
      </c>
      <c r="N16" s="325" t="s">
        <v>479</v>
      </c>
      <c r="O16" s="325" t="s">
        <v>479</v>
      </c>
      <c r="P16" s="325" t="s">
        <v>479</v>
      </c>
      <c r="Q16" s="325" t="s">
        <v>479</v>
      </c>
      <c r="R16" s="325" t="s">
        <v>479</v>
      </c>
      <c r="S16" s="325">
        <v>0</v>
      </c>
      <c r="T16" s="330">
        <f t="shared" si="0"/>
        <v>17</v>
      </c>
      <c r="U16" s="368"/>
      <c r="V16" s="368"/>
      <c r="W16" s="368"/>
      <c r="X16" s="370"/>
      <c r="Y16" s="370"/>
      <c r="Z16" s="370"/>
      <c r="AA16" s="368"/>
      <c r="AB16" s="368"/>
      <c r="AC16" s="368"/>
      <c r="AD16" s="19"/>
    </row>
    <row r="17" spans="1:30" ht="18" customHeight="1">
      <c r="A17" s="119" t="s">
        <v>21</v>
      </c>
      <c r="B17" s="324"/>
      <c r="C17" s="324"/>
      <c r="D17" s="324"/>
      <c r="E17" s="324"/>
      <c r="F17" s="324"/>
      <c r="G17" s="324"/>
      <c r="H17" s="324"/>
      <c r="I17" s="324"/>
      <c r="J17" s="119" t="s">
        <v>21</v>
      </c>
      <c r="K17" s="324"/>
      <c r="L17" s="324"/>
      <c r="M17" s="324"/>
      <c r="N17" s="324"/>
      <c r="O17" s="324"/>
      <c r="P17" s="324"/>
      <c r="Q17" s="324"/>
      <c r="R17" s="324"/>
      <c r="S17" s="324"/>
      <c r="T17" s="329"/>
      <c r="U17" s="368"/>
      <c r="V17" s="368"/>
      <c r="W17" s="368"/>
      <c r="X17" s="370"/>
      <c r="Y17" s="370"/>
      <c r="Z17" s="370"/>
      <c r="AA17" s="368"/>
      <c r="AB17" s="368"/>
      <c r="AC17" s="368"/>
      <c r="AD17" s="19"/>
    </row>
    <row r="18" spans="1:30" ht="18" customHeight="1">
      <c r="A18" s="123" t="s">
        <v>22</v>
      </c>
      <c r="B18" s="325">
        <v>0</v>
      </c>
      <c r="C18" s="325">
        <v>65</v>
      </c>
      <c r="D18" s="325" t="s">
        <v>479</v>
      </c>
      <c r="E18" s="325" t="s">
        <v>479</v>
      </c>
      <c r="F18" s="325">
        <v>8</v>
      </c>
      <c r="G18" s="325">
        <v>64</v>
      </c>
      <c r="H18" s="325" t="s">
        <v>479</v>
      </c>
      <c r="I18" s="325" t="s">
        <v>479</v>
      </c>
      <c r="J18" s="123" t="s">
        <v>22</v>
      </c>
      <c r="K18" s="325">
        <v>2223</v>
      </c>
      <c r="L18" s="325" t="s">
        <v>479</v>
      </c>
      <c r="M18" s="325" t="s">
        <v>479</v>
      </c>
      <c r="N18" s="325">
        <v>123</v>
      </c>
      <c r="O18" s="325" t="s">
        <v>479</v>
      </c>
      <c r="P18" s="325" t="s">
        <v>479</v>
      </c>
      <c r="Q18" s="325">
        <v>1</v>
      </c>
      <c r="R18" s="325">
        <v>52</v>
      </c>
      <c r="S18" s="325">
        <v>8</v>
      </c>
      <c r="T18" s="330">
        <f aca="true" t="shared" si="1" ref="T18:T30">SUM(K18:S18,B18:I18)</f>
        <v>2544</v>
      </c>
      <c r="U18" s="368"/>
      <c r="V18" s="368"/>
      <c r="W18" s="368"/>
      <c r="X18" s="370"/>
      <c r="Y18" s="370"/>
      <c r="Z18" s="370"/>
      <c r="AA18" s="368"/>
      <c r="AB18" s="368"/>
      <c r="AC18" s="368"/>
      <c r="AD18" s="19"/>
    </row>
    <row r="19" spans="1:30" ht="18" customHeight="1">
      <c r="A19" s="124" t="s">
        <v>117</v>
      </c>
      <c r="B19" s="324">
        <v>0</v>
      </c>
      <c r="C19" s="324" t="s">
        <v>479</v>
      </c>
      <c r="D19" s="324" t="s">
        <v>479</v>
      </c>
      <c r="E19" s="324" t="s">
        <v>479</v>
      </c>
      <c r="F19" s="324" t="s">
        <v>479</v>
      </c>
      <c r="G19" s="324" t="s">
        <v>479</v>
      </c>
      <c r="H19" s="324" t="s">
        <v>479</v>
      </c>
      <c r="I19" s="324" t="s">
        <v>479</v>
      </c>
      <c r="J19" s="124" t="s">
        <v>117</v>
      </c>
      <c r="K19" s="324" t="s">
        <v>479</v>
      </c>
      <c r="L19" s="324">
        <v>0</v>
      </c>
      <c r="M19" s="324" t="s">
        <v>479</v>
      </c>
      <c r="N19" s="324" t="s">
        <v>479</v>
      </c>
      <c r="O19" s="324" t="s">
        <v>479</v>
      </c>
      <c r="P19" s="324" t="s">
        <v>479</v>
      </c>
      <c r="Q19" s="324" t="s">
        <v>479</v>
      </c>
      <c r="R19" s="324" t="s">
        <v>479</v>
      </c>
      <c r="S19" s="324" t="s">
        <v>479</v>
      </c>
      <c r="T19" s="329">
        <f t="shared" si="1"/>
        <v>0</v>
      </c>
      <c r="U19" s="368"/>
      <c r="V19" s="368"/>
      <c r="W19" s="368"/>
      <c r="X19" s="370"/>
      <c r="Y19" s="370"/>
      <c r="Z19" s="370"/>
      <c r="AA19" s="368"/>
      <c r="AB19" s="368"/>
      <c r="AC19" s="368"/>
      <c r="AD19" s="19"/>
    </row>
    <row r="20" spans="1:30" ht="18" customHeight="1">
      <c r="A20" s="123" t="s">
        <v>23</v>
      </c>
      <c r="B20" s="325">
        <v>0</v>
      </c>
      <c r="C20" s="325" t="s">
        <v>479</v>
      </c>
      <c r="D20" s="325" t="s">
        <v>479</v>
      </c>
      <c r="E20" s="325" t="s">
        <v>479</v>
      </c>
      <c r="F20" s="325" t="s">
        <v>479</v>
      </c>
      <c r="G20" s="325" t="s">
        <v>479</v>
      </c>
      <c r="H20" s="325" t="s">
        <v>479</v>
      </c>
      <c r="I20" s="325" t="s">
        <v>479</v>
      </c>
      <c r="J20" s="123" t="s">
        <v>23</v>
      </c>
      <c r="K20" s="325" t="s">
        <v>479</v>
      </c>
      <c r="L20" s="325" t="s">
        <v>479</v>
      </c>
      <c r="M20" s="325">
        <v>0</v>
      </c>
      <c r="N20" s="325" t="s">
        <v>479</v>
      </c>
      <c r="O20" s="325" t="s">
        <v>479</v>
      </c>
      <c r="P20" s="325" t="s">
        <v>479</v>
      </c>
      <c r="Q20" s="325" t="s">
        <v>479</v>
      </c>
      <c r="R20" s="325" t="s">
        <v>479</v>
      </c>
      <c r="S20" s="325" t="s">
        <v>479</v>
      </c>
      <c r="T20" s="330">
        <f t="shared" si="1"/>
        <v>0</v>
      </c>
      <c r="U20" s="368"/>
      <c r="V20" s="368"/>
      <c r="W20" s="368"/>
      <c r="X20" s="370"/>
      <c r="Y20" s="370"/>
      <c r="Z20" s="370"/>
      <c r="AA20" s="368"/>
      <c r="AB20" s="368"/>
      <c r="AC20" s="368"/>
      <c r="AD20" s="19"/>
    </row>
    <row r="21" spans="1:30" ht="18" customHeight="1">
      <c r="A21" s="119" t="s">
        <v>24</v>
      </c>
      <c r="B21" s="324">
        <v>0</v>
      </c>
      <c r="C21" s="324" t="s">
        <v>479</v>
      </c>
      <c r="D21" s="324" t="s">
        <v>479</v>
      </c>
      <c r="E21" s="324" t="s">
        <v>479</v>
      </c>
      <c r="F21" s="324" t="s">
        <v>479</v>
      </c>
      <c r="G21" s="324" t="s">
        <v>479</v>
      </c>
      <c r="H21" s="324" t="s">
        <v>479</v>
      </c>
      <c r="I21" s="324" t="s">
        <v>479</v>
      </c>
      <c r="J21" s="119" t="s">
        <v>24</v>
      </c>
      <c r="K21" s="324" t="s">
        <v>479</v>
      </c>
      <c r="L21" s="324">
        <v>21</v>
      </c>
      <c r="M21" s="324" t="s">
        <v>479</v>
      </c>
      <c r="N21" s="324">
        <v>0</v>
      </c>
      <c r="O21" s="324" t="s">
        <v>479</v>
      </c>
      <c r="P21" s="324" t="s">
        <v>479</v>
      </c>
      <c r="Q21" s="324" t="s">
        <v>479</v>
      </c>
      <c r="R21" s="324" t="s">
        <v>479</v>
      </c>
      <c r="S21" s="324" t="s">
        <v>479</v>
      </c>
      <c r="T21" s="329">
        <f t="shared" si="1"/>
        <v>21</v>
      </c>
      <c r="U21" s="368"/>
      <c r="V21" s="368"/>
      <c r="W21" s="368"/>
      <c r="X21" s="370"/>
      <c r="Y21" s="370"/>
      <c r="Z21" s="370"/>
      <c r="AA21" s="368"/>
      <c r="AB21" s="368"/>
      <c r="AC21" s="368"/>
      <c r="AD21" s="19"/>
    </row>
    <row r="22" spans="1:30" ht="18" customHeight="1">
      <c r="A22" s="121" t="s">
        <v>25</v>
      </c>
      <c r="B22" s="325">
        <v>0</v>
      </c>
      <c r="C22" s="325" t="s">
        <v>479</v>
      </c>
      <c r="D22" s="325" t="s">
        <v>479</v>
      </c>
      <c r="E22" s="325" t="s">
        <v>479</v>
      </c>
      <c r="F22" s="325" t="s">
        <v>479</v>
      </c>
      <c r="G22" s="325" t="s">
        <v>479</v>
      </c>
      <c r="H22" s="325" t="s">
        <v>479</v>
      </c>
      <c r="I22" s="325" t="s">
        <v>479</v>
      </c>
      <c r="J22" s="121" t="s">
        <v>25</v>
      </c>
      <c r="K22" s="325" t="s">
        <v>479</v>
      </c>
      <c r="L22" s="325">
        <v>19</v>
      </c>
      <c r="M22" s="325" t="s">
        <v>479</v>
      </c>
      <c r="N22" s="325" t="s">
        <v>479</v>
      </c>
      <c r="O22" s="325">
        <v>0</v>
      </c>
      <c r="P22" s="325" t="s">
        <v>479</v>
      </c>
      <c r="Q22" s="325" t="s">
        <v>479</v>
      </c>
      <c r="R22" s="325" t="s">
        <v>479</v>
      </c>
      <c r="S22" s="325">
        <v>0</v>
      </c>
      <c r="T22" s="330">
        <f t="shared" si="1"/>
        <v>19</v>
      </c>
      <c r="U22" s="368"/>
      <c r="V22" s="368"/>
      <c r="W22" s="368"/>
      <c r="X22" s="370"/>
      <c r="Y22" s="370"/>
      <c r="Z22" s="370"/>
      <c r="AA22" s="368"/>
      <c r="AB22" s="368"/>
      <c r="AC22" s="368"/>
      <c r="AD22" s="19"/>
    </row>
    <row r="23" spans="1:30" ht="18" customHeight="1">
      <c r="A23" s="119" t="s">
        <v>153</v>
      </c>
      <c r="B23" s="324">
        <v>0</v>
      </c>
      <c r="C23" s="324" t="s">
        <v>479</v>
      </c>
      <c r="D23" s="324">
        <v>0</v>
      </c>
      <c r="E23" s="324" t="s">
        <v>479</v>
      </c>
      <c r="F23" s="324" t="s">
        <v>479</v>
      </c>
      <c r="G23" s="324" t="s">
        <v>479</v>
      </c>
      <c r="H23" s="324" t="s">
        <v>479</v>
      </c>
      <c r="I23" s="324" t="s">
        <v>479</v>
      </c>
      <c r="J23" s="119" t="s">
        <v>153</v>
      </c>
      <c r="K23" s="324">
        <v>32</v>
      </c>
      <c r="L23" s="324">
        <v>40</v>
      </c>
      <c r="M23" s="324" t="s">
        <v>479</v>
      </c>
      <c r="N23" s="324" t="s">
        <v>479</v>
      </c>
      <c r="O23" s="324" t="s">
        <v>479</v>
      </c>
      <c r="P23" s="324">
        <v>0</v>
      </c>
      <c r="Q23" s="324" t="s">
        <v>479</v>
      </c>
      <c r="R23" s="324" t="s">
        <v>479</v>
      </c>
      <c r="S23" s="324">
        <v>0</v>
      </c>
      <c r="T23" s="329">
        <f t="shared" si="1"/>
        <v>72</v>
      </c>
      <c r="U23" s="368"/>
      <c r="V23" s="368"/>
      <c r="W23" s="368"/>
      <c r="X23" s="370"/>
      <c r="Y23" s="370"/>
      <c r="Z23" s="370"/>
      <c r="AA23" s="368"/>
      <c r="AB23" s="368"/>
      <c r="AC23" s="368"/>
      <c r="AD23" s="19"/>
    </row>
    <row r="24" spans="1:30" ht="18" customHeight="1">
      <c r="A24" s="121" t="s">
        <v>26</v>
      </c>
      <c r="B24" s="325">
        <v>0</v>
      </c>
      <c r="C24" s="325">
        <v>5</v>
      </c>
      <c r="D24" s="325" t="s">
        <v>479</v>
      </c>
      <c r="E24" s="325" t="s">
        <v>479</v>
      </c>
      <c r="F24" s="325" t="s">
        <v>479</v>
      </c>
      <c r="G24" s="325" t="s">
        <v>479</v>
      </c>
      <c r="H24" s="325" t="s">
        <v>479</v>
      </c>
      <c r="I24" s="325" t="s">
        <v>479</v>
      </c>
      <c r="J24" s="121" t="s">
        <v>26</v>
      </c>
      <c r="K24" s="325">
        <v>405</v>
      </c>
      <c r="L24" s="325">
        <v>749</v>
      </c>
      <c r="M24" s="325" t="s">
        <v>479</v>
      </c>
      <c r="N24" s="325">
        <v>43</v>
      </c>
      <c r="O24" s="325">
        <v>4</v>
      </c>
      <c r="P24" s="325" t="s">
        <v>479</v>
      </c>
      <c r="Q24" s="325">
        <v>46</v>
      </c>
      <c r="R24" s="325">
        <v>394</v>
      </c>
      <c r="S24" s="325">
        <v>2</v>
      </c>
      <c r="T24" s="330">
        <f t="shared" si="1"/>
        <v>1648</v>
      </c>
      <c r="U24" s="368"/>
      <c r="V24" s="368"/>
      <c r="W24" s="368"/>
      <c r="X24" s="370"/>
      <c r="Y24" s="370"/>
      <c r="Z24" s="370"/>
      <c r="AA24" s="368"/>
      <c r="AB24" s="368"/>
      <c r="AC24" s="368"/>
      <c r="AD24" s="19"/>
    </row>
    <row r="25" spans="1:30" ht="18" customHeight="1">
      <c r="A25" s="119" t="s">
        <v>27</v>
      </c>
      <c r="B25" s="324">
        <v>0</v>
      </c>
      <c r="C25" s="324">
        <v>6</v>
      </c>
      <c r="D25" s="324" t="s">
        <v>479</v>
      </c>
      <c r="E25" s="324" t="s">
        <v>479</v>
      </c>
      <c r="F25" s="324" t="s">
        <v>479</v>
      </c>
      <c r="G25" s="324" t="s">
        <v>479</v>
      </c>
      <c r="H25" s="324" t="s">
        <v>479</v>
      </c>
      <c r="I25" s="324" t="s">
        <v>479</v>
      </c>
      <c r="J25" s="119" t="s">
        <v>27</v>
      </c>
      <c r="K25" s="324" t="s">
        <v>479</v>
      </c>
      <c r="L25" s="324" t="s">
        <v>479</v>
      </c>
      <c r="M25" s="324" t="s">
        <v>479</v>
      </c>
      <c r="N25" s="324">
        <v>1</v>
      </c>
      <c r="O25" s="324" t="s">
        <v>479</v>
      </c>
      <c r="P25" s="324" t="s">
        <v>479</v>
      </c>
      <c r="Q25" s="324" t="s">
        <v>479</v>
      </c>
      <c r="R25" s="324">
        <v>0</v>
      </c>
      <c r="S25" s="324" t="s">
        <v>479</v>
      </c>
      <c r="T25" s="329">
        <f t="shared" si="1"/>
        <v>7</v>
      </c>
      <c r="U25" s="368"/>
      <c r="V25" s="368"/>
      <c r="W25" s="368"/>
      <c r="X25" s="370"/>
      <c r="Y25" s="370"/>
      <c r="Z25" s="370"/>
      <c r="AA25" s="368"/>
      <c r="AB25" s="368"/>
      <c r="AC25" s="368"/>
      <c r="AD25" s="19"/>
    </row>
    <row r="26" spans="1:30" ht="18" customHeight="1">
      <c r="A26" s="121" t="s">
        <v>28</v>
      </c>
      <c r="B26" s="325">
        <v>0</v>
      </c>
      <c r="C26" s="325" t="s">
        <v>479</v>
      </c>
      <c r="D26" s="325" t="s">
        <v>479</v>
      </c>
      <c r="E26" s="325" t="s">
        <v>479</v>
      </c>
      <c r="F26" s="325" t="s">
        <v>479</v>
      </c>
      <c r="G26" s="325" t="s">
        <v>479</v>
      </c>
      <c r="H26" s="325" t="s">
        <v>479</v>
      </c>
      <c r="I26" s="325" t="s">
        <v>479</v>
      </c>
      <c r="J26" s="121" t="s">
        <v>28</v>
      </c>
      <c r="K26" s="325">
        <v>76</v>
      </c>
      <c r="L26" s="325">
        <v>160</v>
      </c>
      <c r="M26" s="325">
        <v>121</v>
      </c>
      <c r="N26" s="325">
        <v>48</v>
      </c>
      <c r="O26" s="325" t="s">
        <v>479</v>
      </c>
      <c r="P26" s="325" t="s">
        <v>479</v>
      </c>
      <c r="Q26" s="325">
        <v>69</v>
      </c>
      <c r="R26" s="325">
        <v>16</v>
      </c>
      <c r="S26" s="325">
        <v>0</v>
      </c>
      <c r="T26" s="330">
        <f t="shared" si="1"/>
        <v>490</v>
      </c>
      <c r="U26" s="368"/>
      <c r="V26" s="368"/>
      <c r="W26" s="368"/>
      <c r="X26" s="370"/>
      <c r="Y26" s="370"/>
      <c r="Z26" s="370"/>
      <c r="AA26" s="368"/>
      <c r="AB26" s="368"/>
      <c r="AC26" s="368"/>
      <c r="AD26" s="19"/>
    </row>
    <row r="27" spans="1:30" ht="18" customHeight="1">
      <c r="A27" s="119" t="s">
        <v>29</v>
      </c>
      <c r="B27" s="324">
        <v>0</v>
      </c>
      <c r="C27" s="324">
        <v>19</v>
      </c>
      <c r="D27" s="324" t="s">
        <v>479</v>
      </c>
      <c r="E27" s="324" t="s">
        <v>479</v>
      </c>
      <c r="F27" s="324" t="s">
        <v>479</v>
      </c>
      <c r="G27" s="324" t="s">
        <v>479</v>
      </c>
      <c r="H27" s="324" t="s">
        <v>479</v>
      </c>
      <c r="I27" s="324" t="s">
        <v>479</v>
      </c>
      <c r="J27" s="119" t="s">
        <v>29</v>
      </c>
      <c r="K27" s="324">
        <v>12</v>
      </c>
      <c r="L27" s="324">
        <v>754</v>
      </c>
      <c r="M27" s="324">
        <v>22</v>
      </c>
      <c r="N27" s="324">
        <v>147</v>
      </c>
      <c r="O27" s="324" t="s">
        <v>479</v>
      </c>
      <c r="P27" s="324" t="s">
        <v>479</v>
      </c>
      <c r="Q27" s="324" t="s">
        <v>479</v>
      </c>
      <c r="R27" s="324">
        <v>0</v>
      </c>
      <c r="S27" s="324">
        <v>0</v>
      </c>
      <c r="T27" s="329">
        <f t="shared" si="1"/>
        <v>954</v>
      </c>
      <c r="U27" s="368"/>
      <c r="V27" s="368"/>
      <c r="W27" s="368"/>
      <c r="X27" s="370"/>
      <c r="Y27" s="370"/>
      <c r="Z27" s="370"/>
      <c r="AA27" s="368"/>
      <c r="AB27" s="368"/>
      <c r="AC27" s="368"/>
      <c r="AD27" s="19"/>
    </row>
    <row r="28" spans="1:30" ht="18" customHeight="1">
      <c r="A28" s="121" t="s">
        <v>30</v>
      </c>
      <c r="B28" s="325">
        <v>0</v>
      </c>
      <c r="C28" s="325" t="s">
        <v>479</v>
      </c>
      <c r="D28" s="325" t="s">
        <v>479</v>
      </c>
      <c r="E28" s="325" t="s">
        <v>479</v>
      </c>
      <c r="F28" s="325" t="s">
        <v>479</v>
      </c>
      <c r="G28" s="325" t="s">
        <v>479</v>
      </c>
      <c r="H28" s="325" t="s">
        <v>479</v>
      </c>
      <c r="I28" s="325" t="s">
        <v>479</v>
      </c>
      <c r="J28" s="121" t="s">
        <v>30</v>
      </c>
      <c r="K28" s="517" t="s">
        <v>479</v>
      </c>
      <c r="L28" s="325" t="s">
        <v>479</v>
      </c>
      <c r="M28" s="325" t="s">
        <v>479</v>
      </c>
      <c r="N28" s="325" t="s">
        <v>479</v>
      </c>
      <c r="O28" s="325" t="s">
        <v>479</v>
      </c>
      <c r="P28" s="325" t="s">
        <v>479</v>
      </c>
      <c r="Q28" s="325" t="s">
        <v>479</v>
      </c>
      <c r="R28" s="325" t="s">
        <v>479</v>
      </c>
      <c r="S28" s="325" t="s">
        <v>479</v>
      </c>
      <c r="T28" s="330">
        <f t="shared" si="1"/>
        <v>0</v>
      </c>
      <c r="U28" s="368"/>
      <c r="V28" s="368"/>
      <c r="W28" s="368"/>
      <c r="X28" s="370"/>
      <c r="Y28" s="370"/>
      <c r="Z28" s="370"/>
      <c r="AA28" s="368"/>
      <c r="AB28" s="368"/>
      <c r="AC28" s="368"/>
      <c r="AD28" s="19"/>
    </row>
    <row r="29" spans="1:30" ht="18" customHeight="1">
      <c r="A29" s="119" t="s">
        <v>31</v>
      </c>
      <c r="B29" s="324">
        <v>0</v>
      </c>
      <c r="C29" s="324" t="s">
        <v>479</v>
      </c>
      <c r="D29" s="324" t="s">
        <v>479</v>
      </c>
      <c r="E29" s="324" t="s">
        <v>479</v>
      </c>
      <c r="F29" s="324" t="s">
        <v>479</v>
      </c>
      <c r="G29" s="324" t="s">
        <v>479</v>
      </c>
      <c r="H29" s="324" t="s">
        <v>479</v>
      </c>
      <c r="I29" s="324" t="s">
        <v>479</v>
      </c>
      <c r="J29" s="119" t="s">
        <v>31</v>
      </c>
      <c r="K29" s="516" t="s">
        <v>479</v>
      </c>
      <c r="L29" s="324" t="s">
        <v>479</v>
      </c>
      <c r="M29" s="324" t="s">
        <v>479</v>
      </c>
      <c r="N29" s="324" t="s">
        <v>479</v>
      </c>
      <c r="O29" s="324" t="s">
        <v>479</v>
      </c>
      <c r="P29" s="324" t="s">
        <v>479</v>
      </c>
      <c r="Q29" s="324" t="s">
        <v>479</v>
      </c>
      <c r="R29" s="324" t="s">
        <v>479</v>
      </c>
      <c r="S29" s="324" t="s">
        <v>479</v>
      </c>
      <c r="T29" s="329">
        <f t="shared" si="1"/>
        <v>0</v>
      </c>
      <c r="U29" s="368"/>
      <c r="V29" s="368"/>
      <c r="W29" s="368"/>
      <c r="X29" s="370"/>
      <c r="Y29" s="370"/>
      <c r="Z29" s="370"/>
      <c r="AA29" s="368"/>
      <c r="AB29" s="368"/>
      <c r="AC29" s="368"/>
      <c r="AD29" s="19"/>
    </row>
    <row r="30" spans="1:30" ht="18" customHeight="1">
      <c r="A30" s="644" t="s">
        <v>32</v>
      </c>
      <c r="B30" s="327">
        <v>0</v>
      </c>
      <c r="C30" s="327" t="s">
        <v>479</v>
      </c>
      <c r="D30" s="327" t="s">
        <v>479</v>
      </c>
      <c r="E30" s="327" t="s">
        <v>479</v>
      </c>
      <c r="F30" s="327" t="s">
        <v>479</v>
      </c>
      <c r="G30" s="327" t="s">
        <v>479</v>
      </c>
      <c r="H30" s="327" t="s">
        <v>479</v>
      </c>
      <c r="I30" s="327" t="s">
        <v>479</v>
      </c>
      <c r="J30" s="644" t="s">
        <v>32</v>
      </c>
      <c r="K30" s="669" t="s">
        <v>479</v>
      </c>
      <c r="L30" s="327" t="s">
        <v>479</v>
      </c>
      <c r="M30" s="327" t="s">
        <v>479</v>
      </c>
      <c r="N30" s="327" t="s">
        <v>479</v>
      </c>
      <c r="O30" s="327" t="s">
        <v>479</v>
      </c>
      <c r="P30" s="327" t="s">
        <v>479</v>
      </c>
      <c r="Q30" s="327" t="s">
        <v>479</v>
      </c>
      <c r="R30" s="327" t="s">
        <v>479</v>
      </c>
      <c r="S30" s="327">
        <v>0</v>
      </c>
      <c r="T30" s="645">
        <f t="shared" si="1"/>
        <v>0</v>
      </c>
      <c r="U30" s="368"/>
      <c r="V30" s="368"/>
      <c r="W30" s="368"/>
      <c r="X30" s="370"/>
      <c r="Y30" s="370"/>
      <c r="Z30" s="370"/>
      <c r="AA30" s="368"/>
      <c r="AB30" s="368"/>
      <c r="AC30" s="368"/>
      <c r="AD30" s="19"/>
    </row>
    <row r="31" spans="1:30" ht="18" customHeight="1">
      <c r="A31" s="255" t="s">
        <v>373</v>
      </c>
      <c r="J31" s="157" t="s">
        <v>371</v>
      </c>
      <c r="V31" s="368"/>
      <c r="W31" s="368"/>
      <c r="X31" s="370"/>
      <c r="Y31" s="370"/>
      <c r="Z31" s="370"/>
      <c r="AA31" s="368"/>
      <c r="AB31" s="368"/>
      <c r="AC31" s="368"/>
      <c r="AD31" s="19"/>
    </row>
    <row r="32" spans="1:30" ht="18" customHeight="1">
      <c r="A32" s="255"/>
      <c r="J32" s="157"/>
      <c r="V32" s="368"/>
      <c r="W32" s="368"/>
      <c r="X32" s="370"/>
      <c r="Y32" s="370"/>
      <c r="Z32" s="370"/>
      <c r="AA32" s="368"/>
      <c r="AB32" s="368"/>
      <c r="AC32" s="368"/>
      <c r="AD32" s="19"/>
    </row>
    <row r="33" spans="1:30" s="255" customFormat="1" ht="20.25">
      <c r="A33" s="5" t="s">
        <v>383</v>
      </c>
      <c r="B33" s="234"/>
      <c r="C33" s="234"/>
      <c r="D33" s="234"/>
      <c r="E33" s="234"/>
      <c r="F33" s="234"/>
      <c r="G33" s="234"/>
      <c r="H33" s="234"/>
      <c r="I33" s="263"/>
      <c r="J33" s="5" t="s">
        <v>385</v>
      </c>
      <c r="X33" s="61"/>
      <c r="Y33" s="61"/>
      <c r="Z33" s="61"/>
      <c r="AD33" s="61"/>
    </row>
    <row r="34" spans="1:30" s="255" customFormat="1" ht="18">
      <c r="A34" s="231"/>
      <c r="I34" s="264"/>
      <c r="J34" s="231"/>
      <c r="X34" s="61"/>
      <c r="Y34" s="61"/>
      <c r="Z34" s="61"/>
      <c r="AD34" s="61"/>
    </row>
    <row r="35" spans="1:30" s="255" customFormat="1" ht="18">
      <c r="A35" s="231" t="s">
        <v>471</v>
      </c>
      <c r="I35" s="256" t="s">
        <v>51</v>
      </c>
      <c r="J35" s="92" t="s">
        <v>551</v>
      </c>
      <c r="T35" s="256" t="s">
        <v>51</v>
      </c>
      <c r="X35" s="61"/>
      <c r="Y35" s="61"/>
      <c r="Z35" s="61"/>
      <c r="AD35" s="61"/>
    </row>
    <row r="36" spans="1:30" s="255" customFormat="1" ht="19.5" customHeight="1">
      <c r="A36" s="273" t="s">
        <v>1</v>
      </c>
      <c r="B36" s="268" t="s">
        <v>154</v>
      </c>
      <c r="C36" s="268"/>
      <c r="D36" s="268"/>
      <c r="E36" s="268"/>
      <c r="F36" s="268"/>
      <c r="G36" s="268"/>
      <c r="H36" s="268"/>
      <c r="I36" s="268"/>
      <c r="J36" s="273" t="s">
        <v>1</v>
      </c>
      <c r="K36" s="268" t="s">
        <v>154</v>
      </c>
      <c r="L36" s="268"/>
      <c r="M36" s="268"/>
      <c r="N36" s="268"/>
      <c r="O36" s="268"/>
      <c r="P36" s="268"/>
      <c r="Q36" s="268"/>
      <c r="R36" s="268"/>
      <c r="S36" s="268"/>
      <c r="T36" s="270" t="s">
        <v>3</v>
      </c>
      <c r="X36" s="61"/>
      <c r="Y36" s="61"/>
      <c r="Z36" s="61"/>
      <c r="AD36" s="61"/>
    </row>
    <row r="37" spans="1:30" s="255" customFormat="1" ht="19.5" customHeight="1">
      <c r="A37" s="271"/>
      <c r="B37" s="268" t="s">
        <v>155</v>
      </c>
      <c r="C37" s="268"/>
      <c r="D37" s="268"/>
      <c r="E37" s="268"/>
      <c r="F37" s="268"/>
      <c r="G37" s="268"/>
      <c r="H37" s="268"/>
      <c r="I37" s="268"/>
      <c r="J37" s="271"/>
      <c r="K37" s="268" t="s">
        <v>156</v>
      </c>
      <c r="L37" s="268"/>
      <c r="M37" s="268"/>
      <c r="N37" s="269"/>
      <c r="O37" s="268" t="s">
        <v>157</v>
      </c>
      <c r="P37" s="268"/>
      <c r="Q37" s="268"/>
      <c r="R37" s="268"/>
      <c r="S37" s="269"/>
      <c r="T37" s="272"/>
      <c r="X37" s="61"/>
      <c r="Y37" s="61"/>
      <c r="Z37" s="61"/>
      <c r="AD37" s="61"/>
    </row>
    <row r="38" spans="1:30" ht="51" customHeight="1">
      <c r="A38" s="103"/>
      <c r="B38" s="223" t="s">
        <v>158</v>
      </c>
      <c r="C38" s="223" t="s">
        <v>159</v>
      </c>
      <c r="D38" s="223" t="s">
        <v>160</v>
      </c>
      <c r="E38" s="223" t="s">
        <v>161</v>
      </c>
      <c r="F38" s="223" t="s">
        <v>162</v>
      </c>
      <c r="G38" s="223" t="s">
        <v>163</v>
      </c>
      <c r="H38" s="223" t="s">
        <v>374</v>
      </c>
      <c r="I38" s="223" t="s">
        <v>375</v>
      </c>
      <c r="J38" s="103"/>
      <c r="K38" s="223" t="s">
        <v>164</v>
      </c>
      <c r="L38" s="223" t="s">
        <v>165</v>
      </c>
      <c r="M38" s="223" t="s">
        <v>166</v>
      </c>
      <c r="N38" s="223" t="s">
        <v>167</v>
      </c>
      <c r="O38" s="223" t="s">
        <v>168</v>
      </c>
      <c r="P38" s="223" t="s">
        <v>391</v>
      </c>
      <c r="Q38" s="223" t="s">
        <v>169</v>
      </c>
      <c r="R38" s="223" t="s">
        <v>170</v>
      </c>
      <c r="S38" s="223" t="s">
        <v>128</v>
      </c>
      <c r="T38" s="109"/>
      <c r="X38" s="19"/>
      <c r="Y38" s="19"/>
      <c r="Z38" s="19"/>
      <c r="AD38" s="19"/>
    </row>
    <row r="39" spans="1:30" s="30" customFormat="1" ht="18" customHeight="1">
      <c r="A39" s="133" t="s">
        <v>33</v>
      </c>
      <c r="B39" s="325"/>
      <c r="C39" s="325"/>
      <c r="D39" s="325"/>
      <c r="E39" s="325"/>
      <c r="F39" s="325"/>
      <c r="G39" s="325"/>
      <c r="H39" s="325"/>
      <c r="I39" s="325"/>
      <c r="J39" s="133" t="s">
        <v>33</v>
      </c>
      <c r="K39" s="671"/>
      <c r="L39" s="325"/>
      <c r="M39" s="325"/>
      <c r="N39" s="325"/>
      <c r="O39" s="325"/>
      <c r="P39" s="325"/>
      <c r="Q39" s="325"/>
      <c r="R39" s="325"/>
      <c r="S39" s="325"/>
      <c r="T39" s="330"/>
      <c r="U39" s="362"/>
      <c r="V39" s="362"/>
      <c r="W39" s="362"/>
      <c r="X39" s="374"/>
      <c r="Y39" s="374"/>
      <c r="Z39" s="374"/>
      <c r="AA39" s="362"/>
      <c r="AB39" s="362"/>
      <c r="AC39" s="362"/>
      <c r="AD39" s="33"/>
    </row>
    <row r="40" spans="1:30" ht="18" customHeight="1">
      <c r="A40" s="127" t="s">
        <v>34</v>
      </c>
      <c r="B40" s="324">
        <v>0</v>
      </c>
      <c r="C40" s="324" t="s">
        <v>479</v>
      </c>
      <c r="D40" s="324" t="s">
        <v>479</v>
      </c>
      <c r="E40" s="324" t="s">
        <v>479</v>
      </c>
      <c r="F40" s="324" t="s">
        <v>479</v>
      </c>
      <c r="G40" s="324" t="s">
        <v>479</v>
      </c>
      <c r="H40" s="324" t="s">
        <v>479</v>
      </c>
      <c r="I40" s="324" t="s">
        <v>479</v>
      </c>
      <c r="J40" s="127" t="s">
        <v>34</v>
      </c>
      <c r="K40" s="324" t="s">
        <v>479</v>
      </c>
      <c r="L40" s="324" t="s">
        <v>479</v>
      </c>
      <c r="M40" s="324" t="s">
        <v>479</v>
      </c>
      <c r="N40" s="324" t="s">
        <v>479</v>
      </c>
      <c r="O40" s="324" t="s">
        <v>479</v>
      </c>
      <c r="P40" s="324" t="s">
        <v>479</v>
      </c>
      <c r="Q40" s="324" t="s">
        <v>479</v>
      </c>
      <c r="R40" s="324" t="s">
        <v>479</v>
      </c>
      <c r="S40" s="324" t="s">
        <v>479</v>
      </c>
      <c r="T40" s="329">
        <f>SUM(K40:S40,B40:I40)</f>
        <v>0</v>
      </c>
      <c r="U40" s="368"/>
      <c r="V40" s="368"/>
      <c r="W40" s="368"/>
      <c r="X40" s="370"/>
      <c r="Y40" s="370"/>
      <c r="Z40" s="370"/>
      <c r="AA40" s="368"/>
      <c r="AB40" s="368"/>
      <c r="AC40" s="368"/>
      <c r="AD40" s="19"/>
    </row>
    <row r="41" spans="1:30" s="30" customFormat="1" ht="18" customHeight="1">
      <c r="A41" s="195" t="s">
        <v>239</v>
      </c>
      <c r="B41" s="325"/>
      <c r="C41" s="325"/>
      <c r="D41" s="325"/>
      <c r="E41" s="325"/>
      <c r="F41" s="325"/>
      <c r="G41" s="325"/>
      <c r="H41" s="325"/>
      <c r="I41" s="325"/>
      <c r="J41" s="195" t="s">
        <v>239</v>
      </c>
      <c r="K41" s="325"/>
      <c r="L41" s="325"/>
      <c r="M41" s="325"/>
      <c r="N41" s="325"/>
      <c r="O41" s="325"/>
      <c r="P41" s="325"/>
      <c r="Q41" s="325"/>
      <c r="R41" s="325"/>
      <c r="S41" s="325"/>
      <c r="T41" s="330"/>
      <c r="U41" s="362"/>
      <c r="V41" s="362"/>
      <c r="W41" s="362"/>
      <c r="X41" s="374"/>
      <c r="Y41" s="374"/>
      <c r="Z41" s="374"/>
      <c r="AA41" s="362"/>
      <c r="AB41" s="362"/>
      <c r="AC41" s="362"/>
      <c r="AD41" s="33"/>
    </row>
    <row r="42" spans="1:30" ht="18" customHeight="1">
      <c r="A42" s="127" t="s">
        <v>35</v>
      </c>
      <c r="B42" s="324">
        <v>0</v>
      </c>
      <c r="C42" s="324" t="s">
        <v>479</v>
      </c>
      <c r="D42" s="324" t="s">
        <v>479</v>
      </c>
      <c r="E42" s="324" t="s">
        <v>479</v>
      </c>
      <c r="F42" s="324" t="s">
        <v>479</v>
      </c>
      <c r="G42" s="324" t="s">
        <v>479</v>
      </c>
      <c r="H42" s="324" t="s">
        <v>479</v>
      </c>
      <c r="I42" s="324" t="s">
        <v>479</v>
      </c>
      <c r="J42" s="127" t="s">
        <v>35</v>
      </c>
      <c r="K42" s="324">
        <v>27</v>
      </c>
      <c r="L42" s="324" t="s">
        <v>479</v>
      </c>
      <c r="M42" s="324" t="s">
        <v>479</v>
      </c>
      <c r="N42" s="324" t="s">
        <v>479</v>
      </c>
      <c r="O42" s="324" t="s">
        <v>479</v>
      </c>
      <c r="P42" s="324" t="s">
        <v>479</v>
      </c>
      <c r="Q42" s="324" t="s">
        <v>479</v>
      </c>
      <c r="R42" s="324">
        <v>0</v>
      </c>
      <c r="S42" s="324">
        <v>0</v>
      </c>
      <c r="T42" s="329">
        <f>SUM(K42:S42,B42:I42)</f>
        <v>27</v>
      </c>
      <c r="U42" s="368"/>
      <c r="V42" s="368"/>
      <c r="W42" s="368"/>
      <c r="X42" s="370"/>
      <c r="Y42" s="370"/>
      <c r="Z42" s="370"/>
      <c r="AA42" s="368"/>
      <c r="AB42" s="368"/>
      <c r="AC42" s="368"/>
      <c r="AD42" s="19"/>
    </row>
    <row r="43" spans="1:30" s="30" customFormat="1" ht="18" customHeight="1">
      <c r="A43" s="131" t="s">
        <v>36</v>
      </c>
      <c r="B43" s="325">
        <v>0</v>
      </c>
      <c r="C43" s="325" t="s">
        <v>479</v>
      </c>
      <c r="D43" s="325" t="s">
        <v>479</v>
      </c>
      <c r="E43" s="325" t="s">
        <v>479</v>
      </c>
      <c r="F43" s="325" t="s">
        <v>479</v>
      </c>
      <c r="G43" s="325" t="s">
        <v>479</v>
      </c>
      <c r="H43" s="325" t="s">
        <v>479</v>
      </c>
      <c r="I43" s="325" t="s">
        <v>479</v>
      </c>
      <c r="J43" s="131" t="s">
        <v>36</v>
      </c>
      <c r="K43" s="325" t="s">
        <v>479</v>
      </c>
      <c r="L43" s="325" t="s">
        <v>479</v>
      </c>
      <c r="M43" s="325" t="s">
        <v>479</v>
      </c>
      <c r="N43" s="325" t="s">
        <v>479</v>
      </c>
      <c r="O43" s="325" t="s">
        <v>479</v>
      </c>
      <c r="P43" s="325" t="s">
        <v>479</v>
      </c>
      <c r="Q43" s="325" t="s">
        <v>479</v>
      </c>
      <c r="R43" s="325" t="s">
        <v>479</v>
      </c>
      <c r="S43" s="325" t="s">
        <v>479</v>
      </c>
      <c r="T43" s="330">
        <f>SUM(K43:S43,B43:I43)</f>
        <v>0</v>
      </c>
      <c r="U43" s="362"/>
      <c r="V43" s="362"/>
      <c r="W43" s="362"/>
      <c r="X43" s="374"/>
      <c r="Y43" s="374"/>
      <c r="Z43" s="374"/>
      <c r="AA43" s="362"/>
      <c r="AB43" s="362"/>
      <c r="AC43" s="362"/>
      <c r="AD43" s="33"/>
    </row>
    <row r="44" spans="1:30" s="14" customFormat="1" ht="18" customHeight="1">
      <c r="A44" s="663" t="s">
        <v>240</v>
      </c>
      <c r="B44" s="324">
        <v>0</v>
      </c>
      <c r="C44" s="324" t="s">
        <v>479</v>
      </c>
      <c r="D44" s="324" t="s">
        <v>479</v>
      </c>
      <c r="E44" s="324" t="s">
        <v>479</v>
      </c>
      <c r="F44" s="324" t="s">
        <v>479</v>
      </c>
      <c r="G44" s="324" t="s">
        <v>479</v>
      </c>
      <c r="H44" s="324" t="s">
        <v>479</v>
      </c>
      <c r="I44" s="324" t="s">
        <v>479</v>
      </c>
      <c r="J44" s="663" t="s">
        <v>240</v>
      </c>
      <c r="K44" s="324" t="s">
        <v>479</v>
      </c>
      <c r="L44" s="324" t="s">
        <v>479</v>
      </c>
      <c r="M44" s="324" t="s">
        <v>479</v>
      </c>
      <c r="N44" s="324" t="s">
        <v>479</v>
      </c>
      <c r="O44" s="324" t="s">
        <v>479</v>
      </c>
      <c r="P44" s="324" t="s">
        <v>479</v>
      </c>
      <c r="Q44" s="324" t="s">
        <v>479</v>
      </c>
      <c r="R44" s="324" t="s">
        <v>479</v>
      </c>
      <c r="S44" s="324" t="s">
        <v>479</v>
      </c>
      <c r="T44" s="314">
        <f>SUM(K44:S44,B44:I44)</f>
        <v>0</v>
      </c>
      <c r="U44" s="413"/>
      <c r="V44" s="413"/>
      <c r="W44" s="413"/>
      <c r="X44" s="370"/>
      <c r="Y44" s="370"/>
      <c r="Z44" s="370"/>
      <c r="AA44" s="368"/>
      <c r="AB44" s="368"/>
      <c r="AC44" s="368"/>
      <c r="AD44" s="19"/>
    </row>
    <row r="45" spans="1:30" ht="18" customHeight="1">
      <c r="A45" s="128" t="s">
        <v>244</v>
      </c>
      <c r="B45" s="321"/>
      <c r="C45" s="321"/>
      <c r="D45" s="321"/>
      <c r="E45" s="321"/>
      <c r="F45" s="321"/>
      <c r="G45" s="321"/>
      <c r="H45" s="321"/>
      <c r="I45" s="321"/>
      <c r="J45" s="128" t="s">
        <v>244</v>
      </c>
      <c r="K45" s="321"/>
      <c r="L45" s="321"/>
      <c r="M45" s="321"/>
      <c r="N45" s="321"/>
      <c r="O45" s="321"/>
      <c r="P45" s="321"/>
      <c r="Q45" s="321"/>
      <c r="R45" s="321"/>
      <c r="S45" s="321"/>
      <c r="T45" s="670"/>
      <c r="U45" s="368"/>
      <c r="V45" s="368"/>
      <c r="W45" s="368"/>
      <c r="X45" s="19"/>
      <c r="Y45" s="19"/>
      <c r="Z45" s="19"/>
      <c r="AD45" s="19"/>
    </row>
    <row r="46" spans="1:30" ht="18" customHeight="1">
      <c r="A46" s="127" t="s">
        <v>37</v>
      </c>
      <c r="B46" s="312">
        <v>0</v>
      </c>
      <c r="C46" s="312" t="s">
        <v>479</v>
      </c>
      <c r="D46" s="312" t="s">
        <v>479</v>
      </c>
      <c r="E46" s="312" t="s">
        <v>479</v>
      </c>
      <c r="F46" s="312" t="s">
        <v>479</v>
      </c>
      <c r="G46" s="312" t="s">
        <v>479</v>
      </c>
      <c r="H46" s="312" t="s">
        <v>479</v>
      </c>
      <c r="I46" s="312" t="s">
        <v>479</v>
      </c>
      <c r="J46" s="127" t="s">
        <v>37</v>
      </c>
      <c r="K46" s="312">
        <v>775</v>
      </c>
      <c r="L46" s="312" t="s">
        <v>479</v>
      </c>
      <c r="M46" s="312" t="s">
        <v>479</v>
      </c>
      <c r="N46" s="312">
        <v>76</v>
      </c>
      <c r="O46" s="312" t="s">
        <v>479</v>
      </c>
      <c r="P46" s="312" t="s">
        <v>479</v>
      </c>
      <c r="Q46" s="312" t="s">
        <v>479</v>
      </c>
      <c r="R46" s="312">
        <v>219</v>
      </c>
      <c r="S46" s="312" t="s">
        <v>479</v>
      </c>
      <c r="T46" s="314">
        <f>SUM(K46:S46,B46:I46)</f>
        <v>1070</v>
      </c>
      <c r="U46" s="368"/>
      <c r="V46" s="368"/>
      <c r="W46" s="368"/>
      <c r="X46" s="19"/>
      <c r="Y46" s="19"/>
      <c r="Z46" s="19"/>
      <c r="AD46" s="19"/>
    </row>
    <row r="47" spans="1:30" ht="18" customHeight="1">
      <c r="A47" s="125" t="s">
        <v>38</v>
      </c>
      <c r="B47" s="311">
        <v>0</v>
      </c>
      <c r="C47" s="311" t="s">
        <v>479</v>
      </c>
      <c r="D47" s="311" t="s">
        <v>479</v>
      </c>
      <c r="E47" s="311" t="s">
        <v>479</v>
      </c>
      <c r="F47" s="311" t="s">
        <v>479</v>
      </c>
      <c r="G47" s="311" t="s">
        <v>479</v>
      </c>
      <c r="H47" s="311" t="s">
        <v>479</v>
      </c>
      <c r="I47" s="311" t="s">
        <v>479</v>
      </c>
      <c r="J47" s="125" t="s">
        <v>38</v>
      </c>
      <c r="K47" s="311" t="s">
        <v>479</v>
      </c>
      <c r="L47" s="311" t="s">
        <v>479</v>
      </c>
      <c r="M47" s="311" t="s">
        <v>479</v>
      </c>
      <c r="N47" s="311" t="s">
        <v>479</v>
      </c>
      <c r="O47" s="311" t="s">
        <v>479</v>
      </c>
      <c r="P47" s="311" t="s">
        <v>479</v>
      </c>
      <c r="Q47" s="311" t="s">
        <v>479</v>
      </c>
      <c r="R47" s="311" t="s">
        <v>479</v>
      </c>
      <c r="S47" s="311" t="s">
        <v>479</v>
      </c>
      <c r="T47" s="315">
        <f>SUM(K47:S47,B47:I47)</f>
        <v>0</v>
      </c>
      <c r="U47" s="368"/>
      <c r="V47" s="368"/>
      <c r="W47" s="368"/>
      <c r="X47" s="19"/>
      <c r="Y47" s="19"/>
      <c r="Z47" s="19"/>
      <c r="AD47" s="19"/>
    </row>
    <row r="48" spans="1:30" s="2" customFormat="1" ht="18" customHeight="1">
      <c r="A48" s="124" t="s">
        <v>242</v>
      </c>
      <c r="B48" s="312">
        <v>0</v>
      </c>
      <c r="C48" s="312" t="s">
        <v>479</v>
      </c>
      <c r="D48" s="312" t="s">
        <v>479</v>
      </c>
      <c r="E48" s="312" t="s">
        <v>479</v>
      </c>
      <c r="F48" s="312" t="s">
        <v>479</v>
      </c>
      <c r="G48" s="312" t="s">
        <v>479</v>
      </c>
      <c r="H48" s="312" t="s">
        <v>479</v>
      </c>
      <c r="I48" s="312" t="s">
        <v>479</v>
      </c>
      <c r="J48" s="124" t="s">
        <v>242</v>
      </c>
      <c r="K48" s="312" t="s">
        <v>479</v>
      </c>
      <c r="L48" s="312" t="s">
        <v>479</v>
      </c>
      <c r="M48" s="312" t="s">
        <v>479</v>
      </c>
      <c r="N48" s="312" t="s">
        <v>479</v>
      </c>
      <c r="O48" s="312" t="s">
        <v>479</v>
      </c>
      <c r="P48" s="312" t="s">
        <v>479</v>
      </c>
      <c r="Q48" s="312" t="s">
        <v>479</v>
      </c>
      <c r="R48" s="312" t="s">
        <v>479</v>
      </c>
      <c r="S48" s="312" t="s">
        <v>479</v>
      </c>
      <c r="T48" s="314">
        <f>SUM(K48:S48,B48:I48)</f>
        <v>0</v>
      </c>
      <c r="U48" s="368"/>
      <c r="V48" s="368"/>
      <c r="W48" s="368"/>
      <c r="X48" s="19"/>
      <c r="Y48" s="19"/>
      <c r="Z48" s="19"/>
      <c r="AA48"/>
      <c r="AB48"/>
      <c r="AC48"/>
      <c r="AD48" s="19"/>
    </row>
    <row r="49" spans="1:30" ht="18" customHeight="1">
      <c r="A49" s="128" t="s">
        <v>39</v>
      </c>
      <c r="B49" s="311"/>
      <c r="C49" s="311"/>
      <c r="D49" s="311"/>
      <c r="E49" s="311"/>
      <c r="F49" s="311"/>
      <c r="G49" s="311"/>
      <c r="H49" s="311"/>
      <c r="I49" s="311"/>
      <c r="J49" s="128" t="s">
        <v>39</v>
      </c>
      <c r="K49" s="311"/>
      <c r="L49" s="311"/>
      <c r="M49" s="311"/>
      <c r="N49" s="311"/>
      <c r="O49" s="311"/>
      <c r="P49" s="311"/>
      <c r="Q49" s="311"/>
      <c r="R49" s="311"/>
      <c r="S49" s="311"/>
      <c r="T49" s="315"/>
      <c r="U49" s="368"/>
      <c r="V49" s="368"/>
      <c r="W49" s="368"/>
      <c r="X49" s="19"/>
      <c r="Y49" s="19"/>
      <c r="Z49" s="19"/>
      <c r="AD49" s="19"/>
    </row>
    <row r="50" spans="1:30" ht="18" customHeight="1">
      <c r="A50" s="127" t="s">
        <v>40</v>
      </c>
      <c r="B50" s="312">
        <v>0</v>
      </c>
      <c r="C50" s="312" t="s">
        <v>479</v>
      </c>
      <c r="D50" s="312" t="s">
        <v>479</v>
      </c>
      <c r="E50" s="312" t="s">
        <v>479</v>
      </c>
      <c r="F50" s="312" t="s">
        <v>479</v>
      </c>
      <c r="G50" s="312" t="s">
        <v>479</v>
      </c>
      <c r="H50" s="312" t="s">
        <v>479</v>
      </c>
      <c r="I50" s="312" t="s">
        <v>479</v>
      </c>
      <c r="J50" s="127" t="s">
        <v>40</v>
      </c>
      <c r="K50" s="312" t="s">
        <v>479</v>
      </c>
      <c r="L50" s="312" t="s">
        <v>479</v>
      </c>
      <c r="M50" s="312" t="s">
        <v>479</v>
      </c>
      <c r="N50" s="312" t="s">
        <v>479</v>
      </c>
      <c r="O50" s="312" t="s">
        <v>479</v>
      </c>
      <c r="P50" s="312" t="s">
        <v>479</v>
      </c>
      <c r="Q50" s="312" t="s">
        <v>479</v>
      </c>
      <c r="R50" s="312" t="s">
        <v>479</v>
      </c>
      <c r="S50" s="312" t="s">
        <v>479</v>
      </c>
      <c r="T50" s="314">
        <f>SUM(K50:S50,B50:I50)</f>
        <v>0</v>
      </c>
      <c r="U50" s="368"/>
      <c r="V50" s="368"/>
      <c r="W50" s="368"/>
      <c r="X50" s="19"/>
      <c r="Y50" s="19"/>
      <c r="Z50" s="19"/>
      <c r="AD50" s="19"/>
    </row>
    <row r="51" spans="1:30" ht="18" customHeight="1">
      <c r="A51" s="125" t="s">
        <v>289</v>
      </c>
      <c r="B51" s="311">
        <v>0</v>
      </c>
      <c r="C51" s="311" t="s">
        <v>479</v>
      </c>
      <c r="D51" s="311" t="s">
        <v>479</v>
      </c>
      <c r="E51" s="311" t="s">
        <v>479</v>
      </c>
      <c r="F51" s="311" t="s">
        <v>479</v>
      </c>
      <c r="G51" s="311" t="s">
        <v>479</v>
      </c>
      <c r="H51" s="311" t="s">
        <v>479</v>
      </c>
      <c r="I51" s="311" t="s">
        <v>479</v>
      </c>
      <c r="J51" s="125" t="s">
        <v>289</v>
      </c>
      <c r="K51" s="311" t="s">
        <v>479</v>
      </c>
      <c r="L51" s="311" t="s">
        <v>479</v>
      </c>
      <c r="M51" s="311" t="s">
        <v>479</v>
      </c>
      <c r="N51" s="311" t="s">
        <v>479</v>
      </c>
      <c r="O51" s="311" t="s">
        <v>479</v>
      </c>
      <c r="P51" s="311" t="s">
        <v>479</v>
      </c>
      <c r="Q51" s="311" t="s">
        <v>479</v>
      </c>
      <c r="R51" s="311" t="s">
        <v>479</v>
      </c>
      <c r="S51" s="311" t="s">
        <v>479</v>
      </c>
      <c r="T51" s="315">
        <f>SUM(K51:S51,B51:I51)</f>
        <v>0</v>
      </c>
      <c r="U51" s="368"/>
      <c r="V51" s="368"/>
      <c r="W51" s="368"/>
      <c r="X51" s="19"/>
      <c r="Y51" s="19"/>
      <c r="Z51" s="19"/>
      <c r="AD51" s="19"/>
    </row>
    <row r="52" spans="1:30" ht="18" customHeight="1">
      <c r="A52" s="126" t="s">
        <v>52</v>
      </c>
      <c r="B52" s="312">
        <v>0</v>
      </c>
      <c r="C52" s="312" t="s">
        <v>479</v>
      </c>
      <c r="D52" s="312" t="s">
        <v>479</v>
      </c>
      <c r="E52" s="312" t="s">
        <v>479</v>
      </c>
      <c r="F52" s="312" t="s">
        <v>479</v>
      </c>
      <c r="G52" s="312" t="s">
        <v>479</v>
      </c>
      <c r="H52" s="312" t="s">
        <v>479</v>
      </c>
      <c r="I52" s="312" t="s">
        <v>479</v>
      </c>
      <c r="J52" s="126" t="s">
        <v>52</v>
      </c>
      <c r="K52" s="312">
        <v>0</v>
      </c>
      <c r="L52" s="312" t="s">
        <v>479</v>
      </c>
      <c r="M52" s="312" t="s">
        <v>479</v>
      </c>
      <c r="N52" s="312" t="s">
        <v>479</v>
      </c>
      <c r="O52" s="312" t="s">
        <v>479</v>
      </c>
      <c r="P52" s="312" t="s">
        <v>479</v>
      </c>
      <c r="Q52" s="312" t="s">
        <v>479</v>
      </c>
      <c r="R52" s="312" t="s">
        <v>479</v>
      </c>
      <c r="S52" s="312" t="s">
        <v>479</v>
      </c>
      <c r="T52" s="314">
        <v>0</v>
      </c>
      <c r="U52" s="368"/>
      <c r="V52" s="368"/>
      <c r="W52" s="368"/>
      <c r="X52" s="19"/>
      <c r="Y52" s="19"/>
      <c r="Z52" s="19"/>
      <c r="AD52" s="19"/>
    </row>
    <row r="53" spans="1:30" ht="18" customHeight="1">
      <c r="A53" s="118" t="s">
        <v>42</v>
      </c>
      <c r="B53" s="311"/>
      <c r="C53" s="311"/>
      <c r="D53" s="311"/>
      <c r="E53" s="311"/>
      <c r="F53" s="311"/>
      <c r="G53" s="311"/>
      <c r="H53" s="311"/>
      <c r="I53" s="311"/>
      <c r="J53" s="118" t="s">
        <v>42</v>
      </c>
      <c r="K53" s="311"/>
      <c r="L53" s="311"/>
      <c r="M53" s="311"/>
      <c r="N53" s="311"/>
      <c r="O53" s="311"/>
      <c r="P53" s="311"/>
      <c r="Q53" s="311"/>
      <c r="R53" s="311"/>
      <c r="S53" s="311"/>
      <c r="T53" s="315"/>
      <c r="U53" s="368"/>
      <c r="V53" s="368"/>
      <c r="W53" s="368"/>
      <c r="X53" s="19"/>
      <c r="Y53" s="19"/>
      <c r="Z53" s="19"/>
      <c r="AD53" s="19"/>
    </row>
    <row r="54" spans="1:30" ht="18" customHeight="1">
      <c r="A54" s="127" t="s">
        <v>332</v>
      </c>
      <c r="B54" s="312">
        <v>0</v>
      </c>
      <c r="C54" s="312">
        <v>235</v>
      </c>
      <c r="D54" s="312" t="s">
        <v>479</v>
      </c>
      <c r="E54" s="312" t="s">
        <v>479</v>
      </c>
      <c r="F54" s="312" t="s">
        <v>479</v>
      </c>
      <c r="G54" s="312" t="s">
        <v>479</v>
      </c>
      <c r="H54" s="312" t="s">
        <v>479</v>
      </c>
      <c r="I54" s="312" t="s">
        <v>479</v>
      </c>
      <c r="J54" s="127" t="s">
        <v>171</v>
      </c>
      <c r="K54" s="312">
        <v>1997</v>
      </c>
      <c r="L54" s="312">
        <v>9091</v>
      </c>
      <c r="M54" s="312">
        <v>909</v>
      </c>
      <c r="N54" s="312">
        <v>30</v>
      </c>
      <c r="O54" s="312" t="s">
        <v>479</v>
      </c>
      <c r="P54" s="312" t="s">
        <v>479</v>
      </c>
      <c r="Q54" s="312" t="s">
        <v>479</v>
      </c>
      <c r="R54" s="312">
        <v>261</v>
      </c>
      <c r="S54" s="312">
        <v>0</v>
      </c>
      <c r="T54" s="314">
        <f aca="true" t="shared" si="2" ref="T54:T62">SUM(K54:S54,B54:I54)</f>
        <v>12523</v>
      </c>
      <c r="U54" s="368"/>
      <c r="V54" s="368"/>
      <c r="W54" s="368"/>
      <c r="X54" s="19"/>
      <c r="Y54" s="19"/>
      <c r="Z54" s="19"/>
      <c r="AD54" s="19"/>
    </row>
    <row r="55" spans="1:30" ht="18" customHeight="1">
      <c r="A55" s="125" t="s">
        <v>43</v>
      </c>
      <c r="B55" s="311">
        <v>0</v>
      </c>
      <c r="C55" s="311">
        <v>64</v>
      </c>
      <c r="D55" s="311" t="s">
        <v>479</v>
      </c>
      <c r="E55" s="311" t="s">
        <v>479</v>
      </c>
      <c r="F55" s="311" t="s">
        <v>479</v>
      </c>
      <c r="G55" s="311" t="s">
        <v>479</v>
      </c>
      <c r="H55" s="311" t="s">
        <v>479</v>
      </c>
      <c r="I55" s="311" t="s">
        <v>479</v>
      </c>
      <c r="J55" s="125" t="s">
        <v>43</v>
      </c>
      <c r="K55" s="311">
        <v>1187</v>
      </c>
      <c r="L55" s="311">
        <v>677</v>
      </c>
      <c r="M55" s="311" t="s">
        <v>479</v>
      </c>
      <c r="N55" s="311" t="s">
        <v>479</v>
      </c>
      <c r="O55" s="311" t="s">
        <v>479</v>
      </c>
      <c r="P55" s="311" t="s">
        <v>479</v>
      </c>
      <c r="Q55" s="311" t="s">
        <v>479</v>
      </c>
      <c r="R55" s="311">
        <v>3</v>
      </c>
      <c r="S55" s="311" t="s">
        <v>479</v>
      </c>
      <c r="T55" s="315">
        <f t="shared" si="2"/>
        <v>1931</v>
      </c>
      <c r="U55" s="368"/>
      <c r="V55" s="368"/>
      <c r="W55" s="368"/>
      <c r="X55" s="19"/>
      <c r="Y55" s="19"/>
      <c r="Z55" s="19"/>
      <c r="AD55" s="19"/>
    </row>
    <row r="56" spans="1:30" ht="18" customHeight="1">
      <c r="A56" s="127" t="s">
        <v>333</v>
      </c>
      <c r="B56" s="312">
        <v>0</v>
      </c>
      <c r="C56" s="312" t="s">
        <v>479</v>
      </c>
      <c r="D56" s="312" t="s">
        <v>479</v>
      </c>
      <c r="E56" s="312" t="s">
        <v>479</v>
      </c>
      <c r="F56" s="312" t="s">
        <v>479</v>
      </c>
      <c r="G56" s="312" t="s">
        <v>479</v>
      </c>
      <c r="H56" s="312" t="s">
        <v>479</v>
      </c>
      <c r="I56" s="312" t="s">
        <v>479</v>
      </c>
      <c r="J56" s="127" t="s">
        <v>172</v>
      </c>
      <c r="K56" s="312" t="s">
        <v>479</v>
      </c>
      <c r="L56" s="312" t="s">
        <v>479</v>
      </c>
      <c r="M56" s="312" t="s">
        <v>479</v>
      </c>
      <c r="N56" s="312" t="s">
        <v>479</v>
      </c>
      <c r="O56" s="312" t="s">
        <v>479</v>
      </c>
      <c r="P56" s="312" t="s">
        <v>479</v>
      </c>
      <c r="Q56" s="312" t="s">
        <v>479</v>
      </c>
      <c r="R56" s="312" t="s">
        <v>479</v>
      </c>
      <c r="S56" s="312" t="s">
        <v>479</v>
      </c>
      <c r="T56" s="314">
        <f t="shared" si="2"/>
        <v>0</v>
      </c>
      <c r="U56" s="368"/>
      <c r="V56" s="368"/>
      <c r="W56" s="368"/>
      <c r="X56" s="19"/>
      <c r="Y56" s="19"/>
      <c r="Z56" s="19"/>
      <c r="AD56" s="19"/>
    </row>
    <row r="57" spans="1:30" ht="18" customHeight="1">
      <c r="A57" s="125" t="s">
        <v>334</v>
      </c>
      <c r="B57" s="311">
        <v>0</v>
      </c>
      <c r="C57" s="311">
        <v>752</v>
      </c>
      <c r="D57" s="311" t="s">
        <v>479</v>
      </c>
      <c r="E57" s="311" t="s">
        <v>479</v>
      </c>
      <c r="F57" s="311" t="s">
        <v>479</v>
      </c>
      <c r="G57" s="311" t="s">
        <v>479</v>
      </c>
      <c r="H57" s="311" t="s">
        <v>479</v>
      </c>
      <c r="I57" s="311" t="s">
        <v>479</v>
      </c>
      <c r="J57" s="125" t="s">
        <v>173</v>
      </c>
      <c r="K57" s="311" t="s">
        <v>479</v>
      </c>
      <c r="L57" s="311" t="s">
        <v>479</v>
      </c>
      <c r="M57" s="311" t="s">
        <v>479</v>
      </c>
      <c r="N57" s="311" t="s">
        <v>479</v>
      </c>
      <c r="O57" s="311" t="s">
        <v>479</v>
      </c>
      <c r="P57" s="311" t="s">
        <v>479</v>
      </c>
      <c r="Q57" s="311" t="s">
        <v>479</v>
      </c>
      <c r="R57" s="311" t="s">
        <v>479</v>
      </c>
      <c r="S57" s="311" t="s">
        <v>479</v>
      </c>
      <c r="T57" s="315">
        <f t="shared" si="2"/>
        <v>752</v>
      </c>
      <c r="U57" s="368"/>
      <c r="V57" s="368"/>
      <c r="W57" s="368"/>
      <c r="X57" s="19"/>
      <c r="Y57" s="19"/>
      <c r="Z57" s="19"/>
      <c r="AD57" s="19"/>
    </row>
    <row r="58" spans="1:30" ht="18" customHeight="1">
      <c r="A58" s="127" t="s">
        <v>44</v>
      </c>
      <c r="B58" s="312">
        <v>64</v>
      </c>
      <c r="C58" s="312">
        <v>382</v>
      </c>
      <c r="D58" s="312" t="s">
        <v>479</v>
      </c>
      <c r="E58" s="312" t="s">
        <v>479</v>
      </c>
      <c r="F58" s="312" t="s">
        <v>479</v>
      </c>
      <c r="G58" s="312" t="s">
        <v>479</v>
      </c>
      <c r="H58" s="312" t="s">
        <v>479</v>
      </c>
      <c r="I58" s="312" t="s">
        <v>479</v>
      </c>
      <c r="J58" s="127" t="s">
        <v>44</v>
      </c>
      <c r="K58" s="312" t="s">
        <v>479</v>
      </c>
      <c r="L58" s="312" t="s">
        <v>479</v>
      </c>
      <c r="M58" s="312" t="s">
        <v>479</v>
      </c>
      <c r="N58" s="312" t="s">
        <v>479</v>
      </c>
      <c r="O58" s="312" t="s">
        <v>479</v>
      </c>
      <c r="P58" s="312" t="s">
        <v>479</v>
      </c>
      <c r="Q58" s="312" t="s">
        <v>479</v>
      </c>
      <c r="R58" s="312" t="s">
        <v>479</v>
      </c>
      <c r="S58" s="312" t="s">
        <v>479</v>
      </c>
      <c r="T58" s="314">
        <f t="shared" si="2"/>
        <v>446</v>
      </c>
      <c r="U58" s="368"/>
      <c r="V58" s="368"/>
      <c r="W58" s="368"/>
      <c r="X58" s="19"/>
      <c r="Y58" s="19"/>
      <c r="Z58" s="19"/>
      <c r="AD58" s="19"/>
    </row>
    <row r="59" spans="1:30" s="30" customFormat="1" ht="18" customHeight="1">
      <c r="A59" s="298" t="s">
        <v>449</v>
      </c>
      <c r="B59" s="311">
        <v>0</v>
      </c>
      <c r="C59" s="311" t="s">
        <v>479</v>
      </c>
      <c r="D59" s="311">
        <v>0</v>
      </c>
      <c r="E59" s="311" t="s">
        <v>479</v>
      </c>
      <c r="F59" s="311" t="s">
        <v>479</v>
      </c>
      <c r="G59" s="311" t="s">
        <v>479</v>
      </c>
      <c r="H59" s="311" t="s">
        <v>479</v>
      </c>
      <c r="I59" s="311" t="s">
        <v>479</v>
      </c>
      <c r="J59" s="298" t="s">
        <v>449</v>
      </c>
      <c r="K59" s="311">
        <v>0</v>
      </c>
      <c r="L59" s="311" t="s">
        <v>479</v>
      </c>
      <c r="M59" s="311" t="s">
        <v>479</v>
      </c>
      <c r="N59" s="311" t="s">
        <v>479</v>
      </c>
      <c r="O59" s="311" t="s">
        <v>479</v>
      </c>
      <c r="P59" s="311" t="s">
        <v>479</v>
      </c>
      <c r="Q59" s="311" t="s">
        <v>479</v>
      </c>
      <c r="R59" s="311" t="s">
        <v>479</v>
      </c>
      <c r="S59" s="311">
        <v>0</v>
      </c>
      <c r="T59" s="315">
        <f t="shared" si="2"/>
        <v>0</v>
      </c>
      <c r="U59" s="362"/>
      <c r="V59" s="362"/>
      <c r="W59" s="362"/>
      <c r="X59" s="33"/>
      <c r="Y59" s="33"/>
      <c r="Z59" s="33"/>
      <c r="AD59" s="33"/>
    </row>
    <row r="60" spans="1:30" ht="18" customHeight="1">
      <c r="A60" s="651" t="s">
        <v>450</v>
      </c>
      <c r="B60" s="312">
        <v>400</v>
      </c>
      <c r="C60" s="312" t="s">
        <v>479</v>
      </c>
      <c r="D60" s="312" t="s">
        <v>479</v>
      </c>
      <c r="E60" s="312" t="s">
        <v>479</v>
      </c>
      <c r="F60" s="312" t="s">
        <v>479</v>
      </c>
      <c r="G60" s="312" t="s">
        <v>479</v>
      </c>
      <c r="H60" s="312" t="s">
        <v>479</v>
      </c>
      <c r="I60" s="312" t="s">
        <v>479</v>
      </c>
      <c r="J60" s="651" t="s">
        <v>450</v>
      </c>
      <c r="K60" s="312" t="s">
        <v>479</v>
      </c>
      <c r="L60" s="312" t="s">
        <v>479</v>
      </c>
      <c r="M60" s="312" t="s">
        <v>479</v>
      </c>
      <c r="N60" s="312" t="s">
        <v>479</v>
      </c>
      <c r="O60" s="312" t="s">
        <v>479</v>
      </c>
      <c r="P60" s="312" t="s">
        <v>479</v>
      </c>
      <c r="Q60" s="312" t="s">
        <v>479</v>
      </c>
      <c r="R60" s="312" t="s">
        <v>479</v>
      </c>
      <c r="S60" s="312">
        <v>19</v>
      </c>
      <c r="T60" s="314">
        <f t="shared" si="2"/>
        <v>419</v>
      </c>
      <c r="U60" s="368"/>
      <c r="V60" s="368"/>
      <c r="W60" s="368"/>
      <c r="X60" s="19"/>
      <c r="Y60" s="19"/>
      <c r="Z60" s="19"/>
      <c r="AD60" s="19"/>
    </row>
    <row r="61" spans="1:30" s="30" customFormat="1" ht="18" customHeight="1">
      <c r="A61" s="654" t="s">
        <v>452</v>
      </c>
      <c r="B61" s="311">
        <v>11205</v>
      </c>
      <c r="C61" s="311">
        <v>1965</v>
      </c>
      <c r="D61" s="311">
        <v>680</v>
      </c>
      <c r="E61" s="311" t="s">
        <v>479</v>
      </c>
      <c r="F61" s="311" t="s">
        <v>479</v>
      </c>
      <c r="G61" s="311" t="s">
        <v>479</v>
      </c>
      <c r="H61" s="311" t="s">
        <v>479</v>
      </c>
      <c r="I61" s="311" t="s">
        <v>479</v>
      </c>
      <c r="J61" s="654" t="s">
        <v>452</v>
      </c>
      <c r="K61" s="311">
        <v>44796</v>
      </c>
      <c r="L61" s="311">
        <v>7977</v>
      </c>
      <c r="M61" s="311" t="s">
        <v>479</v>
      </c>
      <c r="N61" s="311">
        <v>900</v>
      </c>
      <c r="O61" s="311">
        <v>259</v>
      </c>
      <c r="P61" s="311" t="s">
        <v>479</v>
      </c>
      <c r="Q61" s="311" t="s">
        <v>479</v>
      </c>
      <c r="R61" s="311">
        <v>8568</v>
      </c>
      <c r="S61" s="311">
        <v>0</v>
      </c>
      <c r="T61" s="315">
        <f t="shared" si="2"/>
        <v>76350</v>
      </c>
      <c r="U61" s="362"/>
      <c r="V61" s="362"/>
      <c r="W61" s="362"/>
      <c r="X61" s="33"/>
      <c r="Y61" s="33"/>
      <c r="Z61" s="33"/>
      <c r="AD61" s="33"/>
    </row>
    <row r="62" spans="1:30" s="14" customFormat="1" ht="18" customHeight="1">
      <c r="A62" s="652" t="s">
        <v>451</v>
      </c>
      <c r="B62" s="312">
        <v>0</v>
      </c>
      <c r="C62" s="312" t="s">
        <v>479</v>
      </c>
      <c r="D62" s="312" t="s">
        <v>479</v>
      </c>
      <c r="E62" s="312" t="s">
        <v>479</v>
      </c>
      <c r="F62" s="312" t="s">
        <v>479</v>
      </c>
      <c r="G62" s="312" t="s">
        <v>479</v>
      </c>
      <c r="H62" s="312" t="s">
        <v>479</v>
      </c>
      <c r="I62" s="312" t="s">
        <v>479</v>
      </c>
      <c r="J62" s="652" t="s">
        <v>451</v>
      </c>
      <c r="K62" s="312" t="s">
        <v>479</v>
      </c>
      <c r="L62" s="312" t="s">
        <v>479</v>
      </c>
      <c r="M62" s="312" t="s">
        <v>479</v>
      </c>
      <c r="N62" s="312" t="s">
        <v>479</v>
      </c>
      <c r="O62" s="312" t="s">
        <v>479</v>
      </c>
      <c r="P62" s="312" t="s">
        <v>479</v>
      </c>
      <c r="Q62" s="312" t="s">
        <v>479</v>
      </c>
      <c r="R62" s="312" t="s">
        <v>479</v>
      </c>
      <c r="S62" s="312" t="s">
        <v>479</v>
      </c>
      <c r="T62" s="314">
        <f t="shared" si="2"/>
        <v>0</v>
      </c>
      <c r="U62" s="413"/>
      <c r="V62" s="413"/>
      <c r="W62" s="413"/>
      <c r="X62" s="19"/>
      <c r="Y62" s="19"/>
      <c r="Z62" s="19"/>
      <c r="AA62"/>
      <c r="AB62"/>
      <c r="AC62"/>
      <c r="AD62" s="19"/>
    </row>
    <row r="63" spans="1:30" s="14" customFormat="1" ht="39.75" customHeight="1">
      <c r="A63" s="196" t="s">
        <v>3</v>
      </c>
      <c r="B63" s="462">
        <f aca="true" t="shared" si="3" ref="B63:I63">SUM(B8:B44)+SUM(B45:B62)</f>
        <v>13676</v>
      </c>
      <c r="C63" s="462">
        <f t="shared" si="3"/>
        <v>22769</v>
      </c>
      <c r="D63" s="462">
        <f t="shared" si="3"/>
        <v>19203</v>
      </c>
      <c r="E63" s="462">
        <f t="shared" si="3"/>
        <v>0</v>
      </c>
      <c r="F63" s="462">
        <f t="shared" si="3"/>
        <v>3524</v>
      </c>
      <c r="G63" s="462">
        <f t="shared" si="3"/>
        <v>4089</v>
      </c>
      <c r="H63" s="462">
        <f t="shared" si="3"/>
        <v>0</v>
      </c>
      <c r="I63" s="462">
        <f t="shared" si="3"/>
        <v>0</v>
      </c>
      <c r="J63" s="196" t="s">
        <v>3</v>
      </c>
      <c r="K63" s="462">
        <f aca="true" t="shared" si="4" ref="K63:S63">SUM(K8:K44)+SUM(K46:K62)</f>
        <v>152800</v>
      </c>
      <c r="L63" s="462">
        <f t="shared" si="4"/>
        <v>22715</v>
      </c>
      <c r="M63" s="462">
        <f t="shared" si="4"/>
        <v>108765</v>
      </c>
      <c r="N63" s="462">
        <f t="shared" si="4"/>
        <v>20148</v>
      </c>
      <c r="O63" s="462">
        <f t="shared" si="4"/>
        <v>2145</v>
      </c>
      <c r="P63" s="462">
        <f t="shared" si="4"/>
        <v>0</v>
      </c>
      <c r="Q63" s="462">
        <f t="shared" si="4"/>
        <v>2187</v>
      </c>
      <c r="R63" s="462">
        <f t="shared" si="4"/>
        <v>16475</v>
      </c>
      <c r="S63" s="462">
        <f t="shared" si="4"/>
        <v>3897</v>
      </c>
      <c r="T63" s="462">
        <f>SUM(T8:T44)+SUM(T46:T62)</f>
        <v>392393</v>
      </c>
      <c r="X63" s="19"/>
      <c r="Y63" s="19"/>
      <c r="Z63" s="19"/>
      <c r="AA63"/>
      <c r="AB63"/>
      <c r="AC63"/>
      <c r="AD63" s="19"/>
    </row>
    <row r="64" spans="1:20" ht="18">
      <c r="A64" s="255" t="s">
        <v>373</v>
      </c>
      <c r="J64" s="157" t="s">
        <v>371</v>
      </c>
      <c r="T64" s="293"/>
    </row>
    <row r="65" ht="12.75">
      <c r="T65" s="293"/>
    </row>
    <row r="66" spans="12:20" ht="12.75">
      <c r="L66" s="722"/>
      <c r="T66" s="293"/>
    </row>
  </sheetData>
  <sheetProtection/>
  <printOptions horizontalCentered="1"/>
  <pageMargins left="0.45" right="0.45" top="0.8" bottom="0.8" header="0.5" footer="0.5"/>
  <pageSetup horizontalDpi="1200" verticalDpi="1200" orientation="landscape" paperSize="9" scale="60" r:id="rId1"/>
  <rowBreaks count="1" manualBreakCount="1">
    <brk id="32" max="255" man="1"/>
  </rowBreaks>
  <colBreaks count="2" manualBreakCount="2">
    <brk id="9" max="65535" man="1"/>
    <brk id="2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6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0.140625" style="0" customWidth="1"/>
    <col min="2" max="2" width="24.00390625" style="0" customWidth="1"/>
    <col min="3" max="9" width="19.28125" style="0" customWidth="1"/>
    <col min="12" max="12" width="10.28125" style="0" bestFit="1" customWidth="1"/>
  </cols>
  <sheetData>
    <row r="1" spans="1:9" ht="20.25">
      <c r="A1" s="18" t="s">
        <v>399</v>
      </c>
      <c r="B1" s="234"/>
      <c r="C1" s="234"/>
      <c r="D1" s="234"/>
      <c r="E1" s="234"/>
      <c r="F1" s="234"/>
      <c r="G1" s="263"/>
      <c r="H1" s="234"/>
      <c r="I1" s="234"/>
    </row>
    <row r="2" spans="1:9" ht="20.25">
      <c r="A2" s="92" t="s">
        <v>400</v>
      </c>
      <c r="B2" s="234"/>
      <c r="C2" s="234"/>
      <c r="D2" s="234"/>
      <c r="E2" s="234"/>
      <c r="F2" s="234"/>
      <c r="G2" s="263"/>
      <c r="H2" s="234"/>
      <c r="I2" s="234"/>
    </row>
    <row r="3" spans="1:9" ht="20.25">
      <c r="A3" s="483" t="s">
        <v>401</v>
      </c>
      <c r="B3" s="234"/>
      <c r="C3" s="234"/>
      <c r="D3" s="234"/>
      <c r="E3" s="234"/>
      <c r="F3" s="234"/>
      <c r="G3" s="263"/>
      <c r="H3" s="234"/>
      <c r="I3" s="234"/>
    </row>
    <row r="4" spans="1:9" ht="20.25">
      <c r="A4" s="483"/>
      <c r="B4" s="234"/>
      <c r="C4" s="234"/>
      <c r="D4" s="234"/>
      <c r="E4" s="234"/>
      <c r="F4" s="234"/>
      <c r="G4" s="263"/>
      <c r="H4" s="234"/>
      <c r="I4" s="234"/>
    </row>
    <row r="5" spans="1:9" ht="18">
      <c r="A5" s="111" t="s">
        <v>551</v>
      </c>
      <c r="B5" s="92"/>
      <c r="C5" s="92"/>
      <c r="D5" s="92"/>
      <c r="E5" s="92"/>
      <c r="F5" s="92"/>
      <c r="G5" s="89"/>
      <c r="H5" s="92"/>
      <c r="I5" s="89" t="s">
        <v>0</v>
      </c>
    </row>
    <row r="6" spans="1:9" ht="90">
      <c r="A6" s="484" t="s">
        <v>1</v>
      </c>
      <c r="B6" s="225" t="s">
        <v>201</v>
      </c>
      <c r="C6" s="485" t="s">
        <v>246</v>
      </c>
      <c r="D6" s="486" t="s">
        <v>247</v>
      </c>
      <c r="E6" s="485" t="s">
        <v>248</v>
      </c>
      <c r="F6" s="486" t="s">
        <v>249</v>
      </c>
      <c r="G6" s="487" t="s">
        <v>402</v>
      </c>
      <c r="H6" s="486" t="s">
        <v>202</v>
      </c>
      <c r="I6" s="488" t="s">
        <v>3</v>
      </c>
    </row>
    <row r="7" spans="1:9" ht="18">
      <c r="A7" s="185" t="s">
        <v>13</v>
      </c>
      <c r="B7" s="489"/>
      <c r="C7" s="489"/>
      <c r="D7" s="489"/>
      <c r="E7" s="489"/>
      <c r="F7" s="489"/>
      <c r="G7" s="489"/>
      <c r="H7" s="489"/>
      <c r="I7" s="490"/>
    </row>
    <row r="8" spans="1:11" ht="18">
      <c r="A8" s="124" t="s">
        <v>14</v>
      </c>
      <c r="B8" s="491">
        <v>1493</v>
      </c>
      <c r="C8" s="491">
        <v>0</v>
      </c>
      <c r="D8" s="491">
        <v>8042</v>
      </c>
      <c r="E8" s="491">
        <v>46</v>
      </c>
      <c r="F8" s="491">
        <v>580</v>
      </c>
      <c r="G8" s="491">
        <v>151163</v>
      </c>
      <c r="H8" s="491">
        <v>6292</v>
      </c>
      <c r="I8" s="492">
        <f>SUM(B8:H8)</f>
        <v>167616</v>
      </c>
      <c r="K8" s="512"/>
    </row>
    <row r="9" spans="1:9" ht="18">
      <c r="A9" s="123" t="s">
        <v>15</v>
      </c>
      <c r="B9" s="493">
        <v>434</v>
      </c>
      <c r="C9" s="493">
        <v>27</v>
      </c>
      <c r="D9" s="493">
        <v>900</v>
      </c>
      <c r="E9" s="493" t="s">
        <v>479</v>
      </c>
      <c r="F9" s="493">
        <v>272</v>
      </c>
      <c r="G9" s="493">
        <v>104462</v>
      </c>
      <c r="H9" s="493">
        <v>6102</v>
      </c>
      <c r="I9" s="494">
        <f aca="true" t="shared" si="0" ref="I9:I24">SUM(B9:H9)</f>
        <v>112197</v>
      </c>
    </row>
    <row r="10" spans="1:9" ht="18">
      <c r="A10" s="124" t="s">
        <v>467</v>
      </c>
      <c r="B10" s="491">
        <v>128</v>
      </c>
      <c r="C10" s="491" t="s">
        <v>479</v>
      </c>
      <c r="D10" s="491">
        <v>717</v>
      </c>
      <c r="E10" s="491" t="s">
        <v>479</v>
      </c>
      <c r="F10" s="491">
        <v>221</v>
      </c>
      <c r="G10" s="491">
        <v>6414</v>
      </c>
      <c r="H10" s="491">
        <v>387</v>
      </c>
      <c r="I10" s="492">
        <f t="shared" si="0"/>
        <v>7867</v>
      </c>
    </row>
    <row r="11" spans="1:9" ht="18">
      <c r="A11" s="123" t="s">
        <v>19</v>
      </c>
      <c r="B11" s="493">
        <v>240</v>
      </c>
      <c r="C11" s="493" t="s">
        <v>479</v>
      </c>
      <c r="D11" s="493">
        <v>2511</v>
      </c>
      <c r="E11" s="493" t="s">
        <v>479</v>
      </c>
      <c r="F11" s="493">
        <v>39</v>
      </c>
      <c r="G11" s="493">
        <v>7169</v>
      </c>
      <c r="H11" s="493">
        <v>258</v>
      </c>
      <c r="I11" s="494">
        <f t="shared" si="0"/>
        <v>10217</v>
      </c>
    </row>
    <row r="12" spans="1:9" ht="18">
      <c r="A12" s="124" t="s">
        <v>20</v>
      </c>
      <c r="B12" s="491">
        <v>0</v>
      </c>
      <c r="C12" s="491">
        <v>0</v>
      </c>
      <c r="D12" s="491">
        <v>15</v>
      </c>
      <c r="E12" s="491">
        <v>0</v>
      </c>
      <c r="F12" s="491">
        <v>0</v>
      </c>
      <c r="G12" s="491">
        <v>2</v>
      </c>
      <c r="H12" s="491">
        <v>0</v>
      </c>
      <c r="I12" s="492">
        <f t="shared" si="0"/>
        <v>17</v>
      </c>
    </row>
    <row r="13" spans="1:9" ht="18">
      <c r="A13" s="123" t="s">
        <v>21</v>
      </c>
      <c r="B13" s="493">
        <v>0</v>
      </c>
      <c r="C13" s="493">
        <v>0</v>
      </c>
      <c r="D13" s="493">
        <v>35</v>
      </c>
      <c r="E13" s="493">
        <v>0</v>
      </c>
      <c r="F13" s="493">
        <v>0</v>
      </c>
      <c r="G13" s="493">
        <v>3299</v>
      </c>
      <c r="H13" s="493">
        <v>307</v>
      </c>
      <c r="I13" s="494">
        <f t="shared" si="0"/>
        <v>3641</v>
      </c>
    </row>
    <row r="14" spans="1:9" ht="18">
      <c r="A14" s="124" t="s">
        <v>24</v>
      </c>
      <c r="B14" s="491" t="s">
        <v>479</v>
      </c>
      <c r="C14" s="491" t="s">
        <v>479</v>
      </c>
      <c r="D14" s="491" t="s">
        <v>479</v>
      </c>
      <c r="E14" s="491" t="s">
        <v>479</v>
      </c>
      <c r="F14" s="491" t="s">
        <v>479</v>
      </c>
      <c r="G14" s="491">
        <v>26</v>
      </c>
      <c r="H14" s="491" t="s">
        <v>479</v>
      </c>
      <c r="I14" s="492">
        <f t="shared" si="0"/>
        <v>26</v>
      </c>
    </row>
    <row r="15" spans="1:9" ht="18">
      <c r="A15" s="495" t="s">
        <v>25</v>
      </c>
      <c r="B15" s="493">
        <v>38</v>
      </c>
      <c r="C15" s="493" t="s">
        <v>479</v>
      </c>
      <c r="D15" s="493" t="s">
        <v>479</v>
      </c>
      <c r="E15" s="493" t="s">
        <v>479</v>
      </c>
      <c r="F15" s="493" t="s">
        <v>479</v>
      </c>
      <c r="G15" s="493" t="s">
        <v>479</v>
      </c>
      <c r="H15" s="493">
        <v>0</v>
      </c>
      <c r="I15" s="494">
        <f t="shared" si="0"/>
        <v>38</v>
      </c>
    </row>
    <row r="16" spans="1:9" ht="18">
      <c r="A16" s="124" t="s">
        <v>153</v>
      </c>
      <c r="B16" s="491">
        <v>0</v>
      </c>
      <c r="C16" s="491">
        <v>0</v>
      </c>
      <c r="D16" s="491">
        <v>72</v>
      </c>
      <c r="E16" s="491">
        <v>0</v>
      </c>
      <c r="F16" s="491">
        <v>0</v>
      </c>
      <c r="G16" s="491">
        <v>0</v>
      </c>
      <c r="H16" s="491">
        <v>0</v>
      </c>
      <c r="I16" s="492">
        <f t="shared" si="0"/>
        <v>72</v>
      </c>
    </row>
    <row r="17" spans="1:9" ht="36">
      <c r="A17" s="673" t="s">
        <v>458</v>
      </c>
      <c r="B17" s="493">
        <v>80</v>
      </c>
      <c r="C17" s="493">
        <v>0</v>
      </c>
      <c r="D17" s="493">
        <v>1539</v>
      </c>
      <c r="E17" s="493">
        <v>0</v>
      </c>
      <c r="F17" s="493">
        <v>111</v>
      </c>
      <c r="G17" s="493">
        <v>1591</v>
      </c>
      <c r="H17" s="493">
        <v>26</v>
      </c>
      <c r="I17" s="494">
        <f t="shared" si="0"/>
        <v>3347</v>
      </c>
    </row>
    <row r="18" spans="1:9" ht="18">
      <c r="A18" s="119" t="s">
        <v>33</v>
      </c>
      <c r="B18" s="491"/>
      <c r="C18" s="491"/>
      <c r="D18" s="491"/>
      <c r="E18" s="491"/>
      <c r="F18" s="491"/>
      <c r="G18" s="491"/>
      <c r="H18" s="491"/>
      <c r="I18" s="492"/>
    </row>
    <row r="19" spans="1:9" s="30" customFormat="1" ht="18">
      <c r="A19" s="131" t="s">
        <v>267</v>
      </c>
      <c r="B19" s="493" t="s">
        <v>479</v>
      </c>
      <c r="C19" s="493" t="s">
        <v>479</v>
      </c>
      <c r="D19" s="493" t="s">
        <v>479</v>
      </c>
      <c r="E19" s="493" t="s">
        <v>479</v>
      </c>
      <c r="F19" s="493" t="s">
        <v>479</v>
      </c>
      <c r="G19" s="493">
        <v>96</v>
      </c>
      <c r="H19" s="493">
        <v>13</v>
      </c>
      <c r="I19" s="494">
        <f t="shared" si="0"/>
        <v>109</v>
      </c>
    </row>
    <row r="20" spans="1:9" ht="18">
      <c r="A20" s="127" t="s">
        <v>268</v>
      </c>
      <c r="B20" s="491" t="s">
        <v>479</v>
      </c>
      <c r="C20" s="491" t="s">
        <v>479</v>
      </c>
      <c r="D20" s="491" t="s">
        <v>479</v>
      </c>
      <c r="E20" s="491" t="s">
        <v>479</v>
      </c>
      <c r="F20" s="491" t="s">
        <v>479</v>
      </c>
      <c r="G20" s="491">
        <v>1549</v>
      </c>
      <c r="H20" s="491">
        <v>9</v>
      </c>
      <c r="I20" s="492">
        <f t="shared" si="0"/>
        <v>1558</v>
      </c>
    </row>
    <row r="21" spans="1:9" s="30" customFormat="1" ht="18">
      <c r="A21" s="195" t="s">
        <v>468</v>
      </c>
      <c r="B21" s="493">
        <v>0</v>
      </c>
      <c r="C21" s="493" t="s">
        <v>479</v>
      </c>
      <c r="D21" s="493" t="s">
        <v>479</v>
      </c>
      <c r="E21" s="493" t="s">
        <v>479</v>
      </c>
      <c r="F21" s="493" t="s">
        <v>479</v>
      </c>
      <c r="G21" s="493" t="s">
        <v>479</v>
      </c>
      <c r="H21" s="493" t="s">
        <v>479</v>
      </c>
      <c r="I21" s="494">
        <f t="shared" si="0"/>
        <v>0</v>
      </c>
    </row>
    <row r="22" spans="1:9" ht="18">
      <c r="A22" s="126" t="s">
        <v>42</v>
      </c>
      <c r="B22" s="491" t="s">
        <v>479</v>
      </c>
      <c r="C22" s="491">
        <v>1535</v>
      </c>
      <c r="D22" s="491">
        <v>2281</v>
      </c>
      <c r="E22" s="491" t="s">
        <v>479</v>
      </c>
      <c r="F22" s="491" t="s">
        <v>479</v>
      </c>
      <c r="G22" s="491">
        <v>11572</v>
      </c>
      <c r="H22" s="491">
        <v>264</v>
      </c>
      <c r="I22" s="492">
        <f t="shared" si="0"/>
        <v>15652</v>
      </c>
    </row>
    <row r="23" spans="1:9" s="30" customFormat="1" ht="18">
      <c r="A23" s="195" t="s">
        <v>197</v>
      </c>
      <c r="B23" s="493">
        <v>0</v>
      </c>
      <c r="C23" s="493" t="s">
        <v>479</v>
      </c>
      <c r="D23" s="493" t="s">
        <v>479</v>
      </c>
      <c r="E23" s="493" t="s">
        <v>479</v>
      </c>
      <c r="F23" s="493" t="s">
        <v>479</v>
      </c>
      <c r="G23" s="493">
        <v>419</v>
      </c>
      <c r="H23" s="493">
        <v>0</v>
      </c>
      <c r="I23" s="494">
        <f t="shared" si="0"/>
        <v>419</v>
      </c>
    </row>
    <row r="24" spans="1:9" ht="18">
      <c r="A24" s="705" t="s">
        <v>48</v>
      </c>
      <c r="B24" s="706">
        <v>858</v>
      </c>
      <c r="C24" s="706" t="s">
        <v>479</v>
      </c>
      <c r="D24" s="706">
        <v>11290</v>
      </c>
      <c r="E24" s="706" t="s">
        <v>479</v>
      </c>
      <c r="F24" s="706">
        <v>1317</v>
      </c>
      <c r="G24" s="706">
        <v>10859</v>
      </c>
      <c r="H24" s="706">
        <v>52026</v>
      </c>
      <c r="I24" s="707">
        <f t="shared" si="0"/>
        <v>76350</v>
      </c>
    </row>
    <row r="25" spans="1:9" ht="18">
      <c r="A25" s="496" t="s">
        <v>403</v>
      </c>
      <c r="B25" s="497">
        <f>SUM(B8:B24)</f>
        <v>3271</v>
      </c>
      <c r="C25" s="497">
        <f aca="true" t="shared" si="1" ref="C25:H25">SUM(C8:C24)</f>
        <v>1562</v>
      </c>
      <c r="D25" s="497">
        <f t="shared" si="1"/>
        <v>27402</v>
      </c>
      <c r="E25" s="497">
        <f t="shared" si="1"/>
        <v>46</v>
      </c>
      <c r="F25" s="497">
        <f t="shared" si="1"/>
        <v>2540</v>
      </c>
      <c r="G25" s="497">
        <f t="shared" si="1"/>
        <v>298621</v>
      </c>
      <c r="H25" s="497">
        <f t="shared" si="1"/>
        <v>65684</v>
      </c>
      <c r="I25" s="115">
        <f>SUM(B25:H25)</f>
        <v>399126</v>
      </c>
    </row>
    <row r="26" spans="1:9" ht="18">
      <c r="A26" s="116" t="s">
        <v>553</v>
      </c>
      <c r="B26" s="117">
        <f aca="true" t="shared" si="2" ref="B26:I26">(B25-B29)</f>
        <v>124</v>
      </c>
      <c r="C26" s="117">
        <f t="shared" si="2"/>
        <v>1548</v>
      </c>
      <c r="D26" s="117">
        <f t="shared" si="2"/>
        <v>-479</v>
      </c>
      <c r="E26" s="117">
        <f t="shared" si="2"/>
        <v>-15</v>
      </c>
      <c r="F26" s="117">
        <f t="shared" si="2"/>
        <v>-2003</v>
      </c>
      <c r="G26" s="117">
        <f t="shared" si="2"/>
        <v>17589</v>
      </c>
      <c r="H26" s="117">
        <f t="shared" si="2"/>
        <v>-8832</v>
      </c>
      <c r="I26" s="117">
        <f t="shared" si="2"/>
        <v>7932</v>
      </c>
    </row>
    <row r="27" spans="1:9" ht="18">
      <c r="A27" s="116" t="s">
        <v>554</v>
      </c>
      <c r="B27" s="456">
        <f aca="true" t="shared" si="3" ref="B27:I27">(B25-B29)/ABS(B29)</f>
        <v>0.03940260565618049</v>
      </c>
      <c r="C27" s="456">
        <f t="shared" si="3"/>
        <v>110.57142857142857</v>
      </c>
      <c r="D27" s="456">
        <f t="shared" si="3"/>
        <v>-0.01718015853089918</v>
      </c>
      <c r="E27" s="713" t="s">
        <v>365</v>
      </c>
      <c r="F27" s="456">
        <f t="shared" si="3"/>
        <v>-0.44089808496588156</v>
      </c>
      <c r="G27" s="456">
        <f t="shared" si="3"/>
        <v>0.06258717868427795</v>
      </c>
      <c r="H27" s="456">
        <f t="shared" si="3"/>
        <v>-0.11852488056256374</v>
      </c>
      <c r="I27" s="456">
        <f t="shared" si="3"/>
        <v>0.020276384607125875</v>
      </c>
    </row>
    <row r="28" spans="1:9" ht="18">
      <c r="A28" s="116" t="s">
        <v>555</v>
      </c>
      <c r="B28" s="193">
        <f>B25/$I25</f>
        <v>0.008195406964216815</v>
      </c>
      <c r="C28" s="714">
        <f aca="true" t="shared" si="4" ref="C28:I28">C25/$I25</f>
        <v>0.003913551109173544</v>
      </c>
      <c r="D28" s="193">
        <f t="shared" si="4"/>
        <v>0.06865501119947084</v>
      </c>
      <c r="E28" s="193">
        <f t="shared" si="4"/>
        <v>0.00011525182523814534</v>
      </c>
      <c r="F28" s="193">
        <f t="shared" si="4"/>
        <v>0.006363905132714983</v>
      </c>
      <c r="G28" s="193">
        <f t="shared" si="4"/>
        <v>0.7481872892269609</v>
      </c>
      <c r="H28" s="193">
        <f t="shared" si="4"/>
        <v>0.16456958454222476</v>
      </c>
      <c r="I28" s="193">
        <f t="shared" si="4"/>
        <v>1</v>
      </c>
    </row>
    <row r="29" spans="1:9" ht="18">
      <c r="A29" s="455" t="s">
        <v>552</v>
      </c>
      <c r="B29" s="117">
        <v>3147</v>
      </c>
      <c r="C29" s="117">
        <v>14</v>
      </c>
      <c r="D29" s="117">
        <v>27881</v>
      </c>
      <c r="E29" s="117">
        <v>61</v>
      </c>
      <c r="F29" s="117">
        <v>4543</v>
      </c>
      <c r="G29" s="117">
        <v>281032</v>
      </c>
      <c r="H29" s="117">
        <v>74516</v>
      </c>
      <c r="I29" s="117">
        <v>391194</v>
      </c>
    </row>
    <row r="30" spans="1:9" ht="18">
      <c r="A30" s="708"/>
      <c r="B30" s="709"/>
      <c r="C30" s="709"/>
      <c r="D30" s="709"/>
      <c r="E30" s="709"/>
      <c r="F30" s="709"/>
      <c r="G30" s="709"/>
      <c r="H30" s="709"/>
      <c r="I30" s="709"/>
    </row>
    <row r="31" spans="1:9" s="30" customFormat="1" ht="18">
      <c r="A31" s="220" t="s">
        <v>392</v>
      </c>
      <c r="B31" s="710"/>
      <c r="C31" s="710"/>
      <c r="D31" s="710"/>
      <c r="E31" s="710"/>
      <c r="F31" s="710"/>
      <c r="G31" s="711"/>
      <c r="H31" s="710"/>
      <c r="I31" s="712"/>
    </row>
    <row r="34" ht="12.75">
      <c r="K34" s="293"/>
    </row>
    <row r="35" ht="12.75">
      <c r="K35" s="293"/>
    </row>
    <row r="36" ht="12.75">
      <c r="K36" s="293"/>
    </row>
    <row r="37" ht="12.75">
      <c r="K37" s="293"/>
    </row>
    <row r="38" ht="12.75">
      <c r="K38" s="293"/>
    </row>
    <row r="39" ht="12.75">
      <c r="K39" s="503"/>
    </row>
    <row r="40" ht="12.75">
      <c r="K40" s="293"/>
    </row>
    <row r="41" ht="12.75">
      <c r="K41" s="503"/>
    </row>
    <row r="66" ht="12.75">
      <c r="L66" s="7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</sheetPr>
  <dimension ref="A1:N205"/>
  <sheetViews>
    <sheetView showGridLines="0" zoomScaleSheetLayoutView="50" zoomScalePageLayoutView="0" workbookViewId="0" topLeftCell="A1">
      <selection activeCell="O148" sqref="O148"/>
    </sheetView>
  </sheetViews>
  <sheetFormatPr defaultColWidth="9.140625" defaultRowHeight="12.75"/>
  <cols>
    <col min="1" max="1" width="41.28125" style="186" customWidth="1"/>
    <col min="2" max="2" width="51.8515625" style="11" customWidth="1"/>
    <col min="3" max="5" width="20.7109375" style="0" customWidth="1"/>
    <col min="6" max="6" width="20.7109375" style="11" customWidth="1"/>
    <col min="7" max="7" width="10.28125" style="0" hidden="1" customWidth="1"/>
    <col min="8" max="11" width="0" style="0" hidden="1" customWidth="1"/>
    <col min="12" max="12" width="10.28125" style="0" bestFit="1" customWidth="1"/>
  </cols>
  <sheetData>
    <row r="1" spans="1:6" s="234" customFormat="1" ht="28.5" customHeight="1">
      <c r="A1" s="18" t="s">
        <v>359</v>
      </c>
      <c r="F1" s="263"/>
    </row>
    <row r="2" spans="1:6" s="186" customFormat="1" ht="37.5" customHeight="1">
      <c r="A2" s="274" t="s">
        <v>386</v>
      </c>
      <c r="F2" s="275"/>
    </row>
    <row r="3" spans="1:6" s="186" customFormat="1" ht="18" customHeight="1">
      <c r="A3" s="111" t="s">
        <v>551</v>
      </c>
      <c r="F3" s="89" t="s">
        <v>0</v>
      </c>
    </row>
    <row r="4" spans="1:6" s="186" customFormat="1" ht="19.5" customHeight="1">
      <c r="A4" s="84" t="s">
        <v>174</v>
      </c>
      <c r="B4" s="276" t="s">
        <v>175</v>
      </c>
      <c r="C4" s="834" t="s">
        <v>176</v>
      </c>
      <c r="D4" s="840"/>
      <c r="E4" s="841"/>
      <c r="F4" s="88" t="s">
        <v>3</v>
      </c>
    </row>
    <row r="5" spans="1:6" ht="63" customHeight="1">
      <c r="A5" s="189"/>
      <c r="B5" s="110"/>
      <c r="C5" s="225" t="s">
        <v>177</v>
      </c>
      <c r="D5" s="277" t="s">
        <v>178</v>
      </c>
      <c r="E5" s="277" t="s">
        <v>179</v>
      </c>
      <c r="F5" s="284"/>
    </row>
    <row r="6" spans="1:6" ht="15.75" customHeight="1">
      <c r="A6" s="217" t="s">
        <v>14</v>
      </c>
      <c r="B6" s="8" t="s">
        <v>201</v>
      </c>
      <c r="C6" s="321">
        <v>1180</v>
      </c>
      <c r="D6" s="321">
        <v>270</v>
      </c>
      <c r="E6" s="321">
        <v>43</v>
      </c>
      <c r="F6" s="323">
        <f>SUM(C6:E6)</f>
        <v>1493</v>
      </c>
    </row>
    <row r="7" spans="1:6" ht="15.75" customHeight="1">
      <c r="A7" s="278"/>
      <c r="B7" s="77" t="s">
        <v>246</v>
      </c>
      <c r="C7" s="312">
        <v>0</v>
      </c>
      <c r="D7" s="312" t="s">
        <v>479</v>
      </c>
      <c r="E7" s="312" t="s">
        <v>479</v>
      </c>
      <c r="F7" s="314">
        <f aca="true" t="shared" si="0" ref="F7:F12">SUM(C7:E7)</f>
        <v>0</v>
      </c>
    </row>
    <row r="8" spans="1:6" ht="15.75" customHeight="1">
      <c r="A8" s="278"/>
      <c r="B8" s="8" t="s">
        <v>247</v>
      </c>
      <c r="C8" s="321">
        <v>3383</v>
      </c>
      <c r="D8" s="321">
        <v>4439</v>
      </c>
      <c r="E8" s="321">
        <v>220</v>
      </c>
      <c r="F8" s="323">
        <f t="shared" si="0"/>
        <v>8042</v>
      </c>
    </row>
    <row r="9" spans="1:6" ht="15.75" customHeight="1">
      <c r="A9" s="278"/>
      <c r="B9" s="77" t="s">
        <v>248</v>
      </c>
      <c r="C9" s="312">
        <v>0</v>
      </c>
      <c r="D9" s="312">
        <v>46</v>
      </c>
      <c r="E9" s="312" t="s">
        <v>479</v>
      </c>
      <c r="F9" s="314">
        <f t="shared" si="0"/>
        <v>46</v>
      </c>
    </row>
    <row r="10" spans="1:6" ht="15.75" customHeight="1">
      <c r="A10" s="278"/>
      <c r="B10" s="8" t="s">
        <v>249</v>
      </c>
      <c r="C10" s="321">
        <v>183</v>
      </c>
      <c r="D10" s="321">
        <v>381</v>
      </c>
      <c r="E10" s="321">
        <v>16</v>
      </c>
      <c r="F10" s="323">
        <f t="shared" si="0"/>
        <v>580</v>
      </c>
    </row>
    <row r="11" spans="1:8" ht="15.75" customHeight="1">
      <c r="A11" s="278"/>
      <c r="B11" s="77" t="s">
        <v>250</v>
      </c>
      <c r="C11" s="312">
        <v>10884</v>
      </c>
      <c r="D11" s="312">
        <v>134172</v>
      </c>
      <c r="E11" s="312">
        <v>6107</v>
      </c>
      <c r="F11" s="314">
        <f t="shared" si="0"/>
        <v>151163</v>
      </c>
      <c r="H11" s="19"/>
    </row>
    <row r="12" spans="1:6" ht="15.75" customHeight="1">
      <c r="A12" s="278"/>
      <c r="B12" s="8" t="s">
        <v>202</v>
      </c>
      <c r="C12" s="321">
        <v>316</v>
      </c>
      <c r="D12" s="321">
        <v>4143</v>
      </c>
      <c r="E12" s="321">
        <v>1833</v>
      </c>
      <c r="F12" s="315">
        <f t="shared" si="0"/>
        <v>6292</v>
      </c>
    </row>
    <row r="13" spans="1:8" ht="15.75" customHeight="1">
      <c r="A13" s="279"/>
      <c r="B13" s="457" t="s">
        <v>3</v>
      </c>
      <c r="C13" s="373">
        <f>SUM(C6:C12)</f>
        <v>15946</v>
      </c>
      <c r="D13" s="373">
        <f>SUM(D6:D12)</f>
        <v>143451</v>
      </c>
      <c r="E13" s="373">
        <f>SUM(E6:E12)</f>
        <v>8219</v>
      </c>
      <c r="F13" s="373">
        <f>SUM(F6:F12)</f>
        <v>167616</v>
      </c>
      <c r="G13" s="19"/>
      <c r="H13" s="19"/>
    </row>
    <row r="14" spans="1:6" ht="15.75" customHeight="1">
      <c r="A14" s="278" t="s">
        <v>15</v>
      </c>
      <c r="B14" s="8" t="s">
        <v>201</v>
      </c>
      <c r="C14" s="321">
        <v>245</v>
      </c>
      <c r="D14" s="321">
        <v>153</v>
      </c>
      <c r="E14" s="321">
        <v>36</v>
      </c>
      <c r="F14" s="323">
        <f>SUM(C14:E14)</f>
        <v>434</v>
      </c>
    </row>
    <row r="15" spans="1:6" ht="15.75" customHeight="1">
      <c r="A15" s="278"/>
      <c r="B15" s="77" t="s">
        <v>246</v>
      </c>
      <c r="C15" s="312">
        <v>27</v>
      </c>
      <c r="D15" s="312" t="s">
        <v>479</v>
      </c>
      <c r="E15" s="312" t="s">
        <v>479</v>
      </c>
      <c r="F15" s="314">
        <f aca="true" t="shared" si="1" ref="F15:F20">SUM(C15:E15)</f>
        <v>27</v>
      </c>
    </row>
    <row r="16" spans="1:6" ht="15.75" customHeight="1">
      <c r="A16" s="278"/>
      <c r="B16" s="8" t="s">
        <v>247</v>
      </c>
      <c r="C16" s="321">
        <v>180</v>
      </c>
      <c r="D16" s="321">
        <v>720</v>
      </c>
      <c r="E16" s="321" t="s">
        <v>479</v>
      </c>
      <c r="F16" s="323">
        <f t="shared" si="1"/>
        <v>900</v>
      </c>
    </row>
    <row r="17" spans="1:6" ht="15.75" customHeight="1">
      <c r="A17" s="278"/>
      <c r="B17" s="77" t="s">
        <v>248</v>
      </c>
      <c r="C17" s="312" t="s">
        <v>479</v>
      </c>
      <c r="D17" s="312" t="s">
        <v>479</v>
      </c>
      <c r="E17" s="312" t="s">
        <v>479</v>
      </c>
      <c r="F17" s="314">
        <f t="shared" si="1"/>
        <v>0</v>
      </c>
    </row>
    <row r="18" spans="1:6" ht="15.75" customHeight="1">
      <c r="A18" s="278"/>
      <c r="B18" s="8" t="s">
        <v>249</v>
      </c>
      <c r="C18" s="321">
        <v>156</v>
      </c>
      <c r="D18" s="321">
        <v>116</v>
      </c>
      <c r="E18" s="321" t="s">
        <v>479</v>
      </c>
      <c r="F18" s="323">
        <f t="shared" si="1"/>
        <v>272</v>
      </c>
    </row>
    <row r="19" spans="1:6" ht="15.75" customHeight="1">
      <c r="A19" s="278"/>
      <c r="B19" s="77" t="s">
        <v>250</v>
      </c>
      <c r="C19" s="312">
        <v>28296</v>
      </c>
      <c r="D19" s="312">
        <v>72943</v>
      </c>
      <c r="E19" s="312">
        <v>3223</v>
      </c>
      <c r="F19" s="314">
        <f t="shared" si="1"/>
        <v>104462</v>
      </c>
    </row>
    <row r="20" spans="1:6" ht="15.75" customHeight="1">
      <c r="A20" s="278"/>
      <c r="B20" s="8" t="s">
        <v>202</v>
      </c>
      <c r="C20" s="321">
        <v>627</v>
      </c>
      <c r="D20" s="321">
        <v>2518</v>
      </c>
      <c r="E20" s="321">
        <v>2957</v>
      </c>
      <c r="F20" s="315">
        <f t="shared" si="1"/>
        <v>6102</v>
      </c>
    </row>
    <row r="21" spans="1:7" ht="15.75" customHeight="1">
      <c r="A21" s="279"/>
      <c r="B21" s="457" t="s">
        <v>3</v>
      </c>
      <c r="C21" s="373">
        <f>SUM(C14:C20)</f>
        <v>29531</v>
      </c>
      <c r="D21" s="373">
        <f>SUM(D14:D20)</f>
        <v>76450</v>
      </c>
      <c r="E21" s="373">
        <f>SUM(E14:E20)</f>
        <v>6216</v>
      </c>
      <c r="F21" s="373">
        <f>SUM(F14:F20)</f>
        <v>112197</v>
      </c>
      <c r="G21" s="19"/>
    </row>
    <row r="22" spans="1:6" ht="15.75" customHeight="1">
      <c r="A22" s="278" t="s">
        <v>467</v>
      </c>
      <c r="B22" s="8" t="s">
        <v>201</v>
      </c>
      <c r="C22" s="321">
        <v>4</v>
      </c>
      <c r="D22" s="321">
        <v>124</v>
      </c>
      <c r="E22" s="321" t="s">
        <v>479</v>
      </c>
      <c r="F22" s="323">
        <f>SUM(C22:E22)</f>
        <v>128</v>
      </c>
    </row>
    <row r="23" spans="1:6" ht="15.75" customHeight="1">
      <c r="A23" s="278"/>
      <c r="B23" s="77" t="s">
        <v>246</v>
      </c>
      <c r="C23" s="312" t="s">
        <v>479</v>
      </c>
      <c r="D23" s="312" t="s">
        <v>479</v>
      </c>
      <c r="E23" s="312" t="s">
        <v>479</v>
      </c>
      <c r="F23" s="314">
        <f aca="true" t="shared" si="2" ref="F23:F28">SUM(C23:E23)</f>
        <v>0</v>
      </c>
    </row>
    <row r="24" spans="1:6" ht="15.75" customHeight="1">
      <c r="A24" s="278"/>
      <c r="B24" s="8" t="s">
        <v>247</v>
      </c>
      <c r="C24" s="321" t="s">
        <v>479</v>
      </c>
      <c r="D24" s="321">
        <v>717</v>
      </c>
      <c r="E24" s="321" t="s">
        <v>479</v>
      </c>
      <c r="F24" s="323">
        <f t="shared" si="2"/>
        <v>717</v>
      </c>
    </row>
    <row r="25" spans="1:6" ht="15.75" customHeight="1">
      <c r="A25" s="278"/>
      <c r="B25" s="77" t="s">
        <v>248</v>
      </c>
      <c r="C25" s="312" t="s">
        <v>479</v>
      </c>
      <c r="D25" s="312" t="s">
        <v>479</v>
      </c>
      <c r="E25" s="312" t="s">
        <v>479</v>
      </c>
      <c r="F25" s="314">
        <f t="shared" si="2"/>
        <v>0</v>
      </c>
    </row>
    <row r="26" spans="1:6" ht="15.75" customHeight="1">
      <c r="A26" s="278"/>
      <c r="B26" s="8" t="s">
        <v>249</v>
      </c>
      <c r="C26" s="321" t="s">
        <v>479</v>
      </c>
      <c r="D26" s="321">
        <v>221</v>
      </c>
      <c r="E26" s="321" t="s">
        <v>479</v>
      </c>
      <c r="F26" s="323">
        <f t="shared" si="2"/>
        <v>221</v>
      </c>
    </row>
    <row r="27" spans="1:6" ht="15.75" customHeight="1">
      <c r="A27" s="278"/>
      <c r="B27" s="77" t="s">
        <v>250</v>
      </c>
      <c r="C27" s="312">
        <v>124</v>
      </c>
      <c r="D27" s="312">
        <v>6143</v>
      </c>
      <c r="E27" s="312">
        <v>147</v>
      </c>
      <c r="F27" s="314">
        <f t="shared" si="2"/>
        <v>6414</v>
      </c>
    </row>
    <row r="28" spans="1:6" ht="15.75" customHeight="1">
      <c r="A28" s="278"/>
      <c r="B28" s="8" t="s">
        <v>202</v>
      </c>
      <c r="C28" s="321" t="s">
        <v>479</v>
      </c>
      <c r="D28" s="321" t="s">
        <v>479</v>
      </c>
      <c r="E28" s="321">
        <v>387</v>
      </c>
      <c r="F28" s="315">
        <f t="shared" si="2"/>
        <v>387</v>
      </c>
    </row>
    <row r="29" spans="1:6" ht="15.75" customHeight="1">
      <c r="A29" s="279"/>
      <c r="B29" s="457" t="s">
        <v>3</v>
      </c>
      <c r="C29" s="373">
        <f>SUM(C22:C28)</f>
        <v>128</v>
      </c>
      <c r="D29" s="373">
        <f>SUM(D22:D28)</f>
        <v>7205</v>
      </c>
      <c r="E29" s="373">
        <f>SUM(E22:E28)</f>
        <v>534</v>
      </c>
      <c r="F29" s="373">
        <f>SUM(F22:F28)</f>
        <v>7867</v>
      </c>
    </row>
    <row r="30" spans="1:6" ht="15.75" customHeight="1">
      <c r="A30" s="278" t="s">
        <v>19</v>
      </c>
      <c r="B30" s="8" t="s">
        <v>201</v>
      </c>
      <c r="C30" s="321" t="s">
        <v>479</v>
      </c>
      <c r="D30" s="321">
        <v>240</v>
      </c>
      <c r="E30" s="321" t="s">
        <v>479</v>
      </c>
      <c r="F30" s="323">
        <f>SUM(C30:E30)</f>
        <v>240</v>
      </c>
    </row>
    <row r="31" spans="1:6" ht="15.75" customHeight="1">
      <c r="A31" s="278"/>
      <c r="B31" s="77" t="s">
        <v>246</v>
      </c>
      <c r="C31" s="312" t="s">
        <v>479</v>
      </c>
      <c r="D31" s="312" t="s">
        <v>479</v>
      </c>
      <c r="E31" s="312" t="s">
        <v>479</v>
      </c>
      <c r="F31" s="314">
        <f aca="true" t="shared" si="3" ref="F31:F36">SUM(C31:E31)</f>
        <v>0</v>
      </c>
    </row>
    <row r="32" spans="1:6" ht="15.75" customHeight="1">
      <c r="A32" s="278"/>
      <c r="B32" s="8" t="s">
        <v>247</v>
      </c>
      <c r="C32" s="321">
        <v>15</v>
      </c>
      <c r="D32" s="321">
        <v>2493</v>
      </c>
      <c r="E32" s="321">
        <v>3</v>
      </c>
      <c r="F32" s="323">
        <f t="shared" si="3"/>
        <v>2511</v>
      </c>
    </row>
    <row r="33" spans="1:6" ht="15.75" customHeight="1">
      <c r="A33" s="278"/>
      <c r="B33" s="77" t="s">
        <v>248</v>
      </c>
      <c r="C33" s="312" t="s">
        <v>479</v>
      </c>
      <c r="D33" s="312" t="s">
        <v>479</v>
      </c>
      <c r="E33" s="312" t="s">
        <v>479</v>
      </c>
      <c r="F33" s="314">
        <f t="shared" si="3"/>
        <v>0</v>
      </c>
    </row>
    <row r="34" spans="1:6" ht="15.75" customHeight="1">
      <c r="A34" s="278"/>
      <c r="B34" s="8" t="s">
        <v>249</v>
      </c>
      <c r="C34" s="321">
        <v>36</v>
      </c>
      <c r="D34" s="321" t="s">
        <v>479</v>
      </c>
      <c r="E34" s="321">
        <v>3</v>
      </c>
      <c r="F34" s="323">
        <f t="shared" si="3"/>
        <v>39</v>
      </c>
    </row>
    <row r="35" spans="1:6" ht="15.75" customHeight="1">
      <c r="A35" s="278"/>
      <c r="B35" s="77" t="s">
        <v>250</v>
      </c>
      <c r="C35" s="312">
        <v>1707</v>
      </c>
      <c r="D35" s="312">
        <v>5043</v>
      </c>
      <c r="E35" s="312">
        <v>419</v>
      </c>
      <c r="F35" s="314">
        <f t="shared" si="3"/>
        <v>7169</v>
      </c>
    </row>
    <row r="36" spans="1:6" ht="15.75" customHeight="1">
      <c r="A36" s="278"/>
      <c r="B36" s="8" t="s">
        <v>202</v>
      </c>
      <c r="C36" s="321" t="s">
        <v>479</v>
      </c>
      <c r="D36" s="321">
        <v>69</v>
      </c>
      <c r="E36" s="321">
        <v>189</v>
      </c>
      <c r="F36" s="315">
        <f t="shared" si="3"/>
        <v>258</v>
      </c>
    </row>
    <row r="37" spans="1:6" ht="18.75" customHeight="1">
      <c r="A37" s="279"/>
      <c r="B37" s="457" t="s">
        <v>3</v>
      </c>
      <c r="C37" s="373">
        <f>SUM(C30:C36)</f>
        <v>1758</v>
      </c>
      <c r="D37" s="373">
        <f>SUM(D30:D36)</f>
        <v>7845</v>
      </c>
      <c r="E37" s="373">
        <f>SUM(E30:E36)</f>
        <v>614</v>
      </c>
      <c r="F37" s="373">
        <f>SUM(F30:F36)</f>
        <v>10217</v>
      </c>
    </row>
    <row r="38" spans="1:6" ht="15.75" customHeight="1">
      <c r="A38" s="278" t="s">
        <v>20</v>
      </c>
      <c r="B38" s="8" t="s">
        <v>201</v>
      </c>
      <c r="C38" s="321">
        <v>0</v>
      </c>
      <c r="D38" s="321" t="s">
        <v>479</v>
      </c>
      <c r="E38" s="321" t="s">
        <v>479</v>
      </c>
      <c r="F38" s="323">
        <f>SUM(C38:E38)</f>
        <v>0</v>
      </c>
    </row>
    <row r="39" spans="1:6" ht="15.75" customHeight="1">
      <c r="A39" s="278"/>
      <c r="B39" s="77" t="s">
        <v>246</v>
      </c>
      <c r="C39" s="312">
        <v>0</v>
      </c>
      <c r="D39" s="312" t="s">
        <v>479</v>
      </c>
      <c r="E39" s="312" t="s">
        <v>479</v>
      </c>
      <c r="F39" s="314">
        <f aca="true" t="shared" si="4" ref="F39:F44">SUM(C39:E39)</f>
        <v>0</v>
      </c>
    </row>
    <row r="40" spans="1:6" ht="15.75" customHeight="1">
      <c r="A40" s="278"/>
      <c r="B40" s="8" t="s">
        <v>247</v>
      </c>
      <c r="C40" s="321">
        <v>0</v>
      </c>
      <c r="D40" s="321">
        <v>15</v>
      </c>
      <c r="E40" s="321" t="s">
        <v>479</v>
      </c>
      <c r="F40" s="323">
        <f t="shared" si="4"/>
        <v>15</v>
      </c>
    </row>
    <row r="41" spans="1:6" ht="15.75" customHeight="1">
      <c r="A41" s="278"/>
      <c r="B41" s="77" t="s">
        <v>248</v>
      </c>
      <c r="C41" s="312">
        <v>0</v>
      </c>
      <c r="D41" s="312" t="s">
        <v>479</v>
      </c>
      <c r="E41" s="312" t="s">
        <v>479</v>
      </c>
      <c r="F41" s="314">
        <f t="shared" si="4"/>
        <v>0</v>
      </c>
    </row>
    <row r="42" spans="1:6" ht="15.75" customHeight="1">
      <c r="A42" s="278"/>
      <c r="B42" s="8" t="s">
        <v>249</v>
      </c>
      <c r="C42" s="321">
        <v>0</v>
      </c>
      <c r="D42" s="321" t="s">
        <v>479</v>
      </c>
      <c r="E42" s="321" t="s">
        <v>479</v>
      </c>
      <c r="F42" s="323">
        <f t="shared" si="4"/>
        <v>0</v>
      </c>
    </row>
    <row r="43" spans="1:6" ht="15.75" customHeight="1">
      <c r="A43" s="278"/>
      <c r="B43" s="77" t="s">
        <v>250</v>
      </c>
      <c r="C43" s="312">
        <v>0</v>
      </c>
      <c r="D43" s="312">
        <v>2</v>
      </c>
      <c r="E43" s="312" t="s">
        <v>479</v>
      </c>
      <c r="F43" s="314">
        <f t="shared" si="4"/>
        <v>2</v>
      </c>
    </row>
    <row r="44" spans="1:6" ht="15.75" customHeight="1">
      <c r="A44" s="278"/>
      <c r="B44" s="8" t="s">
        <v>202</v>
      </c>
      <c r="C44" s="321">
        <v>0</v>
      </c>
      <c r="D44" s="321" t="s">
        <v>479</v>
      </c>
      <c r="E44" s="321">
        <v>0</v>
      </c>
      <c r="F44" s="315">
        <f t="shared" si="4"/>
        <v>0</v>
      </c>
    </row>
    <row r="45" spans="1:6" ht="15.75" customHeight="1">
      <c r="A45" s="279"/>
      <c r="B45" s="457" t="s">
        <v>3</v>
      </c>
      <c r="C45" s="115">
        <f>SUM(C38:C44)</f>
        <v>0</v>
      </c>
      <c r="D45" s="115">
        <f>SUM(D38:D44)</f>
        <v>17</v>
      </c>
      <c r="E45" s="115">
        <f>SUM(E38:E44)</f>
        <v>0</v>
      </c>
      <c r="F45" s="115">
        <f>SUM(F38:F44)</f>
        <v>17</v>
      </c>
    </row>
    <row r="46" spans="1:6" s="234" customFormat="1" ht="22.5" customHeight="1">
      <c r="A46" s="18" t="s">
        <v>360</v>
      </c>
      <c r="F46" s="263"/>
    </row>
    <row r="47" spans="1:6" s="186" customFormat="1" ht="34.5" customHeight="1">
      <c r="A47" s="274" t="s">
        <v>387</v>
      </c>
      <c r="F47" s="275"/>
    </row>
    <row r="48" spans="1:6" s="186" customFormat="1" ht="18" customHeight="1">
      <c r="A48" s="111" t="s">
        <v>551</v>
      </c>
      <c r="F48" s="89" t="s">
        <v>0</v>
      </c>
    </row>
    <row r="49" spans="1:6" ht="19.5" customHeight="1">
      <c r="A49" s="84" t="s">
        <v>174</v>
      </c>
      <c r="B49" s="276" t="s">
        <v>175</v>
      </c>
      <c r="C49" s="836" t="s">
        <v>176</v>
      </c>
      <c r="D49" s="830"/>
      <c r="E49" s="837"/>
      <c r="F49" s="88" t="s">
        <v>3</v>
      </c>
    </row>
    <row r="50" spans="1:6" ht="63" customHeight="1">
      <c r="A50" s="189"/>
      <c r="B50" s="110"/>
      <c r="C50" s="277" t="s">
        <v>177</v>
      </c>
      <c r="D50" s="277" t="s">
        <v>178</v>
      </c>
      <c r="E50" s="277" t="s">
        <v>179</v>
      </c>
      <c r="F50" s="284"/>
    </row>
    <row r="51" spans="1:6" ht="15.75" customHeight="1">
      <c r="A51" s="278" t="s">
        <v>21</v>
      </c>
      <c r="B51" s="8" t="s">
        <v>201</v>
      </c>
      <c r="C51" s="321">
        <v>0</v>
      </c>
      <c r="D51" s="321" t="s">
        <v>479</v>
      </c>
      <c r="E51" s="321" t="s">
        <v>479</v>
      </c>
      <c r="F51" s="323">
        <f>SUM(C51:E51)</f>
        <v>0</v>
      </c>
    </row>
    <row r="52" spans="1:6" ht="15.75" customHeight="1">
      <c r="A52" s="278"/>
      <c r="B52" s="77" t="s">
        <v>246</v>
      </c>
      <c r="C52" s="312">
        <v>0</v>
      </c>
      <c r="D52" s="312" t="s">
        <v>479</v>
      </c>
      <c r="E52" s="312" t="s">
        <v>479</v>
      </c>
      <c r="F52" s="314">
        <f aca="true" t="shared" si="5" ref="F52:F57">SUM(C52:E52)</f>
        <v>0</v>
      </c>
    </row>
    <row r="53" spans="1:6" ht="15.75" customHeight="1">
      <c r="A53" s="278"/>
      <c r="B53" s="8" t="s">
        <v>247</v>
      </c>
      <c r="C53" s="321">
        <v>0</v>
      </c>
      <c r="D53" s="321">
        <v>35</v>
      </c>
      <c r="E53" s="321" t="s">
        <v>479</v>
      </c>
      <c r="F53" s="323">
        <f t="shared" si="5"/>
        <v>35</v>
      </c>
    </row>
    <row r="54" spans="1:6" ht="15.75" customHeight="1">
      <c r="A54" s="278"/>
      <c r="B54" s="77" t="s">
        <v>248</v>
      </c>
      <c r="C54" s="312">
        <v>0</v>
      </c>
      <c r="D54" s="312" t="s">
        <v>479</v>
      </c>
      <c r="E54" s="312" t="s">
        <v>479</v>
      </c>
      <c r="F54" s="314">
        <f t="shared" si="5"/>
        <v>0</v>
      </c>
    </row>
    <row r="55" spans="1:6" ht="15.75" customHeight="1">
      <c r="A55" s="278"/>
      <c r="B55" s="8" t="s">
        <v>249</v>
      </c>
      <c r="C55" s="321">
        <v>0</v>
      </c>
      <c r="D55" s="321" t="s">
        <v>479</v>
      </c>
      <c r="E55" s="321" t="s">
        <v>479</v>
      </c>
      <c r="F55" s="323">
        <f t="shared" si="5"/>
        <v>0</v>
      </c>
    </row>
    <row r="56" spans="1:6" ht="15.75" customHeight="1">
      <c r="A56" s="278"/>
      <c r="B56" s="77" t="s">
        <v>250</v>
      </c>
      <c r="C56" s="312">
        <v>137</v>
      </c>
      <c r="D56" s="312">
        <v>3082</v>
      </c>
      <c r="E56" s="312">
        <v>80</v>
      </c>
      <c r="F56" s="314">
        <f t="shared" si="5"/>
        <v>3299</v>
      </c>
    </row>
    <row r="57" spans="1:6" ht="15.75" customHeight="1">
      <c r="A57" s="278"/>
      <c r="B57" s="8" t="s">
        <v>202</v>
      </c>
      <c r="C57" s="321">
        <v>0</v>
      </c>
      <c r="D57" s="321">
        <v>206</v>
      </c>
      <c r="E57" s="321">
        <v>101</v>
      </c>
      <c r="F57" s="315">
        <f t="shared" si="5"/>
        <v>307</v>
      </c>
    </row>
    <row r="58" spans="1:6" ht="15.75" customHeight="1">
      <c r="A58" s="279"/>
      <c r="B58" s="457" t="s">
        <v>3</v>
      </c>
      <c r="C58" s="115">
        <f>SUM(C51:C57)</f>
        <v>137</v>
      </c>
      <c r="D58" s="115">
        <f>SUM(D51:D57)</f>
        <v>3323</v>
      </c>
      <c r="E58" s="115">
        <f>SUM(E51:E57)</f>
        <v>181</v>
      </c>
      <c r="F58" s="373">
        <f>SUM(F51:F57)</f>
        <v>3641</v>
      </c>
    </row>
    <row r="59" spans="1:6" ht="15.75" customHeight="1">
      <c r="A59" s="278" t="s">
        <v>24</v>
      </c>
      <c r="B59" s="8" t="s">
        <v>201</v>
      </c>
      <c r="C59" s="321" t="s">
        <v>479</v>
      </c>
      <c r="D59" s="321" t="s">
        <v>479</v>
      </c>
      <c r="E59" s="321" t="s">
        <v>479</v>
      </c>
      <c r="F59" s="323">
        <f aca="true" t="shared" si="6" ref="F59:F65">SUM(C59:E59)</f>
        <v>0</v>
      </c>
    </row>
    <row r="60" spans="1:6" ht="15.75" customHeight="1">
      <c r="A60" s="278"/>
      <c r="B60" s="77" t="s">
        <v>246</v>
      </c>
      <c r="C60" s="312" t="s">
        <v>479</v>
      </c>
      <c r="D60" s="312" t="s">
        <v>479</v>
      </c>
      <c r="E60" s="312" t="s">
        <v>479</v>
      </c>
      <c r="F60" s="314">
        <f t="shared" si="6"/>
        <v>0</v>
      </c>
    </row>
    <row r="61" spans="1:6" ht="15.75" customHeight="1">
      <c r="A61" s="278"/>
      <c r="B61" s="8" t="s">
        <v>247</v>
      </c>
      <c r="C61" s="321" t="s">
        <v>479</v>
      </c>
      <c r="D61" s="321" t="s">
        <v>479</v>
      </c>
      <c r="E61" s="321" t="s">
        <v>479</v>
      </c>
      <c r="F61" s="323">
        <f t="shared" si="6"/>
        <v>0</v>
      </c>
    </row>
    <row r="62" spans="1:6" ht="15.75" customHeight="1">
      <c r="A62" s="278"/>
      <c r="B62" s="77" t="s">
        <v>248</v>
      </c>
      <c r="C62" s="312" t="s">
        <v>479</v>
      </c>
      <c r="D62" s="312" t="s">
        <v>479</v>
      </c>
      <c r="E62" s="312" t="s">
        <v>479</v>
      </c>
      <c r="F62" s="314">
        <f t="shared" si="6"/>
        <v>0</v>
      </c>
    </row>
    <row r="63" spans="1:6" ht="15.75" customHeight="1">
      <c r="A63" s="278"/>
      <c r="B63" s="8" t="s">
        <v>249</v>
      </c>
      <c r="C63" s="321" t="s">
        <v>479</v>
      </c>
      <c r="D63" s="321" t="s">
        <v>479</v>
      </c>
      <c r="E63" s="321" t="s">
        <v>479</v>
      </c>
      <c r="F63" s="323">
        <f t="shared" si="6"/>
        <v>0</v>
      </c>
    </row>
    <row r="64" spans="1:6" ht="15.75" customHeight="1">
      <c r="A64" s="278"/>
      <c r="B64" s="77" t="s">
        <v>250</v>
      </c>
      <c r="C64" s="312" t="s">
        <v>479</v>
      </c>
      <c r="D64" s="312">
        <v>26</v>
      </c>
      <c r="E64" s="312" t="s">
        <v>479</v>
      </c>
      <c r="F64" s="314">
        <f t="shared" si="6"/>
        <v>26</v>
      </c>
    </row>
    <row r="65" spans="1:6" ht="15.75" customHeight="1">
      <c r="A65" s="278"/>
      <c r="B65" s="8" t="s">
        <v>202</v>
      </c>
      <c r="C65" s="321" t="s">
        <v>479</v>
      </c>
      <c r="D65" s="321" t="s">
        <v>479</v>
      </c>
      <c r="E65" s="321" t="s">
        <v>479</v>
      </c>
      <c r="F65" s="315">
        <f t="shared" si="6"/>
        <v>0</v>
      </c>
    </row>
    <row r="66" spans="1:12" ht="15.75" customHeight="1">
      <c r="A66" s="279"/>
      <c r="B66" s="457" t="s">
        <v>3</v>
      </c>
      <c r="C66" s="115">
        <f>SUM(C59:C65)</f>
        <v>0</v>
      </c>
      <c r="D66" s="115">
        <f>SUM(D59:D65)</f>
        <v>26</v>
      </c>
      <c r="E66" s="115">
        <f>SUM(E59:E65)</f>
        <v>0</v>
      </c>
      <c r="F66" s="373">
        <f>SUM(F59:F65)</f>
        <v>26</v>
      </c>
      <c r="L66" s="722"/>
    </row>
    <row r="67" spans="1:6" ht="15.75" customHeight="1">
      <c r="A67" s="217" t="s">
        <v>25</v>
      </c>
      <c r="B67" s="8" t="s">
        <v>201</v>
      </c>
      <c r="C67" s="321" t="s">
        <v>479</v>
      </c>
      <c r="D67" s="321">
        <v>38</v>
      </c>
      <c r="E67" s="321" t="s">
        <v>479</v>
      </c>
      <c r="F67" s="323">
        <f>SUM(C67:E67)</f>
        <v>38</v>
      </c>
    </row>
    <row r="68" spans="1:6" ht="15.75" customHeight="1">
      <c r="A68" s="278"/>
      <c r="B68" s="77" t="s">
        <v>246</v>
      </c>
      <c r="C68" s="312" t="s">
        <v>479</v>
      </c>
      <c r="D68" s="312" t="s">
        <v>479</v>
      </c>
      <c r="E68" s="312" t="s">
        <v>479</v>
      </c>
      <c r="F68" s="314">
        <f aca="true" t="shared" si="7" ref="F68:F73">SUM(C68:E68)</f>
        <v>0</v>
      </c>
    </row>
    <row r="69" spans="1:6" ht="15.75" customHeight="1">
      <c r="A69" s="278"/>
      <c r="B69" s="8" t="s">
        <v>247</v>
      </c>
      <c r="C69" s="321" t="s">
        <v>479</v>
      </c>
      <c r="D69" s="321" t="s">
        <v>479</v>
      </c>
      <c r="E69" s="321" t="s">
        <v>479</v>
      </c>
      <c r="F69" s="323">
        <f t="shared" si="7"/>
        <v>0</v>
      </c>
    </row>
    <row r="70" spans="1:6" ht="15.75" customHeight="1">
      <c r="A70" s="278"/>
      <c r="B70" s="77" t="s">
        <v>248</v>
      </c>
      <c r="C70" s="312" t="s">
        <v>479</v>
      </c>
      <c r="D70" s="312" t="s">
        <v>479</v>
      </c>
      <c r="E70" s="312" t="s">
        <v>479</v>
      </c>
      <c r="F70" s="314">
        <f t="shared" si="7"/>
        <v>0</v>
      </c>
    </row>
    <row r="71" spans="1:6" ht="15.75" customHeight="1">
      <c r="A71" s="278"/>
      <c r="B71" s="8" t="s">
        <v>249</v>
      </c>
      <c r="C71" s="321" t="s">
        <v>479</v>
      </c>
      <c r="D71" s="321" t="s">
        <v>479</v>
      </c>
      <c r="E71" s="321" t="s">
        <v>479</v>
      </c>
      <c r="F71" s="323">
        <f t="shared" si="7"/>
        <v>0</v>
      </c>
    </row>
    <row r="72" spans="1:6" ht="15.75" customHeight="1">
      <c r="A72" s="278"/>
      <c r="B72" s="77" t="s">
        <v>250</v>
      </c>
      <c r="C72" s="312" t="s">
        <v>479</v>
      </c>
      <c r="D72" s="312" t="s">
        <v>479</v>
      </c>
      <c r="E72" s="312" t="s">
        <v>479</v>
      </c>
      <c r="F72" s="314">
        <f t="shared" si="7"/>
        <v>0</v>
      </c>
    </row>
    <row r="73" spans="1:6" ht="15.75" customHeight="1">
      <c r="A73" s="278"/>
      <c r="B73" s="8" t="s">
        <v>202</v>
      </c>
      <c r="C73" s="321" t="s">
        <v>479</v>
      </c>
      <c r="D73" s="321" t="s">
        <v>479</v>
      </c>
      <c r="E73" s="321">
        <v>0</v>
      </c>
      <c r="F73" s="315">
        <f t="shared" si="7"/>
        <v>0</v>
      </c>
    </row>
    <row r="74" spans="1:6" ht="15.75" customHeight="1">
      <c r="A74" s="279"/>
      <c r="B74" s="457" t="s">
        <v>3</v>
      </c>
      <c r="C74" s="115">
        <f>SUM(C67:C73)</f>
        <v>0</v>
      </c>
      <c r="D74" s="115">
        <f>SUM(D67:D73)</f>
        <v>38</v>
      </c>
      <c r="E74" s="115">
        <f>SUM(E67:E73)</f>
        <v>0</v>
      </c>
      <c r="F74" s="373">
        <f>SUM(F67:F73)</f>
        <v>38</v>
      </c>
    </row>
    <row r="75" spans="1:6" ht="15.75" customHeight="1">
      <c r="A75" s="838" t="s">
        <v>153</v>
      </c>
      <c r="B75" s="8" t="s">
        <v>201</v>
      </c>
      <c r="C75" s="321">
        <v>0</v>
      </c>
      <c r="D75" s="321">
        <v>0</v>
      </c>
      <c r="E75" s="321">
        <v>0</v>
      </c>
      <c r="F75" s="323">
        <f>SUM(C75:E75)</f>
        <v>0</v>
      </c>
    </row>
    <row r="76" spans="1:6" ht="15.75" customHeight="1">
      <c r="A76" s="839"/>
      <c r="B76" s="77" t="s">
        <v>246</v>
      </c>
      <c r="C76" s="312">
        <v>0</v>
      </c>
      <c r="D76" s="312" t="s">
        <v>479</v>
      </c>
      <c r="E76" s="312" t="s">
        <v>479</v>
      </c>
      <c r="F76" s="314">
        <f aca="true" t="shared" si="8" ref="F76:F81">SUM(C76:E76)</f>
        <v>0</v>
      </c>
    </row>
    <row r="77" spans="1:6" ht="15.75" customHeight="1">
      <c r="A77" s="278"/>
      <c r="B77" s="8" t="s">
        <v>247</v>
      </c>
      <c r="C77" s="321">
        <v>0</v>
      </c>
      <c r="D77" s="321">
        <v>72</v>
      </c>
      <c r="E77" s="321" t="s">
        <v>479</v>
      </c>
      <c r="F77" s="323">
        <f t="shared" si="8"/>
        <v>72</v>
      </c>
    </row>
    <row r="78" spans="1:6" ht="15.75" customHeight="1">
      <c r="A78" s="278"/>
      <c r="B78" s="77" t="s">
        <v>248</v>
      </c>
      <c r="C78" s="312">
        <v>0</v>
      </c>
      <c r="D78" s="312" t="s">
        <v>479</v>
      </c>
      <c r="E78" s="312" t="s">
        <v>479</v>
      </c>
      <c r="F78" s="314">
        <f t="shared" si="8"/>
        <v>0</v>
      </c>
    </row>
    <row r="79" spans="1:6" ht="15.75" customHeight="1">
      <c r="A79" s="278"/>
      <c r="B79" s="8" t="s">
        <v>249</v>
      </c>
      <c r="C79" s="321">
        <v>0</v>
      </c>
      <c r="D79" s="321" t="s">
        <v>479</v>
      </c>
      <c r="E79" s="321" t="s">
        <v>479</v>
      </c>
      <c r="F79" s="323">
        <f t="shared" si="8"/>
        <v>0</v>
      </c>
    </row>
    <row r="80" spans="1:6" ht="15.75" customHeight="1">
      <c r="A80" s="278"/>
      <c r="B80" s="77" t="s">
        <v>250</v>
      </c>
      <c r="C80" s="312">
        <v>0</v>
      </c>
      <c r="D80" s="312" t="s">
        <v>479</v>
      </c>
      <c r="E80" s="312" t="s">
        <v>479</v>
      </c>
      <c r="F80" s="314">
        <f t="shared" si="8"/>
        <v>0</v>
      </c>
    </row>
    <row r="81" spans="1:6" ht="15.75" customHeight="1">
      <c r="A81" s="278"/>
      <c r="B81" s="8" t="s">
        <v>202</v>
      </c>
      <c r="C81" s="321">
        <v>0</v>
      </c>
      <c r="D81" s="321" t="s">
        <v>479</v>
      </c>
      <c r="E81" s="321">
        <v>0</v>
      </c>
      <c r="F81" s="315">
        <f t="shared" si="8"/>
        <v>0</v>
      </c>
    </row>
    <row r="82" spans="1:6" s="2" customFormat="1" ht="15.75" customHeight="1">
      <c r="A82" s="279"/>
      <c r="B82" s="458" t="s">
        <v>3</v>
      </c>
      <c r="C82" s="115">
        <f>SUM(C75:C81)</f>
        <v>0</v>
      </c>
      <c r="D82" s="115">
        <f>SUM(D75:D81)</f>
        <v>72</v>
      </c>
      <c r="E82" s="115">
        <f>SUM(E75:E81)</f>
        <v>0</v>
      </c>
      <c r="F82" s="373">
        <f>SUM(F75:F81)</f>
        <v>72</v>
      </c>
    </row>
    <row r="83" spans="1:6" ht="15.75" customHeight="1">
      <c r="A83" s="838" t="s">
        <v>458</v>
      </c>
      <c r="B83" s="8" t="s">
        <v>201</v>
      </c>
      <c r="C83" s="321" t="s">
        <v>479</v>
      </c>
      <c r="D83" s="321">
        <v>78</v>
      </c>
      <c r="E83" s="321">
        <v>2</v>
      </c>
      <c r="F83" s="323">
        <f>SUM(C83:E83)</f>
        <v>80</v>
      </c>
    </row>
    <row r="84" spans="1:6" ht="15.75" customHeight="1">
      <c r="A84" s="842"/>
      <c r="B84" s="77" t="s">
        <v>246</v>
      </c>
      <c r="C84" s="312" t="s">
        <v>479</v>
      </c>
      <c r="D84" s="312" t="s">
        <v>479</v>
      </c>
      <c r="E84" s="312">
        <v>0</v>
      </c>
      <c r="F84" s="314">
        <f aca="true" t="shared" si="9" ref="F84:F89">SUM(C84:E84)</f>
        <v>0</v>
      </c>
    </row>
    <row r="85" spans="1:6" ht="15.75" customHeight="1">
      <c r="A85" s="278"/>
      <c r="B85" s="8" t="s">
        <v>247</v>
      </c>
      <c r="C85" s="321">
        <v>9</v>
      </c>
      <c r="D85" s="321">
        <v>1132</v>
      </c>
      <c r="E85" s="321">
        <v>398</v>
      </c>
      <c r="F85" s="323">
        <f t="shared" si="9"/>
        <v>1539</v>
      </c>
    </row>
    <row r="86" spans="1:6" ht="15.75" customHeight="1">
      <c r="A86" s="278"/>
      <c r="B86" s="77" t="s">
        <v>248</v>
      </c>
      <c r="C86" s="312" t="s">
        <v>479</v>
      </c>
      <c r="D86" s="312" t="s">
        <v>479</v>
      </c>
      <c r="E86" s="312">
        <v>0</v>
      </c>
      <c r="F86" s="314">
        <f t="shared" si="9"/>
        <v>0</v>
      </c>
    </row>
    <row r="87" spans="1:6" ht="15.75" customHeight="1">
      <c r="A87" s="278"/>
      <c r="B87" s="8" t="s">
        <v>249</v>
      </c>
      <c r="C87" s="321" t="s">
        <v>479</v>
      </c>
      <c r="D87" s="321">
        <v>4</v>
      </c>
      <c r="E87" s="321">
        <v>107</v>
      </c>
      <c r="F87" s="323">
        <f t="shared" si="9"/>
        <v>111</v>
      </c>
    </row>
    <row r="88" spans="1:6" ht="15.75" customHeight="1">
      <c r="A88" s="278"/>
      <c r="B88" s="77" t="s">
        <v>250</v>
      </c>
      <c r="C88" s="312">
        <v>21</v>
      </c>
      <c r="D88" s="312">
        <v>1498</v>
      </c>
      <c r="E88" s="312">
        <v>72</v>
      </c>
      <c r="F88" s="314">
        <f t="shared" si="9"/>
        <v>1591</v>
      </c>
    </row>
    <row r="89" spans="1:6" ht="15.75" customHeight="1">
      <c r="A89" s="278"/>
      <c r="B89" s="8" t="s">
        <v>202</v>
      </c>
      <c r="C89" s="321" t="s">
        <v>479</v>
      </c>
      <c r="D89" s="321">
        <v>13</v>
      </c>
      <c r="E89" s="321">
        <v>13</v>
      </c>
      <c r="F89" s="315">
        <f t="shared" si="9"/>
        <v>26</v>
      </c>
    </row>
    <row r="90" spans="1:6" ht="15.75" customHeight="1">
      <c r="A90" s="280"/>
      <c r="B90" s="457" t="s">
        <v>3</v>
      </c>
      <c r="C90" s="115">
        <f>SUM(C83:C89)</f>
        <v>30</v>
      </c>
      <c r="D90" s="115">
        <f>SUM(D83:D89)</f>
        <v>2725</v>
      </c>
      <c r="E90" s="115">
        <f>SUM(E83:E89)</f>
        <v>592</v>
      </c>
      <c r="F90" s="115">
        <f>SUM(F83:F89)</f>
        <v>3347</v>
      </c>
    </row>
    <row r="91" spans="1:6" s="234" customFormat="1" ht="22.5" customHeight="1">
      <c r="A91" s="18" t="s">
        <v>360</v>
      </c>
      <c r="F91" s="263"/>
    </row>
    <row r="92" spans="1:6" ht="39" customHeight="1">
      <c r="A92" s="274" t="s">
        <v>388</v>
      </c>
      <c r="B92" s="7"/>
      <c r="C92" s="7"/>
      <c r="D92" s="7"/>
      <c r="E92" s="7"/>
      <c r="F92" s="6"/>
    </row>
    <row r="93" spans="1:6" ht="18" customHeight="1">
      <c r="A93" s="111" t="s">
        <v>471</v>
      </c>
      <c r="B93" s="7"/>
      <c r="C93" s="7"/>
      <c r="D93" s="7"/>
      <c r="E93" s="7"/>
      <c r="F93" s="89" t="s">
        <v>0</v>
      </c>
    </row>
    <row r="94" spans="1:6" ht="19.5" customHeight="1">
      <c r="A94" s="84" t="s">
        <v>174</v>
      </c>
      <c r="B94" s="276" t="s">
        <v>175</v>
      </c>
      <c r="C94" s="836" t="s">
        <v>176</v>
      </c>
      <c r="D94" s="830"/>
      <c r="E94" s="837"/>
      <c r="F94" s="88" t="s">
        <v>3</v>
      </c>
    </row>
    <row r="95" spans="1:6" ht="63" customHeight="1">
      <c r="A95" s="189"/>
      <c r="B95" s="110"/>
      <c r="C95" s="277" t="s">
        <v>177</v>
      </c>
      <c r="D95" s="277" t="s">
        <v>178</v>
      </c>
      <c r="E95" s="277" t="s">
        <v>179</v>
      </c>
      <c r="F95" s="284"/>
    </row>
    <row r="96" spans="1:6" ht="15.75" customHeight="1">
      <c r="A96" s="278" t="s">
        <v>243</v>
      </c>
      <c r="B96" s="8" t="s">
        <v>201</v>
      </c>
      <c r="C96" s="321" t="s">
        <v>479</v>
      </c>
      <c r="D96" s="321" t="s">
        <v>479</v>
      </c>
      <c r="E96" s="321" t="s">
        <v>479</v>
      </c>
      <c r="F96" s="323">
        <f>SUM(C96:E96)</f>
        <v>0</v>
      </c>
    </row>
    <row r="97" spans="1:6" ht="15.75" customHeight="1">
      <c r="A97" s="281"/>
      <c r="B97" s="77" t="s">
        <v>246</v>
      </c>
      <c r="C97" s="312" t="s">
        <v>479</v>
      </c>
      <c r="D97" s="312" t="s">
        <v>479</v>
      </c>
      <c r="E97" s="312" t="s">
        <v>479</v>
      </c>
      <c r="F97" s="314">
        <f aca="true" t="shared" si="10" ref="F97:F102">SUM(C97:E97)</f>
        <v>0</v>
      </c>
    </row>
    <row r="98" spans="1:6" ht="15.75" customHeight="1">
      <c r="A98" s="278"/>
      <c r="B98" s="8" t="s">
        <v>247</v>
      </c>
      <c r="C98" s="321" t="s">
        <v>479</v>
      </c>
      <c r="D98" s="321" t="s">
        <v>479</v>
      </c>
      <c r="E98" s="321" t="s">
        <v>479</v>
      </c>
      <c r="F98" s="323">
        <f t="shared" si="10"/>
        <v>0</v>
      </c>
    </row>
    <row r="99" spans="1:6" ht="15.75" customHeight="1">
      <c r="A99" s="278"/>
      <c r="B99" s="77" t="s">
        <v>248</v>
      </c>
      <c r="C99" s="312" t="s">
        <v>479</v>
      </c>
      <c r="D99" s="312" t="s">
        <v>479</v>
      </c>
      <c r="E99" s="312" t="s">
        <v>479</v>
      </c>
      <c r="F99" s="314">
        <f t="shared" si="10"/>
        <v>0</v>
      </c>
    </row>
    <row r="100" spans="1:6" ht="15.75" customHeight="1">
      <c r="A100" s="278"/>
      <c r="B100" s="8" t="s">
        <v>249</v>
      </c>
      <c r="C100" s="321" t="s">
        <v>479</v>
      </c>
      <c r="D100" s="321" t="s">
        <v>479</v>
      </c>
      <c r="E100" s="321" t="s">
        <v>479</v>
      </c>
      <c r="F100" s="323">
        <f t="shared" si="10"/>
        <v>0</v>
      </c>
    </row>
    <row r="101" spans="1:6" ht="15.75" customHeight="1">
      <c r="A101" s="278"/>
      <c r="B101" s="77" t="s">
        <v>250</v>
      </c>
      <c r="C101" s="312" t="s">
        <v>479</v>
      </c>
      <c r="D101" s="312">
        <v>70</v>
      </c>
      <c r="E101" s="312">
        <v>26</v>
      </c>
      <c r="F101" s="314">
        <f t="shared" si="10"/>
        <v>96</v>
      </c>
    </row>
    <row r="102" spans="1:6" ht="15.75" customHeight="1">
      <c r="A102" s="278"/>
      <c r="B102" s="8" t="s">
        <v>202</v>
      </c>
      <c r="C102" s="321" t="s">
        <v>479</v>
      </c>
      <c r="D102" s="321">
        <v>13</v>
      </c>
      <c r="E102" s="321" t="s">
        <v>479</v>
      </c>
      <c r="F102" s="315">
        <f t="shared" si="10"/>
        <v>13</v>
      </c>
    </row>
    <row r="103" spans="1:6" ht="15.75" customHeight="1">
      <c r="A103" s="279"/>
      <c r="B103" s="457" t="s">
        <v>3</v>
      </c>
      <c r="C103" s="115">
        <f>SUM(C96:C102)</f>
        <v>0</v>
      </c>
      <c r="D103" s="115">
        <f>SUM(D96:D102)</f>
        <v>83</v>
      </c>
      <c r="E103" s="115">
        <f>SUM(E96:E102)</f>
        <v>26</v>
      </c>
      <c r="F103" s="115">
        <f>SUM(F96:F102)</f>
        <v>109</v>
      </c>
    </row>
    <row r="104" spans="1:6" ht="15.75" customHeight="1">
      <c r="A104" s="278" t="s">
        <v>244</v>
      </c>
      <c r="B104" s="8" t="s">
        <v>201</v>
      </c>
      <c r="C104" s="321" t="s">
        <v>479</v>
      </c>
      <c r="D104" s="321" t="s">
        <v>479</v>
      </c>
      <c r="E104" s="321" t="s">
        <v>479</v>
      </c>
      <c r="F104" s="323">
        <f>SUM(C104:E104)</f>
        <v>0</v>
      </c>
    </row>
    <row r="105" spans="1:6" ht="15.75" customHeight="1">
      <c r="A105" s="278"/>
      <c r="B105" s="77" t="s">
        <v>246</v>
      </c>
      <c r="C105" s="312" t="s">
        <v>479</v>
      </c>
      <c r="D105" s="312" t="s">
        <v>479</v>
      </c>
      <c r="E105" s="312" t="s">
        <v>479</v>
      </c>
      <c r="F105" s="314">
        <f aca="true" t="shared" si="11" ref="F105:F110">SUM(C105:E105)</f>
        <v>0</v>
      </c>
    </row>
    <row r="106" spans="1:6" ht="15.75" customHeight="1">
      <c r="A106" s="278"/>
      <c r="B106" s="8" t="s">
        <v>247</v>
      </c>
      <c r="C106" s="321" t="s">
        <v>479</v>
      </c>
      <c r="D106" s="321" t="s">
        <v>479</v>
      </c>
      <c r="E106" s="321" t="s">
        <v>479</v>
      </c>
      <c r="F106" s="323">
        <f t="shared" si="11"/>
        <v>0</v>
      </c>
    </row>
    <row r="107" spans="1:6" ht="15.75" customHeight="1">
      <c r="A107" s="278"/>
      <c r="B107" s="77" t="s">
        <v>248</v>
      </c>
      <c r="C107" s="312" t="s">
        <v>479</v>
      </c>
      <c r="D107" s="312" t="s">
        <v>479</v>
      </c>
      <c r="E107" s="312" t="s">
        <v>479</v>
      </c>
      <c r="F107" s="314">
        <f t="shared" si="11"/>
        <v>0</v>
      </c>
    </row>
    <row r="108" spans="1:6" ht="15.75" customHeight="1">
      <c r="A108" s="278"/>
      <c r="B108" s="8" t="s">
        <v>249</v>
      </c>
      <c r="C108" s="321" t="s">
        <v>479</v>
      </c>
      <c r="D108" s="321" t="s">
        <v>479</v>
      </c>
      <c r="E108" s="321" t="s">
        <v>479</v>
      </c>
      <c r="F108" s="323">
        <f t="shared" si="11"/>
        <v>0</v>
      </c>
    </row>
    <row r="109" spans="1:6" ht="15.75" customHeight="1">
      <c r="A109" s="278"/>
      <c r="B109" s="77" t="s">
        <v>250</v>
      </c>
      <c r="C109" s="312" t="s">
        <v>479</v>
      </c>
      <c r="D109" s="312">
        <v>1234</v>
      </c>
      <c r="E109" s="312">
        <v>315</v>
      </c>
      <c r="F109" s="314">
        <f t="shared" si="11"/>
        <v>1549</v>
      </c>
    </row>
    <row r="110" spans="1:6" ht="15.75" customHeight="1">
      <c r="A110" s="278"/>
      <c r="B110" s="8" t="s">
        <v>202</v>
      </c>
      <c r="C110" s="321" t="s">
        <v>479</v>
      </c>
      <c r="D110" s="321" t="s">
        <v>479</v>
      </c>
      <c r="E110" s="321">
        <v>9</v>
      </c>
      <c r="F110" s="315">
        <f t="shared" si="11"/>
        <v>9</v>
      </c>
    </row>
    <row r="111" spans="1:6" ht="15.75" customHeight="1">
      <c r="A111" s="279"/>
      <c r="B111" s="457" t="s">
        <v>3</v>
      </c>
      <c r="C111" s="115">
        <f>SUM(C104:C110)</f>
        <v>0</v>
      </c>
      <c r="D111" s="115">
        <f>SUM(D104:D110)</f>
        <v>1234</v>
      </c>
      <c r="E111" s="115">
        <f>SUM(E104:E110)</f>
        <v>324</v>
      </c>
      <c r="F111" s="115">
        <f>SUM(F104:F110)</f>
        <v>1558</v>
      </c>
    </row>
    <row r="112" spans="1:6" ht="15.75" customHeight="1">
      <c r="A112" s="278" t="s">
        <v>468</v>
      </c>
      <c r="B112" s="8" t="s">
        <v>201</v>
      </c>
      <c r="C112" s="321">
        <v>0</v>
      </c>
      <c r="D112" s="321" t="s">
        <v>479</v>
      </c>
      <c r="E112" s="321" t="s">
        <v>479</v>
      </c>
      <c r="F112" s="323">
        <f>SUM(C112:E112)</f>
        <v>0</v>
      </c>
    </row>
    <row r="113" spans="1:6" ht="15.75" customHeight="1">
      <c r="A113" s="278"/>
      <c r="B113" s="77" t="s">
        <v>246</v>
      </c>
      <c r="C113" s="312" t="s">
        <v>479</v>
      </c>
      <c r="D113" s="312" t="s">
        <v>479</v>
      </c>
      <c r="E113" s="312" t="s">
        <v>479</v>
      </c>
      <c r="F113" s="314">
        <f aca="true" t="shared" si="12" ref="F113:F118">SUM(C113:E113)</f>
        <v>0</v>
      </c>
    </row>
    <row r="114" spans="1:6" ht="15.75" customHeight="1">
      <c r="A114" s="278"/>
      <c r="B114" s="8" t="s">
        <v>247</v>
      </c>
      <c r="C114" s="321" t="s">
        <v>479</v>
      </c>
      <c r="D114" s="321" t="s">
        <v>479</v>
      </c>
      <c r="E114" s="321" t="s">
        <v>479</v>
      </c>
      <c r="F114" s="323">
        <f t="shared" si="12"/>
        <v>0</v>
      </c>
    </row>
    <row r="115" spans="1:6" ht="15.75" customHeight="1">
      <c r="A115" s="278"/>
      <c r="B115" s="77" t="s">
        <v>248</v>
      </c>
      <c r="C115" s="312" t="s">
        <v>479</v>
      </c>
      <c r="D115" s="312" t="s">
        <v>479</v>
      </c>
      <c r="E115" s="312" t="s">
        <v>479</v>
      </c>
      <c r="F115" s="314">
        <f t="shared" si="12"/>
        <v>0</v>
      </c>
    </row>
    <row r="116" spans="1:6" ht="15.75" customHeight="1">
      <c r="A116" s="278"/>
      <c r="B116" s="8" t="s">
        <v>249</v>
      </c>
      <c r="C116" s="321" t="s">
        <v>479</v>
      </c>
      <c r="D116" s="321" t="s">
        <v>479</v>
      </c>
      <c r="E116" s="321" t="s">
        <v>479</v>
      </c>
      <c r="F116" s="323">
        <f t="shared" si="12"/>
        <v>0</v>
      </c>
    </row>
    <row r="117" spans="1:6" ht="15.75" customHeight="1">
      <c r="A117" s="278"/>
      <c r="B117" s="77" t="s">
        <v>250</v>
      </c>
      <c r="C117" s="312" t="s">
        <v>479</v>
      </c>
      <c r="D117" s="312" t="s">
        <v>479</v>
      </c>
      <c r="E117" s="312" t="s">
        <v>479</v>
      </c>
      <c r="F117" s="314">
        <f t="shared" si="12"/>
        <v>0</v>
      </c>
    </row>
    <row r="118" spans="1:6" ht="15.75" customHeight="1">
      <c r="A118" s="278"/>
      <c r="B118" s="8" t="s">
        <v>202</v>
      </c>
      <c r="C118" s="321" t="s">
        <v>479</v>
      </c>
      <c r="D118" s="321" t="s">
        <v>479</v>
      </c>
      <c r="E118" s="321" t="s">
        <v>479</v>
      </c>
      <c r="F118" s="315">
        <f t="shared" si="12"/>
        <v>0</v>
      </c>
    </row>
    <row r="119" spans="1:6" ht="15.75" customHeight="1">
      <c r="A119" s="279"/>
      <c r="B119" s="457" t="s">
        <v>3</v>
      </c>
      <c r="C119" s="115">
        <f>SUM(C112:C118)</f>
        <v>0</v>
      </c>
      <c r="D119" s="115">
        <f>SUM(D112:D118)</f>
        <v>0</v>
      </c>
      <c r="E119" s="115">
        <f>SUM(E112:E118)</f>
        <v>0</v>
      </c>
      <c r="F119" s="115">
        <f>SUM(F112:F118)</f>
        <v>0</v>
      </c>
    </row>
    <row r="120" spans="1:6" ht="15.75" customHeight="1">
      <c r="A120" s="278" t="s">
        <v>131</v>
      </c>
      <c r="B120" s="8" t="s">
        <v>201</v>
      </c>
      <c r="C120" s="321" t="s">
        <v>479</v>
      </c>
      <c r="D120" s="321" t="s">
        <v>479</v>
      </c>
      <c r="E120" s="321" t="s">
        <v>479</v>
      </c>
      <c r="F120" s="323">
        <f>SUM(C120:E120)</f>
        <v>0</v>
      </c>
    </row>
    <row r="121" spans="1:6" ht="15.75" customHeight="1">
      <c r="A121" s="278"/>
      <c r="B121" s="77" t="s">
        <v>246</v>
      </c>
      <c r="C121" s="312" t="s">
        <v>479</v>
      </c>
      <c r="D121" s="312">
        <v>1535</v>
      </c>
      <c r="E121" s="312" t="s">
        <v>479</v>
      </c>
      <c r="F121" s="314">
        <f aca="true" t="shared" si="13" ref="F121:F126">SUM(C121:E121)</f>
        <v>1535</v>
      </c>
    </row>
    <row r="122" spans="1:6" ht="15.75" customHeight="1">
      <c r="A122" s="278"/>
      <c r="B122" s="8" t="s">
        <v>247</v>
      </c>
      <c r="C122" s="321">
        <v>141</v>
      </c>
      <c r="D122" s="321">
        <v>2140</v>
      </c>
      <c r="E122" s="321" t="s">
        <v>479</v>
      </c>
      <c r="F122" s="323">
        <f t="shared" si="13"/>
        <v>2281</v>
      </c>
    </row>
    <row r="123" spans="1:6" ht="15.75" customHeight="1">
      <c r="A123" s="278"/>
      <c r="B123" s="77" t="s">
        <v>248</v>
      </c>
      <c r="C123" s="312" t="s">
        <v>479</v>
      </c>
      <c r="D123" s="312" t="s">
        <v>479</v>
      </c>
      <c r="E123" s="312" t="s">
        <v>479</v>
      </c>
      <c r="F123" s="314">
        <f t="shared" si="13"/>
        <v>0</v>
      </c>
    </row>
    <row r="124" spans="1:6" ht="15.75" customHeight="1">
      <c r="A124" s="278"/>
      <c r="B124" s="8" t="s">
        <v>249</v>
      </c>
      <c r="C124" s="321" t="s">
        <v>479</v>
      </c>
      <c r="D124" s="321" t="s">
        <v>479</v>
      </c>
      <c r="E124" s="321" t="s">
        <v>479</v>
      </c>
      <c r="F124" s="323">
        <f t="shared" si="13"/>
        <v>0</v>
      </c>
    </row>
    <row r="125" spans="1:6" ht="15.75" customHeight="1">
      <c r="A125" s="278"/>
      <c r="B125" s="77" t="s">
        <v>250</v>
      </c>
      <c r="C125" s="312">
        <v>1356</v>
      </c>
      <c r="D125" s="312">
        <v>10216</v>
      </c>
      <c r="E125" s="312" t="s">
        <v>479</v>
      </c>
      <c r="F125" s="314">
        <f t="shared" si="13"/>
        <v>11572</v>
      </c>
    </row>
    <row r="126" spans="1:6" ht="15.75" customHeight="1">
      <c r="A126" s="278"/>
      <c r="B126" s="8" t="s">
        <v>202</v>
      </c>
      <c r="C126" s="321" t="s">
        <v>479</v>
      </c>
      <c r="D126" s="321" t="s">
        <v>479</v>
      </c>
      <c r="E126" s="321">
        <v>264</v>
      </c>
      <c r="F126" s="315">
        <f t="shared" si="13"/>
        <v>264</v>
      </c>
    </row>
    <row r="127" spans="1:6" ht="15.75" customHeight="1">
      <c r="A127" s="279"/>
      <c r="B127" s="457" t="s">
        <v>3</v>
      </c>
      <c r="C127" s="115">
        <f>SUM(C120:C126)</f>
        <v>1497</v>
      </c>
      <c r="D127" s="115">
        <f>SUM(D120:D126)</f>
        <v>13891</v>
      </c>
      <c r="E127" s="115">
        <f>SUM(E120:E126)</f>
        <v>264</v>
      </c>
      <c r="F127" s="115">
        <f>SUM(F120:F126)</f>
        <v>15652</v>
      </c>
    </row>
    <row r="128" spans="1:6" ht="15.75" customHeight="1">
      <c r="A128" s="278" t="s">
        <v>132</v>
      </c>
      <c r="B128" s="8" t="s">
        <v>201</v>
      </c>
      <c r="C128" s="321" t="s">
        <v>479</v>
      </c>
      <c r="D128" s="321">
        <v>0</v>
      </c>
      <c r="E128" s="321">
        <v>0</v>
      </c>
      <c r="F128" s="323">
        <f>SUM(C128:E128)</f>
        <v>0</v>
      </c>
    </row>
    <row r="129" spans="1:6" ht="15.75" customHeight="1">
      <c r="A129" s="278"/>
      <c r="B129" s="77" t="s">
        <v>246</v>
      </c>
      <c r="C129" s="312" t="s">
        <v>479</v>
      </c>
      <c r="D129" s="312" t="s">
        <v>479</v>
      </c>
      <c r="E129" s="312" t="s">
        <v>479</v>
      </c>
      <c r="F129" s="314">
        <f aca="true" t="shared" si="14" ref="F129:F134">SUM(C129:E129)</f>
        <v>0</v>
      </c>
    </row>
    <row r="130" spans="1:6" ht="15.75" customHeight="1">
      <c r="A130" s="278"/>
      <c r="B130" s="8" t="s">
        <v>247</v>
      </c>
      <c r="C130" s="321" t="s">
        <v>479</v>
      </c>
      <c r="D130" s="321" t="s">
        <v>479</v>
      </c>
      <c r="E130" s="321" t="s">
        <v>479</v>
      </c>
      <c r="F130" s="323">
        <f t="shared" si="14"/>
        <v>0</v>
      </c>
    </row>
    <row r="131" spans="1:6" ht="15.75" customHeight="1">
      <c r="A131" s="278"/>
      <c r="B131" s="77" t="s">
        <v>248</v>
      </c>
      <c r="C131" s="312" t="s">
        <v>479</v>
      </c>
      <c r="D131" s="312" t="s">
        <v>479</v>
      </c>
      <c r="E131" s="312" t="s">
        <v>479</v>
      </c>
      <c r="F131" s="314">
        <f t="shared" si="14"/>
        <v>0</v>
      </c>
    </row>
    <row r="132" spans="1:6" ht="15.75" customHeight="1">
      <c r="A132" s="278"/>
      <c r="B132" s="8" t="s">
        <v>249</v>
      </c>
      <c r="C132" s="321" t="s">
        <v>479</v>
      </c>
      <c r="D132" s="321" t="s">
        <v>479</v>
      </c>
      <c r="E132" s="321" t="s">
        <v>479</v>
      </c>
      <c r="F132" s="323">
        <f t="shared" si="14"/>
        <v>0</v>
      </c>
    </row>
    <row r="133" spans="1:6" ht="15.75" customHeight="1">
      <c r="A133" s="282"/>
      <c r="B133" s="77" t="s">
        <v>250</v>
      </c>
      <c r="C133" s="312">
        <v>400</v>
      </c>
      <c r="D133" s="312" t="s">
        <v>479</v>
      </c>
      <c r="E133" s="312">
        <v>19</v>
      </c>
      <c r="F133" s="314">
        <f t="shared" si="14"/>
        <v>419</v>
      </c>
    </row>
    <row r="134" spans="1:6" ht="15.75" customHeight="1">
      <c r="A134" s="282"/>
      <c r="B134" s="8" t="s">
        <v>202</v>
      </c>
      <c r="C134" s="321" t="s">
        <v>479</v>
      </c>
      <c r="D134" s="321" t="s">
        <v>479</v>
      </c>
      <c r="E134" s="321">
        <v>0</v>
      </c>
      <c r="F134" s="315">
        <f t="shared" si="14"/>
        <v>0</v>
      </c>
    </row>
    <row r="135" spans="1:6" ht="15.75" customHeight="1">
      <c r="A135" s="280" t="s">
        <v>133</v>
      </c>
      <c r="B135" s="457" t="s">
        <v>3</v>
      </c>
      <c r="C135" s="115">
        <f>SUM(C128:C134)</f>
        <v>400</v>
      </c>
      <c r="D135" s="115">
        <f>SUM(D128:D134)</f>
        <v>0</v>
      </c>
      <c r="E135" s="115">
        <f>SUM(E128:E134)</f>
        <v>19</v>
      </c>
      <c r="F135" s="115">
        <f>SUM(F128:F134)</f>
        <v>419</v>
      </c>
    </row>
    <row r="136" spans="1:6" ht="22.5" customHeight="1">
      <c r="A136" s="274" t="s">
        <v>360</v>
      </c>
      <c r="B136" s="7"/>
      <c r="C136" s="7"/>
      <c r="D136" s="7"/>
      <c r="E136" s="7"/>
      <c r="F136" s="6"/>
    </row>
    <row r="137" spans="1:6" ht="22.5" customHeight="1">
      <c r="A137" s="274" t="s">
        <v>389</v>
      </c>
      <c r="B137" s="7"/>
      <c r="C137" s="7"/>
      <c r="D137" s="7"/>
      <c r="E137" s="7"/>
      <c r="F137" s="6"/>
    </row>
    <row r="138" spans="1:6" ht="22.5" customHeight="1">
      <c r="A138" s="274"/>
      <c r="B138" s="7"/>
      <c r="C138" s="7"/>
      <c r="D138" s="7"/>
      <c r="E138" s="7"/>
      <c r="F138" s="6"/>
    </row>
    <row r="139" spans="1:6" ht="18" customHeight="1">
      <c r="A139" s="111" t="s">
        <v>471</v>
      </c>
      <c r="B139" s="7"/>
      <c r="C139" s="7"/>
      <c r="D139" s="7"/>
      <c r="E139" s="7"/>
      <c r="F139" s="89" t="s">
        <v>0</v>
      </c>
    </row>
    <row r="140" spans="1:6" ht="19.5" customHeight="1">
      <c r="A140" s="84" t="s">
        <v>174</v>
      </c>
      <c r="B140" s="276" t="s">
        <v>175</v>
      </c>
      <c r="C140" s="836" t="s">
        <v>176</v>
      </c>
      <c r="D140" s="830"/>
      <c r="E140" s="837"/>
      <c r="F140" s="88" t="s">
        <v>3</v>
      </c>
    </row>
    <row r="141" spans="1:6" ht="63" customHeight="1">
      <c r="A141" s="189"/>
      <c r="B141" s="110"/>
      <c r="C141" s="277" t="s">
        <v>177</v>
      </c>
      <c r="D141" s="277" t="s">
        <v>178</v>
      </c>
      <c r="E141" s="277" t="s">
        <v>179</v>
      </c>
      <c r="F141" s="284"/>
    </row>
    <row r="142" spans="1:6" ht="15.75" customHeight="1">
      <c r="A142" s="278" t="s">
        <v>134</v>
      </c>
      <c r="B142" s="8" t="s">
        <v>201</v>
      </c>
      <c r="C142" s="321">
        <v>858</v>
      </c>
      <c r="D142" s="321" t="s">
        <v>479</v>
      </c>
      <c r="E142" s="321" t="s">
        <v>479</v>
      </c>
      <c r="F142" s="323">
        <f>SUM(C142:E142)</f>
        <v>858</v>
      </c>
    </row>
    <row r="143" spans="1:14" ht="15.75" customHeight="1">
      <c r="A143" s="278"/>
      <c r="B143" s="77" t="s">
        <v>246</v>
      </c>
      <c r="C143" s="312" t="s">
        <v>479</v>
      </c>
      <c r="D143" s="312" t="s">
        <v>479</v>
      </c>
      <c r="E143" s="312" t="s">
        <v>479</v>
      </c>
      <c r="F143" s="314">
        <f aca="true" t="shared" si="15" ref="F143:F148">SUM(C143:E143)</f>
        <v>0</v>
      </c>
      <c r="M143" s="30"/>
      <c r="N143" s="30"/>
    </row>
    <row r="144" spans="1:6" ht="15.75" customHeight="1">
      <c r="A144" s="278"/>
      <c r="B144" s="8" t="s">
        <v>247</v>
      </c>
      <c r="C144" s="321">
        <v>4290</v>
      </c>
      <c r="D144" s="321">
        <v>7000</v>
      </c>
      <c r="E144" s="321" t="s">
        <v>479</v>
      </c>
      <c r="F144" s="323">
        <f t="shared" si="15"/>
        <v>11290</v>
      </c>
    </row>
    <row r="145" spans="1:6" ht="15.75" customHeight="1">
      <c r="A145" s="278"/>
      <c r="B145" s="77" t="s">
        <v>248</v>
      </c>
      <c r="C145" s="312" t="s">
        <v>479</v>
      </c>
      <c r="D145" s="312" t="s">
        <v>479</v>
      </c>
      <c r="E145" s="312" t="s">
        <v>479</v>
      </c>
      <c r="F145" s="314">
        <f t="shared" si="15"/>
        <v>0</v>
      </c>
    </row>
    <row r="146" spans="1:6" ht="15.75" customHeight="1">
      <c r="A146" s="278"/>
      <c r="B146" s="8" t="s">
        <v>249</v>
      </c>
      <c r="C146" s="321">
        <v>1137</v>
      </c>
      <c r="D146" s="321">
        <v>180</v>
      </c>
      <c r="E146" s="321" t="s">
        <v>479</v>
      </c>
      <c r="F146" s="323">
        <f t="shared" si="15"/>
        <v>1317</v>
      </c>
    </row>
    <row r="147" spans="1:6" ht="15.75" customHeight="1">
      <c r="A147" s="278"/>
      <c r="B147" s="77" t="s">
        <v>250</v>
      </c>
      <c r="C147" s="312">
        <v>3972</v>
      </c>
      <c r="D147" s="312">
        <v>6695</v>
      </c>
      <c r="E147" s="312">
        <v>192</v>
      </c>
      <c r="F147" s="314">
        <f t="shared" si="15"/>
        <v>10859</v>
      </c>
    </row>
    <row r="148" spans="1:6" ht="15.75" customHeight="1">
      <c r="A148" s="278"/>
      <c r="B148" s="8" t="s">
        <v>202</v>
      </c>
      <c r="C148" s="321">
        <v>3593</v>
      </c>
      <c r="D148" s="311">
        <v>39798</v>
      </c>
      <c r="E148" s="321">
        <v>8635</v>
      </c>
      <c r="F148" s="315">
        <f t="shared" si="15"/>
        <v>52026</v>
      </c>
    </row>
    <row r="149" spans="1:6" ht="15.75" customHeight="1">
      <c r="A149" s="279"/>
      <c r="B149" s="457" t="s">
        <v>3</v>
      </c>
      <c r="C149" s="115">
        <f>SUM(C142:C148)</f>
        <v>13850</v>
      </c>
      <c r="D149" s="115">
        <f>SUM(D142:D148)</f>
        <v>53673</v>
      </c>
      <c r="E149" s="115">
        <f>SUM(E142:E148)</f>
        <v>8827</v>
      </c>
      <c r="F149" s="115">
        <f>SUM(F142:F148)</f>
        <v>76350</v>
      </c>
    </row>
    <row r="150" spans="1:6" ht="15.75" customHeight="1">
      <c r="A150" s="283" t="s">
        <v>180</v>
      </c>
      <c r="B150" s="8" t="s">
        <v>201</v>
      </c>
      <c r="C150" s="312">
        <v>2287</v>
      </c>
      <c r="D150" s="312">
        <v>903</v>
      </c>
      <c r="E150" s="312">
        <v>81</v>
      </c>
      <c r="F150" s="323">
        <f aca="true" t="shared" si="16" ref="F150:F156">SUM(C150:E150)</f>
        <v>3271</v>
      </c>
    </row>
    <row r="151" spans="1:6" ht="15.75" customHeight="1">
      <c r="A151" s="283"/>
      <c r="B151" s="77" t="s">
        <v>246</v>
      </c>
      <c r="C151" s="321">
        <v>27</v>
      </c>
      <c r="D151" s="321">
        <v>1535</v>
      </c>
      <c r="E151" s="321">
        <v>0</v>
      </c>
      <c r="F151" s="314">
        <f t="shared" si="16"/>
        <v>1562</v>
      </c>
    </row>
    <row r="152" spans="1:10" ht="15.75" customHeight="1">
      <c r="A152" s="283"/>
      <c r="B152" s="8" t="s">
        <v>247</v>
      </c>
      <c r="C152" s="312">
        <v>8018</v>
      </c>
      <c r="D152" s="312">
        <v>18763</v>
      </c>
      <c r="E152" s="312">
        <v>621</v>
      </c>
      <c r="F152" s="323">
        <f t="shared" si="16"/>
        <v>27402</v>
      </c>
      <c r="J152" t="s">
        <v>476</v>
      </c>
    </row>
    <row r="153" spans="1:6" ht="15.75" customHeight="1">
      <c r="A153" s="278"/>
      <c r="B153" s="77" t="s">
        <v>248</v>
      </c>
      <c r="C153" s="321">
        <v>0</v>
      </c>
      <c r="D153" s="321">
        <v>46</v>
      </c>
      <c r="E153" s="321">
        <v>0</v>
      </c>
      <c r="F153" s="314">
        <f t="shared" si="16"/>
        <v>46</v>
      </c>
    </row>
    <row r="154" spans="1:6" ht="15.75" customHeight="1">
      <c r="A154" s="278"/>
      <c r="B154" s="8" t="s">
        <v>249</v>
      </c>
      <c r="C154" s="312">
        <v>1512</v>
      </c>
      <c r="D154" s="312">
        <v>902</v>
      </c>
      <c r="E154" s="312">
        <v>126</v>
      </c>
      <c r="F154" s="323">
        <f t="shared" si="16"/>
        <v>2540</v>
      </c>
    </row>
    <row r="155" spans="1:10" ht="15.75" customHeight="1">
      <c r="A155" s="278"/>
      <c r="B155" s="77" t="s">
        <v>250</v>
      </c>
      <c r="C155" s="321">
        <v>46897</v>
      </c>
      <c r="D155" s="321">
        <v>241124</v>
      </c>
      <c r="E155" s="321">
        <v>10600</v>
      </c>
      <c r="F155" s="314">
        <f t="shared" si="16"/>
        <v>298621</v>
      </c>
      <c r="J155" s="728">
        <f>F155/F157</f>
        <v>0.7481872892269609</v>
      </c>
    </row>
    <row r="156" spans="1:10" ht="15.75" customHeight="1">
      <c r="A156" s="278"/>
      <c r="B156" s="8" t="s">
        <v>202</v>
      </c>
      <c r="C156" s="312">
        <v>4536</v>
      </c>
      <c r="D156" s="312">
        <v>46760</v>
      </c>
      <c r="E156" s="312">
        <v>14388</v>
      </c>
      <c r="F156" s="315">
        <f t="shared" si="16"/>
        <v>65684</v>
      </c>
      <c r="G156" t="s">
        <v>475</v>
      </c>
      <c r="J156" s="731">
        <f>F156/F157</f>
        <v>0.16456958454222476</v>
      </c>
    </row>
    <row r="157" spans="1:7" s="14" customFormat="1" ht="30" customHeight="1">
      <c r="A157" s="114"/>
      <c r="B157" s="91" t="s">
        <v>136</v>
      </c>
      <c r="C157" s="461">
        <f>SUM(C150:C156)</f>
        <v>63277</v>
      </c>
      <c r="D157" s="461">
        <f>SUM(D150:D156)</f>
        <v>310033</v>
      </c>
      <c r="E157" s="461">
        <f>SUM(E150:E156)</f>
        <v>25816</v>
      </c>
      <c r="F157" s="461">
        <f>SUM(F150:F156)</f>
        <v>399126</v>
      </c>
      <c r="G157" s="730">
        <f>F157/'Table 1'!K60</f>
        <v>0.10523096441547888</v>
      </c>
    </row>
    <row r="158" spans="1:6" ht="18">
      <c r="A158" s="275"/>
      <c r="B158" s="116" t="s">
        <v>553</v>
      </c>
      <c r="C158" s="117">
        <f>(C157-C161)</f>
        <v>1947</v>
      </c>
      <c r="D158" s="117">
        <f>(D157-D161)</f>
        <v>43579</v>
      </c>
      <c r="E158" s="117">
        <f>(E157-E161)</f>
        <v>-37594</v>
      </c>
      <c r="F158" s="117">
        <f>(F157-F161)</f>
        <v>7932</v>
      </c>
    </row>
    <row r="159" spans="1:6" ht="18">
      <c r="A159" s="275"/>
      <c r="B159" s="116" t="s">
        <v>554</v>
      </c>
      <c r="C159" s="456">
        <f>(C157-C161)/ABS(C161)</f>
        <v>0.03174629055926952</v>
      </c>
      <c r="D159" s="456">
        <f>(D157-D161)/ABS(D161)</f>
        <v>0.16355168246676724</v>
      </c>
      <c r="E159" s="456">
        <f>(E157-E161)/ABS(E161)</f>
        <v>-0.5928717867844189</v>
      </c>
      <c r="F159" s="456">
        <f>(F157-F161)/ABS(F161)</f>
        <v>0.020276384607125875</v>
      </c>
    </row>
    <row r="160" spans="2:6" ht="18">
      <c r="B160" s="116" t="s">
        <v>555</v>
      </c>
      <c r="C160" s="193">
        <f>C157/$F157</f>
        <v>0.15853890751291572</v>
      </c>
      <c r="D160" s="193">
        <f>D157/$F157</f>
        <v>0.7767797637838677</v>
      </c>
      <c r="E160" s="193">
        <f>E157/$F157</f>
        <v>0.06468132870321652</v>
      </c>
      <c r="F160" s="193">
        <f>F157/$F157</f>
        <v>1</v>
      </c>
    </row>
    <row r="161" spans="2:6" ht="18">
      <c r="B161" s="455" t="s">
        <v>552</v>
      </c>
      <c r="C161" s="117">
        <v>61330</v>
      </c>
      <c r="D161" s="117">
        <v>266454</v>
      </c>
      <c r="E161" s="117">
        <v>63410</v>
      </c>
      <c r="F161" s="117">
        <v>391194</v>
      </c>
    </row>
    <row r="162" spans="3:6" ht="18">
      <c r="C162" s="19"/>
      <c r="D162" s="19"/>
      <c r="E162" s="19"/>
      <c r="F162" s="285"/>
    </row>
    <row r="165" spans="3:6" ht="18">
      <c r="C165" s="19"/>
      <c r="D165" s="19"/>
      <c r="E165" s="19"/>
      <c r="F165" s="285"/>
    </row>
    <row r="166" spans="3:6" ht="18">
      <c r="C166" s="19"/>
      <c r="D166" s="19"/>
      <c r="E166" s="19"/>
      <c r="F166" s="285"/>
    </row>
    <row r="167" spans="3:6" ht="18">
      <c r="C167" s="19"/>
      <c r="D167" s="19"/>
      <c r="E167" s="19"/>
      <c r="F167" s="285"/>
    </row>
    <row r="168" spans="3:6" ht="18">
      <c r="C168" s="19"/>
      <c r="D168" s="19"/>
      <c r="E168" s="19"/>
      <c r="F168" s="285"/>
    </row>
    <row r="169" spans="3:6" ht="18">
      <c r="C169" s="19"/>
      <c r="D169" s="19"/>
      <c r="E169" s="19"/>
      <c r="F169" s="285"/>
    </row>
    <row r="170" spans="3:6" ht="18">
      <c r="C170" s="19"/>
      <c r="D170" s="19"/>
      <c r="E170" s="19"/>
      <c r="F170" s="285"/>
    </row>
    <row r="174" spans="3:6" ht="18">
      <c r="C174" s="19"/>
      <c r="D174" s="19"/>
      <c r="E174" s="19"/>
      <c r="F174" s="285"/>
    </row>
    <row r="179" spans="3:5" ht="18">
      <c r="C179" s="19"/>
      <c r="D179" s="19"/>
      <c r="E179" s="19"/>
    </row>
    <row r="180" spans="3:5" ht="18">
      <c r="C180" s="19"/>
      <c r="D180" s="19"/>
      <c r="E180" s="19"/>
    </row>
    <row r="181" spans="3:5" ht="18">
      <c r="C181" s="19"/>
      <c r="D181" s="19"/>
      <c r="E181" s="19"/>
    </row>
    <row r="182" spans="3:5" ht="18">
      <c r="C182" s="19"/>
      <c r="D182" s="19"/>
      <c r="E182" s="19"/>
    </row>
    <row r="183" spans="3:5" ht="18">
      <c r="C183" s="19"/>
      <c r="D183" s="19"/>
      <c r="E183" s="19"/>
    </row>
    <row r="184" spans="3:5" ht="18">
      <c r="C184" s="19"/>
      <c r="D184" s="19"/>
      <c r="E184" s="19"/>
    </row>
    <row r="185" spans="3:5" ht="18">
      <c r="C185" s="19"/>
      <c r="D185" s="19"/>
      <c r="E185" s="19"/>
    </row>
    <row r="205" ht="18">
      <c r="H205" s="19"/>
    </row>
  </sheetData>
  <sheetProtection/>
  <mergeCells count="6">
    <mergeCell ref="C140:E140"/>
    <mergeCell ref="A75:A76"/>
    <mergeCell ref="C4:E4"/>
    <mergeCell ref="C49:E49"/>
    <mergeCell ref="C94:E94"/>
    <mergeCell ref="A83:A84"/>
  </mergeCells>
  <printOptions horizontalCentered="1"/>
  <pageMargins left="0.6692913385826772" right="0.5118110236220472" top="0.5511811023622047" bottom="0.5511811023622047" header="0.31496062992125984" footer="0.31496062992125984"/>
  <pageSetup horizontalDpi="1200" verticalDpi="1200" orientation="landscape" paperSize="9" scale="65" r:id="rId1"/>
  <rowBreaks count="3" manualBreakCount="3">
    <brk id="45" max="255" man="1"/>
    <brk id="90" max="255" man="1"/>
    <brk id="13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6"/>
  </sheetPr>
  <dimension ref="A1:S66"/>
  <sheetViews>
    <sheetView showGridLines="0" zoomScaleSheetLayoutView="50" zoomScalePageLayoutView="0" workbookViewId="0" topLeftCell="A1">
      <selection activeCell="C20" sqref="C20"/>
    </sheetView>
  </sheetViews>
  <sheetFormatPr defaultColWidth="9.140625" defaultRowHeight="12.75"/>
  <cols>
    <col min="1" max="1" width="39.7109375" style="0" customWidth="1"/>
    <col min="2" max="2" width="25.28125" style="0" customWidth="1"/>
    <col min="3" max="7" width="20.7109375" style="0" customWidth="1"/>
    <col min="8" max="8" width="24.421875" style="0" customWidth="1"/>
    <col min="9" max="10" width="25.8515625" style="0" customWidth="1"/>
    <col min="11" max="11" width="20.7109375" style="0" customWidth="1"/>
    <col min="12" max="12" width="20.57421875" style="0" customWidth="1"/>
    <col min="14" max="14" width="11.28125" style="0" bestFit="1" customWidth="1"/>
    <col min="15" max="15" width="13.140625" style="0" customWidth="1"/>
  </cols>
  <sheetData>
    <row r="1" spans="1:11" s="234" customFormat="1" ht="28.5" customHeight="1">
      <c r="A1" s="52" t="s">
        <v>361</v>
      </c>
      <c r="K1" s="263"/>
    </row>
    <row r="2" spans="1:11" s="186" customFormat="1" ht="21" customHeight="1">
      <c r="A2" s="251"/>
      <c r="K2" s="275"/>
    </row>
    <row r="3" spans="1:11" s="186" customFormat="1" ht="18" customHeight="1">
      <c r="A3" s="111" t="s">
        <v>551</v>
      </c>
      <c r="K3" s="89" t="s">
        <v>0</v>
      </c>
    </row>
    <row r="4" spans="1:11" s="186" customFormat="1" ht="25.5" customHeight="1">
      <c r="A4" s="217" t="s">
        <v>1</v>
      </c>
      <c r="B4" s="289" t="s">
        <v>181</v>
      </c>
      <c r="C4" s="286"/>
      <c r="D4" s="286"/>
      <c r="E4" s="286"/>
      <c r="F4" s="286"/>
      <c r="G4" s="286"/>
      <c r="H4" s="286"/>
      <c r="I4" s="287"/>
      <c r="J4" s="287"/>
      <c r="K4" s="194"/>
    </row>
    <row r="5" spans="1:11" ht="75" customHeight="1">
      <c r="A5" s="99"/>
      <c r="B5" s="219" t="s">
        <v>310</v>
      </c>
      <c r="C5" s="288" t="s">
        <v>311</v>
      </c>
      <c r="D5" s="219" t="s">
        <v>182</v>
      </c>
      <c r="E5" s="288" t="s">
        <v>257</v>
      </c>
      <c r="F5" s="219" t="s">
        <v>258</v>
      </c>
      <c r="G5" s="288" t="s">
        <v>183</v>
      </c>
      <c r="H5" s="219" t="s">
        <v>184</v>
      </c>
      <c r="I5" s="288" t="s">
        <v>185</v>
      </c>
      <c r="J5" s="219" t="s">
        <v>259</v>
      </c>
      <c r="K5" s="219" t="s">
        <v>186</v>
      </c>
    </row>
    <row r="6" spans="1:19" s="30" customFormat="1" ht="34.5" customHeight="1">
      <c r="A6" s="169" t="s">
        <v>13</v>
      </c>
      <c r="B6" s="417"/>
      <c r="C6" s="418"/>
      <c r="D6" s="416"/>
      <c r="E6" s="417"/>
      <c r="F6" s="416"/>
      <c r="G6" s="417"/>
      <c r="H6" s="416"/>
      <c r="I6" s="417"/>
      <c r="J6" s="416"/>
      <c r="K6" s="418"/>
      <c r="L6" s="362"/>
      <c r="M6" s="362"/>
      <c r="N6" s="362"/>
      <c r="O6" s="362"/>
      <c r="P6" s="362"/>
      <c r="Q6" s="362"/>
      <c r="R6" s="362"/>
      <c r="S6" s="362"/>
    </row>
    <row r="7" spans="1:19" ht="24.75" customHeight="1">
      <c r="A7" s="119" t="s">
        <v>14</v>
      </c>
      <c r="B7" s="337">
        <v>78545</v>
      </c>
      <c r="C7" s="312">
        <v>1180</v>
      </c>
      <c r="D7" s="312">
        <v>4563</v>
      </c>
      <c r="E7" s="337">
        <v>11406</v>
      </c>
      <c r="F7" s="312">
        <v>3435</v>
      </c>
      <c r="G7" s="337">
        <v>3552</v>
      </c>
      <c r="H7" s="312">
        <v>1945</v>
      </c>
      <c r="I7" s="337">
        <v>1815</v>
      </c>
      <c r="J7" s="312">
        <v>2166</v>
      </c>
      <c r="K7" s="520">
        <v>355</v>
      </c>
      <c r="L7" s="368"/>
      <c r="M7" s="368"/>
      <c r="N7" s="368"/>
      <c r="O7" s="368"/>
      <c r="P7" s="368"/>
      <c r="Q7" s="368"/>
      <c r="R7" s="368"/>
      <c r="S7" s="368"/>
    </row>
    <row r="8" spans="1:19" ht="24.75" customHeight="1">
      <c r="A8" s="121" t="s">
        <v>15</v>
      </c>
      <c r="B8" s="336">
        <v>74</v>
      </c>
      <c r="C8" s="311">
        <v>1878</v>
      </c>
      <c r="D8" s="311">
        <v>3269</v>
      </c>
      <c r="E8" s="336">
        <v>5549</v>
      </c>
      <c r="F8" s="311">
        <v>8046</v>
      </c>
      <c r="G8" s="336">
        <v>13483</v>
      </c>
      <c r="H8" s="311">
        <v>10847</v>
      </c>
      <c r="I8" s="336">
        <v>2032</v>
      </c>
      <c r="J8" s="311">
        <v>4850</v>
      </c>
      <c r="K8" s="311">
        <v>2987</v>
      </c>
      <c r="L8" s="368"/>
      <c r="M8" s="368"/>
      <c r="N8" s="368"/>
      <c r="O8" s="368"/>
      <c r="P8" s="368"/>
      <c r="Q8" s="368"/>
      <c r="R8" s="368"/>
      <c r="S8" s="368"/>
    </row>
    <row r="9" spans="1:19" ht="24.75" customHeight="1">
      <c r="A9" s="119" t="s">
        <v>467</v>
      </c>
      <c r="B9" s="337">
        <v>338</v>
      </c>
      <c r="C9" s="312">
        <v>182</v>
      </c>
      <c r="D9" s="312">
        <v>4</v>
      </c>
      <c r="E9" s="337">
        <v>38</v>
      </c>
      <c r="F9" s="312" t="s">
        <v>479</v>
      </c>
      <c r="G9" s="337">
        <v>40</v>
      </c>
      <c r="H9" s="312">
        <v>96</v>
      </c>
      <c r="I9" s="337" t="s">
        <v>479</v>
      </c>
      <c r="J9" s="312" t="s">
        <v>479</v>
      </c>
      <c r="K9" s="312">
        <v>0</v>
      </c>
      <c r="L9" s="368"/>
      <c r="M9" s="368"/>
      <c r="N9" s="368"/>
      <c r="O9" s="368"/>
      <c r="P9" s="368"/>
      <c r="Q9" s="368"/>
      <c r="R9" s="368"/>
      <c r="S9" s="368"/>
    </row>
    <row r="10" spans="1:19" ht="24.75" customHeight="1">
      <c r="A10" s="121" t="s">
        <v>19</v>
      </c>
      <c r="B10" s="336" t="s">
        <v>479</v>
      </c>
      <c r="C10" s="311" t="s">
        <v>479</v>
      </c>
      <c r="D10" s="311" t="s">
        <v>479</v>
      </c>
      <c r="E10" s="336">
        <v>8</v>
      </c>
      <c r="F10" s="311">
        <v>68</v>
      </c>
      <c r="G10" s="336">
        <v>102</v>
      </c>
      <c r="H10" s="311">
        <v>64</v>
      </c>
      <c r="I10" s="336" t="s">
        <v>479</v>
      </c>
      <c r="J10" s="311" t="s">
        <v>479</v>
      </c>
      <c r="K10" s="311">
        <v>1813</v>
      </c>
      <c r="L10" s="368"/>
      <c r="M10" s="368"/>
      <c r="N10" s="368"/>
      <c r="O10" s="368"/>
      <c r="P10" s="368"/>
      <c r="Q10" s="368"/>
      <c r="R10" s="368"/>
      <c r="S10" s="368"/>
    </row>
    <row r="11" spans="1:19" ht="24.75" customHeight="1">
      <c r="A11" s="119" t="s">
        <v>20</v>
      </c>
      <c r="B11" s="337" t="s">
        <v>479</v>
      </c>
      <c r="C11" s="312" t="s">
        <v>479</v>
      </c>
      <c r="D11" s="312" t="s">
        <v>479</v>
      </c>
      <c r="E11" s="337">
        <v>2</v>
      </c>
      <c r="F11" s="312" t="s">
        <v>479</v>
      </c>
      <c r="G11" s="337" t="s">
        <v>479</v>
      </c>
      <c r="H11" s="312" t="s">
        <v>479</v>
      </c>
      <c r="I11" s="337" t="s">
        <v>479</v>
      </c>
      <c r="J11" s="312" t="s">
        <v>479</v>
      </c>
      <c r="K11" s="312" t="s">
        <v>479</v>
      </c>
      <c r="L11" s="368"/>
      <c r="M11" s="368"/>
      <c r="N11" s="368"/>
      <c r="O11" s="368"/>
      <c r="P11" s="368"/>
      <c r="Q11" s="368"/>
      <c r="R11" s="368"/>
      <c r="S11" s="368"/>
    </row>
    <row r="12" spans="1:19" ht="24.75" customHeight="1">
      <c r="A12" s="121" t="s">
        <v>21</v>
      </c>
      <c r="B12" s="336" t="s">
        <v>479</v>
      </c>
      <c r="C12" s="311" t="s">
        <v>479</v>
      </c>
      <c r="D12" s="311" t="s">
        <v>479</v>
      </c>
      <c r="E12" s="336">
        <v>87</v>
      </c>
      <c r="F12" s="311">
        <v>386</v>
      </c>
      <c r="G12" s="336">
        <v>840</v>
      </c>
      <c r="H12" s="311">
        <v>840</v>
      </c>
      <c r="I12" s="336" t="s">
        <v>479</v>
      </c>
      <c r="J12" s="311" t="s">
        <v>479</v>
      </c>
      <c r="K12" s="311" t="s">
        <v>479</v>
      </c>
      <c r="L12" s="368"/>
      <c r="M12" s="368"/>
      <c r="N12" s="368"/>
      <c r="O12" s="368"/>
      <c r="P12" s="368"/>
      <c r="Q12" s="368"/>
      <c r="R12" s="368"/>
      <c r="S12" s="368"/>
    </row>
    <row r="13" spans="1:19" ht="24.75" customHeight="1">
      <c r="A13" s="119" t="s">
        <v>24</v>
      </c>
      <c r="B13" s="337" t="s">
        <v>479</v>
      </c>
      <c r="C13" s="312" t="s">
        <v>479</v>
      </c>
      <c r="D13" s="312" t="s">
        <v>479</v>
      </c>
      <c r="E13" s="337" t="s">
        <v>479</v>
      </c>
      <c r="F13" s="312" t="s">
        <v>479</v>
      </c>
      <c r="G13" s="337" t="s">
        <v>479</v>
      </c>
      <c r="H13" s="312" t="s">
        <v>479</v>
      </c>
      <c r="I13" s="337" t="s">
        <v>479</v>
      </c>
      <c r="J13" s="312" t="s">
        <v>479</v>
      </c>
      <c r="K13" s="312" t="s">
        <v>479</v>
      </c>
      <c r="L13" s="368"/>
      <c r="M13" s="368"/>
      <c r="N13" s="368"/>
      <c r="O13" s="368"/>
      <c r="P13" s="368"/>
      <c r="Q13" s="368"/>
      <c r="R13" s="368"/>
      <c r="S13" s="368"/>
    </row>
    <row r="14" spans="1:19" ht="24.75" customHeight="1">
      <c r="A14" s="121" t="s">
        <v>25</v>
      </c>
      <c r="B14" s="336" t="s">
        <v>479</v>
      </c>
      <c r="C14" s="311" t="s">
        <v>479</v>
      </c>
      <c r="D14" s="311" t="s">
        <v>479</v>
      </c>
      <c r="E14" s="336" t="s">
        <v>479</v>
      </c>
      <c r="F14" s="311" t="s">
        <v>479</v>
      </c>
      <c r="G14" s="336" t="s">
        <v>479</v>
      </c>
      <c r="H14" s="311" t="s">
        <v>479</v>
      </c>
      <c r="I14" s="336" t="s">
        <v>479</v>
      </c>
      <c r="J14" s="311" t="s">
        <v>479</v>
      </c>
      <c r="K14" s="311" t="s">
        <v>479</v>
      </c>
      <c r="L14" s="368"/>
      <c r="M14" s="368"/>
      <c r="N14" s="368"/>
      <c r="O14" s="368"/>
      <c r="P14" s="368"/>
      <c r="Q14" s="368"/>
      <c r="R14" s="368"/>
      <c r="S14" s="368"/>
    </row>
    <row r="15" spans="1:19" ht="24.75" customHeight="1">
      <c r="A15" s="119" t="s">
        <v>153</v>
      </c>
      <c r="B15" s="337">
        <v>0</v>
      </c>
      <c r="C15" s="312" t="s">
        <v>479</v>
      </c>
      <c r="D15" s="312" t="s">
        <v>479</v>
      </c>
      <c r="E15" s="337" t="s">
        <v>479</v>
      </c>
      <c r="F15" s="312">
        <v>32</v>
      </c>
      <c r="G15" s="337" t="s">
        <v>479</v>
      </c>
      <c r="H15" s="312" t="s">
        <v>479</v>
      </c>
      <c r="I15" s="337" t="s">
        <v>479</v>
      </c>
      <c r="J15" s="312" t="s">
        <v>479</v>
      </c>
      <c r="K15" s="312" t="s">
        <v>479</v>
      </c>
      <c r="L15" s="368"/>
      <c r="M15" s="368"/>
      <c r="N15" s="368"/>
      <c r="O15" s="368"/>
      <c r="P15" s="368"/>
      <c r="Q15" s="368"/>
      <c r="R15" s="368"/>
      <c r="S15" s="368"/>
    </row>
    <row r="16" spans="1:19" ht="36">
      <c r="A16" s="672" t="s">
        <v>459</v>
      </c>
      <c r="B16" s="336">
        <v>0</v>
      </c>
      <c r="C16" s="311">
        <v>0</v>
      </c>
      <c r="D16" s="311">
        <v>0</v>
      </c>
      <c r="E16" s="336">
        <v>22</v>
      </c>
      <c r="F16" s="311">
        <v>48</v>
      </c>
      <c r="G16" s="336">
        <v>59</v>
      </c>
      <c r="H16" s="311">
        <v>134</v>
      </c>
      <c r="I16" s="336" t="s">
        <v>479</v>
      </c>
      <c r="J16" s="311" t="s">
        <v>479</v>
      </c>
      <c r="K16" s="311" t="s">
        <v>479</v>
      </c>
      <c r="L16" s="368"/>
      <c r="M16" s="368"/>
      <c r="N16" s="368"/>
      <c r="O16" s="368"/>
      <c r="P16" s="368"/>
      <c r="Q16" s="368"/>
      <c r="R16" s="368"/>
      <c r="S16" s="368"/>
    </row>
    <row r="17" spans="1:19" ht="24.75" customHeight="1">
      <c r="A17" s="119" t="s">
        <v>33</v>
      </c>
      <c r="B17" s="337"/>
      <c r="C17" s="312"/>
      <c r="D17" s="312"/>
      <c r="E17" s="337"/>
      <c r="F17" s="312"/>
      <c r="G17" s="337"/>
      <c r="H17" s="312"/>
      <c r="I17" s="337"/>
      <c r="J17" s="312"/>
      <c r="K17" s="312"/>
      <c r="L17" s="368"/>
      <c r="M17" s="368"/>
      <c r="N17" s="368"/>
      <c r="O17" s="368"/>
      <c r="P17" s="368"/>
      <c r="Q17" s="368"/>
      <c r="R17" s="368"/>
      <c r="S17" s="368"/>
    </row>
    <row r="18" spans="1:19" ht="24.75" customHeight="1">
      <c r="A18" s="125" t="s">
        <v>267</v>
      </c>
      <c r="B18" s="336" t="s">
        <v>479</v>
      </c>
      <c r="C18" s="311" t="s">
        <v>479</v>
      </c>
      <c r="D18" s="311" t="s">
        <v>479</v>
      </c>
      <c r="E18" s="336" t="s">
        <v>479</v>
      </c>
      <c r="F18" s="311">
        <v>11</v>
      </c>
      <c r="G18" s="336">
        <v>2</v>
      </c>
      <c r="H18" s="311" t="s">
        <v>479</v>
      </c>
      <c r="I18" s="336" t="s">
        <v>479</v>
      </c>
      <c r="J18" s="311" t="s">
        <v>479</v>
      </c>
      <c r="K18" s="311" t="s">
        <v>479</v>
      </c>
      <c r="L18" s="368"/>
      <c r="M18" s="368"/>
      <c r="N18" s="368"/>
      <c r="O18" s="368"/>
      <c r="P18" s="368"/>
      <c r="Q18" s="368"/>
      <c r="R18" s="368"/>
      <c r="S18" s="368"/>
    </row>
    <row r="19" spans="1:19" ht="24.75" customHeight="1">
      <c r="A19" s="127" t="s">
        <v>268</v>
      </c>
      <c r="B19" s="337" t="s">
        <v>479</v>
      </c>
      <c r="C19" s="312" t="s">
        <v>479</v>
      </c>
      <c r="D19" s="312" t="s">
        <v>479</v>
      </c>
      <c r="E19" s="337">
        <v>7</v>
      </c>
      <c r="F19" s="312">
        <v>121</v>
      </c>
      <c r="G19" s="337">
        <v>476</v>
      </c>
      <c r="H19" s="312">
        <v>228</v>
      </c>
      <c r="I19" s="337" t="s">
        <v>479</v>
      </c>
      <c r="J19" s="312" t="s">
        <v>479</v>
      </c>
      <c r="K19" s="312" t="s">
        <v>479</v>
      </c>
      <c r="L19" s="368"/>
      <c r="M19" s="368"/>
      <c r="N19" s="368"/>
      <c r="O19" s="368"/>
      <c r="P19" s="368"/>
      <c r="Q19" s="368"/>
      <c r="R19" s="368"/>
      <c r="S19" s="368"/>
    </row>
    <row r="20" spans="1:19" ht="24.75" customHeight="1">
      <c r="A20" s="128" t="s">
        <v>468</v>
      </c>
      <c r="B20" s="336">
        <v>0</v>
      </c>
      <c r="C20" s="311" t="s">
        <v>479</v>
      </c>
      <c r="D20" s="311" t="s">
        <v>479</v>
      </c>
      <c r="E20" s="336" t="s">
        <v>479</v>
      </c>
      <c r="F20" s="311" t="s">
        <v>479</v>
      </c>
      <c r="G20" s="336" t="s">
        <v>479</v>
      </c>
      <c r="H20" s="311" t="s">
        <v>479</v>
      </c>
      <c r="I20" s="336" t="s">
        <v>479</v>
      </c>
      <c r="J20" s="311" t="s">
        <v>479</v>
      </c>
      <c r="K20" s="311" t="s">
        <v>479</v>
      </c>
      <c r="L20" s="368"/>
      <c r="M20" s="368"/>
      <c r="N20" s="368"/>
      <c r="O20" s="368"/>
      <c r="P20" s="368"/>
      <c r="Q20" s="368"/>
      <c r="R20" s="368"/>
      <c r="S20" s="368"/>
    </row>
    <row r="21" spans="1:19" ht="24.75" customHeight="1">
      <c r="A21" s="166" t="s">
        <v>42</v>
      </c>
      <c r="B21" s="336">
        <v>308</v>
      </c>
      <c r="C21" s="312">
        <v>60</v>
      </c>
      <c r="D21" s="312">
        <v>182</v>
      </c>
      <c r="E21" s="337" t="s">
        <v>479</v>
      </c>
      <c r="F21" s="312">
        <v>60</v>
      </c>
      <c r="G21" s="337">
        <v>534</v>
      </c>
      <c r="H21" s="312" t="s">
        <v>479</v>
      </c>
      <c r="I21" s="337" t="s">
        <v>479</v>
      </c>
      <c r="J21" s="312" t="s">
        <v>479</v>
      </c>
      <c r="K21" s="312" t="s">
        <v>479</v>
      </c>
      <c r="L21" s="368"/>
      <c r="M21" s="368"/>
      <c r="N21" s="368"/>
      <c r="O21" s="368"/>
      <c r="P21" s="368"/>
      <c r="Q21" s="368"/>
      <c r="R21" s="368"/>
      <c r="S21" s="368"/>
    </row>
    <row r="22" spans="1:19" ht="24.75" customHeight="1">
      <c r="A22" s="167" t="s">
        <v>102</v>
      </c>
      <c r="B22" s="336">
        <v>0</v>
      </c>
      <c r="C22" s="311" t="s">
        <v>479</v>
      </c>
      <c r="D22" s="311" t="s">
        <v>479</v>
      </c>
      <c r="E22" s="336" t="s">
        <v>479</v>
      </c>
      <c r="F22" s="311" t="s">
        <v>479</v>
      </c>
      <c r="G22" s="336">
        <v>400</v>
      </c>
      <c r="H22" s="311" t="s">
        <v>479</v>
      </c>
      <c r="I22" s="336" t="s">
        <v>479</v>
      </c>
      <c r="J22" s="311" t="s">
        <v>479</v>
      </c>
      <c r="K22" s="311" t="s">
        <v>479</v>
      </c>
      <c r="L22" s="368"/>
      <c r="M22" s="368"/>
      <c r="N22" s="368"/>
      <c r="O22" s="368"/>
      <c r="P22" s="368"/>
      <c r="Q22" s="368"/>
      <c r="R22" s="368"/>
      <c r="S22" s="368"/>
    </row>
    <row r="23" spans="1:19" s="14" customFormat="1" ht="30" customHeight="1">
      <c r="A23" s="168" t="s">
        <v>48</v>
      </c>
      <c r="B23" s="337">
        <v>105</v>
      </c>
      <c r="C23" s="312">
        <v>5383</v>
      </c>
      <c r="D23" s="412">
        <v>2457</v>
      </c>
      <c r="E23" s="337" t="s">
        <v>479</v>
      </c>
      <c r="F23" s="412">
        <v>2136</v>
      </c>
      <c r="G23" s="337">
        <v>6734</v>
      </c>
      <c r="H23" s="412">
        <v>4080</v>
      </c>
      <c r="I23" s="337" t="s">
        <v>479</v>
      </c>
      <c r="J23" s="412" t="s">
        <v>479</v>
      </c>
      <c r="K23" s="412" t="s">
        <v>479</v>
      </c>
      <c r="L23" s="413"/>
      <c r="M23" s="413"/>
      <c r="N23" s="413"/>
      <c r="O23" s="413"/>
      <c r="P23" s="413"/>
      <c r="Q23" s="413"/>
      <c r="R23" s="413"/>
      <c r="S23" s="413"/>
    </row>
    <row r="24" spans="1:12" ht="30" customHeight="1">
      <c r="A24" s="132" t="s">
        <v>57</v>
      </c>
      <c r="B24" s="461">
        <f aca="true" t="shared" si="0" ref="B24:K24">SUM(B6:B23)</f>
        <v>79370</v>
      </c>
      <c r="C24" s="461">
        <f t="shared" si="0"/>
        <v>8683</v>
      </c>
      <c r="D24" s="461">
        <f t="shared" si="0"/>
        <v>10475</v>
      </c>
      <c r="E24" s="461">
        <f t="shared" si="0"/>
        <v>17119</v>
      </c>
      <c r="F24" s="461">
        <f t="shared" si="0"/>
        <v>14343</v>
      </c>
      <c r="G24" s="461">
        <f t="shared" si="0"/>
        <v>26222</v>
      </c>
      <c r="H24" s="461">
        <f t="shared" si="0"/>
        <v>18234</v>
      </c>
      <c r="I24" s="461">
        <f t="shared" si="0"/>
        <v>3847</v>
      </c>
      <c r="J24" s="461">
        <f t="shared" si="0"/>
        <v>7016</v>
      </c>
      <c r="K24" s="461">
        <f t="shared" si="0"/>
        <v>5155</v>
      </c>
      <c r="L24" s="19"/>
    </row>
    <row r="25" spans="1:12" s="30" customFormat="1" ht="30" customHeight="1">
      <c r="A25" s="116" t="s">
        <v>553</v>
      </c>
      <c r="B25" s="117">
        <f aca="true" t="shared" si="1" ref="B25:K25">(B24-B28)</f>
        <v>12315</v>
      </c>
      <c r="C25" s="117">
        <f t="shared" si="1"/>
        <v>1647</v>
      </c>
      <c r="D25" s="117">
        <f t="shared" si="1"/>
        <v>-4997</v>
      </c>
      <c r="E25" s="117">
        <f t="shared" si="1"/>
        <v>11043</v>
      </c>
      <c r="F25" s="117">
        <f t="shared" si="1"/>
        <v>820</v>
      </c>
      <c r="G25" s="117">
        <f t="shared" si="1"/>
        <v>2434</v>
      </c>
      <c r="H25" s="117">
        <f t="shared" si="1"/>
        <v>1546</v>
      </c>
      <c r="I25" s="117">
        <f t="shared" si="1"/>
        <v>-8576</v>
      </c>
      <c r="J25" s="117">
        <f t="shared" si="1"/>
        <v>398</v>
      </c>
      <c r="K25" s="117">
        <f t="shared" si="1"/>
        <v>1701</v>
      </c>
      <c r="L25" s="33"/>
    </row>
    <row r="26" spans="1:12" s="30" customFormat="1" ht="30" customHeight="1">
      <c r="A26" s="116" t="s">
        <v>554</v>
      </c>
      <c r="B26" s="456">
        <f aca="true" t="shared" si="2" ref="B26:K26">(B24-B28)/ABS(B28)</f>
        <v>0.18365520841100588</v>
      </c>
      <c r="C26" s="456">
        <f t="shared" si="2"/>
        <v>0.2340818646958499</v>
      </c>
      <c r="D26" s="456">
        <f t="shared" si="2"/>
        <v>-0.32297052740434334</v>
      </c>
      <c r="E26" s="456">
        <f t="shared" si="2"/>
        <v>1.8174786043449638</v>
      </c>
      <c r="F26" s="456">
        <f t="shared" si="2"/>
        <v>0.0606374325223693</v>
      </c>
      <c r="G26" s="456">
        <f t="shared" si="2"/>
        <v>0.10232049772994788</v>
      </c>
      <c r="H26" s="456">
        <f t="shared" si="2"/>
        <v>0.09264141898370086</v>
      </c>
      <c r="I26" s="456">
        <f t="shared" si="2"/>
        <v>-0.6903324478789342</v>
      </c>
      <c r="J26" s="456">
        <f t="shared" si="2"/>
        <v>0.06013901480809913</v>
      </c>
      <c r="K26" s="456">
        <f t="shared" si="2"/>
        <v>0.492472495657209</v>
      </c>
      <c r="L26" s="33"/>
    </row>
    <row r="27" spans="1:12" s="30" customFormat="1" ht="30" customHeight="1">
      <c r="A27" s="116" t="s">
        <v>555</v>
      </c>
      <c r="B27" s="193">
        <f>B24/$L$55</f>
        <v>0.19885950802503471</v>
      </c>
      <c r="C27" s="193">
        <f aca="true" t="shared" si="3" ref="C27:K27">C24/$L$55</f>
        <v>0.021755034750930782</v>
      </c>
      <c r="D27" s="193">
        <f t="shared" si="3"/>
        <v>0.026244844986295056</v>
      </c>
      <c r="E27" s="193">
        <f t="shared" si="3"/>
        <v>0.04289121730982196</v>
      </c>
      <c r="F27" s="193">
        <f t="shared" si="3"/>
        <v>0.03593602020414606</v>
      </c>
      <c r="G27" s="193">
        <f t="shared" si="3"/>
        <v>0.06569855133466625</v>
      </c>
      <c r="H27" s="193">
        <f t="shared" si="3"/>
        <v>0.045684821334616134</v>
      </c>
      <c r="I27" s="193">
        <f t="shared" si="3"/>
        <v>0.00963856025415533</v>
      </c>
      <c r="J27" s="193">
        <f t="shared" si="3"/>
        <v>0.017578408823278865</v>
      </c>
      <c r="K27" s="193">
        <f t="shared" si="3"/>
        <v>0.012915720850057376</v>
      </c>
      <c r="L27" s="33"/>
    </row>
    <row r="28" spans="1:12" s="30" customFormat="1" ht="30" customHeight="1">
      <c r="A28" s="455" t="s">
        <v>552</v>
      </c>
      <c r="B28" s="453">
        <v>67055</v>
      </c>
      <c r="C28" s="453">
        <v>7036</v>
      </c>
      <c r="D28" s="453">
        <v>15472</v>
      </c>
      <c r="E28" s="453">
        <v>6076</v>
      </c>
      <c r="F28" s="453">
        <v>13523</v>
      </c>
      <c r="G28" s="453">
        <v>23788</v>
      </c>
      <c r="H28" s="453">
        <v>16688</v>
      </c>
      <c r="I28" s="453">
        <v>12423</v>
      </c>
      <c r="J28" s="453">
        <v>6618</v>
      </c>
      <c r="K28" s="453">
        <v>3454</v>
      </c>
      <c r="L28" s="33"/>
    </row>
    <row r="29" spans="1:10" ht="16.5" customHeight="1">
      <c r="A29" s="23"/>
      <c r="B29" s="62"/>
      <c r="C29" s="62"/>
      <c r="D29" s="62"/>
      <c r="E29" s="62"/>
      <c r="F29" s="62"/>
      <c r="G29" s="62"/>
      <c r="H29" s="62"/>
      <c r="I29" s="62"/>
      <c r="J29" s="62"/>
    </row>
    <row r="30" spans="1:11" ht="15.75" customHeight="1">
      <c r="A30" s="9"/>
      <c r="B30" s="6"/>
      <c r="C30" s="6"/>
      <c r="D30" s="6"/>
      <c r="E30" s="6"/>
      <c r="F30" s="6"/>
      <c r="G30" s="6"/>
      <c r="H30" s="6"/>
      <c r="I30" s="6"/>
      <c r="J30" s="6"/>
      <c r="K30" s="501"/>
    </row>
    <row r="31" spans="1:11" s="234" customFormat="1" ht="31.5" customHeight="1">
      <c r="A31" s="18" t="s">
        <v>362</v>
      </c>
      <c r="K31" s="5"/>
    </row>
    <row r="32" spans="1:11" s="186" customFormat="1" ht="22.5" customHeight="1">
      <c r="A32" s="251"/>
      <c r="K32" s="92"/>
    </row>
    <row r="33" spans="1:11" s="186" customFormat="1" ht="22.5" customHeight="1">
      <c r="A33" s="274"/>
      <c r="K33" s="92"/>
    </row>
    <row r="34" spans="1:12" s="186" customFormat="1" ht="18" customHeight="1">
      <c r="A34" s="111" t="s">
        <v>551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89" t="s">
        <v>0</v>
      </c>
    </row>
    <row r="35" spans="1:12" s="186" customFormat="1" ht="25.5" customHeight="1">
      <c r="A35" s="217" t="s">
        <v>1</v>
      </c>
      <c r="B35" s="289" t="s">
        <v>181</v>
      </c>
      <c r="C35" s="286"/>
      <c r="D35" s="286"/>
      <c r="E35" s="286"/>
      <c r="F35" s="286"/>
      <c r="G35" s="286"/>
      <c r="H35" s="286"/>
      <c r="I35" s="286"/>
      <c r="J35" s="290"/>
      <c r="K35" s="291"/>
      <c r="L35" s="88" t="s">
        <v>3</v>
      </c>
    </row>
    <row r="36" spans="1:14" ht="75" customHeight="1">
      <c r="A36" s="99"/>
      <c r="B36" s="219" t="s">
        <v>187</v>
      </c>
      <c r="C36" s="219" t="s">
        <v>188</v>
      </c>
      <c r="D36" s="219" t="s">
        <v>189</v>
      </c>
      <c r="E36" s="219" t="s">
        <v>190</v>
      </c>
      <c r="F36" s="219" t="s">
        <v>191</v>
      </c>
      <c r="G36" s="219" t="s">
        <v>192</v>
      </c>
      <c r="H36" s="219" t="s">
        <v>193</v>
      </c>
      <c r="I36" s="219" t="s">
        <v>330</v>
      </c>
      <c r="J36" s="219" t="s">
        <v>312</v>
      </c>
      <c r="K36" s="502" t="s">
        <v>194</v>
      </c>
      <c r="L36" s="107"/>
      <c r="M36" s="4"/>
      <c r="N36" s="4"/>
    </row>
    <row r="37" spans="1:19" s="30" customFormat="1" ht="30" customHeight="1">
      <c r="A37" s="169" t="s">
        <v>13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26"/>
      <c r="M37" s="50"/>
      <c r="N37" s="50"/>
      <c r="O37" s="362"/>
      <c r="P37" s="362"/>
      <c r="Q37" s="362"/>
      <c r="R37" s="362"/>
      <c r="S37" s="362"/>
    </row>
    <row r="38" spans="1:19" ht="24.75" customHeight="1">
      <c r="A38" s="119" t="s">
        <v>14</v>
      </c>
      <c r="B38" s="324">
        <v>156</v>
      </c>
      <c r="C38" s="324" t="s">
        <v>479</v>
      </c>
      <c r="D38" s="324">
        <v>104</v>
      </c>
      <c r="E38" s="324">
        <v>1306</v>
      </c>
      <c r="F38" s="324">
        <v>7639</v>
      </c>
      <c r="G38" s="324" t="s">
        <v>479</v>
      </c>
      <c r="H38" s="324">
        <v>250</v>
      </c>
      <c r="I38" s="324">
        <v>18</v>
      </c>
      <c r="J38" s="324">
        <v>7885</v>
      </c>
      <c r="K38" s="324">
        <v>41296</v>
      </c>
      <c r="L38" s="314">
        <f aca="true" t="shared" si="4" ref="L38:L47">SUM(B38:K38,B7:K7)</f>
        <v>167616</v>
      </c>
      <c r="M38" s="380"/>
      <c r="N38" s="380"/>
      <c r="O38" s="370"/>
      <c r="P38" s="368"/>
      <c r="Q38" s="368"/>
      <c r="R38" s="368"/>
      <c r="S38" s="368"/>
    </row>
    <row r="39" spans="1:19" ht="24.75" customHeight="1">
      <c r="A39" s="121" t="s">
        <v>15</v>
      </c>
      <c r="B39" s="325">
        <v>34230</v>
      </c>
      <c r="C39" s="325" t="s">
        <v>479</v>
      </c>
      <c r="D39" s="325" t="s">
        <v>479</v>
      </c>
      <c r="E39" s="325" t="s">
        <v>479</v>
      </c>
      <c r="F39" s="325">
        <v>9985</v>
      </c>
      <c r="G39" s="325" t="s">
        <v>479</v>
      </c>
      <c r="H39" s="325">
        <v>94</v>
      </c>
      <c r="I39" s="325">
        <v>164</v>
      </c>
      <c r="J39" s="325">
        <v>624</v>
      </c>
      <c r="K39" s="325">
        <v>14085</v>
      </c>
      <c r="L39" s="315">
        <f t="shared" si="4"/>
        <v>112197</v>
      </c>
      <c r="M39" s="380"/>
      <c r="N39" s="380"/>
      <c r="O39" s="370"/>
      <c r="P39" s="368"/>
      <c r="Q39" s="368"/>
      <c r="R39" s="368"/>
      <c r="S39" s="368"/>
    </row>
    <row r="40" spans="1:19" ht="24.75" customHeight="1">
      <c r="A40" s="119" t="s">
        <v>467</v>
      </c>
      <c r="B40" s="324" t="s">
        <v>479</v>
      </c>
      <c r="C40" s="324" t="s">
        <v>479</v>
      </c>
      <c r="D40" s="324" t="s">
        <v>479</v>
      </c>
      <c r="E40" s="324">
        <v>48</v>
      </c>
      <c r="F40" s="324">
        <v>72</v>
      </c>
      <c r="G40" s="324" t="s">
        <v>479</v>
      </c>
      <c r="H40" s="324" t="s">
        <v>479</v>
      </c>
      <c r="I40" s="324">
        <v>80</v>
      </c>
      <c r="J40" s="324">
        <v>43</v>
      </c>
      <c r="K40" s="324">
        <v>6926</v>
      </c>
      <c r="L40" s="314">
        <f t="shared" si="4"/>
        <v>7867</v>
      </c>
      <c r="M40" s="375"/>
      <c r="N40" s="375"/>
      <c r="O40" s="368"/>
      <c r="P40" s="368"/>
      <c r="Q40" s="368"/>
      <c r="R40" s="368"/>
      <c r="S40" s="368"/>
    </row>
    <row r="41" spans="1:19" ht="24.75" customHeight="1">
      <c r="A41" s="121" t="s">
        <v>19</v>
      </c>
      <c r="B41" s="325">
        <v>162</v>
      </c>
      <c r="C41" s="325">
        <v>692</v>
      </c>
      <c r="D41" s="325">
        <v>989</v>
      </c>
      <c r="E41" s="325" t="s">
        <v>479</v>
      </c>
      <c r="F41" s="325">
        <v>96</v>
      </c>
      <c r="G41" s="325">
        <v>4281</v>
      </c>
      <c r="H41" s="325">
        <v>188</v>
      </c>
      <c r="I41" s="325" t="s">
        <v>479</v>
      </c>
      <c r="J41" s="325" t="s">
        <v>479</v>
      </c>
      <c r="K41" s="325">
        <v>1754</v>
      </c>
      <c r="L41" s="315">
        <f t="shared" si="4"/>
        <v>10217</v>
      </c>
      <c r="M41" s="375"/>
      <c r="N41" s="375"/>
      <c r="O41" s="368"/>
      <c r="P41" s="368"/>
      <c r="Q41" s="368"/>
      <c r="R41" s="368"/>
      <c r="S41" s="368"/>
    </row>
    <row r="42" spans="1:19" ht="24.75" customHeight="1">
      <c r="A42" s="119" t="s">
        <v>20</v>
      </c>
      <c r="B42" s="324" t="s">
        <v>479</v>
      </c>
      <c r="C42" s="324" t="s">
        <v>479</v>
      </c>
      <c r="D42" s="324" t="s">
        <v>479</v>
      </c>
      <c r="E42" s="324" t="s">
        <v>479</v>
      </c>
      <c r="F42" s="324" t="s">
        <v>479</v>
      </c>
      <c r="G42" s="324" t="s">
        <v>479</v>
      </c>
      <c r="H42" s="324" t="s">
        <v>479</v>
      </c>
      <c r="I42" s="324" t="s">
        <v>479</v>
      </c>
      <c r="J42" s="324" t="s">
        <v>479</v>
      </c>
      <c r="K42" s="324">
        <v>15</v>
      </c>
      <c r="L42" s="314">
        <f t="shared" si="4"/>
        <v>17</v>
      </c>
      <c r="M42" s="375"/>
      <c r="N42" s="375"/>
      <c r="O42" s="368"/>
      <c r="P42" s="368"/>
      <c r="Q42" s="368"/>
      <c r="R42" s="368"/>
      <c r="S42" s="368"/>
    </row>
    <row r="43" spans="1:19" ht="24.75" customHeight="1">
      <c r="A43" s="121" t="s">
        <v>21</v>
      </c>
      <c r="B43" s="325">
        <v>95</v>
      </c>
      <c r="C43" s="325" t="s">
        <v>479</v>
      </c>
      <c r="D43" s="325" t="s">
        <v>479</v>
      </c>
      <c r="E43" s="325" t="s">
        <v>479</v>
      </c>
      <c r="F43" s="325">
        <v>342</v>
      </c>
      <c r="G43" s="325" t="s">
        <v>479</v>
      </c>
      <c r="H43" s="325" t="s">
        <v>479</v>
      </c>
      <c r="I43" s="325" t="s">
        <v>479</v>
      </c>
      <c r="J43" s="325" t="s">
        <v>479</v>
      </c>
      <c r="K43" s="325">
        <v>1051</v>
      </c>
      <c r="L43" s="315">
        <f t="shared" si="4"/>
        <v>3641</v>
      </c>
      <c r="M43" s="375"/>
      <c r="N43" s="375"/>
      <c r="O43" s="368"/>
      <c r="P43" s="368"/>
      <c r="Q43" s="368"/>
      <c r="R43" s="368"/>
      <c r="S43" s="368"/>
    </row>
    <row r="44" spans="1:19" ht="24.75" customHeight="1">
      <c r="A44" s="119" t="s">
        <v>24</v>
      </c>
      <c r="B44" s="324" t="s">
        <v>479</v>
      </c>
      <c r="C44" s="324" t="s">
        <v>479</v>
      </c>
      <c r="D44" s="324" t="s">
        <v>479</v>
      </c>
      <c r="E44" s="324" t="s">
        <v>479</v>
      </c>
      <c r="F44" s="324" t="s">
        <v>479</v>
      </c>
      <c r="G44" s="324" t="s">
        <v>479</v>
      </c>
      <c r="H44" s="324" t="s">
        <v>479</v>
      </c>
      <c r="I44" s="324" t="s">
        <v>479</v>
      </c>
      <c r="J44" s="324" t="s">
        <v>479</v>
      </c>
      <c r="K44" s="324">
        <v>26</v>
      </c>
      <c r="L44" s="314">
        <f t="shared" si="4"/>
        <v>26</v>
      </c>
      <c r="M44" s="375"/>
      <c r="N44" s="375"/>
      <c r="O44" s="368"/>
      <c r="P44" s="368"/>
      <c r="Q44" s="368"/>
      <c r="R44" s="368"/>
      <c r="S44" s="368"/>
    </row>
    <row r="45" spans="1:19" ht="24.75" customHeight="1">
      <c r="A45" s="121" t="s">
        <v>25</v>
      </c>
      <c r="B45" s="325" t="s">
        <v>479</v>
      </c>
      <c r="C45" s="325" t="s">
        <v>479</v>
      </c>
      <c r="D45" s="325" t="s">
        <v>479</v>
      </c>
      <c r="E45" s="325" t="s">
        <v>479</v>
      </c>
      <c r="F45" s="325" t="s">
        <v>479</v>
      </c>
      <c r="G45" s="325" t="s">
        <v>479</v>
      </c>
      <c r="H45" s="325" t="s">
        <v>479</v>
      </c>
      <c r="I45" s="325" t="s">
        <v>479</v>
      </c>
      <c r="J45" s="325" t="s">
        <v>479</v>
      </c>
      <c r="K45" s="325">
        <v>38</v>
      </c>
      <c r="L45" s="315">
        <f t="shared" si="4"/>
        <v>38</v>
      </c>
      <c r="M45" s="375"/>
      <c r="N45" s="375"/>
      <c r="O45" s="368"/>
      <c r="P45" s="368"/>
      <c r="Q45" s="368"/>
      <c r="R45" s="368"/>
      <c r="S45" s="368"/>
    </row>
    <row r="46" spans="1:19" ht="24.75" customHeight="1">
      <c r="A46" s="119" t="s">
        <v>153</v>
      </c>
      <c r="B46" s="324" t="s">
        <v>479</v>
      </c>
      <c r="C46" s="324" t="s">
        <v>479</v>
      </c>
      <c r="D46" s="324" t="s">
        <v>479</v>
      </c>
      <c r="E46" s="324" t="s">
        <v>479</v>
      </c>
      <c r="F46" s="324" t="s">
        <v>479</v>
      </c>
      <c r="G46" s="324" t="s">
        <v>479</v>
      </c>
      <c r="H46" s="324">
        <v>40</v>
      </c>
      <c r="I46" s="324" t="s">
        <v>479</v>
      </c>
      <c r="J46" s="324" t="s">
        <v>479</v>
      </c>
      <c r="K46" s="324">
        <v>0</v>
      </c>
      <c r="L46" s="314">
        <f t="shared" si="4"/>
        <v>72</v>
      </c>
      <c r="M46" s="375"/>
      <c r="N46" s="375"/>
      <c r="O46" s="368"/>
      <c r="P46" s="368"/>
      <c r="Q46" s="368"/>
      <c r="R46" s="368"/>
      <c r="S46" s="368"/>
    </row>
    <row r="47" spans="1:19" ht="36">
      <c r="A47" s="672" t="s">
        <v>459</v>
      </c>
      <c r="B47" s="325" t="s">
        <v>479</v>
      </c>
      <c r="C47" s="325" t="s">
        <v>479</v>
      </c>
      <c r="D47" s="325">
        <v>8</v>
      </c>
      <c r="E47" s="325" t="s">
        <v>479</v>
      </c>
      <c r="F47" s="325">
        <v>202</v>
      </c>
      <c r="G47" s="325" t="s">
        <v>479</v>
      </c>
      <c r="H47" s="325">
        <v>69</v>
      </c>
      <c r="I47" s="325" t="s">
        <v>479</v>
      </c>
      <c r="J47" s="325" t="s">
        <v>479</v>
      </c>
      <c r="K47" s="325">
        <v>2805</v>
      </c>
      <c r="L47" s="315">
        <f t="shared" si="4"/>
        <v>3347</v>
      </c>
      <c r="M47" s="375"/>
      <c r="N47" s="375"/>
      <c r="O47" s="368"/>
      <c r="P47" s="368"/>
      <c r="Q47" s="368"/>
      <c r="R47" s="368"/>
      <c r="S47" s="368"/>
    </row>
    <row r="48" spans="1:19" ht="24.75" customHeight="1">
      <c r="A48" s="119" t="s">
        <v>33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14"/>
      <c r="M48" s="375"/>
      <c r="N48" s="375"/>
      <c r="O48" s="368"/>
      <c r="P48" s="368"/>
      <c r="Q48" s="368"/>
      <c r="R48" s="368"/>
      <c r="S48" s="368"/>
    </row>
    <row r="49" spans="1:19" ht="24.75" customHeight="1">
      <c r="A49" s="125" t="s">
        <v>267</v>
      </c>
      <c r="B49" s="325" t="s">
        <v>479</v>
      </c>
      <c r="C49" s="325" t="s">
        <v>479</v>
      </c>
      <c r="D49" s="325" t="s">
        <v>479</v>
      </c>
      <c r="E49" s="325" t="s">
        <v>479</v>
      </c>
      <c r="F49" s="325" t="s">
        <v>479</v>
      </c>
      <c r="G49" s="325" t="s">
        <v>479</v>
      </c>
      <c r="H49" s="325" t="s">
        <v>479</v>
      </c>
      <c r="I49" s="325">
        <v>0</v>
      </c>
      <c r="J49" s="325" t="s">
        <v>479</v>
      </c>
      <c r="K49" s="325">
        <v>96</v>
      </c>
      <c r="L49" s="315">
        <f aca="true" t="shared" si="5" ref="L49:L54">SUM(B49:K49,B18:K18)</f>
        <v>109</v>
      </c>
      <c r="M49" s="375"/>
      <c r="N49" s="375"/>
      <c r="O49" s="368"/>
      <c r="P49" s="368"/>
      <c r="Q49" s="368"/>
      <c r="R49" s="368"/>
      <c r="S49" s="368"/>
    </row>
    <row r="50" spans="1:19" ht="24.75" customHeight="1">
      <c r="A50" s="127" t="s">
        <v>268</v>
      </c>
      <c r="B50" s="324" t="s">
        <v>479</v>
      </c>
      <c r="C50" s="324" t="s">
        <v>479</v>
      </c>
      <c r="D50" s="324" t="s">
        <v>479</v>
      </c>
      <c r="E50" s="324" t="s">
        <v>479</v>
      </c>
      <c r="F50" s="324">
        <v>282</v>
      </c>
      <c r="G50" s="324" t="s">
        <v>479</v>
      </c>
      <c r="H50" s="324" t="s">
        <v>479</v>
      </c>
      <c r="I50" s="324" t="s">
        <v>479</v>
      </c>
      <c r="J50" s="324" t="s">
        <v>479</v>
      </c>
      <c r="K50" s="324">
        <v>444</v>
      </c>
      <c r="L50" s="314">
        <f t="shared" si="5"/>
        <v>1558</v>
      </c>
      <c r="M50" s="375"/>
      <c r="N50" s="375"/>
      <c r="O50" s="368"/>
      <c r="P50" s="368"/>
      <c r="Q50" s="368"/>
      <c r="R50" s="368"/>
      <c r="S50" s="368"/>
    </row>
    <row r="51" spans="1:19" ht="24.75" customHeight="1">
      <c r="A51" s="128" t="s">
        <v>468</v>
      </c>
      <c r="B51" s="325" t="s">
        <v>479</v>
      </c>
      <c r="C51" s="325" t="s">
        <v>479</v>
      </c>
      <c r="D51" s="325" t="s">
        <v>479</v>
      </c>
      <c r="E51" s="325" t="s">
        <v>479</v>
      </c>
      <c r="F51" s="325" t="s">
        <v>479</v>
      </c>
      <c r="G51" s="325" t="s">
        <v>479</v>
      </c>
      <c r="H51" s="325" t="s">
        <v>479</v>
      </c>
      <c r="I51" s="325" t="s">
        <v>479</v>
      </c>
      <c r="J51" s="325" t="s">
        <v>479</v>
      </c>
      <c r="K51" s="325" t="s">
        <v>479</v>
      </c>
      <c r="L51" s="315">
        <f t="shared" si="5"/>
        <v>0</v>
      </c>
      <c r="M51" s="375"/>
      <c r="N51" s="375"/>
      <c r="O51" s="368"/>
      <c r="P51" s="368"/>
      <c r="Q51" s="368"/>
      <c r="R51" s="368"/>
      <c r="S51" s="368"/>
    </row>
    <row r="52" spans="1:19" ht="24.75" customHeight="1">
      <c r="A52" s="166" t="s">
        <v>42</v>
      </c>
      <c r="B52" s="324">
        <v>556</v>
      </c>
      <c r="C52" s="324" t="s">
        <v>479</v>
      </c>
      <c r="D52" s="324" t="s">
        <v>479</v>
      </c>
      <c r="E52" s="324" t="s">
        <v>479</v>
      </c>
      <c r="F52" s="324">
        <v>108</v>
      </c>
      <c r="G52" s="324" t="s">
        <v>479</v>
      </c>
      <c r="H52" s="324" t="s">
        <v>479</v>
      </c>
      <c r="I52" s="324" t="s">
        <v>479</v>
      </c>
      <c r="J52" s="324" t="s">
        <v>479</v>
      </c>
      <c r="K52" s="324">
        <v>13844</v>
      </c>
      <c r="L52" s="314">
        <f t="shared" si="5"/>
        <v>15652</v>
      </c>
      <c r="M52" s="375"/>
      <c r="N52" s="375"/>
      <c r="O52" s="368"/>
      <c r="P52" s="368"/>
      <c r="Q52" s="368"/>
      <c r="R52" s="368"/>
      <c r="S52" s="368"/>
    </row>
    <row r="53" spans="1:19" ht="24.75" customHeight="1">
      <c r="A53" s="167" t="s">
        <v>102</v>
      </c>
      <c r="B53" s="325" t="s">
        <v>479</v>
      </c>
      <c r="C53" s="325" t="s">
        <v>479</v>
      </c>
      <c r="D53" s="325" t="s">
        <v>479</v>
      </c>
      <c r="E53" s="325" t="s">
        <v>479</v>
      </c>
      <c r="F53" s="325" t="s">
        <v>479</v>
      </c>
      <c r="G53" s="325" t="s">
        <v>479</v>
      </c>
      <c r="H53" s="325" t="s">
        <v>479</v>
      </c>
      <c r="I53" s="325" t="s">
        <v>479</v>
      </c>
      <c r="J53" s="325" t="s">
        <v>479</v>
      </c>
      <c r="K53" s="325">
        <v>19</v>
      </c>
      <c r="L53" s="315">
        <f t="shared" si="5"/>
        <v>419</v>
      </c>
      <c r="M53" s="375"/>
      <c r="N53" s="375"/>
      <c r="O53" s="368"/>
      <c r="P53" s="368"/>
      <c r="Q53" s="368"/>
      <c r="R53" s="368"/>
      <c r="S53" s="368"/>
    </row>
    <row r="54" spans="1:19" s="14" customFormat="1" ht="30" customHeight="1">
      <c r="A54" s="168" t="s">
        <v>48</v>
      </c>
      <c r="B54" s="324">
        <v>1280</v>
      </c>
      <c r="C54" s="324" t="s">
        <v>479</v>
      </c>
      <c r="D54" s="324" t="s">
        <v>479</v>
      </c>
      <c r="E54" s="324" t="s">
        <v>479</v>
      </c>
      <c r="F54" s="324">
        <v>1110</v>
      </c>
      <c r="G54" s="324">
        <v>0</v>
      </c>
      <c r="H54" s="324">
        <v>0</v>
      </c>
      <c r="I54" s="324">
        <v>0</v>
      </c>
      <c r="J54" s="324">
        <v>4575</v>
      </c>
      <c r="K54" s="324">
        <v>48490</v>
      </c>
      <c r="L54" s="316">
        <f t="shared" si="5"/>
        <v>76350</v>
      </c>
      <c r="M54" s="419"/>
      <c r="N54" s="419"/>
      <c r="O54" s="413"/>
      <c r="P54" s="413"/>
      <c r="Q54" s="413"/>
      <c r="R54" s="413"/>
      <c r="S54" s="413"/>
    </row>
    <row r="55" spans="1:17" ht="30" customHeight="1">
      <c r="A55" s="132" t="s">
        <v>57</v>
      </c>
      <c r="B55" s="461">
        <f aca="true" t="shared" si="6" ref="B55:L55">SUM(B37:B54)</f>
        <v>36479</v>
      </c>
      <c r="C55" s="461">
        <f t="shared" si="6"/>
        <v>692</v>
      </c>
      <c r="D55" s="461">
        <f t="shared" si="6"/>
        <v>1101</v>
      </c>
      <c r="E55" s="461">
        <f t="shared" si="6"/>
        <v>1354</v>
      </c>
      <c r="F55" s="461">
        <f t="shared" si="6"/>
        <v>19836</v>
      </c>
      <c r="G55" s="461">
        <f t="shared" si="6"/>
        <v>4281</v>
      </c>
      <c r="H55" s="461">
        <f t="shared" si="6"/>
        <v>641</v>
      </c>
      <c r="I55" s="461">
        <f t="shared" si="6"/>
        <v>262</v>
      </c>
      <c r="J55" s="461">
        <f t="shared" si="6"/>
        <v>13127</v>
      </c>
      <c r="K55" s="461">
        <f t="shared" si="6"/>
        <v>130889</v>
      </c>
      <c r="L55" s="461">
        <f t="shared" si="6"/>
        <v>399126</v>
      </c>
      <c r="M55" s="10"/>
      <c r="N55" s="468"/>
      <c r="O55" s="14"/>
      <c r="P55" s="14"/>
      <c r="Q55" s="14"/>
    </row>
    <row r="56" spans="1:12" ht="30" customHeight="1">
      <c r="A56" s="116" t="s">
        <v>553</v>
      </c>
      <c r="B56" s="117">
        <f aca="true" t="shared" si="7" ref="B56:L56">(B55-B59)</f>
        <v>3363</v>
      </c>
      <c r="C56" s="117">
        <f t="shared" si="7"/>
        <v>179</v>
      </c>
      <c r="D56" s="117">
        <f t="shared" si="7"/>
        <v>405</v>
      </c>
      <c r="E56" s="117">
        <f t="shared" si="7"/>
        <v>202</v>
      </c>
      <c r="F56" s="117">
        <f t="shared" si="7"/>
        <v>-3661</v>
      </c>
      <c r="G56" s="117">
        <f t="shared" si="7"/>
        <v>-1337</v>
      </c>
      <c r="H56" s="117">
        <f t="shared" si="7"/>
        <v>393</v>
      </c>
      <c r="I56" s="117">
        <f t="shared" si="7"/>
        <v>146</v>
      </c>
      <c r="J56" s="117">
        <f t="shared" si="7"/>
        <v>5871</v>
      </c>
      <c r="K56" s="117">
        <f t="shared" si="7"/>
        <v>-15960</v>
      </c>
      <c r="L56" s="117">
        <f t="shared" si="7"/>
        <v>7932</v>
      </c>
    </row>
    <row r="57" spans="1:12" ht="30" customHeight="1">
      <c r="A57" s="116" t="s">
        <v>554</v>
      </c>
      <c r="B57" s="456">
        <f aca="true" t="shared" si="8" ref="B57:L57">(B55-B59)/ABS(B59)</f>
        <v>0.10155211982123445</v>
      </c>
      <c r="C57" s="456">
        <f t="shared" si="8"/>
        <v>0.3489278752436647</v>
      </c>
      <c r="D57" s="456">
        <f t="shared" si="8"/>
        <v>0.5818965517241379</v>
      </c>
      <c r="E57" s="456">
        <f t="shared" si="8"/>
        <v>0.1753472222222222</v>
      </c>
      <c r="F57" s="456">
        <f t="shared" si="8"/>
        <v>-0.1558071243137422</v>
      </c>
      <c r="G57" s="456">
        <f t="shared" si="8"/>
        <v>-0.23798504805980777</v>
      </c>
      <c r="H57" s="456">
        <f t="shared" si="8"/>
        <v>1.5846774193548387</v>
      </c>
      <c r="I57" s="456">
        <f t="shared" si="8"/>
        <v>1.2586206896551724</v>
      </c>
      <c r="J57" s="456">
        <f t="shared" si="8"/>
        <v>0.8091234840132304</v>
      </c>
      <c r="K57" s="699">
        <f t="shared" si="8"/>
        <v>-0.10868306900285327</v>
      </c>
      <c r="L57" s="456">
        <f t="shared" si="8"/>
        <v>0.020276384607125875</v>
      </c>
    </row>
    <row r="58" spans="1:12" ht="30" customHeight="1">
      <c r="A58" s="116" t="s">
        <v>555</v>
      </c>
      <c r="B58" s="193">
        <f>B55/$L$55</f>
        <v>0.09139720288831096</v>
      </c>
      <c r="C58" s="714">
        <f aca="true" t="shared" si="9" ref="C58:L58">C55/$L$55</f>
        <v>0.0017337883274955777</v>
      </c>
      <c r="D58" s="714">
        <f t="shared" si="9"/>
        <v>0.002758527382330392</v>
      </c>
      <c r="E58" s="714">
        <f t="shared" si="9"/>
        <v>0.0033924124211401913</v>
      </c>
      <c r="F58" s="193">
        <f t="shared" si="9"/>
        <v>0.04969859142225763</v>
      </c>
      <c r="G58" s="193">
        <f t="shared" si="9"/>
        <v>0.010725936170532614</v>
      </c>
      <c r="H58" s="714">
        <f t="shared" si="9"/>
        <v>0.0016060091299489384</v>
      </c>
      <c r="I58" s="714">
        <f t="shared" si="9"/>
        <v>0.0006564343089650888</v>
      </c>
      <c r="J58" s="193">
        <f t="shared" si="9"/>
        <v>0.03288936325872031</v>
      </c>
      <c r="K58" s="193">
        <f t="shared" si="9"/>
        <v>0.3279390468172958</v>
      </c>
      <c r="L58" s="193">
        <f t="shared" si="9"/>
        <v>1</v>
      </c>
    </row>
    <row r="59" spans="1:12" ht="30" customHeight="1">
      <c r="A59" s="455" t="s">
        <v>552</v>
      </c>
      <c r="B59" s="453">
        <v>33116</v>
      </c>
      <c r="C59" s="453">
        <v>513</v>
      </c>
      <c r="D59" s="453">
        <v>696</v>
      </c>
      <c r="E59" s="453">
        <v>1152</v>
      </c>
      <c r="F59" s="453">
        <v>23497</v>
      </c>
      <c r="G59" s="453">
        <v>5618</v>
      </c>
      <c r="H59" s="453">
        <v>248</v>
      </c>
      <c r="I59" s="453">
        <v>116</v>
      </c>
      <c r="J59" s="453">
        <v>7256</v>
      </c>
      <c r="K59" s="453">
        <v>146849</v>
      </c>
      <c r="L59" s="453">
        <v>391194</v>
      </c>
    </row>
    <row r="66" ht="12.75">
      <c r="L66" s="722"/>
    </row>
  </sheetData>
  <sheetProtection/>
  <printOptions horizontalCentered="1"/>
  <pageMargins left="0.38" right="0.48" top="1" bottom="1" header="0.5" footer="0.5"/>
  <pageSetup fitToHeight="2" horizontalDpi="1200" verticalDpi="1200" orientation="landscape" paperSize="9" scale="48" r:id="rId1"/>
  <rowBreaks count="1" manualBreakCount="1">
    <brk id="3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</sheetPr>
  <dimension ref="A1:AA68"/>
  <sheetViews>
    <sheetView showGridLines="0" zoomScalePageLayoutView="0" workbookViewId="0" topLeftCell="A1">
      <selection activeCell="H20" sqref="H20"/>
    </sheetView>
  </sheetViews>
  <sheetFormatPr defaultColWidth="9.140625" defaultRowHeight="12.75"/>
  <cols>
    <col min="1" max="1" width="43.140625" style="0" customWidth="1"/>
    <col min="2" max="6" width="20.7109375" style="0" customWidth="1"/>
    <col min="7" max="7" width="21.00390625" style="0" customWidth="1"/>
    <col min="8" max="8" width="25.00390625" style="0" customWidth="1"/>
    <col min="9" max="9" width="25.8515625" style="0" customWidth="1"/>
    <col min="10" max="10" width="26.421875" style="0" customWidth="1"/>
    <col min="11" max="11" width="20.7109375" style="0" customWidth="1"/>
    <col min="12" max="12" width="20.57421875" style="0" customWidth="1"/>
  </cols>
  <sheetData>
    <row r="1" spans="1:11" ht="28.5" customHeight="1">
      <c r="A1" s="18" t="s">
        <v>408</v>
      </c>
      <c r="K1" s="4"/>
    </row>
    <row r="2" spans="1:11" s="186" customFormat="1" ht="22.5" customHeight="1">
      <c r="A2" s="274"/>
      <c r="K2" s="275"/>
    </row>
    <row r="3" spans="1:11" s="186" customFormat="1" ht="22.5" customHeight="1">
      <c r="A3" s="274"/>
      <c r="K3" s="275"/>
    </row>
    <row r="4" spans="1:11" s="186" customFormat="1" ht="18" customHeight="1">
      <c r="A4" s="111" t="s">
        <v>551</v>
      </c>
      <c r="K4" s="89" t="s">
        <v>0</v>
      </c>
    </row>
    <row r="5" spans="1:11" s="186" customFormat="1" ht="25.5" customHeight="1">
      <c r="A5" s="217" t="s">
        <v>1</v>
      </c>
      <c r="B5" s="289" t="s">
        <v>181</v>
      </c>
      <c r="C5" s="286"/>
      <c r="D5" s="286"/>
      <c r="E5" s="286"/>
      <c r="F5" s="286"/>
      <c r="G5" s="286"/>
      <c r="H5" s="286"/>
      <c r="I5" s="287"/>
      <c r="J5" s="287"/>
      <c r="K5" s="194"/>
    </row>
    <row r="6" spans="1:11" ht="75" customHeight="1">
      <c r="A6" s="99"/>
      <c r="B6" s="219" t="s">
        <v>310</v>
      </c>
      <c r="C6" s="219" t="s">
        <v>311</v>
      </c>
      <c r="D6" s="219" t="s">
        <v>182</v>
      </c>
      <c r="E6" s="219" t="s">
        <v>257</v>
      </c>
      <c r="F6" s="219" t="s">
        <v>258</v>
      </c>
      <c r="G6" s="219" t="s">
        <v>183</v>
      </c>
      <c r="H6" s="219" t="s">
        <v>184</v>
      </c>
      <c r="I6" s="277" t="s">
        <v>185</v>
      </c>
      <c r="J6" s="219" t="s">
        <v>259</v>
      </c>
      <c r="K6" s="219" t="s">
        <v>186</v>
      </c>
    </row>
    <row r="7" spans="1:27" ht="24.75" customHeight="1">
      <c r="A7" s="121" t="s">
        <v>14</v>
      </c>
      <c r="B7" s="415" t="s">
        <v>479</v>
      </c>
      <c r="C7" s="415" t="s">
        <v>479</v>
      </c>
      <c r="D7" s="415">
        <v>3332</v>
      </c>
      <c r="E7" s="415" t="s">
        <v>479</v>
      </c>
      <c r="F7" s="415">
        <v>155</v>
      </c>
      <c r="G7" s="415">
        <v>324</v>
      </c>
      <c r="H7" s="415">
        <v>456</v>
      </c>
      <c r="I7" s="415">
        <v>816</v>
      </c>
      <c r="J7" s="415">
        <v>1118</v>
      </c>
      <c r="K7" s="415" t="s">
        <v>479</v>
      </c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</row>
    <row r="8" spans="1:27" ht="24.75" customHeight="1">
      <c r="A8" s="119" t="s">
        <v>15</v>
      </c>
      <c r="B8" s="324">
        <v>70</v>
      </c>
      <c r="C8" s="324">
        <v>674</v>
      </c>
      <c r="D8" s="324">
        <v>2999</v>
      </c>
      <c r="E8" s="324">
        <v>3332</v>
      </c>
      <c r="F8" s="324">
        <v>1573</v>
      </c>
      <c r="G8" s="324">
        <v>2056</v>
      </c>
      <c r="H8" s="324">
        <v>2454</v>
      </c>
      <c r="I8" s="324">
        <v>520</v>
      </c>
      <c r="J8" s="324">
        <v>419</v>
      </c>
      <c r="K8" s="522">
        <v>366</v>
      </c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</row>
    <row r="9" spans="1:27" ht="24.75" customHeight="1">
      <c r="A9" s="121" t="s">
        <v>467</v>
      </c>
      <c r="B9" s="379" t="s">
        <v>479</v>
      </c>
      <c r="C9" s="379" t="s">
        <v>479</v>
      </c>
      <c r="D9" s="379">
        <v>4</v>
      </c>
      <c r="E9" s="379" t="s">
        <v>479</v>
      </c>
      <c r="F9" s="379" t="s">
        <v>479</v>
      </c>
      <c r="G9" s="379" t="s">
        <v>479</v>
      </c>
      <c r="H9" s="379" t="s">
        <v>479</v>
      </c>
      <c r="I9" s="379" t="s">
        <v>479</v>
      </c>
      <c r="J9" s="379" t="s">
        <v>479</v>
      </c>
      <c r="K9" s="379" t="s">
        <v>479</v>
      </c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</row>
    <row r="10" spans="1:27" ht="24.75" customHeight="1">
      <c r="A10" s="119" t="s">
        <v>19</v>
      </c>
      <c r="B10" s="324" t="s">
        <v>479</v>
      </c>
      <c r="C10" s="324" t="s">
        <v>479</v>
      </c>
      <c r="D10" s="324" t="s">
        <v>479</v>
      </c>
      <c r="E10" s="324" t="s">
        <v>479</v>
      </c>
      <c r="F10" s="324">
        <v>9</v>
      </c>
      <c r="G10" s="324" t="s">
        <v>479</v>
      </c>
      <c r="H10" s="324" t="s">
        <v>479</v>
      </c>
      <c r="I10" s="324" t="s">
        <v>479</v>
      </c>
      <c r="J10" s="324" t="s">
        <v>479</v>
      </c>
      <c r="K10" s="324">
        <v>251</v>
      </c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</row>
    <row r="11" spans="1:27" ht="24.75" customHeight="1">
      <c r="A11" s="121" t="s">
        <v>21</v>
      </c>
      <c r="B11" s="379" t="s">
        <v>479</v>
      </c>
      <c r="C11" s="379" t="s">
        <v>479</v>
      </c>
      <c r="D11" s="379" t="s">
        <v>479</v>
      </c>
      <c r="E11" s="379" t="s">
        <v>479</v>
      </c>
      <c r="F11" s="379">
        <v>3</v>
      </c>
      <c r="G11" s="379">
        <v>62</v>
      </c>
      <c r="H11" s="379">
        <v>64</v>
      </c>
      <c r="I11" s="379" t="s">
        <v>479</v>
      </c>
      <c r="J11" s="379" t="s">
        <v>479</v>
      </c>
      <c r="K11" s="379" t="s">
        <v>479</v>
      </c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</row>
    <row r="12" spans="1:27" ht="24.75" customHeight="1">
      <c r="A12" s="119" t="s">
        <v>153</v>
      </c>
      <c r="B12" s="324">
        <v>0</v>
      </c>
      <c r="C12" s="324" t="s">
        <v>479</v>
      </c>
      <c r="D12" s="324" t="s">
        <v>479</v>
      </c>
      <c r="E12" s="324" t="s">
        <v>479</v>
      </c>
      <c r="F12" s="324" t="s">
        <v>479</v>
      </c>
      <c r="G12" s="324" t="s">
        <v>479</v>
      </c>
      <c r="H12" s="324" t="s">
        <v>479</v>
      </c>
      <c r="I12" s="324" t="s">
        <v>479</v>
      </c>
      <c r="J12" s="324" t="s">
        <v>479</v>
      </c>
      <c r="K12" s="324" t="s">
        <v>479</v>
      </c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</row>
    <row r="13" spans="1:27" ht="36">
      <c r="A13" s="672" t="s">
        <v>458</v>
      </c>
      <c r="B13" s="379" t="s">
        <v>479</v>
      </c>
      <c r="C13" s="379" t="s">
        <v>479</v>
      </c>
      <c r="D13" s="379" t="s">
        <v>479</v>
      </c>
      <c r="E13" s="379" t="s">
        <v>479</v>
      </c>
      <c r="F13" s="379" t="s">
        <v>479</v>
      </c>
      <c r="G13" s="379" t="s">
        <v>479</v>
      </c>
      <c r="H13" s="379" t="s">
        <v>479</v>
      </c>
      <c r="I13" s="379" t="s">
        <v>479</v>
      </c>
      <c r="J13" s="379" t="s">
        <v>479</v>
      </c>
      <c r="K13" s="379" t="s">
        <v>479</v>
      </c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</row>
    <row r="14" spans="1:27" ht="18">
      <c r="A14" s="732" t="s">
        <v>477</v>
      </c>
      <c r="B14" s="324">
        <v>0</v>
      </c>
      <c r="C14" s="324" t="s">
        <v>479</v>
      </c>
      <c r="D14" s="324" t="s">
        <v>479</v>
      </c>
      <c r="E14" s="324" t="s">
        <v>479</v>
      </c>
      <c r="F14" s="324" t="s">
        <v>479</v>
      </c>
      <c r="G14" s="324" t="s">
        <v>479</v>
      </c>
      <c r="H14" s="324" t="s">
        <v>479</v>
      </c>
      <c r="I14" s="324" t="s">
        <v>479</v>
      </c>
      <c r="J14" s="324" t="s">
        <v>479</v>
      </c>
      <c r="K14" s="324" t="s">
        <v>479</v>
      </c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</row>
    <row r="15" spans="1:27" ht="24.75" customHeight="1">
      <c r="A15" s="733" t="s">
        <v>131</v>
      </c>
      <c r="B15" s="379">
        <v>308</v>
      </c>
      <c r="C15" s="379">
        <v>60</v>
      </c>
      <c r="D15" s="379">
        <v>182</v>
      </c>
      <c r="E15" s="379" t="s">
        <v>479</v>
      </c>
      <c r="F15" s="379">
        <v>60</v>
      </c>
      <c r="G15" s="379" t="s">
        <v>479</v>
      </c>
      <c r="H15" s="379" t="s">
        <v>479</v>
      </c>
      <c r="I15" s="379" t="s">
        <v>479</v>
      </c>
      <c r="J15" s="379" t="s">
        <v>479</v>
      </c>
      <c r="K15" s="379" t="s">
        <v>479</v>
      </c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</row>
    <row r="16" spans="1:27" ht="24.75" customHeight="1">
      <c r="A16" s="732" t="s">
        <v>132</v>
      </c>
      <c r="B16" s="324">
        <v>0</v>
      </c>
      <c r="C16" s="324" t="s">
        <v>479</v>
      </c>
      <c r="D16" s="324" t="s">
        <v>479</v>
      </c>
      <c r="E16" s="324" t="s">
        <v>479</v>
      </c>
      <c r="F16" s="324" t="s">
        <v>479</v>
      </c>
      <c r="G16" s="324">
        <v>400</v>
      </c>
      <c r="H16" s="324" t="s">
        <v>479</v>
      </c>
      <c r="I16" s="324" t="s">
        <v>479</v>
      </c>
      <c r="J16" s="324" t="s">
        <v>479</v>
      </c>
      <c r="K16" s="324" t="s">
        <v>479</v>
      </c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</row>
    <row r="17" spans="1:27" s="14" customFormat="1" ht="30" customHeight="1">
      <c r="A17" s="733" t="s">
        <v>134</v>
      </c>
      <c r="B17" s="379">
        <v>105</v>
      </c>
      <c r="C17" s="379">
        <v>5383</v>
      </c>
      <c r="D17" s="379">
        <v>1897</v>
      </c>
      <c r="E17" s="379" t="s">
        <v>479</v>
      </c>
      <c r="F17" s="379">
        <v>1010</v>
      </c>
      <c r="G17" s="379">
        <v>2701</v>
      </c>
      <c r="H17" s="379">
        <v>810</v>
      </c>
      <c r="I17" s="379" t="s">
        <v>479</v>
      </c>
      <c r="J17" s="379" t="s">
        <v>479</v>
      </c>
      <c r="K17" s="379" t="s">
        <v>479</v>
      </c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</row>
    <row r="18" spans="1:12" ht="30" customHeight="1">
      <c r="A18" s="132" t="s">
        <v>57</v>
      </c>
      <c r="B18" s="467">
        <f aca="true" t="shared" si="0" ref="B18:K18">SUM(B7:B17)</f>
        <v>483</v>
      </c>
      <c r="C18" s="467">
        <f t="shared" si="0"/>
        <v>6117</v>
      </c>
      <c r="D18" s="467">
        <f t="shared" si="0"/>
        <v>8414</v>
      </c>
      <c r="E18" s="467">
        <f t="shared" si="0"/>
        <v>3332</v>
      </c>
      <c r="F18" s="467">
        <f t="shared" si="0"/>
        <v>2810</v>
      </c>
      <c r="G18" s="467">
        <f t="shared" si="0"/>
        <v>5543</v>
      </c>
      <c r="H18" s="467">
        <f t="shared" si="0"/>
        <v>3784</v>
      </c>
      <c r="I18" s="467">
        <f t="shared" si="0"/>
        <v>1336</v>
      </c>
      <c r="J18" s="467">
        <f t="shared" si="0"/>
        <v>1537</v>
      </c>
      <c r="K18" s="467">
        <f t="shared" si="0"/>
        <v>617</v>
      </c>
      <c r="L18" s="14"/>
    </row>
    <row r="19" spans="1:10" ht="16.5" customHeight="1">
      <c r="A19" s="23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.75" customHeight="1">
      <c r="A20" s="9"/>
      <c r="B20" s="6"/>
      <c r="C20" s="6"/>
      <c r="D20" s="6"/>
      <c r="E20" s="6"/>
      <c r="F20" s="6"/>
      <c r="G20" s="6"/>
      <c r="H20" s="6"/>
      <c r="I20" s="6"/>
      <c r="J20" s="6"/>
    </row>
    <row r="21" spans="1:4" s="234" customFormat="1" ht="28.5" customHeight="1">
      <c r="A21" s="18" t="s">
        <v>407</v>
      </c>
      <c r="D21" s="519"/>
    </row>
    <row r="22" s="186" customFormat="1" ht="28.5" customHeight="1">
      <c r="A22" s="274"/>
    </row>
    <row r="23" s="186" customFormat="1" ht="12" customHeight="1">
      <c r="A23" s="274"/>
    </row>
    <row r="24" spans="1:12" s="186" customFormat="1" ht="18" customHeight="1">
      <c r="A24" s="111" t="s">
        <v>551</v>
      </c>
      <c r="K24" s="292"/>
      <c r="L24" s="292" t="s">
        <v>0</v>
      </c>
    </row>
    <row r="25" spans="1:12" s="186" customFormat="1" ht="25.5" customHeight="1">
      <c r="A25" s="217" t="s">
        <v>1</v>
      </c>
      <c r="B25" s="289" t="s">
        <v>181</v>
      </c>
      <c r="C25" s="286"/>
      <c r="D25" s="286"/>
      <c r="E25" s="286"/>
      <c r="F25" s="286"/>
      <c r="G25" s="286"/>
      <c r="H25" s="286"/>
      <c r="I25" s="286"/>
      <c r="J25" s="290"/>
      <c r="K25" s="88"/>
      <c r="L25" s="88" t="s">
        <v>3</v>
      </c>
    </row>
    <row r="26" spans="1:12" ht="75" customHeight="1">
      <c r="A26" s="99"/>
      <c r="B26" s="219" t="s">
        <v>187</v>
      </c>
      <c r="C26" s="219" t="s">
        <v>188</v>
      </c>
      <c r="D26" s="219" t="s">
        <v>189</v>
      </c>
      <c r="E26" s="219" t="s">
        <v>190</v>
      </c>
      <c r="F26" s="219" t="s">
        <v>191</v>
      </c>
      <c r="G26" s="219" t="s">
        <v>192</v>
      </c>
      <c r="H26" s="219" t="s">
        <v>193</v>
      </c>
      <c r="I26" s="219" t="s">
        <v>330</v>
      </c>
      <c r="J26" s="219" t="s">
        <v>312</v>
      </c>
      <c r="K26" s="107" t="s">
        <v>194</v>
      </c>
      <c r="L26" s="107"/>
    </row>
    <row r="27" spans="1:18" ht="24.75" customHeight="1">
      <c r="A27" s="121" t="s">
        <v>14</v>
      </c>
      <c r="B27" s="415" t="s">
        <v>479</v>
      </c>
      <c r="C27" s="415" t="s">
        <v>479</v>
      </c>
      <c r="D27" s="415" t="s">
        <v>479</v>
      </c>
      <c r="E27" s="415">
        <v>938</v>
      </c>
      <c r="F27" s="415">
        <v>368</v>
      </c>
      <c r="G27" s="415" t="s">
        <v>479</v>
      </c>
      <c r="H27" s="415" t="s">
        <v>479</v>
      </c>
      <c r="I27" s="415" t="s">
        <v>479</v>
      </c>
      <c r="J27" s="415">
        <v>6943</v>
      </c>
      <c r="K27" s="415">
        <v>1496</v>
      </c>
      <c r="L27" s="415">
        <f aca="true" t="shared" si="1" ref="L27:L33">SUM(B27:K27,B7:K7)</f>
        <v>15946</v>
      </c>
      <c r="M27" s="368"/>
      <c r="N27" s="368"/>
      <c r="O27" s="368"/>
      <c r="P27" s="368"/>
      <c r="Q27" s="368"/>
      <c r="R27" s="368"/>
    </row>
    <row r="28" spans="1:18" ht="24.75" customHeight="1">
      <c r="A28" s="119" t="s">
        <v>15</v>
      </c>
      <c r="B28" s="324">
        <v>12450</v>
      </c>
      <c r="C28" s="324" t="s">
        <v>479</v>
      </c>
      <c r="D28" s="324" t="s">
        <v>479</v>
      </c>
      <c r="E28" s="324" t="s">
        <v>479</v>
      </c>
      <c r="F28" s="324">
        <v>526</v>
      </c>
      <c r="G28" s="324" t="s">
        <v>479</v>
      </c>
      <c r="H28" s="324" t="s">
        <v>479</v>
      </c>
      <c r="I28" s="324">
        <v>124</v>
      </c>
      <c r="J28" s="324">
        <v>504</v>
      </c>
      <c r="K28" s="324">
        <v>1464</v>
      </c>
      <c r="L28" s="324">
        <f t="shared" si="1"/>
        <v>29531</v>
      </c>
      <c r="M28" s="368"/>
      <c r="N28" s="368"/>
      <c r="O28" s="368"/>
      <c r="P28" s="368"/>
      <c r="Q28" s="368"/>
      <c r="R28" s="368"/>
    </row>
    <row r="29" spans="1:18" ht="24.75" customHeight="1">
      <c r="A29" s="121" t="s">
        <v>467</v>
      </c>
      <c r="B29" s="379" t="s">
        <v>479</v>
      </c>
      <c r="C29" s="379" t="s">
        <v>479</v>
      </c>
      <c r="D29" s="379" t="s">
        <v>479</v>
      </c>
      <c r="E29" s="379" t="s">
        <v>479</v>
      </c>
      <c r="F29" s="379" t="s">
        <v>479</v>
      </c>
      <c r="G29" s="379" t="s">
        <v>479</v>
      </c>
      <c r="H29" s="379" t="s">
        <v>479</v>
      </c>
      <c r="I29" s="379">
        <v>80</v>
      </c>
      <c r="J29" s="379" t="s">
        <v>479</v>
      </c>
      <c r="K29" s="379">
        <v>44</v>
      </c>
      <c r="L29" s="379">
        <f t="shared" si="1"/>
        <v>128</v>
      </c>
      <c r="M29" s="368"/>
      <c r="N29" s="368"/>
      <c r="O29" s="368"/>
      <c r="P29" s="368"/>
      <c r="Q29" s="368"/>
      <c r="R29" s="368"/>
    </row>
    <row r="30" spans="1:18" ht="24.75" customHeight="1">
      <c r="A30" s="119" t="s">
        <v>19</v>
      </c>
      <c r="B30" s="324" t="s">
        <v>479</v>
      </c>
      <c r="C30" s="324">
        <v>684</v>
      </c>
      <c r="D30" s="324">
        <v>814</v>
      </c>
      <c r="E30" s="324" t="s">
        <v>479</v>
      </c>
      <c r="F30" s="324" t="s">
        <v>479</v>
      </c>
      <c r="G30" s="324" t="s">
        <v>479</v>
      </c>
      <c r="H30" s="324" t="s">
        <v>479</v>
      </c>
      <c r="I30" s="324" t="s">
        <v>479</v>
      </c>
      <c r="J30" s="324" t="s">
        <v>479</v>
      </c>
      <c r="K30" s="324" t="s">
        <v>479</v>
      </c>
      <c r="L30" s="324">
        <f t="shared" si="1"/>
        <v>1758</v>
      </c>
      <c r="M30" s="368"/>
      <c r="N30" s="368"/>
      <c r="O30" s="368"/>
      <c r="P30" s="368"/>
      <c r="Q30" s="368"/>
      <c r="R30" s="368"/>
    </row>
    <row r="31" spans="1:18" ht="24.75" customHeight="1">
      <c r="A31" s="121" t="s">
        <v>21</v>
      </c>
      <c r="B31" s="379" t="s">
        <v>479</v>
      </c>
      <c r="C31" s="379" t="s">
        <v>479</v>
      </c>
      <c r="D31" s="379" t="s">
        <v>479</v>
      </c>
      <c r="E31" s="379" t="s">
        <v>479</v>
      </c>
      <c r="F31" s="379" t="s">
        <v>479</v>
      </c>
      <c r="G31" s="379" t="s">
        <v>479</v>
      </c>
      <c r="H31" s="379" t="s">
        <v>479</v>
      </c>
      <c r="I31" s="379" t="s">
        <v>479</v>
      </c>
      <c r="J31" s="379" t="s">
        <v>479</v>
      </c>
      <c r="K31" s="379">
        <v>8</v>
      </c>
      <c r="L31" s="379">
        <f t="shared" si="1"/>
        <v>137</v>
      </c>
      <c r="M31" s="368"/>
      <c r="N31" s="368"/>
      <c r="O31" s="368"/>
      <c r="P31" s="368"/>
      <c r="Q31" s="368"/>
      <c r="R31" s="368"/>
    </row>
    <row r="32" spans="1:18" ht="24.75" customHeight="1">
      <c r="A32" s="119" t="s">
        <v>153</v>
      </c>
      <c r="B32" s="324" t="s">
        <v>479</v>
      </c>
      <c r="C32" s="324" t="s">
        <v>479</v>
      </c>
      <c r="D32" s="324" t="s">
        <v>479</v>
      </c>
      <c r="E32" s="324" t="s">
        <v>479</v>
      </c>
      <c r="F32" s="324" t="s">
        <v>479</v>
      </c>
      <c r="G32" s="324" t="s">
        <v>479</v>
      </c>
      <c r="H32" s="324" t="s">
        <v>479</v>
      </c>
      <c r="I32" s="324" t="s">
        <v>479</v>
      </c>
      <c r="J32" s="324" t="s">
        <v>479</v>
      </c>
      <c r="K32" s="324" t="s">
        <v>479</v>
      </c>
      <c r="L32" s="324">
        <f t="shared" si="1"/>
        <v>0</v>
      </c>
      <c r="M32" s="368"/>
      <c r="N32" s="368"/>
      <c r="O32" s="368"/>
      <c r="P32" s="368"/>
      <c r="Q32" s="368"/>
      <c r="R32" s="368"/>
    </row>
    <row r="33" spans="1:18" ht="36">
      <c r="A33" s="672" t="s">
        <v>458</v>
      </c>
      <c r="B33" s="379" t="s">
        <v>479</v>
      </c>
      <c r="C33" s="379" t="s">
        <v>479</v>
      </c>
      <c r="D33" s="379" t="s">
        <v>479</v>
      </c>
      <c r="E33" s="379" t="s">
        <v>479</v>
      </c>
      <c r="F33" s="379">
        <v>14</v>
      </c>
      <c r="G33" s="379" t="s">
        <v>479</v>
      </c>
      <c r="H33" s="379" t="s">
        <v>479</v>
      </c>
      <c r="I33" s="379" t="s">
        <v>479</v>
      </c>
      <c r="J33" s="379" t="s">
        <v>479</v>
      </c>
      <c r="K33" s="379">
        <v>16</v>
      </c>
      <c r="L33" s="379">
        <f t="shared" si="1"/>
        <v>30</v>
      </c>
      <c r="M33" s="368"/>
      <c r="N33" s="368"/>
      <c r="O33" s="368"/>
      <c r="P33" s="368"/>
      <c r="Q33" s="368"/>
      <c r="R33" s="368"/>
    </row>
    <row r="34" spans="1:18" ht="18">
      <c r="A34" s="732" t="s">
        <v>477</v>
      </c>
      <c r="B34" s="324" t="s">
        <v>479</v>
      </c>
      <c r="C34" s="324" t="s">
        <v>479</v>
      </c>
      <c r="D34" s="324" t="s">
        <v>479</v>
      </c>
      <c r="E34" s="324" t="s">
        <v>479</v>
      </c>
      <c r="F34" s="324" t="s">
        <v>479</v>
      </c>
      <c r="G34" s="324" t="s">
        <v>479</v>
      </c>
      <c r="H34" s="324" t="s">
        <v>479</v>
      </c>
      <c r="I34" s="324" t="s">
        <v>479</v>
      </c>
      <c r="J34" s="324" t="s">
        <v>479</v>
      </c>
      <c r="K34" s="324" t="s">
        <v>479</v>
      </c>
      <c r="L34" s="324"/>
      <c r="M34" s="368"/>
      <c r="N34" s="368"/>
      <c r="O34" s="368"/>
      <c r="P34" s="368"/>
      <c r="Q34" s="368"/>
      <c r="R34" s="368"/>
    </row>
    <row r="35" spans="1:18" ht="24.75" customHeight="1">
      <c r="A35" s="733" t="s">
        <v>131</v>
      </c>
      <c r="B35" s="379">
        <v>556</v>
      </c>
      <c r="C35" s="379" t="s">
        <v>479</v>
      </c>
      <c r="D35" s="379" t="s">
        <v>479</v>
      </c>
      <c r="E35" s="379" t="s">
        <v>479</v>
      </c>
      <c r="F35" s="379">
        <v>78</v>
      </c>
      <c r="G35" s="379" t="s">
        <v>479</v>
      </c>
      <c r="H35" s="379" t="s">
        <v>479</v>
      </c>
      <c r="I35" s="379" t="s">
        <v>479</v>
      </c>
      <c r="J35" s="379" t="s">
        <v>479</v>
      </c>
      <c r="K35" s="379">
        <v>253</v>
      </c>
      <c r="L35" s="379">
        <f>SUM(B35:K35,B15:K15)</f>
        <v>1497</v>
      </c>
      <c r="M35" s="368"/>
      <c r="N35" s="368"/>
      <c r="O35" s="368"/>
      <c r="P35" s="368"/>
      <c r="Q35" s="368"/>
      <c r="R35" s="368"/>
    </row>
    <row r="36" spans="1:18" ht="24.75" customHeight="1">
      <c r="A36" s="732" t="s">
        <v>132</v>
      </c>
      <c r="B36" s="324" t="s">
        <v>479</v>
      </c>
      <c r="C36" s="324" t="s">
        <v>479</v>
      </c>
      <c r="D36" s="324" t="s">
        <v>479</v>
      </c>
      <c r="E36" s="324" t="s">
        <v>479</v>
      </c>
      <c r="F36" s="324" t="s">
        <v>479</v>
      </c>
      <c r="G36" s="324" t="s">
        <v>479</v>
      </c>
      <c r="H36" s="324" t="s">
        <v>479</v>
      </c>
      <c r="I36" s="324" t="s">
        <v>479</v>
      </c>
      <c r="J36" s="324" t="s">
        <v>479</v>
      </c>
      <c r="K36" s="324" t="s">
        <v>479</v>
      </c>
      <c r="L36" s="324">
        <f>SUM(B36:K36,B16:K16)</f>
        <v>400</v>
      </c>
      <c r="M36" s="368"/>
      <c r="N36" s="368"/>
      <c r="O36" s="368"/>
      <c r="P36" s="368"/>
      <c r="Q36" s="368"/>
      <c r="R36" s="368"/>
    </row>
    <row r="37" spans="1:18" s="14" customFormat="1" ht="30" customHeight="1">
      <c r="A37" s="733" t="s">
        <v>134</v>
      </c>
      <c r="B37" s="379">
        <v>1160</v>
      </c>
      <c r="C37" s="379" t="s">
        <v>479</v>
      </c>
      <c r="D37" s="379" t="s">
        <v>479</v>
      </c>
      <c r="E37" s="379" t="s">
        <v>479</v>
      </c>
      <c r="F37" s="379">
        <v>390</v>
      </c>
      <c r="G37" s="379">
        <v>0</v>
      </c>
      <c r="H37" s="379">
        <v>0</v>
      </c>
      <c r="I37" s="379">
        <v>0</v>
      </c>
      <c r="J37" s="379" t="s">
        <v>479</v>
      </c>
      <c r="K37" s="379">
        <v>394</v>
      </c>
      <c r="L37" s="379">
        <f>SUM(B37:K37,B17:K17)</f>
        <v>13850</v>
      </c>
      <c r="M37" s="413"/>
      <c r="N37" s="413"/>
      <c r="O37" s="413"/>
      <c r="P37" s="413"/>
      <c r="Q37" s="413"/>
      <c r="R37" s="413"/>
    </row>
    <row r="38" spans="1:12" ht="30" customHeight="1" hidden="1">
      <c r="A38" s="463" t="s">
        <v>135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4" ht="30" customHeight="1">
      <c r="A39" s="132" t="s">
        <v>57</v>
      </c>
      <c r="B39" s="461">
        <f>SUM(B27:B37)</f>
        <v>14166</v>
      </c>
      <c r="C39" s="461">
        <f aca="true" t="shared" si="2" ref="C39:L39">SUM(C27:C37)</f>
        <v>684</v>
      </c>
      <c r="D39" s="461">
        <f t="shared" si="2"/>
        <v>814</v>
      </c>
      <c r="E39" s="461">
        <f t="shared" si="2"/>
        <v>938</v>
      </c>
      <c r="F39" s="461">
        <f t="shared" si="2"/>
        <v>1376</v>
      </c>
      <c r="G39" s="461">
        <f t="shared" si="2"/>
        <v>0</v>
      </c>
      <c r="H39" s="461">
        <f t="shared" si="2"/>
        <v>0</v>
      </c>
      <c r="I39" s="461">
        <f t="shared" si="2"/>
        <v>204</v>
      </c>
      <c r="J39" s="461">
        <f t="shared" si="2"/>
        <v>7447</v>
      </c>
      <c r="K39" s="461">
        <f t="shared" si="2"/>
        <v>3675</v>
      </c>
      <c r="L39" s="461">
        <f t="shared" si="2"/>
        <v>63277</v>
      </c>
      <c r="M39" s="14"/>
      <c r="N39" s="14"/>
    </row>
    <row r="40" ht="15.75" customHeight="1"/>
    <row r="41" ht="16.5" customHeight="1">
      <c r="A41" s="6"/>
    </row>
    <row r="68" ht="12.75">
      <c r="L68" s="722"/>
    </row>
  </sheetData>
  <sheetProtection/>
  <printOptions/>
  <pageMargins left="0.62" right="0.57" top="0.77" bottom="0.65" header="0.5" footer="0.5"/>
  <pageSetup fitToHeight="2" horizontalDpi="300" verticalDpi="300" orientation="landscape" paperSize="9" scale="4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6"/>
  </sheetPr>
  <dimension ref="A1:AA66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42.00390625" style="0" customWidth="1"/>
    <col min="2" max="2" width="23.57421875" style="0" customWidth="1"/>
    <col min="3" max="7" width="20.7109375" style="0" customWidth="1"/>
    <col min="8" max="8" width="25.00390625" style="0" customWidth="1"/>
    <col min="9" max="9" width="25.28125" style="0" customWidth="1"/>
    <col min="10" max="10" width="26.7109375" style="0" customWidth="1"/>
    <col min="11" max="11" width="20.7109375" style="0" customWidth="1"/>
    <col min="12" max="12" width="20.57421875" style="0" customWidth="1"/>
  </cols>
  <sheetData>
    <row r="1" spans="1:11" s="234" customFormat="1" ht="37.5" customHeight="1">
      <c r="A1" s="18" t="s">
        <v>541</v>
      </c>
      <c r="K1" s="263"/>
    </row>
    <row r="2" spans="1:11" s="186" customFormat="1" ht="18" customHeight="1">
      <c r="A2" s="111" t="s">
        <v>551</v>
      </c>
      <c r="K2" s="89" t="s">
        <v>0</v>
      </c>
    </row>
    <row r="3" spans="1:11" s="186" customFormat="1" ht="25.5" customHeight="1">
      <c r="A3" s="217" t="s">
        <v>1</v>
      </c>
      <c r="B3" s="289" t="s">
        <v>181</v>
      </c>
      <c r="C3" s="286"/>
      <c r="D3" s="286"/>
      <c r="E3" s="286"/>
      <c r="F3" s="286"/>
      <c r="G3" s="286"/>
      <c r="H3" s="286"/>
      <c r="I3" s="286"/>
      <c r="J3" s="287"/>
      <c r="K3" s="194"/>
    </row>
    <row r="4" spans="1:11" ht="75" customHeight="1">
      <c r="A4" s="99"/>
      <c r="B4" s="219" t="s">
        <v>310</v>
      </c>
      <c r="C4" s="219" t="s">
        <v>311</v>
      </c>
      <c r="D4" s="219" t="s">
        <v>182</v>
      </c>
      <c r="E4" s="219" t="s">
        <v>257</v>
      </c>
      <c r="F4" s="219" t="s">
        <v>258</v>
      </c>
      <c r="G4" s="219" t="s">
        <v>183</v>
      </c>
      <c r="H4" s="219" t="s">
        <v>184</v>
      </c>
      <c r="I4" s="219" t="s">
        <v>185</v>
      </c>
      <c r="J4" s="219" t="s">
        <v>259</v>
      </c>
      <c r="K4" s="219" t="s">
        <v>186</v>
      </c>
    </row>
    <row r="5" spans="1:27" ht="24.75" customHeight="1">
      <c r="A5" s="121" t="s">
        <v>14</v>
      </c>
      <c r="B5" s="379">
        <v>78461</v>
      </c>
      <c r="C5" s="325">
        <v>0</v>
      </c>
      <c r="D5" s="379">
        <v>1158</v>
      </c>
      <c r="E5" s="379">
        <v>11406</v>
      </c>
      <c r="F5" s="379">
        <v>3246</v>
      </c>
      <c r="G5" s="379">
        <v>3228</v>
      </c>
      <c r="H5" s="379">
        <v>1489</v>
      </c>
      <c r="I5" s="379">
        <v>990</v>
      </c>
      <c r="J5" s="379">
        <v>1048</v>
      </c>
      <c r="K5" s="379">
        <v>355</v>
      </c>
      <c r="L5" s="464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</row>
    <row r="6" spans="1:27" ht="24.75" customHeight="1">
      <c r="A6" s="119" t="s">
        <v>15</v>
      </c>
      <c r="B6" s="324" t="s">
        <v>479</v>
      </c>
      <c r="C6" s="324">
        <v>0</v>
      </c>
      <c r="D6" s="324">
        <v>220</v>
      </c>
      <c r="E6" s="324">
        <v>2217</v>
      </c>
      <c r="F6" s="324">
        <v>6449</v>
      </c>
      <c r="G6" s="324">
        <v>11287</v>
      </c>
      <c r="H6" s="324">
        <v>8205</v>
      </c>
      <c r="I6" s="324">
        <v>1512</v>
      </c>
      <c r="J6" s="324">
        <v>4051</v>
      </c>
      <c r="K6" s="324">
        <v>2621</v>
      </c>
      <c r="L6" s="464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</row>
    <row r="7" spans="1:27" ht="24.75" customHeight="1">
      <c r="A7" s="121" t="s">
        <v>467</v>
      </c>
      <c r="B7" s="379" t="s">
        <v>479</v>
      </c>
      <c r="C7" s="379">
        <v>0</v>
      </c>
      <c r="D7" s="379" t="s">
        <v>479</v>
      </c>
      <c r="E7" s="379">
        <v>38</v>
      </c>
      <c r="F7" s="379" t="s">
        <v>479</v>
      </c>
      <c r="G7" s="379">
        <v>40</v>
      </c>
      <c r="H7" s="379">
        <v>96</v>
      </c>
      <c r="I7" s="379" t="s">
        <v>479</v>
      </c>
      <c r="J7" s="379" t="s">
        <v>479</v>
      </c>
      <c r="K7" s="379" t="s">
        <v>479</v>
      </c>
      <c r="L7" s="464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</row>
    <row r="8" spans="1:27" ht="24.75" customHeight="1">
      <c r="A8" s="119" t="s">
        <v>19</v>
      </c>
      <c r="B8" s="324" t="s">
        <v>479</v>
      </c>
      <c r="C8" s="324">
        <v>0</v>
      </c>
      <c r="D8" s="324" t="s">
        <v>479</v>
      </c>
      <c r="E8" s="324">
        <v>8</v>
      </c>
      <c r="F8" s="324">
        <v>59</v>
      </c>
      <c r="G8" s="324">
        <v>102</v>
      </c>
      <c r="H8" s="324">
        <v>64</v>
      </c>
      <c r="I8" s="324" t="s">
        <v>479</v>
      </c>
      <c r="J8" s="324" t="s">
        <v>479</v>
      </c>
      <c r="K8" s="522">
        <v>1562</v>
      </c>
      <c r="L8" s="464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</row>
    <row r="9" spans="1:27" ht="24.75" customHeight="1">
      <c r="A9" s="121" t="s">
        <v>20</v>
      </c>
      <c r="B9" s="379" t="s">
        <v>479</v>
      </c>
      <c r="C9" s="379">
        <v>0</v>
      </c>
      <c r="D9" s="379" t="s">
        <v>479</v>
      </c>
      <c r="E9" s="379">
        <v>2</v>
      </c>
      <c r="F9" s="379" t="s">
        <v>479</v>
      </c>
      <c r="G9" s="379" t="s">
        <v>479</v>
      </c>
      <c r="H9" s="379" t="s">
        <v>479</v>
      </c>
      <c r="I9" s="379" t="s">
        <v>479</v>
      </c>
      <c r="J9" s="379" t="s">
        <v>479</v>
      </c>
      <c r="K9" s="379" t="s">
        <v>479</v>
      </c>
      <c r="L9" s="464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</row>
    <row r="10" spans="1:27" ht="24.75" customHeight="1">
      <c r="A10" s="119" t="s">
        <v>21</v>
      </c>
      <c r="B10" s="324" t="s">
        <v>479</v>
      </c>
      <c r="C10" s="324">
        <v>0</v>
      </c>
      <c r="D10" s="324" t="s">
        <v>479</v>
      </c>
      <c r="E10" s="324">
        <v>87</v>
      </c>
      <c r="F10" s="324">
        <v>383</v>
      </c>
      <c r="G10" s="324">
        <v>778</v>
      </c>
      <c r="H10" s="324">
        <v>776</v>
      </c>
      <c r="I10" s="324" t="s">
        <v>479</v>
      </c>
      <c r="J10" s="324" t="s">
        <v>479</v>
      </c>
      <c r="K10" s="324" t="s">
        <v>479</v>
      </c>
      <c r="L10" s="464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</row>
    <row r="11" spans="1:27" ht="24.75" customHeight="1">
      <c r="A11" s="121" t="s">
        <v>24</v>
      </c>
      <c r="B11" s="379" t="s">
        <v>479</v>
      </c>
      <c r="C11" s="379">
        <v>0</v>
      </c>
      <c r="D11" s="379" t="s">
        <v>479</v>
      </c>
      <c r="E11" s="379" t="s">
        <v>479</v>
      </c>
      <c r="F11" s="379" t="s">
        <v>479</v>
      </c>
      <c r="G11" s="379" t="s">
        <v>479</v>
      </c>
      <c r="H11" s="379" t="s">
        <v>479</v>
      </c>
      <c r="I11" s="379" t="s">
        <v>479</v>
      </c>
      <c r="J11" s="379" t="s">
        <v>479</v>
      </c>
      <c r="K11" s="379" t="s">
        <v>479</v>
      </c>
      <c r="L11" s="464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</row>
    <row r="12" spans="1:27" ht="24.75" customHeight="1">
      <c r="A12" s="119" t="s">
        <v>25</v>
      </c>
      <c r="B12" s="324" t="s">
        <v>479</v>
      </c>
      <c r="C12" s="324">
        <v>0</v>
      </c>
      <c r="D12" s="324" t="s">
        <v>479</v>
      </c>
      <c r="E12" s="324" t="s">
        <v>479</v>
      </c>
      <c r="F12" s="324" t="s">
        <v>479</v>
      </c>
      <c r="G12" s="324" t="s">
        <v>479</v>
      </c>
      <c r="H12" s="324" t="s">
        <v>479</v>
      </c>
      <c r="I12" s="324" t="s">
        <v>479</v>
      </c>
      <c r="J12" s="324" t="s">
        <v>479</v>
      </c>
      <c r="K12" s="324" t="s">
        <v>479</v>
      </c>
      <c r="L12" s="464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</row>
    <row r="13" spans="1:27" ht="24.75" customHeight="1">
      <c r="A13" s="121" t="s">
        <v>153</v>
      </c>
      <c r="B13" s="379">
        <v>0</v>
      </c>
      <c r="C13" s="379">
        <v>0</v>
      </c>
      <c r="D13" s="379" t="s">
        <v>479</v>
      </c>
      <c r="E13" s="379" t="s">
        <v>479</v>
      </c>
      <c r="F13" s="379">
        <v>32</v>
      </c>
      <c r="G13" s="379" t="s">
        <v>479</v>
      </c>
      <c r="H13" s="379" t="s">
        <v>479</v>
      </c>
      <c r="I13" s="379" t="s">
        <v>479</v>
      </c>
      <c r="J13" s="379" t="s">
        <v>479</v>
      </c>
      <c r="K13" s="379" t="s">
        <v>479</v>
      </c>
      <c r="L13" s="464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</row>
    <row r="14" spans="1:27" ht="36">
      <c r="A14" s="296" t="s">
        <v>458</v>
      </c>
      <c r="B14" s="324" t="s">
        <v>479</v>
      </c>
      <c r="C14" s="324">
        <v>0</v>
      </c>
      <c r="D14" s="324" t="s">
        <v>479</v>
      </c>
      <c r="E14" s="324">
        <v>22</v>
      </c>
      <c r="F14" s="324">
        <v>48</v>
      </c>
      <c r="G14" s="324">
        <v>59</v>
      </c>
      <c r="H14" s="324">
        <v>134</v>
      </c>
      <c r="I14" s="324" t="s">
        <v>479</v>
      </c>
      <c r="J14" s="324" t="s">
        <v>479</v>
      </c>
      <c r="K14" s="324" t="s">
        <v>479</v>
      </c>
      <c r="L14" s="464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</row>
    <row r="15" spans="1:27" ht="24.75" customHeight="1">
      <c r="A15" s="121" t="s">
        <v>243</v>
      </c>
      <c r="B15" s="379" t="s">
        <v>479</v>
      </c>
      <c r="C15" s="379">
        <v>0</v>
      </c>
      <c r="D15" s="379" t="s">
        <v>479</v>
      </c>
      <c r="E15" s="379" t="s">
        <v>479</v>
      </c>
      <c r="F15" s="379">
        <v>11</v>
      </c>
      <c r="G15" s="379">
        <v>2</v>
      </c>
      <c r="H15" s="379" t="s">
        <v>479</v>
      </c>
      <c r="I15" s="379" t="s">
        <v>479</v>
      </c>
      <c r="J15" s="379" t="s">
        <v>479</v>
      </c>
      <c r="K15" s="379" t="s">
        <v>479</v>
      </c>
      <c r="L15" s="464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</row>
    <row r="16" spans="1:27" ht="24.75" customHeight="1">
      <c r="A16" s="119" t="s">
        <v>244</v>
      </c>
      <c r="B16" s="324" t="s">
        <v>479</v>
      </c>
      <c r="C16" s="324">
        <v>0</v>
      </c>
      <c r="D16" s="324" t="s">
        <v>479</v>
      </c>
      <c r="E16" s="324">
        <v>7</v>
      </c>
      <c r="F16" s="324">
        <v>121</v>
      </c>
      <c r="G16" s="324">
        <v>476</v>
      </c>
      <c r="H16" s="324">
        <v>228</v>
      </c>
      <c r="I16" s="324" t="s">
        <v>479</v>
      </c>
      <c r="J16" s="324" t="s">
        <v>479</v>
      </c>
      <c r="K16" s="324" t="s">
        <v>479</v>
      </c>
      <c r="L16" s="464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</row>
    <row r="17" spans="1:27" ht="24.75" customHeight="1">
      <c r="A17" s="121" t="s">
        <v>468</v>
      </c>
      <c r="B17" s="379">
        <v>0</v>
      </c>
      <c r="C17" s="379">
        <v>0</v>
      </c>
      <c r="D17" s="379" t="s">
        <v>479</v>
      </c>
      <c r="E17" s="379" t="s">
        <v>479</v>
      </c>
      <c r="F17" s="379" t="s">
        <v>479</v>
      </c>
      <c r="G17" s="379" t="s">
        <v>479</v>
      </c>
      <c r="H17" s="379" t="s">
        <v>479</v>
      </c>
      <c r="I17" s="379" t="s">
        <v>479</v>
      </c>
      <c r="J17" s="379" t="s">
        <v>479</v>
      </c>
      <c r="K17" s="379" t="s">
        <v>479</v>
      </c>
      <c r="L17" s="464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</row>
    <row r="18" spans="1:27" ht="24.75" customHeight="1">
      <c r="A18" s="119" t="s">
        <v>131</v>
      </c>
      <c r="B18" s="324" t="s">
        <v>479</v>
      </c>
      <c r="C18" s="324">
        <v>0</v>
      </c>
      <c r="D18" s="324" t="s">
        <v>479</v>
      </c>
      <c r="E18" s="324" t="s">
        <v>479</v>
      </c>
      <c r="F18" s="324" t="s">
        <v>479</v>
      </c>
      <c r="G18" s="324">
        <v>534</v>
      </c>
      <c r="H18" s="324" t="s">
        <v>479</v>
      </c>
      <c r="I18" s="324" t="s">
        <v>479</v>
      </c>
      <c r="J18" s="324" t="s">
        <v>479</v>
      </c>
      <c r="K18" s="324" t="s">
        <v>479</v>
      </c>
      <c r="L18" s="464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</row>
    <row r="19" spans="1:27" ht="24.75" customHeight="1">
      <c r="A19" s="121" t="s">
        <v>132</v>
      </c>
      <c r="B19" s="379">
        <v>0</v>
      </c>
      <c r="C19" s="379">
        <v>0</v>
      </c>
      <c r="D19" s="379" t="s">
        <v>479</v>
      </c>
      <c r="E19" s="379" t="s">
        <v>479</v>
      </c>
      <c r="F19" s="379" t="s">
        <v>479</v>
      </c>
      <c r="G19" s="379" t="s">
        <v>479</v>
      </c>
      <c r="H19" s="379" t="s">
        <v>479</v>
      </c>
      <c r="I19" s="379" t="s">
        <v>479</v>
      </c>
      <c r="J19" s="379" t="s">
        <v>479</v>
      </c>
      <c r="K19" s="379" t="s">
        <v>479</v>
      </c>
      <c r="L19" s="464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</row>
    <row r="20" spans="1:27" s="14" customFormat="1" ht="30" customHeight="1">
      <c r="A20" s="119" t="s">
        <v>134</v>
      </c>
      <c r="B20" s="324" t="s">
        <v>479</v>
      </c>
      <c r="C20" s="324">
        <v>0</v>
      </c>
      <c r="D20" s="324">
        <v>457</v>
      </c>
      <c r="E20" s="324" t="s">
        <v>479</v>
      </c>
      <c r="F20" s="324">
        <v>1126</v>
      </c>
      <c r="G20" s="324">
        <v>4033</v>
      </c>
      <c r="H20" s="324">
        <v>3030</v>
      </c>
      <c r="I20" s="324" t="s">
        <v>479</v>
      </c>
      <c r="J20" s="324" t="s">
        <v>479</v>
      </c>
      <c r="K20" s="324" t="s">
        <v>479</v>
      </c>
      <c r="L20" s="465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</row>
    <row r="21" spans="1:12" ht="30" customHeight="1">
      <c r="A21" s="132" t="s">
        <v>57</v>
      </c>
      <c r="B21" s="461">
        <f>SUM(B5:B20)</f>
        <v>78461</v>
      </c>
      <c r="C21" s="461">
        <f>SUM(C5:C20)</f>
        <v>0</v>
      </c>
      <c r="D21" s="461">
        <f aca="true" t="shared" si="0" ref="D21:K21">SUM(D5:D20)</f>
        <v>1835</v>
      </c>
      <c r="E21" s="461">
        <f t="shared" si="0"/>
        <v>13787</v>
      </c>
      <c r="F21" s="461">
        <f t="shared" si="0"/>
        <v>11475</v>
      </c>
      <c r="G21" s="461">
        <f t="shared" si="0"/>
        <v>20539</v>
      </c>
      <c r="H21" s="461">
        <f t="shared" si="0"/>
        <v>14022</v>
      </c>
      <c r="I21" s="461">
        <f t="shared" si="0"/>
        <v>2502</v>
      </c>
      <c r="J21" s="461">
        <f t="shared" si="0"/>
        <v>5099</v>
      </c>
      <c r="K21" s="461">
        <f t="shared" si="0"/>
        <v>4538</v>
      </c>
      <c r="L21" s="186"/>
    </row>
    <row r="22" spans="1:10" ht="16.5" customHeight="1">
      <c r="A22" s="23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.75" customHeight="1">
      <c r="A23" s="9"/>
      <c r="B23" s="6"/>
      <c r="C23" s="6"/>
      <c r="D23" s="6"/>
      <c r="E23" s="6"/>
      <c r="F23" s="6"/>
      <c r="G23" s="6"/>
      <c r="H23" s="6"/>
      <c r="I23" s="6"/>
      <c r="J23" s="6"/>
    </row>
    <row r="24" s="234" customFormat="1" ht="37.5" customHeight="1">
      <c r="A24" s="18" t="s">
        <v>363</v>
      </c>
    </row>
    <row r="25" spans="1:12" s="186" customFormat="1" ht="18" customHeight="1">
      <c r="A25" s="111" t="s">
        <v>551</v>
      </c>
      <c r="K25" s="292"/>
      <c r="L25" s="292" t="s">
        <v>0</v>
      </c>
    </row>
    <row r="26" spans="1:12" s="186" customFormat="1" ht="25.5" customHeight="1">
      <c r="A26" s="217" t="s">
        <v>1</v>
      </c>
      <c r="B26" s="289" t="s">
        <v>181</v>
      </c>
      <c r="C26" s="286"/>
      <c r="D26" s="286"/>
      <c r="E26" s="286"/>
      <c r="F26" s="286"/>
      <c r="G26" s="286"/>
      <c r="H26" s="286"/>
      <c r="I26" s="286"/>
      <c r="J26" s="290"/>
      <c r="K26" s="88"/>
      <c r="L26" s="88" t="s">
        <v>3</v>
      </c>
    </row>
    <row r="27" spans="1:12" ht="75" customHeight="1">
      <c r="A27" s="99"/>
      <c r="B27" s="219" t="s">
        <v>187</v>
      </c>
      <c r="C27" s="219" t="s">
        <v>188</v>
      </c>
      <c r="D27" s="219" t="s">
        <v>189</v>
      </c>
      <c r="E27" s="219" t="s">
        <v>190</v>
      </c>
      <c r="F27" s="219" t="s">
        <v>191</v>
      </c>
      <c r="G27" s="219" t="s">
        <v>192</v>
      </c>
      <c r="H27" s="219" t="s">
        <v>193</v>
      </c>
      <c r="I27" s="219" t="s">
        <v>330</v>
      </c>
      <c r="J27" s="219" t="s">
        <v>312</v>
      </c>
      <c r="K27" s="107" t="s">
        <v>194</v>
      </c>
      <c r="L27" s="107"/>
    </row>
    <row r="28" spans="1:12" ht="24.75" customHeight="1">
      <c r="A28" s="121" t="s">
        <v>14</v>
      </c>
      <c r="B28" s="379">
        <v>132</v>
      </c>
      <c r="C28" s="379" t="s">
        <v>479</v>
      </c>
      <c r="D28" s="379">
        <v>104</v>
      </c>
      <c r="E28" s="379">
        <v>308</v>
      </c>
      <c r="F28" s="379">
        <v>7271</v>
      </c>
      <c r="G28" s="379" t="s">
        <v>479</v>
      </c>
      <c r="H28" s="379" t="s">
        <v>479</v>
      </c>
      <c r="I28" s="379">
        <v>18</v>
      </c>
      <c r="J28" s="379">
        <v>102</v>
      </c>
      <c r="K28" s="379">
        <v>34135</v>
      </c>
      <c r="L28" s="330">
        <f aca="true" t="shared" si="1" ref="L28:L44">SUM(B28:K28,B5:K5)</f>
        <v>143451</v>
      </c>
    </row>
    <row r="29" spans="1:12" ht="24.75" customHeight="1">
      <c r="A29" s="119" t="s">
        <v>15</v>
      </c>
      <c r="B29" s="324">
        <v>21780</v>
      </c>
      <c r="C29" s="324" t="s">
        <v>479</v>
      </c>
      <c r="D29" s="324" t="s">
        <v>479</v>
      </c>
      <c r="E29" s="324" t="s">
        <v>479</v>
      </c>
      <c r="F29" s="324">
        <v>9459</v>
      </c>
      <c r="G29" s="324" t="s">
        <v>479</v>
      </c>
      <c r="H29" s="324" t="s">
        <v>479</v>
      </c>
      <c r="I29" s="324" t="s">
        <v>479</v>
      </c>
      <c r="J29" s="324">
        <v>110</v>
      </c>
      <c r="K29" s="324">
        <v>8539</v>
      </c>
      <c r="L29" s="329">
        <f t="shared" si="1"/>
        <v>76450</v>
      </c>
    </row>
    <row r="30" spans="1:12" ht="24.75" customHeight="1">
      <c r="A30" s="121" t="s">
        <v>467</v>
      </c>
      <c r="B30" s="379" t="s">
        <v>479</v>
      </c>
      <c r="C30" s="379" t="s">
        <v>479</v>
      </c>
      <c r="D30" s="379" t="s">
        <v>479</v>
      </c>
      <c r="E30" s="379">
        <v>48</v>
      </c>
      <c r="F30" s="379">
        <v>72</v>
      </c>
      <c r="G30" s="379" t="s">
        <v>479</v>
      </c>
      <c r="H30" s="379" t="s">
        <v>479</v>
      </c>
      <c r="I30" s="379" t="s">
        <v>479</v>
      </c>
      <c r="J30" s="379">
        <v>43</v>
      </c>
      <c r="K30" s="379">
        <v>6868</v>
      </c>
      <c r="L30" s="330">
        <f t="shared" si="1"/>
        <v>7205</v>
      </c>
    </row>
    <row r="31" spans="1:12" ht="24.75" customHeight="1">
      <c r="A31" s="119" t="s">
        <v>19</v>
      </c>
      <c r="B31" s="324">
        <v>162</v>
      </c>
      <c r="C31" s="324">
        <v>8</v>
      </c>
      <c r="D31" s="324">
        <v>100</v>
      </c>
      <c r="E31" s="324" t="s">
        <v>479</v>
      </c>
      <c r="F31" s="324">
        <v>96</v>
      </c>
      <c r="G31" s="324">
        <v>4058</v>
      </c>
      <c r="H31" s="324">
        <v>78</v>
      </c>
      <c r="I31" s="324" t="s">
        <v>479</v>
      </c>
      <c r="J31" s="324" t="s">
        <v>479</v>
      </c>
      <c r="K31" s="324">
        <v>1548</v>
      </c>
      <c r="L31" s="329">
        <f t="shared" si="1"/>
        <v>7845</v>
      </c>
    </row>
    <row r="32" spans="1:12" ht="24.75" customHeight="1">
      <c r="A32" s="121" t="s">
        <v>20</v>
      </c>
      <c r="B32" s="379" t="s">
        <v>479</v>
      </c>
      <c r="C32" s="379" t="s">
        <v>479</v>
      </c>
      <c r="D32" s="379" t="s">
        <v>479</v>
      </c>
      <c r="E32" s="379" t="s">
        <v>479</v>
      </c>
      <c r="F32" s="379" t="s">
        <v>479</v>
      </c>
      <c r="G32" s="379" t="s">
        <v>479</v>
      </c>
      <c r="H32" s="379" t="s">
        <v>479</v>
      </c>
      <c r="I32" s="379" t="s">
        <v>479</v>
      </c>
      <c r="J32" s="379" t="s">
        <v>479</v>
      </c>
      <c r="K32" s="379">
        <v>15</v>
      </c>
      <c r="L32" s="330">
        <f t="shared" si="1"/>
        <v>17</v>
      </c>
    </row>
    <row r="33" spans="1:12" ht="24.75" customHeight="1">
      <c r="A33" s="119" t="s">
        <v>21</v>
      </c>
      <c r="B33" s="324">
        <v>95</v>
      </c>
      <c r="C33" s="324" t="s">
        <v>479</v>
      </c>
      <c r="D33" s="324" t="s">
        <v>479</v>
      </c>
      <c r="E33" s="324" t="s">
        <v>479</v>
      </c>
      <c r="F33" s="324">
        <v>342</v>
      </c>
      <c r="G33" s="324" t="s">
        <v>479</v>
      </c>
      <c r="H33" s="324" t="s">
        <v>479</v>
      </c>
      <c r="I33" s="324" t="s">
        <v>479</v>
      </c>
      <c r="J33" s="324" t="s">
        <v>479</v>
      </c>
      <c r="K33" s="324">
        <v>862</v>
      </c>
      <c r="L33" s="329">
        <f t="shared" si="1"/>
        <v>3323</v>
      </c>
    </row>
    <row r="34" spans="1:12" ht="24.75" customHeight="1">
      <c r="A34" s="121" t="s">
        <v>24</v>
      </c>
      <c r="B34" s="379" t="s">
        <v>479</v>
      </c>
      <c r="C34" s="379" t="s">
        <v>479</v>
      </c>
      <c r="D34" s="379" t="s">
        <v>479</v>
      </c>
      <c r="E34" s="379" t="s">
        <v>479</v>
      </c>
      <c r="F34" s="379" t="s">
        <v>479</v>
      </c>
      <c r="G34" s="379" t="s">
        <v>479</v>
      </c>
      <c r="H34" s="379" t="s">
        <v>479</v>
      </c>
      <c r="I34" s="379" t="s">
        <v>479</v>
      </c>
      <c r="J34" s="379" t="s">
        <v>479</v>
      </c>
      <c r="K34" s="379">
        <v>26</v>
      </c>
      <c r="L34" s="330">
        <f t="shared" si="1"/>
        <v>26</v>
      </c>
    </row>
    <row r="35" spans="1:12" ht="24.75" customHeight="1">
      <c r="A35" s="119" t="s">
        <v>25</v>
      </c>
      <c r="B35" s="324" t="s">
        <v>479</v>
      </c>
      <c r="C35" s="324" t="s">
        <v>479</v>
      </c>
      <c r="D35" s="324" t="s">
        <v>479</v>
      </c>
      <c r="E35" s="324" t="s">
        <v>479</v>
      </c>
      <c r="F35" s="324" t="s">
        <v>479</v>
      </c>
      <c r="G35" s="324" t="s">
        <v>479</v>
      </c>
      <c r="H35" s="324" t="s">
        <v>479</v>
      </c>
      <c r="I35" s="324" t="s">
        <v>479</v>
      </c>
      <c r="J35" s="324" t="s">
        <v>479</v>
      </c>
      <c r="K35" s="324">
        <v>38</v>
      </c>
      <c r="L35" s="329">
        <f t="shared" si="1"/>
        <v>38</v>
      </c>
    </row>
    <row r="36" spans="1:12" ht="24.75" customHeight="1">
      <c r="A36" s="121" t="s">
        <v>153</v>
      </c>
      <c r="B36" s="379" t="s">
        <v>479</v>
      </c>
      <c r="C36" s="379" t="s">
        <v>479</v>
      </c>
      <c r="D36" s="379" t="s">
        <v>479</v>
      </c>
      <c r="E36" s="379" t="s">
        <v>479</v>
      </c>
      <c r="F36" s="379" t="s">
        <v>479</v>
      </c>
      <c r="G36" s="379" t="s">
        <v>479</v>
      </c>
      <c r="H36" s="379">
        <v>40</v>
      </c>
      <c r="I36" s="379" t="s">
        <v>479</v>
      </c>
      <c r="J36" s="379" t="s">
        <v>479</v>
      </c>
      <c r="K36" s="379" t="s">
        <v>479</v>
      </c>
      <c r="L36" s="330">
        <f t="shared" si="1"/>
        <v>72</v>
      </c>
    </row>
    <row r="37" spans="1:15" ht="36">
      <c r="A37" s="296" t="s">
        <v>458</v>
      </c>
      <c r="B37" s="324" t="s">
        <v>479</v>
      </c>
      <c r="C37" s="324" t="s">
        <v>479</v>
      </c>
      <c r="D37" s="324">
        <v>8</v>
      </c>
      <c r="E37" s="324" t="s">
        <v>479</v>
      </c>
      <c r="F37" s="324">
        <v>188</v>
      </c>
      <c r="G37" s="324" t="s">
        <v>479</v>
      </c>
      <c r="H37" s="324" t="s">
        <v>479</v>
      </c>
      <c r="I37" s="324" t="s">
        <v>479</v>
      </c>
      <c r="J37" s="324" t="s">
        <v>479</v>
      </c>
      <c r="K37" s="324">
        <v>2266</v>
      </c>
      <c r="L37" s="329">
        <f t="shared" si="1"/>
        <v>2725</v>
      </c>
      <c r="N37" s="34"/>
      <c r="O37" s="19"/>
    </row>
    <row r="38" spans="1:12" ht="24.75" customHeight="1">
      <c r="A38" s="121" t="s">
        <v>293</v>
      </c>
      <c r="B38" s="379" t="s">
        <v>479</v>
      </c>
      <c r="C38" s="379" t="s">
        <v>479</v>
      </c>
      <c r="D38" s="379" t="s">
        <v>479</v>
      </c>
      <c r="E38" s="379" t="s">
        <v>479</v>
      </c>
      <c r="F38" s="379" t="s">
        <v>479</v>
      </c>
      <c r="G38" s="379" t="s">
        <v>479</v>
      </c>
      <c r="H38" s="379" t="s">
        <v>479</v>
      </c>
      <c r="I38" s="379">
        <v>0</v>
      </c>
      <c r="J38" s="379" t="s">
        <v>479</v>
      </c>
      <c r="K38" s="379">
        <v>70</v>
      </c>
      <c r="L38" s="330">
        <f t="shared" si="1"/>
        <v>83</v>
      </c>
    </row>
    <row r="39" spans="1:12" ht="24.75" customHeight="1">
      <c r="A39" s="119" t="s">
        <v>294</v>
      </c>
      <c r="B39" s="324" t="s">
        <v>479</v>
      </c>
      <c r="C39" s="324" t="s">
        <v>479</v>
      </c>
      <c r="D39" s="324" t="s">
        <v>479</v>
      </c>
      <c r="E39" s="324" t="s">
        <v>479</v>
      </c>
      <c r="F39" s="324">
        <v>282</v>
      </c>
      <c r="G39" s="324" t="s">
        <v>479</v>
      </c>
      <c r="H39" s="324" t="s">
        <v>479</v>
      </c>
      <c r="I39" s="324" t="s">
        <v>479</v>
      </c>
      <c r="J39" s="324" t="s">
        <v>479</v>
      </c>
      <c r="K39" s="324">
        <v>120</v>
      </c>
      <c r="L39" s="329">
        <f t="shared" si="1"/>
        <v>1234</v>
      </c>
    </row>
    <row r="40" spans="1:12" ht="24.75" customHeight="1">
      <c r="A40" s="121" t="s">
        <v>468</v>
      </c>
      <c r="B40" s="379" t="s">
        <v>479</v>
      </c>
      <c r="C40" s="379" t="s">
        <v>479</v>
      </c>
      <c r="D40" s="379" t="s">
        <v>479</v>
      </c>
      <c r="E40" s="379" t="s">
        <v>479</v>
      </c>
      <c r="F40" s="379" t="s">
        <v>479</v>
      </c>
      <c r="G40" s="379" t="s">
        <v>479</v>
      </c>
      <c r="H40" s="379" t="s">
        <v>479</v>
      </c>
      <c r="I40" s="379" t="s">
        <v>479</v>
      </c>
      <c r="J40" s="379" t="s">
        <v>479</v>
      </c>
      <c r="K40" s="379" t="s">
        <v>479</v>
      </c>
      <c r="L40" s="330">
        <f t="shared" si="1"/>
        <v>0</v>
      </c>
    </row>
    <row r="41" spans="1:12" ht="24.75" customHeight="1">
      <c r="A41" s="119" t="s">
        <v>131</v>
      </c>
      <c r="B41" s="324" t="s">
        <v>479</v>
      </c>
      <c r="C41" s="324" t="s">
        <v>479</v>
      </c>
      <c r="D41" s="324" t="s">
        <v>479</v>
      </c>
      <c r="E41" s="324" t="s">
        <v>479</v>
      </c>
      <c r="F41" s="324">
        <v>30</v>
      </c>
      <c r="G41" s="324" t="s">
        <v>479</v>
      </c>
      <c r="H41" s="324" t="s">
        <v>479</v>
      </c>
      <c r="I41" s="324" t="s">
        <v>479</v>
      </c>
      <c r="J41" s="324" t="s">
        <v>479</v>
      </c>
      <c r="K41" s="324">
        <v>13327</v>
      </c>
      <c r="L41" s="329">
        <f t="shared" si="1"/>
        <v>13891</v>
      </c>
    </row>
    <row r="42" spans="1:12" ht="24.75" customHeight="1">
      <c r="A42" s="121" t="s">
        <v>132</v>
      </c>
      <c r="B42" s="379" t="s">
        <v>479</v>
      </c>
      <c r="C42" s="379" t="s">
        <v>479</v>
      </c>
      <c r="D42" s="379" t="s">
        <v>479</v>
      </c>
      <c r="E42" s="379" t="s">
        <v>479</v>
      </c>
      <c r="F42" s="379" t="s">
        <v>479</v>
      </c>
      <c r="G42" s="379" t="s">
        <v>479</v>
      </c>
      <c r="H42" s="379" t="s">
        <v>479</v>
      </c>
      <c r="I42" s="379" t="s">
        <v>479</v>
      </c>
      <c r="J42" s="379" t="s">
        <v>479</v>
      </c>
      <c r="K42" s="379" t="s">
        <v>479</v>
      </c>
      <c r="L42" s="379">
        <f t="shared" si="1"/>
        <v>0</v>
      </c>
    </row>
    <row r="43" spans="1:12" s="14" customFormat="1" ht="30" customHeight="1">
      <c r="A43" s="119" t="s">
        <v>134</v>
      </c>
      <c r="B43" s="324" t="s">
        <v>479</v>
      </c>
      <c r="C43" s="324" t="s">
        <v>479</v>
      </c>
      <c r="D43" s="324" t="s">
        <v>479</v>
      </c>
      <c r="E43" s="324" t="s">
        <v>479</v>
      </c>
      <c r="F43" s="324">
        <v>720</v>
      </c>
      <c r="G43" s="324" t="s">
        <v>479</v>
      </c>
      <c r="H43" s="324" t="s">
        <v>479</v>
      </c>
      <c r="I43" s="324" t="s">
        <v>479</v>
      </c>
      <c r="J43" s="324">
        <v>4575</v>
      </c>
      <c r="K43" s="324">
        <v>39732</v>
      </c>
      <c r="L43" s="329">
        <f t="shared" si="1"/>
        <v>53673</v>
      </c>
    </row>
    <row r="44" spans="1:12" ht="30" customHeight="1">
      <c r="A44" s="91" t="s">
        <v>57</v>
      </c>
      <c r="B44" s="115">
        <f>SUM(B28:B43)</f>
        <v>22169</v>
      </c>
      <c r="C44" s="115">
        <f aca="true" t="shared" si="2" ref="C44:K44">SUM(C28:C43)</f>
        <v>8</v>
      </c>
      <c r="D44" s="115">
        <f t="shared" si="2"/>
        <v>212</v>
      </c>
      <c r="E44" s="115">
        <f t="shared" si="2"/>
        <v>356</v>
      </c>
      <c r="F44" s="115">
        <f t="shared" si="2"/>
        <v>18460</v>
      </c>
      <c r="G44" s="115">
        <f t="shared" si="2"/>
        <v>4058</v>
      </c>
      <c r="H44" s="115">
        <f t="shared" si="2"/>
        <v>118</v>
      </c>
      <c r="I44" s="115">
        <f t="shared" si="2"/>
        <v>18</v>
      </c>
      <c r="J44" s="115">
        <f t="shared" si="2"/>
        <v>4830</v>
      </c>
      <c r="K44" s="115">
        <f t="shared" si="2"/>
        <v>107546</v>
      </c>
      <c r="L44" s="115">
        <f t="shared" si="1"/>
        <v>310033</v>
      </c>
    </row>
    <row r="45" ht="15.75" customHeight="1"/>
    <row r="46" spans="1:12" ht="16.5" customHeight="1">
      <c r="A46" s="6"/>
      <c r="L46" s="19"/>
    </row>
    <row r="66" ht="12.75">
      <c r="L66" s="722"/>
    </row>
  </sheetData>
  <sheetProtection/>
  <printOptions/>
  <pageMargins left="0.75" right="0.75" top="0.6" bottom="0.48" header="0.33" footer="0.36"/>
  <pageSetup fitToHeight="2" horizontalDpi="600" verticalDpi="600" orientation="landscape" paperSize="9" scale="43" r:id="rId1"/>
  <ignoredErrors>
    <ignoredError sqref="L43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66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1" max="1" width="44.8515625" style="0" customWidth="1"/>
    <col min="2" max="4" width="20.7109375" style="0" customWidth="1"/>
    <col min="5" max="5" width="24.421875" style="0" customWidth="1"/>
    <col min="6" max="6" width="24.7109375" style="0" customWidth="1"/>
    <col min="7" max="7" width="20.7109375" style="0" customWidth="1"/>
    <col min="8" max="8" width="23.57421875" style="0" customWidth="1"/>
    <col min="9" max="9" width="24.7109375" style="0" customWidth="1"/>
    <col min="10" max="10" width="27.28125" style="0" customWidth="1"/>
    <col min="11" max="11" width="25.8515625" style="0" customWidth="1"/>
    <col min="12" max="12" width="20.57421875" style="0" customWidth="1"/>
  </cols>
  <sheetData>
    <row r="1" spans="1:11" s="234" customFormat="1" ht="37.5" customHeight="1">
      <c r="A1" s="18" t="s">
        <v>296</v>
      </c>
      <c r="K1" s="263"/>
    </row>
    <row r="2" spans="1:11" s="186" customFormat="1" ht="18" customHeight="1">
      <c r="A2" s="111" t="s">
        <v>551</v>
      </c>
      <c r="K2" s="89" t="s">
        <v>0</v>
      </c>
    </row>
    <row r="3" spans="1:11" s="186" customFormat="1" ht="25.5" customHeight="1">
      <c r="A3" s="217" t="s">
        <v>1</v>
      </c>
      <c r="B3" s="289" t="s">
        <v>181</v>
      </c>
      <c r="C3" s="286"/>
      <c r="D3" s="286"/>
      <c r="E3" s="286"/>
      <c r="F3" s="286"/>
      <c r="G3" s="286"/>
      <c r="H3" s="286"/>
      <c r="I3" s="286"/>
      <c r="J3" s="287"/>
      <c r="K3" s="194"/>
    </row>
    <row r="4" spans="1:11" ht="75" customHeight="1">
      <c r="A4" s="99"/>
      <c r="B4" s="219" t="s">
        <v>310</v>
      </c>
      <c r="C4" s="219" t="s">
        <v>311</v>
      </c>
      <c r="D4" s="219" t="s">
        <v>182</v>
      </c>
      <c r="E4" s="219" t="s">
        <v>257</v>
      </c>
      <c r="F4" s="219" t="s">
        <v>258</v>
      </c>
      <c r="G4" s="219" t="s">
        <v>183</v>
      </c>
      <c r="H4" s="219" t="s">
        <v>184</v>
      </c>
      <c r="I4" s="219" t="s">
        <v>185</v>
      </c>
      <c r="J4" s="219" t="s">
        <v>259</v>
      </c>
      <c r="K4" s="219" t="s">
        <v>186</v>
      </c>
    </row>
    <row r="5" spans="1:13" ht="24.75" customHeight="1">
      <c r="A5" s="121" t="s">
        <v>14</v>
      </c>
      <c r="B5" s="379">
        <v>84</v>
      </c>
      <c r="C5" s="379">
        <v>1180</v>
      </c>
      <c r="D5" s="379">
        <v>73</v>
      </c>
      <c r="E5" s="379" t="s">
        <v>479</v>
      </c>
      <c r="F5" s="379">
        <v>34</v>
      </c>
      <c r="G5" s="379" t="s">
        <v>479</v>
      </c>
      <c r="H5" s="379" t="s">
        <v>479</v>
      </c>
      <c r="I5" s="379">
        <v>9</v>
      </c>
      <c r="J5" s="379" t="s">
        <v>479</v>
      </c>
      <c r="K5" s="379" t="s">
        <v>479</v>
      </c>
      <c r="L5" s="368"/>
      <c r="M5" s="368"/>
    </row>
    <row r="6" spans="1:13" ht="24.75" customHeight="1">
      <c r="A6" s="119" t="s">
        <v>15</v>
      </c>
      <c r="B6" s="324">
        <v>4</v>
      </c>
      <c r="C6" s="324">
        <v>1204</v>
      </c>
      <c r="D6" s="324">
        <v>50</v>
      </c>
      <c r="E6" s="324" t="s">
        <v>479</v>
      </c>
      <c r="F6" s="324">
        <v>24</v>
      </c>
      <c r="G6" s="324">
        <v>140</v>
      </c>
      <c r="H6" s="324">
        <v>188</v>
      </c>
      <c r="I6" s="324" t="s">
        <v>479</v>
      </c>
      <c r="J6" s="324">
        <v>380</v>
      </c>
      <c r="K6" s="324" t="s">
        <v>479</v>
      </c>
      <c r="L6" s="368"/>
      <c r="M6" s="368"/>
    </row>
    <row r="7" spans="1:13" ht="24.75" customHeight="1">
      <c r="A7" s="121" t="s">
        <v>467</v>
      </c>
      <c r="B7" s="379">
        <v>338</v>
      </c>
      <c r="C7" s="379">
        <v>182</v>
      </c>
      <c r="D7" s="379" t="s">
        <v>479</v>
      </c>
      <c r="E7" s="379" t="s">
        <v>479</v>
      </c>
      <c r="F7" s="379" t="s">
        <v>479</v>
      </c>
      <c r="G7" s="379" t="s">
        <v>479</v>
      </c>
      <c r="H7" s="379" t="s">
        <v>479</v>
      </c>
      <c r="I7" s="379" t="s">
        <v>479</v>
      </c>
      <c r="J7" s="379" t="s">
        <v>479</v>
      </c>
      <c r="K7" s="379">
        <v>0</v>
      </c>
      <c r="L7" s="368"/>
      <c r="M7" s="368"/>
    </row>
    <row r="8" spans="1:13" ht="24.75" customHeight="1">
      <c r="A8" s="119" t="s">
        <v>19</v>
      </c>
      <c r="B8" s="324" t="s">
        <v>479</v>
      </c>
      <c r="C8" s="324" t="s">
        <v>479</v>
      </c>
      <c r="D8" s="324" t="s">
        <v>479</v>
      </c>
      <c r="E8" s="324" t="s">
        <v>479</v>
      </c>
      <c r="F8" s="324" t="s">
        <v>479</v>
      </c>
      <c r="G8" s="324" t="s">
        <v>479</v>
      </c>
      <c r="H8" s="324" t="s">
        <v>479</v>
      </c>
      <c r="I8" s="324" t="s">
        <v>479</v>
      </c>
      <c r="J8" s="324" t="s">
        <v>479</v>
      </c>
      <c r="K8" s="513" t="s">
        <v>479</v>
      </c>
      <c r="L8" s="368"/>
      <c r="M8" s="368"/>
    </row>
    <row r="9" spans="1:13" ht="24.75" customHeight="1">
      <c r="A9" s="121" t="s">
        <v>20</v>
      </c>
      <c r="B9" s="379" t="s">
        <v>479</v>
      </c>
      <c r="C9" s="379" t="s">
        <v>479</v>
      </c>
      <c r="D9" s="379" t="s">
        <v>479</v>
      </c>
      <c r="E9" s="379" t="s">
        <v>479</v>
      </c>
      <c r="F9" s="379" t="s">
        <v>479</v>
      </c>
      <c r="G9" s="379" t="s">
        <v>479</v>
      </c>
      <c r="H9" s="379" t="s">
        <v>479</v>
      </c>
      <c r="I9" s="379" t="s">
        <v>479</v>
      </c>
      <c r="J9" s="379" t="s">
        <v>479</v>
      </c>
      <c r="K9" s="379" t="s">
        <v>479</v>
      </c>
      <c r="L9" s="368"/>
      <c r="M9" s="368"/>
    </row>
    <row r="10" spans="1:13" ht="24.75" customHeight="1">
      <c r="A10" s="119" t="s">
        <v>21</v>
      </c>
      <c r="B10" s="324" t="s">
        <v>479</v>
      </c>
      <c r="C10" s="324" t="s">
        <v>479</v>
      </c>
      <c r="D10" s="324" t="s">
        <v>479</v>
      </c>
      <c r="E10" s="324" t="s">
        <v>479</v>
      </c>
      <c r="F10" s="324" t="s">
        <v>479</v>
      </c>
      <c r="G10" s="324" t="s">
        <v>479</v>
      </c>
      <c r="H10" s="324" t="s">
        <v>479</v>
      </c>
      <c r="I10" s="324" t="s">
        <v>479</v>
      </c>
      <c r="J10" s="324" t="s">
        <v>479</v>
      </c>
      <c r="K10" s="324" t="s">
        <v>479</v>
      </c>
      <c r="L10" s="368"/>
      <c r="M10" s="368"/>
    </row>
    <row r="11" spans="1:13" ht="24.75" customHeight="1">
      <c r="A11" s="121" t="s">
        <v>25</v>
      </c>
      <c r="B11" s="379" t="s">
        <v>479</v>
      </c>
      <c r="C11" s="379" t="s">
        <v>479</v>
      </c>
      <c r="D11" s="379" t="s">
        <v>479</v>
      </c>
      <c r="E11" s="379" t="s">
        <v>479</v>
      </c>
      <c r="F11" s="379" t="s">
        <v>479</v>
      </c>
      <c r="G11" s="379" t="s">
        <v>479</v>
      </c>
      <c r="H11" s="379" t="s">
        <v>479</v>
      </c>
      <c r="I11" s="379" t="s">
        <v>479</v>
      </c>
      <c r="J11" s="379" t="s">
        <v>479</v>
      </c>
      <c r="K11" s="379" t="s">
        <v>479</v>
      </c>
      <c r="L11" s="368"/>
      <c r="M11" s="368"/>
    </row>
    <row r="12" spans="1:13" ht="24.75" customHeight="1">
      <c r="A12" s="119" t="s">
        <v>153</v>
      </c>
      <c r="B12" s="324">
        <v>0</v>
      </c>
      <c r="C12" s="324" t="s">
        <v>479</v>
      </c>
      <c r="D12" s="324" t="s">
        <v>479</v>
      </c>
      <c r="E12" s="324" t="s">
        <v>479</v>
      </c>
      <c r="F12" s="324" t="s">
        <v>479</v>
      </c>
      <c r="G12" s="324" t="s">
        <v>479</v>
      </c>
      <c r="H12" s="324" t="s">
        <v>479</v>
      </c>
      <c r="I12" s="324" t="s">
        <v>479</v>
      </c>
      <c r="J12" s="324" t="s">
        <v>479</v>
      </c>
      <c r="K12" s="324" t="s">
        <v>479</v>
      </c>
      <c r="L12" s="368"/>
      <c r="M12" s="368"/>
    </row>
    <row r="13" spans="1:13" ht="36">
      <c r="A13" s="672" t="s">
        <v>458</v>
      </c>
      <c r="B13" s="379">
        <v>0</v>
      </c>
      <c r="C13" s="379">
        <v>0</v>
      </c>
      <c r="D13" s="379">
        <v>0</v>
      </c>
      <c r="E13" s="379">
        <v>0</v>
      </c>
      <c r="F13" s="379">
        <v>0</v>
      </c>
      <c r="G13" s="379">
        <v>0</v>
      </c>
      <c r="H13" s="379">
        <v>0</v>
      </c>
      <c r="I13" s="379" t="s">
        <v>479</v>
      </c>
      <c r="J13" s="379" t="s">
        <v>479</v>
      </c>
      <c r="K13" s="379" t="s">
        <v>479</v>
      </c>
      <c r="L13" s="368"/>
      <c r="M13" s="368"/>
    </row>
    <row r="14" spans="1:13" ht="24.75" customHeight="1">
      <c r="A14" s="119" t="s">
        <v>243</v>
      </c>
      <c r="B14" s="324" t="s">
        <v>479</v>
      </c>
      <c r="C14" s="324" t="s">
        <v>479</v>
      </c>
      <c r="D14" s="324" t="s">
        <v>479</v>
      </c>
      <c r="E14" s="324" t="s">
        <v>479</v>
      </c>
      <c r="F14" s="324" t="s">
        <v>479</v>
      </c>
      <c r="G14" s="324" t="s">
        <v>479</v>
      </c>
      <c r="H14" s="324" t="s">
        <v>479</v>
      </c>
      <c r="I14" s="324" t="s">
        <v>479</v>
      </c>
      <c r="J14" s="324" t="s">
        <v>479</v>
      </c>
      <c r="K14" s="324" t="s">
        <v>479</v>
      </c>
      <c r="L14" s="368"/>
      <c r="M14" s="368"/>
    </row>
    <row r="15" spans="1:13" ht="24.75" customHeight="1">
      <c r="A15" s="121" t="s">
        <v>244</v>
      </c>
      <c r="B15" s="379" t="s">
        <v>479</v>
      </c>
      <c r="C15" s="379" t="s">
        <v>479</v>
      </c>
      <c r="D15" s="379" t="s">
        <v>479</v>
      </c>
      <c r="E15" s="379" t="s">
        <v>479</v>
      </c>
      <c r="F15" s="379" t="s">
        <v>479</v>
      </c>
      <c r="G15" s="379" t="s">
        <v>479</v>
      </c>
      <c r="H15" s="379" t="s">
        <v>479</v>
      </c>
      <c r="I15" s="379" t="s">
        <v>479</v>
      </c>
      <c r="J15" s="379" t="s">
        <v>479</v>
      </c>
      <c r="K15" s="379" t="s">
        <v>479</v>
      </c>
      <c r="L15" s="368"/>
      <c r="M15" s="368"/>
    </row>
    <row r="16" spans="1:13" ht="24.75" customHeight="1">
      <c r="A16" s="119" t="s">
        <v>131</v>
      </c>
      <c r="B16" s="324" t="s">
        <v>479</v>
      </c>
      <c r="C16" s="324" t="s">
        <v>479</v>
      </c>
      <c r="D16" s="324" t="s">
        <v>479</v>
      </c>
      <c r="E16" s="324" t="s">
        <v>479</v>
      </c>
      <c r="F16" s="324" t="s">
        <v>479</v>
      </c>
      <c r="G16" s="324" t="s">
        <v>479</v>
      </c>
      <c r="H16" s="324" t="s">
        <v>479</v>
      </c>
      <c r="I16" s="324" t="s">
        <v>479</v>
      </c>
      <c r="J16" s="324" t="s">
        <v>479</v>
      </c>
      <c r="K16" s="324" t="s">
        <v>479</v>
      </c>
      <c r="L16" s="368"/>
      <c r="M16" s="368"/>
    </row>
    <row r="17" spans="1:13" ht="24.75" customHeight="1">
      <c r="A17" s="121" t="s">
        <v>132</v>
      </c>
      <c r="B17" s="379">
        <v>0</v>
      </c>
      <c r="C17" s="379" t="s">
        <v>479</v>
      </c>
      <c r="D17" s="379" t="s">
        <v>479</v>
      </c>
      <c r="E17" s="379" t="s">
        <v>479</v>
      </c>
      <c r="F17" s="379" t="s">
        <v>479</v>
      </c>
      <c r="G17" s="379" t="s">
        <v>479</v>
      </c>
      <c r="H17" s="379" t="s">
        <v>479</v>
      </c>
      <c r="I17" s="379" t="s">
        <v>479</v>
      </c>
      <c r="J17" s="379" t="s">
        <v>479</v>
      </c>
      <c r="K17" s="379" t="s">
        <v>479</v>
      </c>
      <c r="L17" s="368"/>
      <c r="M17" s="368"/>
    </row>
    <row r="18" spans="1:13" s="14" customFormat="1" ht="30" customHeight="1">
      <c r="A18" s="119" t="s">
        <v>134</v>
      </c>
      <c r="B18" s="324" t="s">
        <v>479</v>
      </c>
      <c r="C18" s="324" t="s">
        <v>479</v>
      </c>
      <c r="D18" s="324">
        <v>103</v>
      </c>
      <c r="E18" s="324" t="s">
        <v>479</v>
      </c>
      <c r="F18" s="324" t="s">
        <v>479</v>
      </c>
      <c r="G18" s="324" t="s">
        <v>479</v>
      </c>
      <c r="H18" s="324">
        <v>240</v>
      </c>
      <c r="I18" s="324" t="s">
        <v>479</v>
      </c>
      <c r="J18" s="324" t="s">
        <v>479</v>
      </c>
      <c r="K18" s="324" t="s">
        <v>479</v>
      </c>
      <c r="L18" s="413"/>
      <c r="M18" s="413"/>
    </row>
    <row r="19" spans="1:12" ht="30" customHeight="1">
      <c r="A19" s="132" t="s">
        <v>57</v>
      </c>
      <c r="B19" s="461">
        <f>SUM(B5:B18)</f>
        <v>426</v>
      </c>
      <c r="C19" s="461">
        <f aca="true" t="shared" si="0" ref="C19:K19">SUM(C5:C18)</f>
        <v>2566</v>
      </c>
      <c r="D19" s="461">
        <f t="shared" si="0"/>
        <v>226</v>
      </c>
      <c r="E19" s="461">
        <f t="shared" si="0"/>
        <v>0</v>
      </c>
      <c r="F19" s="461">
        <f t="shared" si="0"/>
        <v>58</v>
      </c>
      <c r="G19" s="461">
        <f t="shared" si="0"/>
        <v>140</v>
      </c>
      <c r="H19" s="461">
        <f t="shared" si="0"/>
        <v>428</v>
      </c>
      <c r="I19" s="461">
        <f t="shared" si="0"/>
        <v>9</v>
      </c>
      <c r="J19" s="461">
        <f t="shared" si="0"/>
        <v>380</v>
      </c>
      <c r="K19" s="461">
        <f t="shared" si="0"/>
        <v>0</v>
      </c>
      <c r="L19" s="476"/>
    </row>
    <row r="20" spans="1:10" ht="16.5" customHeight="1">
      <c r="A20" s="23"/>
      <c r="B20" s="17"/>
      <c r="C20" s="17"/>
      <c r="D20" s="518"/>
      <c r="E20" s="17"/>
      <c r="F20" s="17"/>
      <c r="G20" s="17"/>
      <c r="H20" s="17"/>
      <c r="I20" s="17"/>
      <c r="J20" s="17"/>
    </row>
    <row r="21" spans="1:10" ht="15.75" customHeight="1">
      <c r="A21" s="9"/>
      <c r="B21" s="6"/>
      <c r="C21" s="6"/>
      <c r="D21" s="6"/>
      <c r="E21" s="6"/>
      <c r="F21" s="6"/>
      <c r="G21" s="6"/>
      <c r="H21" s="6"/>
      <c r="I21" s="6"/>
      <c r="J21" s="6"/>
    </row>
    <row r="22" s="234" customFormat="1" ht="37.5" customHeight="1">
      <c r="A22" s="18" t="s">
        <v>406</v>
      </c>
    </row>
    <row r="23" spans="1:12" s="186" customFormat="1" ht="18" customHeight="1">
      <c r="A23" s="111" t="s">
        <v>551</v>
      </c>
      <c r="K23" s="292" t="s">
        <v>0</v>
      </c>
      <c r="L23" s="89"/>
    </row>
    <row r="24" spans="1:12" s="186" customFormat="1" ht="25.5" customHeight="1">
      <c r="A24" s="217" t="s">
        <v>1</v>
      </c>
      <c r="B24" s="843" t="s">
        <v>181</v>
      </c>
      <c r="C24" s="844"/>
      <c r="D24" s="844"/>
      <c r="E24" s="844"/>
      <c r="F24" s="844"/>
      <c r="G24" s="844"/>
      <c r="H24" s="844"/>
      <c r="I24" s="844"/>
      <c r="J24" s="845"/>
      <c r="K24" s="88" t="s">
        <v>3</v>
      </c>
      <c r="L24" s="498"/>
    </row>
    <row r="25" spans="1:12" ht="75" customHeight="1">
      <c r="A25" s="99"/>
      <c r="B25" s="219" t="s">
        <v>187</v>
      </c>
      <c r="C25" s="219" t="s">
        <v>472</v>
      </c>
      <c r="D25" s="219" t="s">
        <v>190</v>
      </c>
      <c r="E25" s="219" t="s">
        <v>556</v>
      </c>
      <c r="F25" s="219" t="s">
        <v>192</v>
      </c>
      <c r="G25" s="219" t="s">
        <v>193</v>
      </c>
      <c r="H25" s="219" t="s">
        <v>330</v>
      </c>
      <c r="I25" s="219" t="s">
        <v>245</v>
      </c>
      <c r="J25" s="219" t="s">
        <v>194</v>
      </c>
      <c r="K25" s="107"/>
      <c r="L25" s="45"/>
    </row>
    <row r="26" spans="1:12" ht="24.75" customHeight="1">
      <c r="A26" s="121" t="s">
        <v>14</v>
      </c>
      <c r="B26" s="379">
        <v>24</v>
      </c>
      <c r="C26" s="379" t="s">
        <v>479</v>
      </c>
      <c r="D26" s="379">
        <v>60</v>
      </c>
      <c r="E26" s="379">
        <v>0</v>
      </c>
      <c r="F26" s="379" t="s">
        <v>479</v>
      </c>
      <c r="G26" s="379">
        <v>250</v>
      </c>
      <c r="H26" s="379" t="s">
        <v>479</v>
      </c>
      <c r="I26" s="379">
        <v>840</v>
      </c>
      <c r="J26" s="379">
        <v>5665</v>
      </c>
      <c r="K26" s="379">
        <f>SUM(B26:J26,B5:K5)</f>
        <v>8219</v>
      </c>
      <c r="L26" s="499"/>
    </row>
    <row r="27" spans="1:12" ht="24.75" customHeight="1">
      <c r="A27" s="119" t="s">
        <v>15</v>
      </c>
      <c r="B27" s="324" t="s">
        <v>479</v>
      </c>
      <c r="C27" s="324" t="s">
        <v>479</v>
      </c>
      <c r="D27" s="324" t="s">
        <v>479</v>
      </c>
      <c r="E27" s="324">
        <v>0</v>
      </c>
      <c r="F27" s="324" t="s">
        <v>479</v>
      </c>
      <c r="G27" s="324">
        <v>94</v>
      </c>
      <c r="H27" s="324">
        <v>40</v>
      </c>
      <c r="I27" s="324">
        <v>10</v>
      </c>
      <c r="J27" s="324">
        <v>4082</v>
      </c>
      <c r="K27" s="324">
        <f aca="true" t="shared" si="1" ref="K27:K39">SUM(B27:J27,B6:K6)</f>
        <v>6216</v>
      </c>
      <c r="L27" s="499"/>
    </row>
    <row r="28" spans="1:12" ht="24.75" customHeight="1">
      <c r="A28" s="121" t="s">
        <v>467</v>
      </c>
      <c r="B28" s="379" t="s">
        <v>479</v>
      </c>
      <c r="C28" s="379" t="s">
        <v>479</v>
      </c>
      <c r="D28" s="379" t="s">
        <v>479</v>
      </c>
      <c r="E28" s="379">
        <v>0</v>
      </c>
      <c r="F28" s="379" t="s">
        <v>479</v>
      </c>
      <c r="G28" s="379" t="s">
        <v>479</v>
      </c>
      <c r="H28" s="379" t="s">
        <v>479</v>
      </c>
      <c r="I28" s="379" t="s">
        <v>479</v>
      </c>
      <c r="J28" s="379">
        <v>14</v>
      </c>
      <c r="K28" s="379">
        <f t="shared" si="1"/>
        <v>534</v>
      </c>
      <c r="L28" s="499"/>
    </row>
    <row r="29" spans="1:12" ht="24.75" customHeight="1">
      <c r="A29" s="119" t="s">
        <v>19</v>
      </c>
      <c r="B29" s="324">
        <v>0</v>
      </c>
      <c r="C29" s="324">
        <v>75</v>
      </c>
      <c r="D29" s="324" t="s">
        <v>479</v>
      </c>
      <c r="E29" s="324">
        <v>0</v>
      </c>
      <c r="F29" s="324">
        <v>223</v>
      </c>
      <c r="G29" s="324">
        <v>110</v>
      </c>
      <c r="H29" s="324" t="s">
        <v>479</v>
      </c>
      <c r="I29" s="324" t="s">
        <v>479</v>
      </c>
      <c r="J29" s="324">
        <v>206</v>
      </c>
      <c r="K29" s="324">
        <f t="shared" si="1"/>
        <v>614</v>
      </c>
      <c r="L29" s="499"/>
    </row>
    <row r="30" spans="1:12" ht="24.75" customHeight="1">
      <c r="A30" s="121" t="s">
        <v>20</v>
      </c>
      <c r="B30" s="379" t="s">
        <v>479</v>
      </c>
      <c r="C30" s="379" t="s">
        <v>479</v>
      </c>
      <c r="D30" s="379" t="s">
        <v>479</v>
      </c>
      <c r="E30" s="379">
        <v>0</v>
      </c>
      <c r="F30" s="379" t="s">
        <v>479</v>
      </c>
      <c r="G30" s="379" t="s">
        <v>479</v>
      </c>
      <c r="H30" s="379" t="s">
        <v>479</v>
      </c>
      <c r="I30" s="379" t="s">
        <v>479</v>
      </c>
      <c r="J30" s="379">
        <v>0</v>
      </c>
      <c r="K30" s="379">
        <f t="shared" si="1"/>
        <v>0</v>
      </c>
      <c r="L30" s="499"/>
    </row>
    <row r="31" spans="1:12" ht="24.75" customHeight="1">
      <c r="A31" s="119" t="s">
        <v>21</v>
      </c>
      <c r="B31" s="324" t="s">
        <v>479</v>
      </c>
      <c r="C31" s="324" t="s">
        <v>479</v>
      </c>
      <c r="D31" s="324" t="s">
        <v>479</v>
      </c>
      <c r="E31" s="324">
        <v>0</v>
      </c>
      <c r="F31" s="324" t="s">
        <v>479</v>
      </c>
      <c r="G31" s="324" t="s">
        <v>479</v>
      </c>
      <c r="H31" s="324" t="s">
        <v>479</v>
      </c>
      <c r="I31" s="324" t="s">
        <v>479</v>
      </c>
      <c r="J31" s="324">
        <v>181</v>
      </c>
      <c r="K31" s="324">
        <f t="shared" si="1"/>
        <v>181</v>
      </c>
      <c r="L31" s="499"/>
    </row>
    <row r="32" spans="1:12" ht="24.75" customHeight="1">
      <c r="A32" s="121" t="s">
        <v>25</v>
      </c>
      <c r="B32" s="379" t="s">
        <v>479</v>
      </c>
      <c r="C32" s="379" t="s">
        <v>479</v>
      </c>
      <c r="D32" s="379" t="s">
        <v>479</v>
      </c>
      <c r="E32" s="379">
        <v>0</v>
      </c>
      <c r="F32" s="379" t="s">
        <v>479</v>
      </c>
      <c r="G32" s="379" t="s">
        <v>479</v>
      </c>
      <c r="H32" s="379" t="s">
        <v>479</v>
      </c>
      <c r="I32" s="379" t="s">
        <v>479</v>
      </c>
      <c r="J32" s="379">
        <v>0</v>
      </c>
      <c r="K32" s="379">
        <f t="shared" si="1"/>
        <v>0</v>
      </c>
      <c r="L32" s="499"/>
    </row>
    <row r="33" spans="1:12" ht="24.75" customHeight="1">
      <c r="A33" s="119" t="s">
        <v>153</v>
      </c>
      <c r="B33" s="324" t="s">
        <v>479</v>
      </c>
      <c r="C33" s="324" t="s">
        <v>479</v>
      </c>
      <c r="D33" s="324" t="s">
        <v>479</v>
      </c>
      <c r="E33" s="324">
        <v>0</v>
      </c>
      <c r="F33" s="324" t="s">
        <v>479</v>
      </c>
      <c r="G33" s="324" t="s">
        <v>479</v>
      </c>
      <c r="H33" s="324" t="s">
        <v>479</v>
      </c>
      <c r="I33" s="324" t="s">
        <v>479</v>
      </c>
      <c r="J33" s="324">
        <v>0</v>
      </c>
      <c r="K33" s="324">
        <f t="shared" si="1"/>
        <v>0</v>
      </c>
      <c r="L33" s="499"/>
    </row>
    <row r="34" spans="1:12" ht="36">
      <c r="A34" s="672" t="s">
        <v>458</v>
      </c>
      <c r="B34" s="379" t="s">
        <v>479</v>
      </c>
      <c r="C34" s="379" t="s">
        <v>479</v>
      </c>
      <c r="D34" s="379" t="s">
        <v>479</v>
      </c>
      <c r="E34" s="379">
        <v>0</v>
      </c>
      <c r="F34" s="379" t="s">
        <v>479</v>
      </c>
      <c r="G34" s="379">
        <v>69</v>
      </c>
      <c r="H34" s="379" t="s">
        <v>479</v>
      </c>
      <c r="I34" s="379" t="s">
        <v>479</v>
      </c>
      <c r="J34" s="379">
        <v>523</v>
      </c>
      <c r="K34" s="379">
        <f t="shared" si="1"/>
        <v>592</v>
      </c>
      <c r="L34" s="499"/>
    </row>
    <row r="35" spans="1:12" ht="24.75" customHeight="1">
      <c r="A35" s="119" t="s">
        <v>293</v>
      </c>
      <c r="B35" s="324" t="s">
        <v>479</v>
      </c>
      <c r="C35" s="324" t="s">
        <v>479</v>
      </c>
      <c r="D35" s="324" t="s">
        <v>479</v>
      </c>
      <c r="E35" s="324">
        <v>0</v>
      </c>
      <c r="F35" s="324" t="s">
        <v>479</v>
      </c>
      <c r="G35" s="324" t="s">
        <v>479</v>
      </c>
      <c r="H35" s="324">
        <v>0</v>
      </c>
      <c r="I35" s="324" t="s">
        <v>479</v>
      </c>
      <c r="J35" s="324">
        <v>26</v>
      </c>
      <c r="K35" s="324">
        <f t="shared" si="1"/>
        <v>26</v>
      </c>
      <c r="L35" s="499"/>
    </row>
    <row r="36" spans="1:12" ht="24.75" customHeight="1">
      <c r="A36" s="121" t="s">
        <v>294</v>
      </c>
      <c r="B36" s="379" t="s">
        <v>479</v>
      </c>
      <c r="C36" s="379" t="s">
        <v>479</v>
      </c>
      <c r="D36" s="379" t="s">
        <v>479</v>
      </c>
      <c r="E36" s="379">
        <v>0</v>
      </c>
      <c r="F36" s="379" t="s">
        <v>479</v>
      </c>
      <c r="G36" s="379" t="s">
        <v>479</v>
      </c>
      <c r="H36" s="379" t="s">
        <v>479</v>
      </c>
      <c r="I36" s="379" t="s">
        <v>479</v>
      </c>
      <c r="J36" s="379">
        <v>324</v>
      </c>
      <c r="K36" s="379">
        <f t="shared" si="1"/>
        <v>324</v>
      </c>
      <c r="L36" s="499"/>
    </row>
    <row r="37" spans="1:12" ht="24.75" customHeight="1">
      <c r="A37" s="119" t="s">
        <v>131</v>
      </c>
      <c r="B37" s="324" t="s">
        <v>479</v>
      </c>
      <c r="C37" s="324" t="s">
        <v>479</v>
      </c>
      <c r="D37" s="324" t="s">
        <v>479</v>
      </c>
      <c r="E37" s="324">
        <v>0</v>
      </c>
      <c r="F37" s="324" t="s">
        <v>479</v>
      </c>
      <c r="G37" s="324" t="s">
        <v>479</v>
      </c>
      <c r="H37" s="324" t="s">
        <v>479</v>
      </c>
      <c r="I37" s="324" t="s">
        <v>479</v>
      </c>
      <c r="J37" s="324">
        <v>264</v>
      </c>
      <c r="K37" s="324">
        <f t="shared" si="1"/>
        <v>264</v>
      </c>
      <c r="L37" s="499"/>
    </row>
    <row r="38" spans="1:12" ht="24.75" customHeight="1">
      <c r="A38" s="121" t="s">
        <v>132</v>
      </c>
      <c r="B38" s="379" t="s">
        <v>479</v>
      </c>
      <c r="C38" s="379" t="s">
        <v>479</v>
      </c>
      <c r="D38" s="379" t="s">
        <v>479</v>
      </c>
      <c r="E38" s="379">
        <v>0</v>
      </c>
      <c r="F38" s="379" t="s">
        <v>479</v>
      </c>
      <c r="G38" s="379" t="s">
        <v>479</v>
      </c>
      <c r="H38" s="379" t="s">
        <v>479</v>
      </c>
      <c r="I38" s="379" t="s">
        <v>479</v>
      </c>
      <c r="J38" s="379">
        <v>19</v>
      </c>
      <c r="K38" s="379">
        <f t="shared" si="1"/>
        <v>19</v>
      </c>
      <c r="L38" s="499"/>
    </row>
    <row r="39" spans="1:12" s="14" customFormat="1" ht="30" customHeight="1">
      <c r="A39" s="119" t="s">
        <v>134</v>
      </c>
      <c r="B39" s="324">
        <v>120</v>
      </c>
      <c r="C39" s="324" t="s">
        <v>479</v>
      </c>
      <c r="D39" s="324" t="s">
        <v>479</v>
      </c>
      <c r="E39" s="324">
        <v>0</v>
      </c>
      <c r="F39" s="324" t="s">
        <v>479</v>
      </c>
      <c r="G39" s="324" t="s">
        <v>479</v>
      </c>
      <c r="H39" s="324" t="s">
        <v>479</v>
      </c>
      <c r="I39" s="324" t="s">
        <v>479</v>
      </c>
      <c r="J39" s="324">
        <v>8364</v>
      </c>
      <c r="K39" s="324">
        <f t="shared" si="1"/>
        <v>8827</v>
      </c>
      <c r="L39" s="499"/>
    </row>
    <row r="40" spans="1:13" ht="30" customHeight="1">
      <c r="A40" s="132" t="s">
        <v>57</v>
      </c>
      <c r="B40" s="461">
        <f aca="true" t="shared" si="2" ref="B40:K40">SUM(B26:B39)</f>
        <v>144</v>
      </c>
      <c r="C40" s="461">
        <f t="shared" si="2"/>
        <v>75</v>
      </c>
      <c r="D40" s="461">
        <f t="shared" si="2"/>
        <v>60</v>
      </c>
      <c r="E40" s="461">
        <f t="shared" si="2"/>
        <v>0</v>
      </c>
      <c r="F40" s="461">
        <f t="shared" si="2"/>
        <v>223</v>
      </c>
      <c r="G40" s="461">
        <f t="shared" si="2"/>
        <v>523</v>
      </c>
      <c r="H40" s="461">
        <f t="shared" si="2"/>
        <v>40</v>
      </c>
      <c r="I40" s="461">
        <f t="shared" si="2"/>
        <v>850</v>
      </c>
      <c r="J40" s="461">
        <f t="shared" si="2"/>
        <v>19668</v>
      </c>
      <c r="K40" s="461">
        <f t="shared" si="2"/>
        <v>25816</v>
      </c>
      <c r="L40" s="499"/>
      <c r="M40" s="14"/>
    </row>
    <row r="41" ht="15.75" customHeight="1"/>
    <row r="42" ht="16.5" customHeight="1">
      <c r="A42" s="6"/>
    </row>
    <row r="66" ht="12.75">
      <c r="L66" s="722"/>
    </row>
  </sheetData>
  <sheetProtection/>
  <mergeCells count="1">
    <mergeCell ref="B24:J24"/>
  </mergeCells>
  <printOptions/>
  <pageMargins left="0.75" right="0.47" top="0.52" bottom="0.56" header="0.4" footer="0.43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zoomScaleSheetLayoutView="100" zoomScalePageLayoutView="0" workbookViewId="0" topLeftCell="A11">
      <selection activeCell="B44" sqref="B44"/>
    </sheetView>
  </sheetViews>
  <sheetFormatPr defaultColWidth="9.140625" defaultRowHeight="12" customHeight="1"/>
  <cols>
    <col min="1" max="1" width="3.421875" style="26" customWidth="1"/>
    <col min="2" max="4" width="4.7109375" style="26" customWidth="1"/>
    <col min="5" max="5" width="5.7109375" style="26" customWidth="1"/>
    <col min="6" max="8" width="4.7109375" style="26" customWidth="1"/>
    <col min="9" max="9" width="5.8515625" style="26" customWidth="1"/>
    <col min="10" max="15" width="4.7109375" style="26" customWidth="1"/>
    <col min="16" max="16" width="8.00390625" style="26" customWidth="1"/>
    <col min="17" max="17" width="7.57421875" style="26" customWidth="1"/>
    <col min="18" max="19" width="4.7109375" style="26" customWidth="1"/>
    <col min="20" max="20" width="6.57421875" style="25" customWidth="1"/>
    <col min="21" max="21" width="8.28125" style="26" customWidth="1"/>
    <col min="22" max="22" width="9.140625" style="26" customWidth="1"/>
    <col min="23" max="23" width="2.8515625" style="26" customWidth="1"/>
    <col min="24" max="16384" width="9.140625" style="26" customWidth="1"/>
  </cols>
  <sheetData>
    <row r="1" spans="1:23" ht="19.5" customHeight="1">
      <c r="A1" s="640"/>
      <c r="B1" s="749" t="s">
        <v>557</v>
      </c>
      <c r="C1" s="617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618"/>
    </row>
    <row r="2" spans="1:23" ht="12" customHeight="1">
      <c r="A2" s="620"/>
      <c r="B2" s="639"/>
      <c r="C2" s="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U2" s="25"/>
      <c r="V2" s="25"/>
      <c r="W2" s="619"/>
    </row>
    <row r="3" spans="1:23" ht="12" customHeight="1" thickBot="1">
      <c r="A3" s="620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U3" s="25"/>
      <c r="V3" s="25"/>
      <c r="W3" s="619"/>
    </row>
    <row r="4" spans="1:23" ht="12" customHeight="1" thickTop="1">
      <c r="A4" s="620"/>
      <c r="B4" s="44"/>
      <c r="C4" s="44"/>
      <c r="D4" s="44"/>
      <c r="E4" s="44"/>
      <c r="F4" s="596"/>
      <c r="G4" s="596"/>
      <c r="H4" s="596"/>
      <c r="I4" s="538" t="s">
        <v>203</v>
      </c>
      <c r="J4" s="539"/>
      <c r="K4" s="540"/>
      <c r="L4" s="541"/>
      <c r="M4" s="44"/>
      <c r="N4" s="542" t="s">
        <v>204</v>
      </c>
      <c r="O4" s="543"/>
      <c r="P4" s="543"/>
      <c r="Q4" s="544"/>
      <c r="R4" s="44"/>
      <c r="S4" s="44"/>
      <c r="T4" s="44"/>
      <c r="U4" s="25"/>
      <c r="V4" s="25"/>
      <c r="W4" s="619"/>
    </row>
    <row r="5" spans="1:23" ht="12" customHeight="1">
      <c r="A5" s="620"/>
      <c r="B5" s="44"/>
      <c r="C5" s="44"/>
      <c r="D5" s="44"/>
      <c r="E5" s="44"/>
      <c r="F5" s="596"/>
      <c r="G5" s="596"/>
      <c r="H5" s="596"/>
      <c r="I5" s="545" t="s">
        <v>205</v>
      </c>
      <c r="J5" s="546"/>
      <c r="K5" s="547"/>
      <c r="L5" s="548"/>
      <c r="M5" s="549"/>
      <c r="N5" s="550" t="s">
        <v>205</v>
      </c>
      <c r="O5" s="551"/>
      <c r="P5" s="551"/>
      <c r="Q5" s="552"/>
      <c r="R5" s="44"/>
      <c r="S5" s="44"/>
      <c r="T5" s="44"/>
      <c r="U5" s="25"/>
      <c r="V5" s="25"/>
      <c r="W5" s="619"/>
    </row>
    <row r="6" spans="1:23" ht="12" customHeight="1" thickBot="1">
      <c r="A6" s="620"/>
      <c r="B6" s="44"/>
      <c r="C6" s="44"/>
      <c r="D6" s="44"/>
      <c r="E6" s="44"/>
      <c r="F6" s="596"/>
      <c r="G6" s="596"/>
      <c r="H6" s="596"/>
      <c r="I6" s="553" t="s">
        <v>206</v>
      </c>
      <c r="J6" s="554"/>
      <c r="K6" s="555"/>
      <c r="L6" s="556"/>
      <c r="M6" s="44"/>
      <c r="N6" s="557" t="s">
        <v>207</v>
      </c>
      <c r="O6" s="558"/>
      <c r="P6" s="558"/>
      <c r="Q6" s="559"/>
      <c r="R6" s="44"/>
      <c r="S6" s="44"/>
      <c r="T6" s="44"/>
      <c r="U6" s="25"/>
      <c r="V6" s="25"/>
      <c r="W6" s="619"/>
    </row>
    <row r="7" spans="1:23" ht="12" customHeight="1" thickTop="1">
      <c r="A7" s="620"/>
      <c r="B7" s="44"/>
      <c r="C7" s="44"/>
      <c r="D7" s="44"/>
      <c r="E7" s="44"/>
      <c r="F7" s="602"/>
      <c r="G7" s="602"/>
      <c r="H7" s="44"/>
      <c r="I7" s="596"/>
      <c r="J7" s="560"/>
      <c r="K7" s="44"/>
      <c r="L7" s="44"/>
      <c r="M7" s="44"/>
      <c r="N7" s="44"/>
      <c r="O7" s="44"/>
      <c r="P7" s="44"/>
      <c r="Q7" s="44"/>
      <c r="R7" s="44"/>
      <c r="S7" s="44"/>
      <c r="T7" s="44"/>
      <c r="U7" s="25"/>
      <c r="V7" s="25"/>
      <c r="W7" s="619"/>
    </row>
    <row r="8" spans="1:23" ht="12" customHeight="1">
      <c r="A8" s="620"/>
      <c r="B8" s="44"/>
      <c r="C8" s="44"/>
      <c r="D8" s="44"/>
      <c r="E8" s="44"/>
      <c r="F8" s="602"/>
      <c r="G8" s="602"/>
      <c r="H8" s="44"/>
      <c r="I8" s="44"/>
      <c r="J8" s="561"/>
      <c r="K8" s="44"/>
      <c r="L8" s="44"/>
      <c r="M8" s="44"/>
      <c r="N8" s="44"/>
      <c r="O8" s="44"/>
      <c r="P8" s="44"/>
      <c r="Q8" s="44"/>
      <c r="R8" s="44"/>
      <c r="S8" s="44"/>
      <c r="T8" s="44"/>
      <c r="U8" s="25"/>
      <c r="V8" s="25"/>
      <c r="W8" s="619"/>
    </row>
    <row r="9" spans="1:23" ht="12" customHeight="1">
      <c r="A9" s="620"/>
      <c r="B9" s="44"/>
      <c r="C9" s="44"/>
      <c r="D9" s="44"/>
      <c r="E9" s="44"/>
      <c r="F9" s="596"/>
      <c r="G9" s="596"/>
      <c r="H9" s="596"/>
      <c r="I9" s="538" t="s">
        <v>208</v>
      </c>
      <c r="J9" s="539"/>
      <c r="K9" s="562"/>
      <c r="L9" s="562"/>
      <c r="M9" s="563"/>
      <c r="N9" s="564" t="s">
        <v>232</v>
      </c>
      <c r="O9" s="565"/>
      <c r="P9" s="565"/>
      <c r="Q9" s="565"/>
      <c r="R9" s="44" t="s">
        <v>442</v>
      </c>
      <c r="S9" s="44"/>
      <c r="T9" s="44"/>
      <c r="U9" s="25"/>
      <c r="V9" s="25"/>
      <c r="W9" s="619"/>
    </row>
    <row r="10" spans="1:23" ht="12" customHeight="1">
      <c r="A10" s="620"/>
      <c r="B10" s="44"/>
      <c r="C10" s="44"/>
      <c r="D10" s="44"/>
      <c r="E10" s="44"/>
      <c r="F10" s="596"/>
      <c r="G10" s="596"/>
      <c r="H10" s="596"/>
      <c r="I10" s="553" t="s">
        <v>209</v>
      </c>
      <c r="J10" s="554"/>
      <c r="K10" s="566"/>
      <c r="L10" s="554"/>
      <c r="M10" s="44"/>
      <c r="N10" s="565" t="s">
        <v>236</v>
      </c>
      <c r="O10" s="565"/>
      <c r="P10" s="565"/>
      <c r="Q10" s="565"/>
      <c r="R10" s="44" t="s">
        <v>442</v>
      </c>
      <c r="S10" s="44"/>
      <c r="T10" s="44"/>
      <c r="U10" s="25"/>
      <c r="V10" s="25"/>
      <c r="W10" s="619"/>
    </row>
    <row r="11" spans="1:23" ht="12" customHeight="1">
      <c r="A11" s="620"/>
      <c r="B11" s="44"/>
      <c r="C11" s="44"/>
      <c r="D11" s="44"/>
      <c r="E11" s="44"/>
      <c r="F11" s="596"/>
      <c r="G11" s="596"/>
      <c r="H11" s="596"/>
      <c r="I11" s="602"/>
      <c r="J11" s="567"/>
      <c r="K11" s="44"/>
      <c r="L11" s="44"/>
      <c r="M11" s="44"/>
      <c r="N11" s="822" t="s">
        <v>331</v>
      </c>
      <c r="O11" s="822"/>
      <c r="P11" s="822"/>
      <c r="Q11" s="822"/>
      <c r="R11" s="44" t="s">
        <v>442</v>
      </c>
      <c r="S11" s="44"/>
      <c r="T11" s="44"/>
      <c r="U11" s="25"/>
      <c r="V11" s="25"/>
      <c r="W11" s="619"/>
    </row>
    <row r="12" spans="1:23" ht="12" customHeight="1">
      <c r="A12" s="620"/>
      <c r="B12" s="44"/>
      <c r="C12" s="44"/>
      <c r="D12" s="44"/>
      <c r="E12" s="44"/>
      <c r="F12" s="596"/>
      <c r="G12" s="596"/>
      <c r="H12" s="596"/>
      <c r="I12" s="602"/>
      <c r="J12" s="567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25"/>
      <c r="V12" s="25"/>
      <c r="W12" s="619"/>
    </row>
    <row r="13" spans="1:23" ht="12" customHeight="1">
      <c r="A13" s="620"/>
      <c r="B13" s="44"/>
      <c r="C13" s="44"/>
      <c r="D13" s="44"/>
      <c r="E13" s="44"/>
      <c r="F13" s="596"/>
      <c r="G13" s="596"/>
      <c r="H13" s="638" t="s">
        <v>443</v>
      </c>
      <c r="I13" s="564" t="s">
        <v>210</v>
      </c>
      <c r="J13" s="635"/>
      <c r="K13" s="565"/>
      <c r="L13" s="636"/>
      <c r="M13" s="634"/>
      <c r="N13" s="824" t="s">
        <v>262</v>
      </c>
      <c r="O13" s="824"/>
      <c r="P13" s="824"/>
      <c r="Q13" s="824"/>
      <c r="R13" s="44" t="s">
        <v>442</v>
      </c>
      <c r="S13" s="44"/>
      <c r="T13" s="44"/>
      <c r="U13" s="25"/>
      <c r="V13" s="25"/>
      <c r="W13" s="619"/>
    </row>
    <row r="14" spans="1:23" ht="12" customHeight="1">
      <c r="A14" s="620"/>
      <c r="B14" s="44"/>
      <c r="C14" s="44"/>
      <c r="D14" s="44"/>
      <c r="E14" s="44"/>
      <c r="F14" s="596"/>
      <c r="G14" s="596"/>
      <c r="H14" s="638" t="s">
        <v>443</v>
      </c>
      <c r="I14" s="565" t="s">
        <v>60</v>
      </c>
      <c r="J14" s="635"/>
      <c r="K14" s="565"/>
      <c r="L14" s="636"/>
      <c r="M14" s="596"/>
      <c r="N14" s="822" t="s">
        <v>260</v>
      </c>
      <c r="O14" s="822"/>
      <c r="P14" s="822"/>
      <c r="Q14" s="822"/>
      <c r="R14" s="616" t="s">
        <v>442</v>
      </c>
      <c r="S14" s="44"/>
      <c r="T14" s="44"/>
      <c r="U14" s="25"/>
      <c r="V14" s="25"/>
      <c r="W14" s="619"/>
    </row>
    <row r="15" spans="1:23" ht="12" customHeight="1">
      <c r="A15" s="620"/>
      <c r="B15" s="44"/>
      <c r="C15" s="44"/>
      <c r="D15" s="44"/>
      <c r="E15" s="44"/>
      <c r="F15" s="44"/>
      <c r="G15" s="44"/>
      <c r="H15" s="44"/>
      <c r="I15" s="44"/>
      <c r="J15" s="561"/>
      <c r="K15" s="44"/>
      <c r="L15" s="44"/>
      <c r="M15" s="44"/>
      <c r="N15" s="822" t="s">
        <v>261</v>
      </c>
      <c r="O15" s="822"/>
      <c r="P15" s="822"/>
      <c r="Q15" s="822"/>
      <c r="R15" s="616" t="s">
        <v>442</v>
      </c>
      <c r="S15" s="44"/>
      <c r="T15" s="44"/>
      <c r="U15" s="25"/>
      <c r="V15" s="25"/>
      <c r="W15" s="619"/>
    </row>
    <row r="16" spans="1:23" ht="12" customHeight="1">
      <c r="A16" s="620"/>
      <c r="B16" s="44"/>
      <c r="C16" s="44"/>
      <c r="D16" s="44"/>
      <c r="E16" s="44"/>
      <c r="F16" s="44"/>
      <c r="G16" s="44"/>
      <c r="H16" s="44"/>
      <c r="I16" s="44"/>
      <c r="J16" s="561"/>
      <c r="K16" s="44"/>
      <c r="L16" s="44"/>
      <c r="M16" s="44"/>
      <c r="N16" s="822" t="s">
        <v>331</v>
      </c>
      <c r="O16" s="822"/>
      <c r="P16" s="822"/>
      <c r="Q16" s="822"/>
      <c r="R16" s="616" t="s">
        <v>442</v>
      </c>
      <c r="S16" s="44"/>
      <c r="T16" s="44"/>
      <c r="U16" s="25"/>
      <c r="V16" s="25"/>
      <c r="W16" s="619"/>
    </row>
    <row r="17" spans="1:23" ht="12" customHeight="1">
      <c r="A17" s="620"/>
      <c r="B17" s="44"/>
      <c r="C17" s="44"/>
      <c r="D17" s="44"/>
      <c r="E17" s="44"/>
      <c r="F17" s="44"/>
      <c r="G17" s="44"/>
      <c r="H17" s="44"/>
      <c r="I17" s="44"/>
      <c r="J17" s="561"/>
      <c r="K17" s="44"/>
      <c r="L17" s="44"/>
      <c r="M17" s="44"/>
      <c r="N17" s="568"/>
      <c r="O17" s="568"/>
      <c r="P17" s="568"/>
      <c r="Q17" s="568"/>
      <c r="R17" s="44"/>
      <c r="S17" s="44"/>
      <c r="T17" s="44"/>
      <c r="U17" s="25"/>
      <c r="V17" s="25"/>
      <c r="W17" s="619"/>
    </row>
    <row r="18" spans="1:23" ht="12" customHeight="1">
      <c r="A18" s="620"/>
      <c r="B18" s="44"/>
      <c r="C18" s="44"/>
      <c r="D18" s="44"/>
      <c r="E18" s="44"/>
      <c r="F18" s="44"/>
      <c r="G18" s="44"/>
      <c r="H18" s="44"/>
      <c r="I18" s="44"/>
      <c r="J18" s="561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25"/>
      <c r="V18" s="25"/>
      <c r="W18" s="619"/>
    </row>
    <row r="19" spans="1:23" ht="12" customHeight="1">
      <c r="A19" s="620"/>
      <c r="B19" s="44"/>
      <c r="C19" s="44"/>
      <c r="D19" s="44"/>
      <c r="E19" s="44"/>
      <c r="F19" s="44"/>
      <c r="G19" s="44"/>
      <c r="H19" s="44"/>
      <c r="I19" s="538" t="s">
        <v>317</v>
      </c>
      <c r="J19" s="539"/>
      <c r="K19" s="562"/>
      <c r="L19" s="539"/>
      <c r="M19" s="44"/>
      <c r="N19" s="44"/>
      <c r="O19" s="44"/>
      <c r="P19" s="44"/>
      <c r="Q19" s="44"/>
      <c r="R19" s="44"/>
      <c r="S19" s="44"/>
      <c r="T19" s="44"/>
      <c r="U19" s="25"/>
      <c r="V19" s="25"/>
      <c r="W19" s="619"/>
    </row>
    <row r="20" spans="1:23" ht="12" customHeight="1">
      <c r="A20" s="620"/>
      <c r="B20" s="44"/>
      <c r="C20" s="44"/>
      <c r="D20" s="44"/>
      <c r="E20" s="44"/>
      <c r="F20" s="44"/>
      <c r="G20" s="44"/>
      <c r="H20" s="44"/>
      <c r="I20" s="553" t="s">
        <v>130</v>
      </c>
      <c r="J20" s="554"/>
      <c r="K20" s="566"/>
      <c r="L20" s="554"/>
      <c r="M20" s="44"/>
      <c r="N20" s="44"/>
      <c r="O20" s="44"/>
      <c r="P20" s="44"/>
      <c r="Q20" s="44"/>
      <c r="R20" s="44"/>
      <c r="S20" s="44"/>
      <c r="T20" s="44"/>
      <c r="U20" s="25"/>
      <c r="V20" s="25"/>
      <c r="W20" s="619"/>
    </row>
    <row r="21" spans="1:23" ht="12" customHeight="1">
      <c r="A21" s="620"/>
      <c r="B21" s="44"/>
      <c r="C21" s="596"/>
      <c r="D21" s="44"/>
      <c r="E21" s="44"/>
      <c r="F21" s="590"/>
      <c r="G21" s="44"/>
      <c r="H21" s="44"/>
      <c r="I21" s="616"/>
      <c r="J21" s="569"/>
      <c r="K21" s="616"/>
      <c r="L21" s="616"/>
      <c r="M21" s="44"/>
      <c r="N21" s="44"/>
      <c r="O21" s="44"/>
      <c r="P21" s="44"/>
      <c r="Q21" s="44"/>
      <c r="R21" s="44"/>
      <c r="S21" s="44"/>
      <c r="T21" s="44"/>
      <c r="U21" s="25"/>
      <c r="V21" s="25"/>
      <c r="W21" s="619"/>
    </row>
    <row r="22" spans="1:23" ht="12" customHeight="1">
      <c r="A22" s="620"/>
      <c r="B22" s="44"/>
      <c r="C22" s="596"/>
      <c r="D22" s="44"/>
      <c r="E22" s="44"/>
      <c r="F22" s="590"/>
      <c r="G22" s="44"/>
      <c r="H22" s="44"/>
      <c r="I22" s="570"/>
      <c r="J22" s="571" t="s">
        <v>214</v>
      </c>
      <c r="K22" s="572"/>
      <c r="L22" s="573"/>
      <c r="M22" s="44"/>
      <c r="N22" s="44"/>
      <c r="O22" s="44"/>
      <c r="P22" s="44"/>
      <c r="Q22" s="44"/>
      <c r="R22" s="44"/>
      <c r="S22" s="44"/>
      <c r="T22" s="44"/>
      <c r="U22" s="25"/>
      <c r="V22" s="25"/>
      <c r="W22" s="619"/>
    </row>
    <row r="23" spans="1:23" ht="12" customHeight="1">
      <c r="A23" s="620"/>
      <c r="B23" s="44"/>
      <c r="C23" s="596"/>
      <c r="D23" s="44"/>
      <c r="E23" s="44"/>
      <c r="F23" s="590"/>
      <c r="G23" s="44"/>
      <c r="H23" s="44"/>
      <c r="I23" s="553" t="s">
        <v>227</v>
      </c>
      <c r="J23" s="566"/>
      <c r="K23" s="566"/>
      <c r="L23" s="554"/>
      <c r="M23" s="44"/>
      <c r="N23" s="44"/>
      <c r="O23" s="44"/>
      <c r="P23" s="44"/>
      <c r="Q23" s="44"/>
      <c r="R23" s="44"/>
      <c r="S23" s="44"/>
      <c r="T23" s="44"/>
      <c r="U23" s="25"/>
      <c r="V23" s="25"/>
      <c r="W23" s="619"/>
    </row>
    <row r="24" spans="1:23" ht="12" customHeight="1">
      <c r="A24" s="620"/>
      <c r="B24" s="602" t="s">
        <v>211</v>
      </c>
      <c r="C24" s="28"/>
      <c r="D24" s="603"/>
      <c r="E24" s="602"/>
      <c r="F24" s="590"/>
      <c r="G24" s="590"/>
      <c r="H24" s="590"/>
      <c r="I24" s="596"/>
      <c r="J24" s="560"/>
      <c r="K24" s="603"/>
      <c r="L24" s="590"/>
      <c r="M24" s="44"/>
      <c r="N24" s="44"/>
      <c r="O24" s="613"/>
      <c r="P24" s="642" t="s">
        <v>212</v>
      </c>
      <c r="Q24" s="602"/>
      <c r="R24" s="602"/>
      <c r="S24" s="602"/>
      <c r="T24" s="44"/>
      <c r="U24" s="25"/>
      <c r="V24" s="25"/>
      <c r="W24" s="619"/>
    </row>
    <row r="25" spans="1:23" ht="12" customHeight="1">
      <c r="A25" s="620"/>
      <c r="B25" s="602"/>
      <c r="C25" s="603"/>
      <c r="D25" s="574"/>
      <c r="E25" s="574"/>
      <c r="F25" s="574"/>
      <c r="G25" s="574"/>
      <c r="H25" s="574"/>
      <c r="I25" s="575"/>
      <c r="J25" s="576"/>
      <c r="K25" s="577"/>
      <c r="L25" s="574"/>
      <c r="M25" s="578"/>
      <c r="N25" s="578"/>
      <c r="O25" s="578"/>
      <c r="P25" s="578"/>
      <c r="Q25" s="578"/>
      <c r="R25" s="44"/>
      <c r="S25" s="44"/>
      <c r="T25" s="44"/>
      <c r="U25" s="25"/>
      <c r="V25" s="25"/>
      <c r="W25" s="619"/>
    </row>
    <row r="26" spans="1:23" ht="12" customHeight="1" thickBot="1">
      <c r="A26" s="620"/>
      <c r="B26" s="590"/>
      <c r="C26" s="579"/>
      <c r="D26" s="590"/>
      <c r="E26" s="590"/>
      <c r="F26" s="590"/>
      <c r="G26" s="590"/>
      <c r="H26" s="590"/>
      <c r="I26" s="613"/>
      <c r="J26" s="590"/>
      <c r="K26" s="613"/>
      <c r="L26" s="590"/>
      <c r="M26" s="44"/>
      <c r="N26" s="44"/>
      <c r="O26" s="44"/>
      <c r="P26" s="44"/>
      <c r="Q26" s="561"/>
      <c r="R26" s="44"/>
      <c r="S26" s="44"/>
      <c r="T26" s="44"/>
      <c r="U26" s="25"/>
      <c r="V26" s="25"/>
      <c r="W26" s="619"/>
    </row>
    <row r="27" spans="1:23" ht="12" customHeight="1" thickTop="1">
      <c r="A27" s="620"/>
      <c r="B27" s="538" t="s">
        <v>220</v>
      </c>
      <c r="C27" s="580"/>
      <c r="D27" s="562"/>
      <c r="E27" s="541"/>
      <c r="F27" s="596"/>
      <c r="G27" s="542" t="s">
        <v>322</v>
      </c>
      <c r="H27" s="581"/>
      <c r="I27" s="582"/>
      <c r="J27" s="24"/>
      <c r="K27" s="24"/>
      <c r="L27" s="542" t="s">
        <v>318</v>
      </c>
      <c r="M27" s="581"/>
      <c r="N27" s="582"/>
      <c r="O27" s="24"/>
      <c r="P27" s="538" t="s">
        <v>319</v>
      </c>
      <c r="Q27" s="580"/>
      <c r="R27" s="562"/>
      <c r="S27" s="539"/>
      <c r="T27" s="44"/>
      <c r="U27" s="25"/>
      <c r="V27" s="25"/>
      <c r="W27" s="619"/>
    </row>
    <row r="28" spans="1:23" ht="12" customHeight="1">
      <c r="A28" s="620"/>
      <c r="B28" s="545" t="s">
        <v>215</v>
      </c>
      <c r="C28" s="548"/>
      <c r="D28" s="583"/>
      <c r="E28" s="548"/>
      <c r="F28" s="584"/>
      <c r="G28" s="550" t="s">
        <v>215</v>
      </c>
      <c r="H28" s="585"/>
      <c r="I28" s="586"/>
      <c r="J28" s="596"/>
      <c r="K28" s="596"/>
      <c r="L28" s="550" t="s">
        <v>103</v>
      </c>
      <c r="M28" s="585"/>
      <c r="N28" s="586"/>
      <c r="O28" s="584"/>
      <c r="P28" s="545" t="s">
        <v>103</v>
      </c>
      <c r="Q28" s="548"/>
      <c r="R28" s="583"/>
      <c r="S28" s="546"/>
      <c r="T28" s="44"/>
      <c r="U28" s="25"/>
      <c r="V28" s="25"/>
      <c r="W28" s="619"/>
    </row>
    <row r="29" spans="1:23" ht="12" customHeight="1" thickBot="1">
      <c r="A29" s="620"/>
      <c r="B29" s="553" t="s">
        <v>206</v>
      </c>
      <c r="C29" s="556"/>
      <c r="D29" s="566"/>
      <c r="E29" s="556"/>
      <c r="F29" s="596"/>
      <c r="G29" s="557" t="s">
        <v>207</v>
      </c>
      <c r="H29" s="587"/>
      <c r="I29" s="588"/>
      <c r="J29" s="596"/>
      <c r="K29" s="596"/>
      <c r="L29" s="557" t="s">
        <v>207</v>
      </c>
      <c r="M29" s="587"/>
      <c r="N29" s="588"/>
      <c r="O29" s="596"/>
      <c r="P29" s="553" t="s">
        <v>206</v>
      </c>
      <c r="Q29" s="556"/>
      <c r="R29" s="566"/>
      <c r="S29" s="554"/>
      <c r="T29" s="44"/>
      <c r="U29" s="25"/>
      <c r="V29" s="25"/>
      <c r="W29" s="619"/>
    </row>
    <row r="30" spans="1:23" ht="12" customHeight="1" thickTop="1">
      <c r="A30" s="620"/>
      <c r="B30" s="609"/>
      <c r="C30" s="589"/>
      <c r="D30" s="609"/>
      <c r="E30" s="609"/>
      <c r="F30" s="590"/>
      <c r="G30" s="590"/>
      <c r="H30" s="590"/>
      <c r="I30" s="613"/>
      <c r="J30" s="590"/>
      <c r="K30" s="613"/>
      <c r="L30" s="590"/>
      <c r="M30" s="44"/>
      <c r="N30" s="44"/>
      <c r="O30" s="578"/>
      <c r="P30" s="591"/>
      <c r="Q30" s="569"/>
      <c r="R30" s="616"/>
      <c r="S30" s="616"/>
      <c r="T30" s="44"/>
      <c r="U30" s="25"/>
      <c r="V30" s="25"/>
      <c r="W30" s="619"/>
    </row>
    <row r="31" spans="1:23" ht="12" customHeight="1">
      <c r="A31" s="620"/>
      <c r="B31" s="609"/>
      <c r="C31" s="589"/>
      <c r="D31" s="609"/>
      <c r="E31" s="609"/>
      <c r="F31" s="590"/>
      <c r="G31" s="590"/>
      <c r="H31" s="590"/>
      <c r="I31" s="613"/>
      <c r="J31" s="590"/>
      <c r="K31" s="613"/>
      <c r="L31" s="44"/>
      <c r="M31" s="592"/>
      <c r="N31" s="549"/>
      <c r="O31" s="44"/>
      <c r="P31" s="616"/>
      <c r="Q31" s="569"/>
      <c r="R31" s="616"/>
      <c r="S31" s="616"/>
      <c r="T31" s="44"/>
      <c r="U31" s="25"/>
      <c r="V31" s="25"/>
      <c r="W31" s="619"/>
    </row>
    <row r="32" spans="1:23" ht="12" customHeight="1">
      <c r="A32" s="641" t="s">
        <v>443</v>
      </c>
      <c r="B32" s="538" t="s">
        <v>213</v>
      </c>
      <c r="C32" s="580"/>
      <c r="D32" s="562"/>
      <c r="E32" s="539"/>
      <c r="F32" s="590"/>
      <c r="G32" s="590"/>
      <c r="H32" s="590"/>
      <c r="I32" s="613"/>
      <c r="J32" s="596"/>
      <c r="K32" s="823" t="s">
        <v>321</v>
      </c>
      <c r="L32" s="823"/>
      <c r="M32" s="823"/>
      <c r="N32" s="823"/>
      <c r="O32" s="44" t="s">
        <v>442</v>
      </c>
      <c r="P32" s="593"/>
      <c r="Q32" s="594"/>
      <c r="R32" s="595"/>
      <c r="S32" s="583"/>
      <c r="T32" s="44"/>
      <c r="U32" s="25"/>
      <c r="V32" s="25"/>
      <c r="W32" s="619"/>
    </row>
    <row r="33" spans="1:23" ht="12" customHeight="1">
      <c r="A33" s="641" t="s">
        <v>443</v>
      </c>
      <c r="B33" s="553" t="s">
        <v>175</v>
      </c>
      <c r="C33" s="556"/>
      <c r="D33" s="566"/>
      <c r="E33" s="554"/>
      <c r="F33" s="590"/>
      <c r="G33" s="590"/>
      <c r="H33" s="590"/>
      <c r="I33" s="613"/>
      <c r="J33" s="596"/>
      <c r="K33" s="822" t="s">
        <v>103</v>
      </c>
      <c r="L33" s="822"/>
      <c r="M33" s="822"/>
      <c r="N33" s="822"/>
      <c r="O33" s="44" t="s">
        <v>442</v>
      </c>
      <c r="P33" s="538" t="s">
        <v>320</v>
      </c>
      <c r="Q33" s="580"/>
      <c r="R33" s="562"/>
      <c r="S33" s="539"/>
      <c r="T33" s="44"/>
      <c r="U33" s="25"/>
      <c r="V33" s="25"/>
      <c r="W33" s="619"/>
    </row>
    <row r="34" spans="1:23" ht="12" customHeight="1">
      <c r="A34" s="620"/>
      <c r="B34" s="609"/>
      <c r="C34" s="589"/>
      <c r="D34" s="609"/>
      <c r="E34" s="609"/>
      <c r="F34" s="590"/>
      <c r="G34" s="590"/>
      <c r="H34" s="590"/>
      <c r="I34" s="613"/>
      <c r="J34" s="596"/>
      <c r="K34" s="822" t="s">
        <v>237</v>
      </c>
      <c r="L34" s="822"/>
      <c r="M34" s="822"/>
      <c r="N34" s="822"/>
      <c r="O34" s="44" t="s">
        <v>442</v>
      </c>
      <c r="P34" s="545" t="s">
        <v>285</v>
      </c>
      <c r="Q34" s="547"/>
      <c r="R34" s="583"/>
      <c r="S34" s="546"/>
      <c r="T34" s="44"/>
      <c r="U34" s="25"/>
      <c r="V34" s="25"/>
      <c r="W34" s="619"/>
    </row>
    <row r="35" spans="1:23" ht="12" customHeight="1">
      <c r="A35" s="620"/>
      <c r="B35" s="609"/>
      <c r="C35" s="589"/>
      <c r="D35" s="609"/>
      <c r="E35" s="609"/>
      <c r="F35" s="590"/>
      <c r="G35" s="590"/>
      <c r="H35" s="590"/>
      <c r="I35" s="613"/>
      <c r="J35" s="596"/>
      <c r="K35" s="822" t="s">
        <v>331</v>
      </c>
      <c r="L35" s="822"/>
      <c r="M35" s="822"/>
      <c r="N35" s="822"/>
      <c r="O35" s="616" t="s">
        <v>442</v>
      </c>
      <c r="P35" s="553" t="s">
        <v>286</v>
      </c>
      <c r="Q35" s="566"/>
      <c r="R35" s="566"/>
      <c r="S35" s="554"/>
      <c r="T35" s="44"/>
      <c r="U35" s="25"/>
      <c r="V35" s="25"/>
      <c r="W35" s="619"/>
    </row>
    <row r="36" spans="1:23" ht="12" customHeight="1">
      <c r="A36" s="620"/>
      <c r="B36" s="538" t="s">
        <v>216</v>
      </c>
      <c r="C36" s="537"/>
      <c r="D36" s="562"/>
      <c r="E36" s="541"/>
      <c r="F36" s="596"/>
      <c r="G36" s="597"/>
      <c r="H36" s="598"/>
      <c r="I36" s="598"/>
      <c r="J36" s="24"/>
      <c r="K36" s="24"/>
      <c r="L36" s="590"/>
      <c r="M36" s="44"/>
      <c r="N36" s="44"/>
      <c r="O36" s="44"/>
      <c r="P36" s="609"/>
      <c r="Q36" s="599"/>
      <c r="R36" s="600"/>
      <c r="S36" s="616"/>
      <c r="T36" s="44"/>
      <c r="U36" s="25"/>
      <c r="V36" s="25"/>
      <c r="W36" s="619"/>
    </row>
    <row r="37" spans="1:23" ht="12" customHeight="1">
      <c r="A37" s="620"/>
      <c r="B37" s="553" t="s">
        <v>218</v>
      </c>
      <c r="C37" s="556"/>
      <c r="D37" s="566"/>
      <c r="E37" s="556"/>
      <c r="F37" s="601"/>
      <c r="G37" s="602"/>
      <c r="H37" s="603"/>
      <c r="I37" s="603"/>
      <c r="J37" s="596"/>
      <c r="K37" s="596"/>
      <c r="L37" s="590"/>
      <c r="M37" s="44"/>
      <c r="N37" s="44"/>
      <c r="O37" s="44"/>
      <c r="P37" s="538" t="s">
        <v>219</v>
      </c>
      <c r="Q37" s="580"/>
      <c r="R37" s="562"/>
      <c r="S37" s="539"/>
      <c r="T37" s="24" t="s">
        <v>442</v>
      </c>
      <c r="U37" s="25"/>
      <c r="V37" s="25"/>
      <c r="W37" s="619"/>
    </row>
    <row r="38" spans="1:23" ht="12" customHeight="1">
      <c r="A38" s="620"/>
      <c r="B38" s="609"/>
      <c r="C38" s="589"/>
      <c r="D38" s="609"/>
      <c r="E38" s="621"/>
      <c r="F38" s="596"/>
      <c r="G38" s="602"/>
      <c r="H38" s="602"/>
      <c r="I38" s="603"/>
      <c r="J38" s="596"/>
      <c r="K38" s="596"/>
      <c r="L38" s="590"/>
      <c r="M38" s="44"/>
      <c r="N38" s="44"/>
      <c r="O38" s="44"/>
      <c r="P38" s="553" t="s">
        <v>221</v>
      </c>
      <c r="Q38" s="556"/>
      <c r="R38" s="566"/>
      <c r="S38" s="554"/>
      <c r="T38" s="24" t="s">
        <v>442</v>
      </c>
      <c r="U38" s="25"/>
      <c r="V38" s="25"/>
      <c r="W38" s="619"/>
    </row>
    <row r="39" spans="1:23" ht="12" customHeight="1">
      <c r="A39" s="620"/>
      <c r="B39" s="609"/>
      <c r="C39" s="604"/>
      <c r="D39" s="609"/>
      <c r="E39" s="609"/>
      <c r="F39" s="590"/>
      <c r="G39" s="590"/>
      <c r="H39" s="590"/>
      <c r="I39" s="613"/>
      <c r="J39" s="596"/>
      <c r="K39" s="596"/>
      <c r="L39" s="590"/>
      <c r="M39" s="44"/>
      <c r="N39" s="44"/>
      <c r="O39" s="44"/>
      <c r="P39" s="44"/>
      <c r="Q39" s="44"/>
      <c r="R39" s="44"/>
      <c r="S39" s="44"/>
      <c r="T39" s="44"/>
      <c r="U39" s="25"/>
      <c r="V39" s="25"/>
      <c r="W39" s="619"/>
    </row>
    <row r="40" spans="1:23" ht="12" customHeight="1">
      <c r="A40" s="620"/>
      <c r="B40" s="583"/>
      <c r="C40" s="605"/>
      <c r="D40" s="583"/>
      <c r="E40" s="583"/>
      <c r="F40" s="602"/>
      <c r="G40" s="602"/>
      <c r="H40" s="602"/>
      <c r="I40" s="603"/>
      <c r="J40" s="596"/>
      <c r="K40" s="606"/>
      <c r="L40" s="606"/>
      <c r="M40" s="606"/>
      <c r="N40" s="606"/>
      <c r="O40" s="602"/>
      <c r="P40" s="44"/>
      <c r="Q40" s="628"/>
      <c r="R40" s="629"/>
      <c r="S40" s="629"/>
      <c r="T40" s="629"/>
      <c r="U40" s="31"/>
      <c r="V40" s="31"/>
      <c r="W40" s="618"/>
    </row>
    <row r="41" spans="1:23" ht="12" customHeight="1">
      <c r="A41" s="620"/>
      <c r="B41" s="609"/>
      <c r="C41" s="604"/>
      <c r="D41" s="609"/>
      <c r="E41" s="609"/>
      <c r="F41" s="590"/>
      <c r="G41" s="590"/>
      <c r="H41" s="590"/>
      <c r="I41" s="603"/>
      <c r="J41" s="596"/>
      <c r="K41" s="607"/>
      <c r="L41" s="607"/>
      <c r="M41" s="607"/>
      <c r="N41" s="607"/>
      <c r="O41" s="44"/>
      <c r="P41" s="44"/>
      <c r="Q41" s="620"/>
      <c r="R41" s="501" t="s">
        <v>314</v>
      </c>
      <c r="S41" s="6"/>
      <c r="T41" s="6"/>
      <c r="U41" s="6"/>
      <c r="V41" s="6"/>
      <c r="W41" s="630"/>
    </row>
    <row r="42" spans="1:23" ht="12" customHeight="1" thickBot="1">
      <c r="A42" s="620"/>
      <c r="B42" s="609"/>
      <c r="C42" s="604"/>
      <c r="D42" s="608"/>
      <c r="E42" s="608"/>
      <c r="F42" s="574"/>
      <c r="G42" s="574"/>
      <c r="H42" s="574"/>
      <c r="I42" s="574"/>
      <c r="J42" s="574"/>
      <c r="K42" s="574"/>
      <c r="L42" s="574"/>
      <c r="M42" s="578"/>
      <c r="N42" s="578"/>
      <c r="O42" s="578"/>
      <c r="P42" s="44"/>
      <c r="Q42" s="620"/>
      <c r="R42" s="6"/>
      <c r="S42" s="6"/>
      <c r="T42" s="6"/>
      <c r="U42" s="6"/>
      <c r="V42" s="6"/>
      <c r="W42" s="630"/>
    </row>
    <row r="43" spans="1:24" ht="12" customHeight="1" thickBot="1" thickTop="1">
      <c r="A43" s="620"/>
      <c r="B43" s="609"/>
      <c r="C43" s="604"/>
      <c r="D43" s="609"/>
      <c r="E43" s="609"/>
      <c r="F43" s="590"/>
      <c r="G43" s="590"/>
      <c r="H43" s="610"/>
      <c r="I43" s="611"/>
      <c r="J43" s="590"/>
      <c r="K43" s="610"/>
      <c r="L43" s="590"/>
      <c r="M43" s="44"/>
      <c r="N43" s="44"/>
      <c r="O43" s="561"/>
      <c r="P43" s="44"/>
      <c r="Q43" s="620"/>
      <c r="R43" s="625"/>
      <c r="S43" s="6" t="s">
        <v>440</v>
      </c>
      <c r="T43" s="6"/>
      <c r="U43" s="6"/>
      <c r="V43" s="6"/>
      <c r="W43" s="630"/>
      <c r="X43" s="6"/>
    </row>
    <row r="44" spans="1:24" ht="12" customHeight="1" thickTop="1">
      <c r="A44" s="620"/>
      <c r="B44" s="538" t="s">
        <v>217</v>
      </c>
      <c r="C44" s="562"/>
      <c r="D44" s="562"/>
      <c r="E44" s="541"/>
      <c r="F44" s="590" t="s">
        <v>442</v>
      </c>
      <c r="G44" s="590"/>
      <c r="H44" s="590"/>
      <c r="I44" s="612"/>
      <c r="J44" s="613"/>
      <c r="K44" s="590"/>
      <c r="L44" s="44"/>
      <c r="M44" s="44"/>
      <c r="N44" s="44"/>
      <c r="O44" s="561"/>
      <c r="P44" s="44"/>
      <c r="Q44" s="620"/>
      <c r="R44" s="29"/>
      <c r="S44" s="6"/>
      <c r="T44" s="6"/>
      <c r="U44" s="6"/>
      <c r="V44" s="6"/>
      <c r="W44" s="630"/>
      <c r="X44" s="6"/>
    </row>
    <row r="45" spans="1:24" ht="12" customHeight="1">
      <c r="A45" s="620"/>
      <c r="B45" s="545" t="s">
        <v>222</v>
      </c>
      <c r="C45" s="583"/>
      <c r="D45" s="583"/>
      <c r="E45" s="548"/>
      <c r="F45" s="590" t="s">
        <v>442</v>
      </c>
      <c r="G45" s="590"/>
      <c r="H45" s="590"/>
      <c r="I45" s="612"/>
      <c r="J45" s="613"/>
      <c r="K45" s="590"/>
      <c r="L45" s="44"/>
      <c r="M45" s="44"/>
      <c r="N45" s="44"/>
      <c r="O45" s="561"/>
      <c r="P45" s="44"/>
      <c r="Q45" s="620"/>
      <c r="R45" s="626"/>
      <c r="S45" s="6" t="s">
        <v>226</v>
      </c>
      <c r="T45" s="6"/>
      <c r="U45" s="6"/>
      <c r="V45" s="6"/>
      <c r="W45" s="630"/>
      <c r="X45" s="6"/>
    </row>
    <row r="46" spans="1:25" ht="12" customHeight="1">
      <c r="A46" s="620"/>
      <c r="B46" s="820" t="s">
        <v>574</v>
      </c>
      <c r="C46" s="615"/>
      <c r="D46" s="615"/>
      <c r="E46" s="643"/>
      <c r="F46" s="590" t="s">
        <v>442</v>
      </c>
      <c r="G46" s="590"/>
      <c r="H46" s="590"/>
      <c r="I46" s="612"/>
      <c r="J46" s="613"/>
      <c r="K46" s="590"/>
      <c r="L46" s="44"/>
      <c r="M46" s="44"/>
      <c r="N46" s="44"/>
      <c r="O46" s="561"/>
      <c r="P46" s="44"/>
      <c r="Q46" s="620"/>
      <c r="R46" s="29"/>
      <c r="S46" s="6"/>
      <c r="T46" s="6"/>
      <c r="U46" s="6"/>
      <c r="V46" s="6"/>
      <c r="W46" s="630"/>
      <c r="X46" s="6"/>
      <c r="Y46" s="25"/>
    </row>
    <row r="47" spans="1:25" ht="12" customHeight="1">
      <c r="A47" s="620"/>
      <c r="B47" s="590"/>
      <c r="C47" s="590"/>
      <c r="D47" s="590"/>
      <c r="E47" s="596"/>
      <c r="F47" s="597"/>
      <c r="G47" s="602"/>
      <c r="H47" s="602"/>
      <c r="I47" s="567"/>
      <c r="J47" s="613"/>
      <c r="K47" s="590"/>
      <c r="L47" s="44"/>
      <c r="M47" s="44"/>
      <c r="N47" s="44"/>
      <c r="O47" s="561"/>
      <c r="P47" s="44"/>
      <c r="Q47" s="620"/>
      <c r="R47" s="627"/>
      <c r="S47" s="6" t="s">
        <v>441</v>
      </c>
      <c r="T47" s="6"/>
      <c r="U47" s="6"/>
      <c r="V47" s="6"/>
      <c r="W47" s="630"/>
      <c r="X47" s="6"/>
      <c r="Y47" s="25"/>
    </row>
    <row r="48" spans="1:23" ht="12" customHeight="1">
      <c r="A48" s="620"/>
      <c r="B48" s="590"/>
      <c r="C48" s="590"/>
      <c r="D48" s="590"/>
      <c r="E48" s="596"/>
      <c r="F48" s="602"/>
      <c r="G48" s="602"/>
      <c r="H48" s="602"/>
      <c r="I48" s="567"/>
      <c r="J48" s="613"/>
      <c r="K48" s="590"/>
      <c r="L48" s="44"/>
      <c r="M48" s="44"/>
      <c r="N48" s="44"/>
      <c r="O48" s="561"/>
      <c r="P48" s="44"/>
      <c r="Q48" s="620"/>
      <c r="R48" s="6"/>
      <c r="S48" s="6"/>
      <c r="T48" s="6"/>
      <c r="U48" s="6"/>
      <c r="V48" s="6"/>
      <c r="W48" s="630"/>
    </row>
    <row r="49" spans="1:23" ht="12" customHeight="1">
      <c r="A49" s="620"/>
      <c r="B49" s="590"/>
      <c r="C49" s="590"/>
      <c r="D49" s="590"/>
      <c r="E49" s="590"/>
      <c r="F49" s="590"/>
      <c r="G49" s="590"/>
      <c r="H49" s="590"/>
      <c r="I49" s="614"/>
      <c r="J49" s="613"/>
      <c r="K49" s="615"/>
      <c r="L49" s="44"/>
      <c r="M49" s="44"/>
      <c r="N49" s="44"/>
      <c r="O49" s="561"/>
      <c r="P49" s="44"/>
      <c r="Q49" s="620"/>
      <c r="R49" s="6" t="s">
        <v>315</v>
      </c>
      <c r="S49" s="6"/>
      <c r="T49" s="6"/>
      <c r="U49" s="6"/>
      <c r="V49" s="6"/>
      <c r="W49" s="630"/>
    </row>
    <row r="50" spans="1:23" ht="12" customHeight="1">
      <c r="A50" s="620"/>
      <c r="B50" s="590"/>
      <c r="C50" s="590"/>
      <c r="D50" s="590"/>
      <c r="E50" s="590"/>
      <c r="F50" s="596"/>
      <c r="G50" s="596"/>
      <c r="H50" s="538" t="s">
        <v>223</v>
      </c>
      <c r="I50" s="562"/>
      <c r="J50" s="562"/>
      <c r="K50" s="539"/>
      <c r="L50" s="616" t="s">
        <v>442</v>
      </c>
      <c r="M50" s="616"/>
      <c r="N50" s="616"/>
      <c r="O50" s="569"/>
      <c r="P50" s="616"/>
      <c r="Q50" s="620"/>
      <c r="R50" s="6" t="s">
        <v>316</v>
      </c>
      <c r="S50" s="6"/>
      <c r="T50" s="6"/>
      <c r="U50" s="6"/>
      <c r="V50" s="6"/>
      <c r="W50" s="630"/>
    </row>
    <row r="51" spans="1:23" ht="12" customHeight="1">
      <c r="A51" s="620"/>
      <c r="B51" s="590"/>
      <c r="C51" s="590"/>
      <c r="D51" s="590"/>
      <c r="E51" s="590"/>
      <c r="F51" s="596"/>
      <c r="G51" s="596"/>
      <c r="H51" s="545" t="s">
        <v>222</v>
      </c>
      <c r="I51" s="583"/>
      <c r="J51" s="583"/>
      <c r="K51" s="546"/>
      <c r="L51" s="616" t="s">
        <v>442</v>
      </c>
      <c r="M51" s="616"/>
      <c r="N51" s="616"/>
      <c r="O51" s="569"/>
      <c r="P51" s="616"/>
      <c r="Q51" s="620"/>
      <c r="R51" s="6"/>
      <c r="S51" s="6"/>
      <c r="T51" s="6"/>
      <c r="U51" s="6"/>
      <c r="V51" s="6"/>
      <c r="W51" s="630"/>
    </row>
    <row r="52" spans="1:23" ht="12" customHeight="1">
      <c r="A52" s="620"/>
      <c r="B52" s="590"/>
      <c r="C52" s="590"/>
      <c r="D52" s="590"/>
      <c r="E52" s="590"/>
      <c r="F52" s="596"/>
      <c r="G52" s="596"/>
      <c r="H52" s="553" t="s">
        <v>224</v>
      </c>
      <c r="I52" s="566"/>
      <c r="J52" s="566"/>
      <c r="K52" s="554"/>
      <c r="L52" s="616" t="s">
        <v>442</v>
      </c>
      <c r="M52" s="616"/>
      <c r="N52" s="616"/>
      <c r="O52" s="569"/>
      <c r="P52" s="616"/>
      <c r="Q52" s="637"/>
      <c r="R52" s="6" t="s">
        <v>444</v>
      </c>
      <c r="S52" s="44"/>
      <c r="T52" s="44"/>
      <c r="U52" s="25"/>
      <c r="V52" s="25"/>
      <c r="W52" s="619"/>
    </row>
    <row r="53" spans="1:23" ht="12" customHeight="1">
      <c r="A53" s="620"/>
      <c r="B53" s="590"/>
      <c r="C53" s="590"/>
      <c r="D53" s="590"/>
      <c r="E53" s="590"/>
      <c r="F53" s="596"/>
      <c r="G53" s="596"/>
      <c r="H53" s="562"/>
      <c r="I53" s="562"/>
      <c r="J53" s="562"/>
      <c r="K53" s="562"/>
      <c r="L53" s="616"/>
      <c r="M53" s="616"/>
      <c r="N53" s="616"/>
      <c r="O53" s="569"/>
      <c r="P53" s="616"/>
      <c r="Q53" s="637"/>
      <c r="R53" s="6"/>
      <c r="S53" s="44"/>
      <c r="T53" s="44"/>
      <c r="U53" s="25"/>
      <c r="V53" s="25"/>
      <c r="W53" s="619"/>
    </row>
    <row r="54" spans="1:23" ht="12" customHeight="1">
      <c r="A54" s="620"/>
      <c r="B54" s="590"/>
      <c r="C54" s="590"/>
      <c r="D54" s="590"/>
      <c r="E54" s="590"/>
      <c r="F54" s="596"/>
      <c r="G54" s="596"/>
      <c r="L54" s="616"/>
      <c r="M54" s="616"/>
      <c r="N54" s="616"/>
      <c r="O54" s="569"/>
      <c r="P54" s="616"/>
      <c r="Q54" s="637"/>
      <c r="R54" s="29" t="s">
        <v>445</v>
      </c>
      <c r="S54" s="44"/>
      <c r="T54" s="44"/>
      <c r="U54" s="25"/>
      <c r="V54" s="25"/>
      <c r="W54" s="619"/>
    </row>
    <row r="55" spans="1:23" ht="12" customHeight="1">
      <c r="A55" s="620"/>
      <c r="B55" s="590"/>
      <c r="C55" s="590"/>
      <c r="D55" s="590"/>
      <c r="E55" s="590"/>
      <c r="F55" s="596"/>
      <c r="G55" s="596"/>
      <c r="H55" s="583"/>
      <c r="I55" s="583"/>
      <c r="J55" s="583"/>
      <c r="K55" s="583"/>
      <c r="L55" s="616"/>
      <c r="M55" s="616"/>
      <c r="N55" s="616"/>
      <c r="O55" s="569"/>
      <c r="P55" s="616"/>
      <c r="Q55" s="631"/>
      <c r="R55" s="632"/>
      <c r="S55" s="632"/>
      <c r="T55" s="632"/>
      <c r="U55" s="623"/>
      <c r="V55" s="623"/>
      <c r="W55" s="624"/>
    </row>
    <row r="56" spans="1:23" ht="12" customHeight="1">
      <c r="A56" s="620"/>
      <c r="B56" s="590"/>
      <c r="C56" s="590"/>
      <c r="D56" s="590"/>
      <c r="E56" s="590"/>
      <c r="F56" s="590"/>
      <c r="G56" s="590"/>
      <c r="H56" s="609"/>
      <c r="I56" s="609"/>
      <c r="J56" s="599"/>
      <c r="K56" s="609"/>
      <c r="L56" s="616"/>
      <c r="M56" s="616"/>
      <c r="N56" s="616"/>
      <c r="O56" s="569"/>
      <c r="P56" s="616"/>
      <c r="Q56" s="616"/>
      <c r="R56" s="44"/>
      <c r="S56" s="44"/>
      <c r="T56" s="44"/>
      <c r="U56" s="25"/>
      <c r="V56" s="25"/>
      <c r="W56" s="619"/>
    </row>
    <row r="57" spans="1:23" ht="12" customHeight="1">
      <c r="A57" s="620"/>
      <c r="B57" s="590"/>
      <c r="C57" s="590"/>
      <c r="D57" s="590"/>
      <c r="E57" s="590"/>
      <c r="F57" s="590"/>
      <c r="G57" s="590"/>
      <c r="H57" s="621"/>
      <c r="I57" s="621"/>
      <c r="J57" s="621"/>
      <c r="K57" s="609"/>
      <c r="L57" s="621"/>
      <c r="M57" s="621"/>
      <c r="N57" s="538" t="s">
        <v>225</v>
      </c>
      <c r="O57" s="539"/>
      <c r="P57" s="540"/>
      <c r="Q57" s="539"/>
      <c r="R57" s="596" t="s">
        <v>442</v>
      </c>
      <c r="S57" s="44"/>
      <c r="T57" s="44"/>
      <c r="U57" s="25"/>
      <c r="V57" s="25"/>
      <c r="W57" s="619"/>
    </row>
    <row r="58" spans="1:23" ht="12" customHeight="1">
      <c r="A58" s="620"/>
      <c r="B58" s="590"/>
      <c r="C58" s="622"/>
      <c r="D58" s="590"/>
      <c r="E58" s="590"/>
      <c r="F58" s="590"/>
      <c r="G58" s="590"/>
      <c r="H58" s="621"/>
      <c r="I58" s="621"/>
      <c r="J58" s="621"/>
      <c r="K58" s="609"/>
      <c r="L58" s="621"/>
      <c r="M58" s="621"/>
      <c r="N58" s="545" t="s">
        <v>478</v>
      </c>
      <c r="O58" s="546"/>
      <c r="P58" s="547"/>
      <c r="Q58" s="546"/>
      <c r="R58" s="596" t="s">
        <v>442</v>
      </c>
      <c r="S58" s="44"/>
      <c r="T58" s="44"/>
      <c r="U58" s="25"/>
      <c r="V58" s="25"/>
      <c r="W58" s="619"/>
    </row>
    <row r="59" spans="1:23" ht="12" customHeight="1">
      <c r="A59" s="620"/>
      <c r="B59" s="590"/>
      <c r="C59" s="590"/>
      <c r="D59" s="590"/>
      <c r="E59" s="590"/>
      <c r="F59" s="590"/>
      <c r="G59" s="590"/>
      <c r="H59" s="621"/>
      <c r="I59" s="621"/>
      <c r="J59" s="621"/>
      <c r="K59" s="609"/>
      <c r="L59" s="621"/>
      <c r="M59" s="621"/>
      <c r="N59" s="553" t="s">
        <v>446</v>
      </c>
      <c r="O59" s="554"/>
      <c r="P59" s="555"/>
      <c r="Q59" s="554"/>
      <c r="R59" s="596" t="s">
        <v>442</v>
      </c>
      <c r="S59" s="44"/>
      <c r="T59" s="44"/>
      <c r="U59" s="25"/>
      <c r="V59" s="25"/>
      <c r="W59" s="619"/>
    </row>
    <row r="60" spans="1:23" ht="12" customHeight="1">
      <c r="A60" s="633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4"/>
    </row>
  </sheetData>
  <sheetProtection/>
  <mergeCells count="9">
    <mergeCell ref="K35:N35"/>
    <mergeCell ref="N11:Q11"/>
    <mergeCell ref="K32:N32"/>
    <mergeCell ref="K33:N33"/>
    <mergeCell ref="K34:N34"/>
    <mergeCell ref="N14:Q14"/>
    <mergeCell ref="N15:Q15"/>
    <mergeCell ref="N13:Q13"/>
    <mergeCell ref="N16:Q16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2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40.57421875" style="752" customWidth="1"/>
    <col min="2" max="9" width="10.7109375" style="752" customWidth="1"/>
    <col min="10" max="10" width="13.57421875" style="752" customWidth="1"/>
    <col min="11" max="11" width="15.00390625" style="752" customWidth="1"/>
    <col min="12" max="12" width="15.140625" style="752" customWidth="1"/>
    <col min="13" max="13" width="15.28125" style="753" customWidth="1"/>
    <col min="14" max="14" width="15.7109375" style="752" customWidth="1"/>
    <col min="15" max="15" width="15.57421875" style="754" customWidth="1"/>
    <col min="16" max="16" width="0.13671875" style="754" customWidth="1"/>
    <col min="17" max="17" width="1.7109375" style="754" customWidth="1"/>
    <col min="18" max="16384" width="9.140625" style="752" customWidth="1"/>
  </cols>
  <sheetData>
    <row r="1" ht="5.25" customHeight="1">
      <c r="A1" s="751"/>
    </row>
    <row r="2" spans="1:15" ht="31.5" customHeight="1">
      <c r="A2" s="755" t="s">
        <v>411</v>
      </c>
      <c r="K2" s="846"/>
      <c r="L2" s="847"/>
      <c r="M2" s="847"/>
      <c r="N2" s="847"/>
      <c r="O2" s="847"/>
    </row>
    <row r="3" spans="1:15" ht="25.5" customHeight="1">
      <c r="A3" s="756" t="s">
        <v>551</v>
      </c>
      <c r="B3" s="756"/>
      <c r="C3" s="756"/>
      <c r="D3" s="756"/>
      <c r="E3" s="756"/>
      <c r="F3" s="756"/>
      <c r="G3" s="756"/>
      <c r="H3" s="756"/>
      <c r="I3" s="756"/>
      <c r="J3" s="756"/>
      <c r="K3" s="848"/>
      <c r="L3" s="848"/>
      <c r="M3" s="848"/>
      <c r="N3" s="848"/>
      <c r="O3" s="848"/>
    </row>
    <row r="4" spans="1:15" ht="40.5" customHeight="1">
      <c r="A4" s="757" t="s">
        <v>412</v>
      </c>
      <c r="B4" s="758" t="s">
        <v>438</v>
      </c>
      <c r="C4" s="759"/>
      <c r="D4" s="759"/>
      <c r="E4" s="759"/>
      <c r="F4" s="759"/>
      <c r="G4" s="759"/>
      <c r="H4" s="759"/>
      <c r="I4" s="759"/>
      <c r="J4" s="759"/>
      <c r="K4" s="760" t="s">
        <v>413</v>
      </c>
      <c r="L4" s="761" t="s">
        <v>414</v>
      </c>
      <c r="M4" s="761"/>
      <c r="N4" s="762" t="s">
        <v>415</v>
      </c>
      <c r="O4" s="763"/>
    </row>
    <row r="5" spans="1:15" ht="41.25" customHeight="1">
      <c r="A5" s="764"/>
      <c r="B5" s="765" t="s">
        <v>416</v>
      </c>
      <c r="C5" s="766"/>
      <c r="D5" s="766"/>
      <c r="E5" s="766"/>
      <c r="F5" s="766"/>
      <c r="G5" s="766"/>
      <c r="H5" s="766"/>
      <c r="I5" s="766"/>
      <c r="J5" s="767" t="s">
        <v>3</v>
      </c>
      <c r="K5" s="768" t="s">
        <v>439</v>
      </c>
      <c r="L5" s="769" t="s">
        <v>435</v>
      </c>
      <c r="M5" s="770" t="s">
        <v>3</v>
      </c>
      <c r="N5" s="771" t="s">
        <v>3</v>
      </c>
      <c r="O5" s="772" t="s">
        <v>417</v>
      </c>
    </row>
    <row r="6" spans="1:44" ht="58.5" customHeight="1">
      <c r="A6" s="773"/>
      <c r="B6" s="774" t="s">
        <v>418</v>
      </c>
      <c r="C6" s="774" t="s">
        <v>419</v>
      </c>
      <c r="D6" s="774" t="s">
        <v>420</v>
      </c>
      <c r="E6" s="774" t="s">
        <v>421</v>
      </c>
      <c r="F6" s="774" t="s">
        <v>422</v>
      </c>
      <c r="G6" s="774" t="s">
        <v>423</v>
      </c>
      <c r="H6" s="774" t="s">
        <v>424</v>
      </c>
      <c r="I6" s="774" t="s">
        <v>425</v>
      </c>
      <c r="J6" s="775"/>
      <c r="K6" s="775" t="s">
        <v>436</v>
      </c>
      <c r="L6" s="776" t="s">
        <v>426</v>
      </c>
      <c r="M6" s="777" t="s">
        <v>427</v>
      </c>
      <c r="N6" s="778"/>
      <c r="O6" s="779"/>
      <c r="P6" s="780"/>
      <c r="Q6" s="780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</row>
    <row r="7" spans="1:15" ht="12" customHeight="1">
      <c r="A7" s="764"/>
      <c r="B7" s="783"/>
      <c r="C7" s="783"/>
      <c r="D7" s="783"/>
      <c r="E7" s="783"/>
      <c r="F7" s="783"/>
      <c r="G7" s="783"/>
      <c r="H7" s="783"/>
      <c r="I7" s="783"/>
      <c r="J7" s="784"/>
      <c r="K7" s="783"/>
      <c r="L7" s="783"/>
      <c r="M7" s="784"/>
      <c r="N7" s="784"/>
      <c r="O7" s="785"/>
    </row>
    <row r="8" spans="1:95" ht="24.75" customHeight="1">
      <c r="A8" s="764" t="s">
        <v>428</v>
      </c>
      <c r="B8" s="786">
        <v>3</v>
      </c>
      <c r="C8" s="786">
        <v>3</v>
      </c>
      <c r="D8" s="786">
        <v>3</v>
      </c>
      <c r="E8" s="786">
        <v>2</v>
      </c>
      <c r="F8" s="786">
        <v>1</v>
      </c>
      <c r="G8" s="786">
        <v>0</v>
      </c>
      <c r="H8" s="786">
        <v>1</v>
      </c>
      <c r="I8" s="786">
        <v>3</v>
      </c>
      <c r="J8" s="787">
        <v>16</v>
      </c>
      <c r="K8" s="787">
        <v>3</v>
      </c>
      <c r="L8" s="787">
        <v>2</v>
      </c>
      <c r="M8" s="787">
        <v>21</v>
      </c>
      <c r="N8" s="787">
        <v>9608</v>
      </c>
      <c r="O8" s="788">
        <f>N8/N$16</f>
        <v>0.002533182769611404</v>
      </c>
      <c r="P8" s="781"/>
      <c r="Q8" s="781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</row>
    <row r="9" spans="1:95" ht="24.75" customHeight="1">
      <c r="A9" s="764" t="s">
        <v>198</v>
      </c>
      <c r="B9" s="786">
        <v>370</v>
      </c>
      <c r="C9" s="786">
        <v>198</v>
      </c>
      <c r="D9" s="786">
        <v>272</v>
      </c>
      <c r="E9" s="786">
        <v>293</v>
      </c>
      <c r="F9" s="786">
        <v>159</v>
      </c>
      <c r="G9" s="786">
        <v>90</v>
      </c>
      <c r="H9" s="786">
        <v>85</v>
      </c>
      <c r="I9" s="786">
        <v>427</v>
      </c>
      <c r="J9" s="787">
        <v>1894</v>
      </c>
      <c r="K9" s="787">
        <v>7</v>
      </c>
      <c r="L9" s="787">
        <v>470</v>
      </c>
      <c r="M9" s="787">
        <v>2371</v>
      </c>
      <c r="N9" s="787">
        <v>1897225</v>
      </c>
      <c r="O9" s="788">
        <f aca="true" t="shared" si="0" ref="O9:O16">N9/N$16</f>
        <v>0.5002100000079096</v>
      </c>
      <c r="P9" s="781"/>
      <c r="Q9" s="781"/>
      <c r="R9" s="753"/>
      <c r="S9" s="753"/>
      <c r="T9" s="753"/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753"/>
      <c r="AO9" s="753"/>
      <c r="AP9" s="753"/>
      <c r="AQ9" s="753"/>
      <c r="AR9" s="753"/>
      <c r="AS9" s="753"/>
      <c r="AT9" s="753"/>
      <c r="AU9" s="753"/>
      <c r="AV9" s="753"/>
      <c r="AW9" s="753"/>
      <c r="AX9" s="753"/>
      <c r="AY9" s="753"/>
      <c r="AZ9" s="753"/>
      <c r="BA9" s="753"/>
      <c r="BB9" s="753"/>
      <c r="BC9" s="753"/>
      <c r="BD9" s="753"/>
      <c r="BE9" s="753"/>
      <c r="BF9" s="753"/>
      <c r="BG9" s="753"/>
      <c r="BH9" s="753"/>
      <c r="BI9" s="753"/>
      <c r="BJ9" s="753"/>
      <c r="BK9" s="753"/>
      <c r="BL9" s="753"/>
      <c r="BM9" s="753"/>
      <c r="BN9" s="753"/>
      <c r="BO9" s="753"/>
      <c r="BP9" s="753"/>
      <c r="BQ9" s="753"/>
      <c r="BR9" s="753"/>
      <c r="BS9" s="753"/>
      <c r="BT9" s="753"/>
      <c r="BU9" s="753"/>
      <c r="BV9" s="753"/>
      <c r="BW9" s="753"/>
      <c r="BX9" s="753"/>
      <c r="BY9" s="753"/>
      <c r="BZ9" s="753"/>
      <c r="CA9" s="753"/>
      <c r="CB9" s="753"/>
      <c r="CC9" s="753"/>
      <c r="CD9" s="753"/>
      <c r="CE9" s="753"/>
      <c r="CF9" s="753"/>
      <c r="CG9" s="753"/>
      <c r="CH9" s="753"/>
      <c r="CI9" s="753"/>
      <c r="CJ9" s="753"/>
      <c r="CK9" s="753"/>
      <c r="CL9" s="753"/>
      <c r="CM9" s="753"/>
      <c r="CN9" s="753"/>
      <c r="CO9" s="753"/>
      <c r="CP9" s="753"/>
      <c r="CQ9" s="753"/>
    </row>
    <row r="10" spans="1:95" ht="24.75" customHeight="1">
      <c r="A10" s="764" t="s">
        <v>199</v>
      </c>
      <c r="B10" s="786">
        <v>2</v>
      </c>
      <c r="C10" s="786">
        <v>2</v>
      </c>
      <c r="D10" s="786">
        <v>3</v>
      </c>
      <c r="E10" s="786">
        <v>6</v>
      </c>
      <c r="F10" s="786">
        <v>2</v>
      </c>
      <c r="G10" s="786">
        <v>4</v>
      </c>
      <c r="H10" s="786">
        <v>0</v>
      </c>
      <c r="I10" s="786">
        <v>6</v>
      </c>
      <c r="J10" s="787">
        <v>25</v>
      </c>
      <c r="K10" s="808">
        <v>0</v>
      </c>
      <c r="L10" s="787">
        <v>3</v>
      </c>
      <c r="M10" s="787">
        <v>28</v>
      </c>
      <c r="N10" s="787">
        <v>23400</v>
      </c>
      <c r="O10" s="788">
        <f t="shared" si="0"/>
        <v>0.0061694917577963</v>
      </c>
      <c r="P10" s="781"/>
      <c r="Q10" s="781"/>
      <c r="R10" s="753"/>
      <c r="S10" s="753"/>
      <c r="T10" s="753"/>
      <c r="U10" s="753"/>
      <c r="V10" s="753"/>
      <c r="W10" s="753"/>
      <c r="X10" s="753"/>
      <c r="Y10" s="753"/>
      <c r="Z10" s="753"/>
      <c r="AA10" s="753"/>
      <c r="AB10" s="753"/>
      <c r="AC10" s="753"/>
      <c r="AD10" s="753"/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3"/>
      <c r="AP10" s="753"/>
      <c r="AQ10" s="753"/>
      <c r="AR10" s="753"/>
      <c r="AS10" s="753"/>
      <c r="AT10" s="753"/>
      <c r="AU10" s="753"/>
      <c r="AV10" s="753"/>
      <c r="AW10" s="753"/>
      <c r="AX10" s="753"/>
      <c r="AY10" s="753"/>
      <c r="AZ10" s="753"/>
      <c r="BA10" s="753"/>
      <c r="BB10" s="753"/>
      <c r="BC10" s="753"/>
      <c r="BD10" s="753"/>
      <c r="BE10" s="753"/>
      <c r="BF10" s="753"/>
      <c r="BG10" s="753"/>
      <c r="BH10" s="753"/>
      <c r="BI10" s="753"/>
      <c r="BJ10" s="753"/>
      <c r="BK10" s="753"/>
      <c r="BL10" s="753"/>
      <c r="BM10" s="753"/>
      <c r="BN10" s="753"/>
      <c r="BO10" s="753"/>
      <c r="BP10" s="753"/>
      <c r="BQ10" s="753"/>
      <c r="BR10" s="753"/>
      <c r="BS10" s="753"/>
      <c r="BT10" s="753"/>
      <c r="BU10" s="753"/>
      <c r="BV10" s="753"/>
      <c r="BW10" s="753"/>
      <c r="BX10" s="753"/>
      <c r="BY10" s="753"/>
      <c r="BZ10" s="753"/>
      <c r="CA10" s="753"/>
      <c r="CB10" s="753"/>
      <c r="CC10" s="753"/>
      <c r="CD10" s="753"/>
      <c r="CE10" s="753"/>
      <c r="CF10" s="753"/>
      <c r="CG10" s="753"/>
      <c r="CH10" s="753"/>
      <c r="CI10" s="753"/>
      <c r="CJ10" s="753"/>
      <c r="CK10" s="753"/>
      <c r="CL10" s="753"/>
      <c r="CM10" s="753"/>
      <c r="CN10" s="753"/>
      <c r="CO10" s="753"/>
      <c r="CP10" s="753"/>
      <c r="CQ10" s="753"/>
    </row>
    <row r="11" spans="1:95" ht="24.75" customHeight="1">
      <c r="A11" s="764" t="s">
        <v>429</v>
      </c>
      <c r="B11" s="786">
        <v>28</v>
      </c>
      <c r="C11" s="786">
        <v>13</v>
      </c>
      <c r="D11" s="786">
        <v>8</v>
      </c>
      <c r="E11" s="786">
        <v>10</v>
      </c>
      <c r="F11" s="786">
        <v>5</v>
      </c>
      <c r="G11" s="786">
        <v>3</v>
      </c>
      <c r="H11" s="786">
        <v>0</v>
      </c>
      <c r="I11" s="786">
        <v>13</v>
      </c>
      <c r="J11" s="787">
        <v>80</v>
      </c>
      <c r="K11" s="809">
        <v>0</v>
      </c>
      <c r="L11" s="787">
        <v>23</v>
      </c>
      <c r="M11" s="787">
        <v>103</v>
      </c>
      <c r="N11" s="787">
        <v>61500</v>
      </c>
      <c r="O11" s="788">
        <f t="shared" si="0"/>
        <v>0.016214689876259507</v>
      </c>
      <c r="P11" s="781"/>
      <c r="Q11" s="781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53"/>
      <c r="AD11" s="753"/>
      <c r="AE11" s="753"/>
      <c r="AF11" s="753"/>
      <c r="AG11" s="753"/>
      <c r="AH11" s="753"/>
      <c r="AI11" s="753"/>
      <c r="AJ11" s="753"/>
      <c r="AK11" s="753"/>
      <c r="AL11" s="753"/>
      <c r="AM11" s="753"/>
      <c r="AN11" s="753"/>
      <c r="AO11" s="753"/>
      <c r="AP11" s="753"/>
      <c r="AQ11" s="753"/>
      <c r="AR11" s="753"/>
      <c r="AS11" s="753"/>
      <c r="AT11" s="753"/>
      <c r="AU11" s="753"/>
      <c r="AV11" s="753"/>
      <c r="AW11" s="753"/>
      <c r="AX11" s="753"/>
      <c r="AY11" s="753"/>
      <c r="AZ11" s="753"/>
      <c r="BA11" s="753"/>
      <c r="BB11" s="753"/>
      <c r="BC11" s="753"/>
      <c r="BD11" s="753"/>
      <c r="BE11" s="753"/>
      <c r="BF11" s="753"/>
      <c r="BG11" s="753"/>
      <c r="BH11" s="753"/>
      <c r="BI11" s="753"/>
      <c r="BJ11" s="753"/>
      <c r="BK11" s="753"/>
      <c r="BL11" s="753"/>
      <c r="BM11" s="753"/>
      <c r="BN11" s="753"/>
      <c r="BO11" s="753"/>
      <c r="BP11" s="753"/>
      <c r="BQ11" s="753"/>
      <c r="BR11" s="753"/>
      <c r="BS11" s="753"/>
      <c r="BT11" s="753"/>
      <c r="BU11" s="753"/>
      <c r="BV11" s="753"/>
      <c r="BW11" s="753"/>
      <c r="BX11" s="753"/>
      <c r="BY11" s="753"/>
      <c r="BZ11" s="753"/>
      <c r="CA11" s="753"/>
      <c r="CB11" s="753"/>
      <c r="CC11" s="753"/>
      <c r="CD11" s="753"/>
      <c r="CE11" s="753"/>
      <c r="CF11" s="753"/>
      <c r="CG11" s="753"/>
      <c r="CH11" s="753"/>
      <c r="CI11" s="753"/>
      <c r="CJ11" s="753"/>
      <c r="CK11" s="753"/>
      <c r="CL11" s="753"/>
      <c r="CM11" s="753"/>
      <c r="CN11" s="753"/>
      <c r="CO11" s="753"/>
      <c r="CP11" s="753"/>
      <c r="CQ11" s="753"/>
    </row>
    <row r="12" spans="1:95" ht="24.75" customHeight="1">
      <c r="A12" s="764" t="s">
        <v>200</v>
      </c>
      <c r="B12" s="786">
        <v>19</v>
      </c>
      <c r="C12" s="786">
        <v>14</v>
      </c>
      <c r="D12" s="786">
        <v>13</v>
      </c>
      <c r="E12" s="786">
        <v>14</v>
      </c>
      <c r="F12" s="786">
        <v>12</v>
      </c>
      <c r="G12" s="786">
        <v>10</v>
      </c>
      <c r="H12" s="786">
        <v>7</v>
      </c>
      <c r="I12" s="786">
        <v>70</v>
      </c>
      <c r="J12" s="787">
        <v>159</v>
      </c>
      <c r="K12" s="787">
        <v>2</v>
      </c>
      <c r="L12" s="787">
        <v>48</v>
      </c>
      <c r="M12" s="787">
        <v>209</v>
      </c>
      <c r="N12" s="787">
        <v>504168</v>
      </c>
      <c r="O12" s="788">
        <f t="shared" si="0"/>
        <v>0.13292565472413012</v>
      </c>
      <c r="P12" s="781"/>
      <c r="Q12" s="781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  <c r="AI12" s="753"/>
      <c r="AJ12" s="753"/>
      <c r="AK12" s="753"/>
      <c r="AL12" s="753"/>
      <c r="AM12" s="753"/>
      <c r="AN12" s="753"/>
      <c r="AO12" s="753"/>
      <c r="AP12" s="753"/>
      <c r="AQ12" s="753"/>
      <c r="AR12" s="753"/>
      <c r="AS12" s="753"/>
      <c r="AT12" s="753"/>
      <c r="AU12" s="753"/>
      <c r="AV12" s="753"/>
      <c r="AW12" s="753"/>
      <c r="AX12" s="753"/>
      <c r="AY12" s="753"/>
      <c r="AZ12" s="753"/>
      <c r="BA12" s="753"/>
      <c r="BB12" s="753"/>
      <c r="BC12" s="753"/>
      <c r="BD12" s="753"/>
      <c r="BE12" s="753"/>
      <c r="BF12" s="753"/>
      <c r="BG12" s="753"/>
      <c r="BH12" s="753"/>
      <c r="BI12" s="753"/>
      <c r="BJ12" s="753"/>
      <c r="BK12" s="753"/>
      <c r="BL12" s="753"/>
      <c r="BM12" s="753"/>
      <c r="BN12" s="753"/>
      <c r="BO12" s="753"/>
      <c r="BP12" s="753"/>
      <c r="BQ12" s="753"/>
      <c r="BR12" s="753"/>
      <c r="BS12" s="753"/>
      <c r="BT12" s="753"/>
      <c r="BU12" s="753"/>
      <c r="BV12" s="753"/>
      <c r="BW12" s="753"/>
      <c r="BX12" s="753"/>
      <c r="BY12" s="753"/>
      <c r="BZ12" s="753"/>
      <c r="CA12" s="753"/>
      <c r="CB12" s="753"/>
      <c r="CC12" s="753"/>
      <c r="CD12" s="753"/>
      <c r="CE12" s="753"/>
      <c r="CF12" s="753"/>
      <c r="CG12" s="753"/>
      <c r="CH12" s="753"/>
      <c r="CI12" s="753"/>
      <c r="CJ12" s="753"/>
      <c r="CK12" s="753"/>
      <c r="CL12" s="753"/>
      <c r="CM12" s="753"/>
      <c r="CN12" s="753"/>
      <c r="CO12" s="753"/>
      <c r="CP12" s="753"/>
      <c r="CQ12" s="753"/>
    </row>
    <row r="13" spans="1:95" ht="24.75" customHeight="1">
      <c r="A13" s="764" t="s">
        <v>430</v>
      </c>
      <c r="B13" s="786">
        <v>14</v>
      </c>
      <c r="C13" s="786">
        <v>8</v>
      </c>
      <c r="D13" s="786">
        <v>6</v>
      </c>
      <c r="E13" s="786">
        <v>17</v>
      </c>
      <c r="F13" s="786">
        <v>7</v>
      </c>
      <c r="G13" s="786">
        <v>2</v>
      </c>
      <c r="H13" s="786">
        <v>5</v>
      </c>
      <c r="I13" s="786">
        <v>43</v>
      </c>
      <c r="J13" s="787">
        <v>102</v>
      </c>
      <c r="K13" s="787">
        <v>0</v>
      </c>
      <c r="L13" s="787">
        <v>23</v>
      </c>
      <c r="M13" s="787">
        <v>125</v>
      </c>
      <c r="N13" s="787">
        <v>295451</v>
      </c>
      <c r="O13" s="788">
        <f t="shared" si="0"/>
        <v>0.07789668843302028</v>
      </c>
      <c r="P13" s="781"/>
      <c r="Q13" s="781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753"/>
      <c r="AF13" s="753"/>
      <c r="AG13" s="753"/>
      <c r="AH13" s="753"/>
      <c r="AI13" s="753"/>
      <c r="AJ13" s="753"/>
      <c r="AK13" s="753"/>
      <c r="AL13" s="753"/>
      <c r="AM13" s="753"/>
      <c r="AN13" s="753"/>
      <c r="AO13" s="753"/>
      <c r="AP13" s="753"/>
      <c r="AQ13" s="753"/>
      <c r="AR13" s="753"/>
      <c r="AS13" s="753"/>
      <c r="AT13" s="753"/>
      <c r="AU13" s="753"/>
      <c r="AV13" s="753"/>
      <c r="AW13" s="753"/>
      <c r="AX13" s="753"/>
      <c r="AY13" s="753"/>
      <c r="AZ13" s="753"/>
      <c r="BA13" s="753"/>
      <c r="BB13" s="753"/>
      <c r="BC13" s="753"/>
      <c r="BD13" s="753"/>
      <c r="BE13" s="753"/>
      <c r="BF13" s="753"/>
      <c r="BG13" s="753"/>
      <c r="BH13" s="753"/>
      <c r="BI13" s="753"/>
      <c r="BJ13" s="753"/>
      <c r="BK13" s="753"/>
      <c r="BL13" s="753"/>
      <c r="BM13" s="753"/>
      <c r="BN13" s="753"/>
      <c r="BO13" s="753"/>
      <c r="BP13" s="753"/>
      <c r="BQ13" s="753"/>
      <c r="BR13" s="753"/>
      <c r="BS13" s="753"/>
      <c r="BT13" s="753"/>
      <c r="BU13" s="753"/>
      <c r="BV13" s="753"/>
      <c r="BW13" s="753"/>
      <c r="BX13" s="753"/>
      <c r="BY13" s="753"/>
      <c r="BZ13" s="753"/>
      <c r="CA13" s="753"/>
      <c r="CB13" s="753"/>
      <c r="CC13" s="753"/>
      <c r="CD13" s="753"/>
      <c r="CE13" s="753"/>
      <c r="CF13" s="753"/>
      <c r="CG13" s="753"/>
      <c r="CH13" s="753"/>
      <c r="CI13" s="753"/>
      <c r="CJ13" s="753"/>
      <c r="CK13" s="753"/>
      <c r="CL13" s="753"/>
      <c r="CM13" s="753"/>
      <c r="CN13" s="753"/>
      <c r="CO13" s="753"/>
      <c r="CP13" s="753"/>
      <c r="CQ13" s="753"/>
    </row>
    <row r="14" spans="1:95" ht="24.75" customHeight="1">
      <c r="A14" s="764" t="s">
        <v>431</v>
      </c>
      <c r="B14" s="786">
        <v>32</v>
      </c>
      <c r="C14" s="786">
        <v>15</v>
      </c>
      <c r="D14" s="786">
        <v>27</v>
      </c>
      <c r="E14" s="786">
        <v>31</v>
      </c>
      <c r="F14" s="786">
        <v>25</v>
      </c>
      <c r="G14" s="786">
        <v>19</v>
      </c>
      <c r="H14" s="786">
        <v>11</v>
      </c>
      <c r="I14" s="786">
        <v>93</v>
      </c>
      <c r="J14" s="789">
        <v>253</v>
      </c>
      <c r="K14" s="789">
        <v>2</v>
      </c>
      <c r="L14" s="789">
        <v>53</v>
      </c>
      <c r="M14" s="787">
        <v>308</v>
      </c>
      <c r="N14" s="789">
        <v>1001505</v>
      </c>
      <c r="O14" s="788">
        <f t="shared" si="0"/>
        <v>0.26405029243127276</v>
      </c>
      <c r="P14" s="781"/>
      <c r="Q14" s="781"/>
      <c r="R14" s="753"/>
      <c r="S14" s="753"/>
      <c r="T14" s="753"/>
      <c r="U14" s="753"/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53"/>
      <c r="AL14" s="753"/>
      <c r="AM14" s="753"/>
      <c r="AN14" s="753"/>
      <c r="AO14" s="753"/>
      <c r="AP14" s="753"/>
      <c r="AQ14" s="753"/>
      <c r="AR14" s="753"/>
      <c r="AS14" s="753"/>
      <c r="AT14" s="753"/>
      <c r="AU14" s="753"/>
      <c r="AV14" s="753"/>
      <c r="AW14" s="753"/>
      <c r="AX14" s="753"/>
      <c r="AY14" s="753"/>
      <c r="AZ14" s="753"/>
      <c r="BA14" s="753"/>
      <c r="BB14" s="753"/>
      <c r="BC14" s="753"/>
      <c r="BD14" s="753"/>
      <c r="BE14" s="753"/>
      <c r="BF14" s="753"/>
      <c r="BG14" s="753"/>
      <c r="BH14" s="753"/>
      <c r="BI14" s="753"/>
      <c r="BJ14" s="753"/>
      <c r="BK14" s="753"/>
      <c r="BL14" s="753"/>
      <c r="BM14" s="753"/>
      <c r="BN14" s="753"/>
      <c r="BO14" s="753"/>
      <c r="BP14" s="753"/>
      <c r="BQ14" s="753"/>
      <c r="BR14" s="753"/>
      <c r="BS14" s="753"/>
      <c r="BT14" s="753"/>
      <c r="BU14" s="753"/>
      <c r="BV14" s="753"/>
      <c r="BW14" s="753"/>
      <c r="BX14" s="753"/>
      <c r="BY14" s="753"/>
      <c r="BZ14" s="753"/>
      <c r="CA14" s="753"/>
      <c r="CB14" s="753"/>
      <c r="CC14" s="753"/>
      <c r="CD14" s="753"/>
      <c r="CE14" s="753"/>
      <c r="CF14" s="753"/>
      <c r="CG14" s="753"/>
      <c r="CH14" s="753"/>
      <c r="CI14" s="753"/>
      <c r="CJ14" s="753"/>
      <c r="CK14" s="753"/>
      <c r="CL14" s="753"/>
      <c r="CM14" s="753"/>
      <c r="CN14" s="753"/>
      <c r="CO14" s="753"/>
      <c r="CP14" s="753"/>
      <c r="CQ14" s="753"/>
    </row>
    <row r="15" spans="1:95" ht="12" customHeight="1">
      <c r="A15" s="790"/>
      <c r="B15" s="791"/>
      <c r="C15" s="791"/>
      <c r="D15" s="791"/>
      <c r="E15" s="791"/>
      <c r="F15" s="791"/>
      <c r="G15" s="791"/>
      <c r="H15" s="791"/>
      <c r="I15" s="791"/>
      <c r="J15" s="792"/>
      <c r="K15" s="792"/>
      <c r="L15" s="792"/>
      <c r="M15" s="793"/>
      <c r="N15" s="794"/>
      <c r="O15" s="795"/>
      <c r="P15" s="781"/>
      <c r="Q15" s="781"/>
      <c r="R15" s="753"/>
      <c r="S15" s="753"/>
      <c r="T15" s="753"/>
      <c r="U15" s="753"/>
      <c r="V15" s="753"/>
      <c r="W15" s="753"/>
      <c r="X15" s="753"/>
      <c r="Y15" s="753"/>
      <c r="Z15" s="753"/>
      <c r="AA15" s="753"/>
      <c r="AB15" s="753"/>
      <c r="AC15" s="753"/>
      <c r="AD15" s="753"/>
      <c r="AE15" s="753"/>
      <c r="AF15" s="753"/>
      <c r="AG15" s="753"/>
      <c r="AH15" s="753"/>
      <c r="AI15" s="753"/>
      <c r="AJ15" s="753"/>
      <c r="AK15" s="753"/>
      <c r="AL15" s="753"/>
      <c r="AM15" s="753"/>
      <c r="AN15" s="753"/>
      <c r="AO15" s="753"/>
      <c r="AP15" s="753"/>
      <c r="AQ15" s="753"/>
      <c r="AR15" s="753"/>
      <c r="AS15" s="753"/>
      <c r="AT15" s="753"/>
      <c r="AU15" s="753"/>
      <c r="AV15" s="753"/>
      <c r="AW15" s="753"/>
      <c r="AX15" s="753"/>
      <c r="AY15" s="753"/>
      <c r="AZ15" s="753"/>
      <c r="BA15" s="753"/>
      <c r="BB15" s="753"/>
      <c r="BC15" s="753"/>
      <c r="BD15" s="753"/>
      <c r="BE15" s="753"/>
      <c r="BF15" s="753"/>
      <c r="BG15" s="753"/>
      <c r="BH15" s="753"/>
      <c r="BI15" s="753"/>
      <c r="BJ15" s="753"/>
      <c r="BK15" s="753"/>
      <c r="BL15" s="753"/>
      <c r="BM15" s="753"/>
      <c r="BN15" s="753"/>
      <c r="BO15" s="753"/>
      <c r="BP15" s="753"/>
      <c r="BQ15" s="753"/>
      <c r="BR15" s="753"/>
      <c r="BS15" s="753"/>
      <c r="BT15" s="753"/>
      <c r="BU15" s="753"/>
      <c r="BV15" s="753"/>
      <c r="BW15" s="753"/>
      <c r="BX15" s="753"/>
      <c r="BY15" s="753"/>
      <c r="BZ15" s="753"/>
      <c r="CA15" s="753"/>
      <c r="CB15" s="753"/>
      <c r="CC15" s="753"/>
      <c r="CD15" s="753"/>
      <c r="CE15" s="753"/>
      <c r="CF15" s="753"/>
      <c r="CG15" s="753"/>
      <c r="CH15" s="753"/>
      <c r="CI15" s="753"/>
      <c r="CJ15" s="753"/>
      <c r="CK15" s="753"/>
      <c r="CL15" s="753"/>
      <c r="CM15" s="753"/>
      <c r="CN15" s="753"/>
      <c r="CO15" s="753"/>
      <c r="CP15" s="753"/>
      <c r="CQ15" s="753"/>
    </row>
    <row r="16" spans="1:95" ht="39.75" customHeight="1">
      <c r="A16" s="796" t="s">
        <v>3</v>
      </c>
      <c r="B16" s="797">
        <f>SUM(B8:B14)</f>
        <v>468</v>
      </c>
      <c r="C16" s="797">
        <f aca="true" t="shared" si="1" ref="C16:I16">SUM(C8:C14)</f>
        <v>253</v>
      </c>
      <c r="D16" s="797">
        <f t="shared" si="1"/>
        <v>332</v>
      </c>
      <c r="E16" s="797">
        <f t="shared" si="1"/>
        <v>373</v>
      </c>
      <c r="F16" s="797">
        <f t="shared" si="1"/>
        <v>211</v>
      </c>
      <c r="G16" s="797">
        <f t="shared" si="1"/>
        <v>128</v>
      </c>
      <c r="H16" s="797">
        <f t="shared" si="1"/>
        <v>109</v>
      </c>
      <c r="I16" s="797">
        <f t="shared" si="1"/>
        <v>655</v>
      </c>
      <c r="J16" s="798">
        <f>SUM(J8:J14)</f>
        <v>2529</v>
      </c>
      <c r="K16" s="798">
        <f>SUM(K8:K14)</f>
        <v>14</v>
      </c>
      <c r="L16" s="798">
        <f>SUM(L8:L14)</f>
        <v>622</v>
      </c>
      <c r="M16" s="798">
        <f>SUM(M8:M14)</f>
        <v>3165</v>
      </c>
      <c r="N16" s="798">
        <f>SUM(N8:N14)</f>
        <v>3792857</v>
      </c>
      <c r="O16" s="799">
        <f t="shared" si="0"/>
        <v>1</v>
      </c>
      <c r="P16" s="800"/>
      <c r="Q16" s="800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3"/>
      <c r="AH16" s="753"/>
      <c r="AI16" s="753"/>
      <c r="AJ16" s="753"/>
      <c r="AK16" s="753"/>
      <c r="AL16" s="753"/>
      <c r="AM16" s="753"/>
      <c r="AN16" s="753"/>
      <c r="AO16" s="753"/>
      <c r="AP16" s="753"/>
      <c r="AQ16" s="753"/>
      <c r="AR16" s="753"/>
      <c r="AS16" s="753"/>
      <c r="AT16" s="753"/>
      <c r="AU16" s="753"/>
      <c r="AV16" s="753"/>
      <c r="AW16" s="753"/>
      <c r="AX16" s="753"/>
      <c r="AY16" s="753"/>
      <c r="AZ16" s="753"/>
      <c r="BA16" s="753"/>
      <c r="BB16" s="753"/>
      <c r="BC16" s="753"/>
      <c r="BD16" s="753"/>
      <c r="BE16" s="753"/>
      <c r="BF16" s="753"/>
      <c r="BG16" s="753"/>
      <c r="BH16" s="753"/>
      <c r="BI16" s="753"/>
      <c r="BJ16" s="753"/>
      <c r="BK16" s="753"/>
      <c r="BL16" s="753"/>
      <c r="BM16" s="753"/>
      <c r="BN16" s="753"/>
      <c r="BO16" s="753"/>
      <c r="BP16" s="753"/>
      <c r="BQ16" s="753"/>
      <c r="BR16" s="753"/>
      <c r="BS16" s="753"/>
      <c r="BT16" s="753"/>
      <c r="BU16" s="753"/>
      <c r="BV16" s="753"/>
      <c r="BW16" s="753"/>
      <c r="BX16" s="753"/>
      <c r="BY16" s="753"/>
      <c r="BZ16" s="753"/>
      <c r="CA16" s="753"/>
      <c r="CB16" s="753"/>
      <c r="CC16" s="753"/>
      <c r="CD16" s="753"/>
      <c r="CE16" s="753"/>
      <c r="CF16" s="753"/>
      <c r="CG16" s="753"/>
      <c r="CH16" s="753"/>
      <c r="CI16" s="753"/>
      <c r="CJ16" s="753"/>
      <c r="CK16" s="753"/>
      <c r="CL16" s="753"/>
      <c r="CM16" s="753"/>
      <c r="CN16" s="753"/>
      <c r="CO16" s="753"/>
      <c r="CP16" s="753"/>
      <c r="CQ16" s="753"/>
    </row>
    <row r="17" spans="1:94" ht="15.75" customHeight="1">
      <c r="A17" s="801"/>
      <c r="B17" s="802"/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3"/>
      <c r="N17" s="802"/>
      <c r="O17" s="804"/>
      <c r="P17" s="781"/>
      <c r="Q17" s="781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3"/>
      <c r="AJ17" s="753"/>
      <c r="AK17" s="753"/>
      <c r="AL17" s="753"/>
      <c r="AM17" s="753"/>
      <c r="AN17" s="753"/>
      <c r="AO17" s="753"/>
      <c r="AP17" s="753"/>
      <c r="AQ17" s="753"/>
      <c r="AR17" s="753"/>
      <c r="AS17" s="753"/>
      <c r="AT17" s="753"/>
      <c r="AU17" s="753"/>
      <c r="AV17" s="753"/>
      <c r="AW17" s="753"/>
      <c r="AX17" s="753"/>
      <c r="AY17" s="753"/>
      <c r="AZ17" s="753"/>
      <c r="BA17" s="753"/>
      <c r="BB17" s="753"/>
      <c r="BC17" s="753"/>
      <c r="BD17" s="753"/>
      <c r="BE17" s="753"/>
      <c r="BF17" s="753"/>
      <c r="BG17" s="753"/>
      <c r="BH17" s="753"/>
      <c r="BI17" s="753"/>
      <c r="BJ17" s="753"/>
      <c r="BK17" s="753"/>
      <c r="BL17" s="753"/>
      <c r="BM17" s="753"/>
      <c r="BN17" s="753"/>
      <c r="BO17" s="753"/>
      <c r="BP17" s="753"/>
      <c r="BQ17" s="753"/>
      <c r="BR17" s="753"/>
      <c r="BS17" s="753"/>
      <c r="BT17" s="753"/>
      <c r="BU17" s="753"/>
      <c r="BV17" s="753"/>
      <c r="BW17" s="753"/>
      <c r="BX17" s="753"/>
      <c r="BY17" s="753"/>
      <c r="BZ17" s="753"/>
      <c r="CA17" s="753"/>
      <c r="CB17" s="753"/>
      <c r="CC17" s="753"/>
      <c r="CD17" s="753"/>
      <c r="CE17" s="753"/>
      <c r="CF17" s="753"/>
      <c r="CG17" s="753"/>
      <c r="CH17" s="753"/>
      <c r="CI17" s="753"/>
      <c r="CJ17" s="753"/>
      <c r="CK17" s="753"/>
      <c r="CL17" s="753"/>
      <c r="CM17" s="753"/>
      <c r="CN17" s="753"/>
      <c r="CO17" s="753"/>
      <c r="CP17" s="753"/>
    </row>
    <row r="18" spans="1:94" ht="15.75" customHeight="1">
      <c r="A18" s="805" t="s">
        <v>437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4"/>
      <c r="N18" s="804"/>
      <c r="O18" s="807"/>
      <c r="P18" s="781"/>
      <c r="Q18" s="781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753"/>
      <c r="AK18" s="753"/>
      <c r="AL18" s="753"/>
      <c r="AM18" s="753"/>
      <c r="AN18" s="753"/>
      <c r="AO18" s="753"/>
      <c r="AP18" s="753"/>
      <c r="AQ18" s="753"/>
      <c r="AR18" s="753"/>
      <c r="AS18" s="753"/>
      <c r="AT18" s="753"/>
      <c r="AU18" s="753"/>
      <c r="AV18" s="753"/>
      <c r="AW18" s="753"/>
      <c r="AX18" s="753"/>
      <c r="AY18" s="753"/>
      <c r="AZ18" s="753"/>
      <c r="BA18" s="753"/>
      <c r="BB18" s="753"/>
      <c r="BC18" s="753"/>
      <c r="BD18" s="753"/>
      <c r="BE18" s="753"/>
      <c r="BF18" s="753"/>
      <c r="BG18" s="753"/>
      <c r="BH18" s="753"/>
      <c r="BI18" s="753"/>
      <c r="BJ18" s="753"/>
      <c r="BK18" s="753"/>
      <c r="BL18" s="753"/>
      <c r="BM18" s="753"/>
      <c r="BN18" s="753"/>
      <c r="BO18" s="753"/>
      <c r="BP18" s="753"/>
      <c r="BQ18" s="753"/>
      <c r="BR18" s="753"/>
      <c r="BS18" s="753"/>
      <c r="BT18" s="753"/>
      <c r="BU18" s="753"/>
      <c r="BV18" s="753"/>
      <c r="BW18" s="753"/>
      <c r="BX18" s="753"/>
      <c r="BY18" s="753"/>
      <c r="BZ18" s="753"/>
      <c r="CA18" s="753"/>
      <c r="CB18" s="753"/>
      <c r="CC18" s="753"/>
      <c r="CD18" s="753"/>
      <c r="CE18" s="753"/>
      <c r="CF18" s="753"/>
      <c r="CG18" s="753"/>
      <c r="CH18" s="753"/>
      <c r="CI18" s="753"/>
      <c r="CJ18" s="753"/>
      <c r="CK18" s="753"/>
      <c r="CL18" s="753"/>
      <c r="CM18" s="753"/>
      <c r="CN18" s="753"/>
      <c r="CO18" s="753"/>
      <c r="CP18" s="753"/>
    </row>
    <row r="19" spans="1:94" ht="6.75" customHeight="1">
      <c r="A19" s="805"/>
      <c r="B19" s="806"/>
      <c r="C19" s="806"/>
      <c r="D19" s="806"/>
      <c r="E19" s="806"/>
      <c r="F19" s="806"/>
      <c r="G19" s="806"/>
      <c r="H19" s="806"/>
      <c r="I19" s="806"/>
      <c r="J19" s="806"/>
      <c r="K19" s="806"/>
      <c r="L19" s="806"/>
      <c r="M19" s="804"/>
      <c r="N19" s="806"/>
      <c r="O19" s="804"/>
      <c r="P19" s="781"/>
      <c r="Q19" s="781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753"/>
      <c r="AF19" s="753"/>
      <c r="AG19" s="753"/>
      <c r="AH19" s="753"/>
      <c r="AI19" s="753"/>
      <c r="AJ19" s="753"/>
      <c r="AK19" s="753"/>
      <c r="AL19" s="753"/>
      <c r="AM19" s="753"/>
      <c r="AN19" s="753"/>
      <c r="AO19" s="753"/>
      <c r="AP19" s="753"/>
      <c r="AQ19" s="753"/>
      <c r="AR19" s="753"/>
      <c r="AS19" s="753"/>
      <c r="AT19" s="753"/>
      <c r="AU19" s="753"/>
      <c r="AV19" s="753"/>
      <c r="AW19" s="753"/>
      <c r="AX19" s="753"/>
      <c r="AY19" s="753"/>
      <c r="AZ19" s="753"/>
      <c r="BA19" s="753"/>
      <c r="BB19" s="753"/>
      <c r="BC19" s="753"/>
      <c r="BD19" s="753"/>
      <c r="BE19" s="753"/>
      <c r="BF19" s="753"/>
      <c r="BG19" s="753"/>
      <c r="BH19" s="753"/>
      <c r="BI19" s="753"/>
      <c r="BJ19" s="753"/>
      <c r="BK19" s="753"/>
      <c r="BL19" s="753"/>
      <c r="BM19" s="753"/>
      <c r="BN19" s="753"/>
      <c r="BO19" s="753"/>
      <c r="BP19" s="753"/>
      <c r="BQ19" s="753"/>
      <c r="BR19" s="753"/>
      <c r="BS19" s="753"/>
      <c r="BT19" s="753"/>
      <c r="BU19" s="753"/>
      <c r="BV19" s="753"/>
      <c r="BW19" s="753"/>
      <c r="BX19" s="753"/>
      <c r="BY19" s="753"/>
      <c r="BZ19" s="753"/>
      <c r="CA19" s="753"/>
      <c r="CB19" s="753"/>
      <c r="CC19" s="753"/>
      <c r="CD19" s="753"/>
      <c r="CE19" s="753"/>
      <c r="CF19" s="753"/>
      <c r="CG19" s="753"/>
      <c r="CH19" s="753"/>
      <c r="CI19" s="753"/>
      <c r="CJ19" s="753"/>
      <c r="CK19" s="753"/>
      <c r="CL19" s="753"/>
      <c r="CM19" s="753"/>
      <c r="CN19" s="753"/>
      <c r="CO19" s="753"/>
      <c r="CP19" s="753"/>
    </row>
    <row r="20" spans="1:94" ht="15.75" customHeight="1">
      <c r="A20" s="805" t="s">
        <v>432</v>
      </c>
      <c r="B20" s="806"/>
      <c r="C20" s="806"/>
      <c r="D20" s="806"/>
      <c r="E20" s="806"/>
      <c r="F20" s="806"/>
      <c r="G20" s="806"/>
      <c r="H20" s="806"/>
      <c r="I20" s="806"/>
      <c r="J20" s="806"/>
      <c r="K20" s="806"/>
      <c r="L20" s="804"/>
      <c r="M20" s="806"/>
      <c r="N20" s="806"/>
      <c r="O20" s="806"/>
      <c r="P20" s="781"/>
      <c r="Q20" s="781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3"/>
      <c r="AK20" s="753"/>
      <c r="AL20" s="753"/>
      <c r="AM20" s="753"/>
      <c r="AN20" s="753"/>
      <c r="AO20" s="753"/>
      <c r="AP20" s="753"/>
      <c r="AQ20" s="753"/>
      <c r="AR20" s="753"/>
      <c r="AS20" s="753"/>
      <c r="AT20" s="753"/>
      <c r="AU20" s="753"/>
      <c r="AV20" s="753"/>
      <c r="AW20" s="753"/>
      <c r="AX20" s="753"/>
      <c r="AY20" s="753"/>
      <c r="AZ20" s="753"/>
      <c r="BA20" s="753"/>
      <c r="BB20" s="753"/>
      <c r="BC20" s="753"/>
      <c r="BD20" s="753"/>
      <c r="BE20" s="753"/>
      <c r="BF20" s="753"/>
      <c r="BG20" s="753"/>
      <c r="BH20" s="753"/>
      <c r="BI20" s="753"/>
      <c r="BJ20" s="753"/>
      <c r="BK20" s="753"/>
      <c r="BL20" s="753"/>
      <c r="BM20" s="753"/>
      <c r="BN20" s="753"/>
      <c r="BO20" s="753"/>
      <c r="BP20" s="753"/>
      <c r="BQ20" s="753"/>
      <c r="BR20" s="753"/>
      <c r="BS20" s="753"/>
      <c r="BT20" s="753"/>
      <c r="BU20" s="753"/>
      <c r="BV20" s="753"/>
      <c r="BW20" s="753"/>
      <c r="BX20" s="753"/>
      <c r="BY20" s="753"/>
      <c r="BZ20" s="753"/>
      <c r="CA20" s="753"/>
      <c r="CB20" s="753"/>
      <c r="CC20" s="753"/>
      <c r="CD20" s="753"/>
      <c r="CE20" s="753"/>
      <c r="CF20" s="753"/>
      <c r="CG20" s="753"/>
      <c r="CH20" s="753"/>
      <c r="CI20" s="753"/>
      <c r="CJ20" s="753"/>
      <c r="CK20" s="753"/>
      <c r="CL20" s="753"/>
      <c r="CM20" s="753"/>
      <c r="CN20" s="753"/>
      <c r="CO20" s="753"/>
      <c r="CP20" s="753"/>
    </row>
    <row r="21" spans="1:94" ht="15.75" customHeight="1">
      <c r="A21" s="805" t="s">
        <v>433</v>
      </c>
      <c r="B21" s="806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781"/>
      <c r="Q21" s="781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3"/>
      <c r="AK21" s="753"/>
      <c r="AL21" s="753"/>
      <c r="AM21" s="753"/>
      <c r="AN21" s="753"/>
      <c r="AO21" s="753"/>
      <c r="AP21" s="753"/>
      <c r="AQ21" s="753"/>
      <c r="AR21" s="753"/>
      <c r="AS21" s="753"/>
      <c r="AT21" s="753"/>
      <c r="AU21" s="753"/>
      <c r="AV21" s="753"/>
      <c r="AW21" s="753"/>
      <c r="AX21" s="753"/>
      <c r="AY21" s="753"/>
      <c r="AZ21" s="753"/>
      <c r="BA21" s="753"/>
      <c r="BB21" s="753"/>
      <c r="BC21" s="753"/>
      <c r="BD21" s="753"/>
      <c r="BE21" s="753"/>
      <c r="BF21" s="753"/>
      <c r="BG21" s="753"/>
      <c r="BH21" s="753"/>
      <c r="BI21" s="753"/>
      <c r="BJ21" s="753"/>
      <c r="BK21" s="753"/>
      <c r="BL21" s="753"/>
      <c r="BM21" s="753"/>
      <c r="BN21" s="753"/>
      <c r="BO21" s="753"/>
      <c r="BP21" s="753"/>
      <c r="BQ21" s="753"/>
      <c r="BR21" s="753"/>
      <c r="BS21" s="753"/>
      <c r="BT21" s="753"/>
      <c r="BU21" s="753"/>
      <c r="BV21" s="753"/>
      <c r="BW21" s="753"/>
      <c r="BX21" s="753"/>
      <c r="BY21" s="753"/>
      <c r="BZ21" s="753"/>
      <c r="CA21" s="753"/>
      <c r="CB21" s="753"/>
      <c r="CC21" s="753"/>
      <c r="CD21" s="753"/>
      <c r="CE21" s="753"/>
      <c r="CF21" s="753"/>
      <c r="CG21" s="753"/>
      <c r="CH21" s="753"/>
      <c r="CI21" s="753"/>
      <c r="CJ21" s="753"/>
      <c r="CK21" s="753"/>
      <c r="CL21" s="753"/>
      <c r="CM21" s="753"/>
      <c r="CN21" s="753"/>
      <c r="CO21" s="753"/>
      <c r="CP21" s="753"/>
    </row>
    <row r="22" spans="1:94" ht="15.75" customHeight="1">
      <c r="A22" s="805" t="s">
        <v>434</v>
      </c>
      <c r="B22" s="806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781"/>
      <c r="Q22" s="781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3"/>
      <c r="AG22" s="753"/>
      <c r="AH22" s="753"/>
      <c r="AI22" s="753"/>
      <c r="AJ22" s="753"/>
      <c r="AK22" s="753"/>
      <c r="AL22" s="753"/>
      <c r="AM22" s="753"/>
      <c r="AN22" s="753"/>
      <c r="AO22" s="753"/>
      <c r="AP22" s="753"/>
      <c r="AQ22" s="753"/>
      <c r="AR22" s="753"/>
      <c r="AS22" s="753"/>
      <c r="AT22" s="753"/>
      <c r="AU22" s="753"/>
      <c r="AV22" s="753"/>
      <c r="AW22" s="753"/>
      <c r="AX22" s="753"/>
      <c r="AY22" s="753"/>
      <c r="AZ22" s="753"/>
      <c r="BA22" s="753"/>
      <c r="BB22" s="753"/>
      <c r="BC22" s="753"/>
      <c r="BD22" s="753"/>
      <c r="BE22" s="753"/>
      <c r="BF22" s="753"/>
      <c r="BG22" s="753"/>
      <c r="BH22" s="753"/>
      <c r="BI22" s="753"/>
      <c r="BJ22" s="753"/>
      <c r="BK22" s="753"/>
      <c r="BL22" s="753"/>
      <c r="BM22" s="753"/>
      <c r="BN22" s="753"/>
      <c r="BO22" s="753"/>
      <c r="BP22" s="753"/>
      <c r="BQ22" s="753"/>
      <c r="BR22" s="753"/>
      <c r="BS22" s="753"/>
      <c r="BT22" s="753"/>
      <c r="BU22" s="753"/>
      <c r="BV22" s="753"/>
      <c r="BW22" s="753"/>
      <c r="BX22" s="753"/>
      <c r="BY22" s="753"/>
      <c r="BZ22" s="753"/>
      <c r="CA22" s="753"/>
      <c r="CB22" s="753"/>
      <c r="CC22" s="753"/>
      <c r="CD22" s="753"/>
      <c r="CE22" s="753"/>
      <c r="CF22" s="753"/>
      <c r="CG22" s="753"/>
      <c r="CH22" s="753"/>
      <c r="CI22" s="753"/>
      <c r="CJ22" s="753"/>
      <c r="CK22" s="753"/>
      <c r="CL22" s="753"/>
      <c r="CM22" s="753"/>
      <c r="CN22" s="753"/>
      <c r="CO22" s="753"/>
      <c r="CP22" s="753"/>
    </row>
  </sheetData>
  <sheetProtection/>
  <mergeCells count="1">
    <mergeCell ref="K2:O3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R209"/>
  <sheetViews>
    <sheetView showGridLines="0" zoomScaleSheetLayoutView="75" zoomScalePageLayoutView="0" workbookViewId="0" topLeftCell="A1">
      <selection activeCell="Q6" sqref="Q6"/>
    </sheetView>
  </sheetViews>
  <sheetFormatPr defaultColWidth="9.140625" defaultRowHeight="12.75"/>
  <cols>
    <col min="1" max="1" width="58.28125" style="0" customWidth="1"/>
    <col min="2" max="3" width="18.140625" style="0" customWidth="1"/>
    <col min="4" max="4" width="16.7109375" style="0" customWidth="1"/>
    <col min="5" max="5" width="15.8515625" style="0" customWidth="1"/>
    <col min="6" max="6" width="14.140625" style="0" customWidth="1"/>
    <col min="7" max="9" width="14.7109375" style="0" customWidth="1"/>
    <col min="10" max="10" width="16.7109375" style="0" customWidth="1"/>
    <col min="11" max="11" width="18.00390625" style="19" customWidth="1"/>
  </cols>
  <sheetData>
    <row r="1" spans="1:11" ht="20.25">
      <c r="A1" s="51" t="s">
        <v>346</v>
      </c>
      <c r="K1" s="20"/>
    </row>
    <row r="2" spans="1:11" ht="12.75">
      <c r="A2" s="1"/>
      <c r="K2" s="20"/>
    </row>
    <row r="3" spans="1:11" ht="11.25" customHeight="1">
      <c r="A3" s="1"/>
      <c r="K3" s="20"/>
    </row>
    <row r="4" spans="1:11" s="186" customFormat="1" ht="18">
      <c r="A4" s="92" t="s">
        <v>551</v>
      </c>
      <c r="K4" s="216" t="s">
        <v>0</v>
      </c>
    </row>
    <row r="5" spans="1:11" ht="19.5" customHeight="1">
      <c r="A5" s="217" t="s">
        <v>1</v>
      </c>
      <c r="B5" s="187" t="s">
        <v>2</v>
      </c>
      <c r="C5" s="74"/>
      <c r="D5" s="74"/>
      <c r="E5" s="74"/>
      <c r="F5" s="74"/>
      <c r="G5" s="74"/>
      <c r="H5" s="74"/>
      <c r="I5" s="74"/>
      <c r="J5" s="74"/>
      <c r="K5" s="218" t="s">
        <v>3</v>
      </c>
    </row>
    <row r="6" spans="1:18" ht="87" customHeight="1">
      <c r="A6" s="75"/>
      <c r="B6" s="219" t="s">
        <v>4</v>
      </c>
      <c r="C6" s="219" t="s">
        <v>5</v>
      </c>
      <c r="D6" s="219" t="s">
        <v>6</v>
      </c>
      <c r="E6" s="219" t="s">
        <v>7</v>
      </c>
      <c r="F6" s="219" t="s">
        <v>8</v>
      </c>
      <c r="G6" s="219" t="s">
        <v>9</v>
      </c>
      <c r="H6" s="219" t="s">
        <v>10</v>
      </c>
      <c r="I6" s="219" t="s">
        <v>11</v>
      </c>
      <c r="J6" s="219" t="s">
        <v>448</v>
      </c>
      <c r="K6" s="83"/>
      <c r="L6" s="3"/>
      <c r="M6" s="3"/>
      <c r="N6" s="3"/>
      <c r="O6" s="3"/>
      <c r="P6" s="3"/>
      <c r="Q6" s="3"/>
      <c r="R6" s="3"/>
    </row>
    <row r="7" spans="1:11" ht="19.5" customHeight="1">
      <c r="A7" s="118" t="s">
        <v>13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</row>
    <row r="8" spans="1:11" ht="19.5" customHeight="1">
      <c r="A8" s="119" t="s">
        <v>14</v>
      </c>
      <c r="B8" s="480">
        <v>864182</v>
      </c>
      <c r="C8" s="480">
        <v>318304</v>
      </c>
      <c r="D8" s="480">
        <v>14612</v>
      </c>
      <c r="E8" s="480">
        <v>17776</v>
      </c>
      <c r="F8" s="480">
        <v>903</v>
      </c>
      <c r="G8" s="480">
        <v>0</v>
      </c>
      <c r="H8" s="480">
        <v>0</v>
      </c>
      <c r="I8" s="480">
        <v>4433</v>
      </c>
      <c r="J8" s="480">
        <v>1459553</v>
      </c>
      <c r="K8" s="329">
        <f>SUM(B8:J8)</f>
        <v>2679763</v>
      </c>
    </row>
    <row r="9" spans="1:11" ht="19.5" customHeight="1">
      <c r="A9" s="121" t="s">
        <v>15</v>
      </c>
      <c r="B9" s="451">
        <v>86491</v>
      </c>
      <c r="C9" s="451">
        <v>137751</v>
      </c>
      <c r="D9" s="451">
        <v>121</v>
      </c>
      <c r="E9" s="451">
        <v>33064</v>
      </c>
      <c r="F9" s="451">
        <v>445</v>
      </c>
      <c r="G9" s="451">
        <v>720</v>
      </c>
      <c r="H9" s="451">
        <v>0</v>
      </c>
      <c r="I9" s="451">
        <v>6</v>
      </c>
      <c r="J9" s="451">
        <v>12937</v>
      </c>
      <c r="K9" s="330">
        <f aca="true" t="shared" si="0" ref="K9:K41">SUM(B9:J9)</f>
        <v>271535</v>
      </c>
    </row>
    <row r="10" spans="1:11" ht="19.5" customHeight="1">
      <c r="A10" s="119" t="s">
        <v>300</v>
      </c>
      <c r="B10" s="480">
        <v>2283</v>
      </c>
      <c r="C10" s="480">
        <v>7811</v>
      </c>
      <c r="D10" s="480">
        <v>1112</v>
      </c>
      <c r="E10" s="480">
        <v>122</v>
      </c>
      <c r="F10" s="480">
        <v>100</v>
      </c>
      <c r="G10" s="480">
        <v>0</v>
      </c>
      <c r="H10" s="480">
        <v>0</v>
      </c>
      <c r="I10" s="480">
        <v>109</v>
      </c>
      <c r="J10" s="480">
        <v>0</v>
      </c>
      <c r="K10" s="329">
        <f t="shared" si="0"/>
        <v>11537</v>
      </c>
    </row>
    <row r="11" spans="1:11" ht="19.5" customHeight="1">
      <c r="A11" s="121" t="s">
        <v>16</v>
      </c>
      <c r="B11" s="451">
        <v>883</v>
      </c>
      <c r="C11" s="451">
        <v>787</v>
      </c>
      <c r="D11" s="451">
        <v>118</v>
      </c>
      <c r="E11" s="451">
        <v>206</v>
      </c>
      <c r="F11" s="451">
        <v>0</v>
      </c>
      <c r="G11" s="451">
        <v>0</v>
      </c>
      <c r="H11" s="451">
        <v>0</v>
      </c>
      <c r="I11" s="451">
        <v>0</v>
      </c>
      <c r="J11" s="451">
        <v>0</v>
      </c>
      <c r="K11" s="414">
        <f t="shared" si="0"/>
        <v>1994</v>
      </c>
    </row>
    <row r="12" spans="1:11" ht="19.5" customHeight="1">
      <c r="A12" s="119" t="s">
        <v>17</v>
      </c>
      <c r="B12" s="480">
        <v>508</v>
      </c>
      <c r="C12" s="480">
        <v>0</v>
      </c>
      <c r="D12" s="480">
        <v>0</v>
      </c>
      <c r="E12" s="480">
        <v>0</v>
      </c>
      <c r="F12" s="480">
        <v>0</v>
      </c>
      <c r="G12" s="480">
        <v>0</v>
      </c>
      <c r="H12" s="480">
        <v>0</v>
      </c>
      <c r="I12" s="480">
        <v>0</v>
      </c>
      <c r="J12" s="480">
        <v>0</v>
      </c>
      <c r="K12" s="329">
        <f t="shared" si="0"/>
        <v>508</v>
      </c>
    </row>
    <row r="13" spans="1:11" ht="19.5" customHeight="1">
      <c r="A13" s="121" t="s">
        <v>18</v>
      </c>
      <c r="B13" s="451">
        <v>2969</v>
      </c>
      <c r="C13" s="451">
        <v>214</v>
      </c>
      <c r="D13" s="451">
        <v>60</v>
      </c>
      <c r="E13" s="451">
        <v>653</v>
      </c>
      <c r="F13" s="451">
        <v>0</v>
      </c>
      <c r="G13" s="451">
        <v>0</v>
      </c>
      <c r="H13" s="451">
        <v>0</v>
      </c>
      <c r="I13" s="451">
        <v>0</v>
      </c>
      <c r="J13" s="451">
        <v>0</v>
      </c>
      <c r="K13" s="330">
        <f t="shared" si="0"/>
        <v>3896</v>
      </c>
    </row>
    <row r="14" spans="1:11" ht="19.5" customHeight="1">
      <c r="A14" s="119" t="s">
        <v>19</v>
      </c>
      <c r="B14" s="480">
        <v>1467</v>
      </c>
      <c r="C14" s="480">
        <v>8346</v>
      </c>
      <c r="D14" s="480">
        <v>2373</v>
      </c>
      <c r="E14" s="480">
        <v>1767</v>
      </c>
      <c r="F14" s="480">
        <v>20</v>
      </c>
      <c r="G14" s="480">
        <v>0</v>
      </c>
      <c r="H14" s="480">
        <v>0</v>
      </c>
      <c r="I14" s="480">
        <v>1462</v>
      </c>
      <c r="J14" s="480">
        <v>26</v>
      </c>
      <c r="K14" s="329">
        <f t="shared" si="0"/>
        <v>15461</v>
      </c>
    </row>
    <row r="15" spans="1:11" ht="19.5" customHeight="1">
      <c r="A15" s="121" t="s">
        <v>20</v>
      </c>
      <c r="B15" s="451">
        <v>207</v>
      </c>
      <c r="C15" s="451">
        <v>0</v>
      </c>
      <c r="D15" s="451">
        <v>28</v>
      </c>
      <c r="E15" s="451">
        <v>0</v>
      </c>
      <c r="F15" s="451">
        <v>0</v>
      </c>
      <c r="G15" s="451">
        <v>0</v>
      </c>
      <c r="H15" s="451">
        <v>0</v>
      </c>
      <c r="I15" s="451">
        <v>0</v>
      </c>
      <c r="J15" s="451">
        <v>0</v>
      </c>
      <c r="K15" s="330">
        <f t="shared" si="0"/>
        <v>235</v>
      </c>
    </row>
    <row r="16" spans="1:11" ht="19.5" customHeight="1">
      <c r="A16" s="119" t="s">
        <v>21</v>
      </c>
      <c r="B16" s="480"/>
      <c r="C16" s="480"/>
      <c r="D16" s="480"/>
      <c r="E16" s="480"/>
      <c r="F16" s="480"/>
      <c r="G16" s="480"/>
      <c r="H16" s="480"/>
      <c r="I16" s="480"/>
      <c r="J16" s="480"/>
      <c r="K16" s="329"/>
    </row>
    <row r="17" spans="1:11" ht="19.5" customHeight="1">
      <c r="A17" s="123" t="s">
        <v>22</v>
      </c>
      <c r="B17" s="451">
        <v>125</v>
      </c>
      <c r="C17" s="451">
        <v>3811</v>
      </c>
      <c r="D17" s="451">
        <v>229</v>
      </c>
      <c r="E17" s="451">
        <v>193</v>
      </c>
      <c r="F17" s="451">
        <v>0</v>
      </c>
      <c r="G17" s="451">
        <v>0</v>
      </c>
      <c r="H17" s="451">
        <v>0</v>
      </c>
      <c r="I17" s="451">
        <v>0</v>
      </c>
      <c r="J17" s="451">
        <v>0</v>
      </c>
      <c r="K17" s="330">
        <f t="shared" si="0"/>
        <v>4358</v>
      </c>
    </row>
    <row r="18" spans="1:11" ht="19.5" customHeight="1">
      <c r="A18" s="124" t="s">
        <v>117</v>
      </c>
      <c r="B18" s="480">
        <v>0</v>
      </c>
      <c r="C18" s="480">
        <v>0</v>
      </c>
      <c r="D18" s="480">
        <v>0</v>
      </c>
      <c r="E18" s="480">
        <v>0</v>
      </c>
      <c r="F18" s="480">
        <v>0</v>
      </c>
      <c r="G18" s="480">
        <v>0</v>
      </c>
      <c r="H18" s="480">
        <v>0</v>
      </c>
      <c r="I18" s="480">
        <v>0</v>
      </c>
      <c r="J18" s="480">
        <v>0</v>
      </c>
      <c r="K18" s="329">
        <f t="shared" si="0"/>
        <v>0</v>
      </c>
    </row>
    <row r="19" spans="1:11" ht="19.5" customHeight="1">
      <c r="A19" s="123" t="s">
        <v>23</v>
      </c>
      <c r="B19" s="451">
        <v>158</v>
      </c>
      <c r="C19" s="451">
        <v>0</v>
      </c>
      <c r="D19" s="451">
        <v>36</v>
      </c>
      <c r="E19" s="451">
        <v>0</v>
      </c>
      <c r="F19" s="451">
        <v>0</v>
      </c>
      <c r="G19" s="451">
        <v>0</v>
      </c>
      <c r="H19" s="451">
        <v>0</v>
      </c>
      <c r="I19" s="451">
        <v>0</v>
      </c>
      <c r="J19" s="451">
        <v>0</v>
      </c>
      <c r="K19" s="330">
        <f t="shared" si="0"/>
        <v>194</v>
      </c>
    </row>
    <row r="20" spans="1:11" s="30" customFormat="1" ht="19.5" customHeight="1">
      <c r="A20" s="119" t="s">
        <v>24</v>
      </c>
      <c r="B20" s="480">
        <v>285</v>
      </c>
      <c r="C20" s="480">
        <v>380</v>
      </c>
      <c r="D20" s="480">
        <v>4</v>
      </c>
      <c r="E20" s="480">
        <v>0</v>
      </c>
      <c r="F20" s="480">
        <v>13</v>
      </c>
      <c r="G20" s="480">
        <v>0</v>
      </c>
      <c r="H20" s="480">
        <v>0</v>
      </c>
      <c r="I20" s="480">
        <v>9</v>
      </c>
      <c r="J20" s="480">
        <v>0</v>
      </c>
      <c r="K20" s="329">
        <f t="shared" si="0"/>
        <v>691</v>
      </c>
    </row>
    <row r="21" spans="1:11" ht="19.5" customHeight="1">
      <c r="A21" s="121" t="s">
        <v>25</v>
      </c>
      <c r="B21" s="451">
        <v>565</v>
      </c>
      <c r="C21" s="451">
        <v>0</v>
      </c>
      <c r="D21" s="451">
        <v>68</v>
      </c>
      <c r="E21" s="451">
        <v>162</v>
      </c>
      <c r="F21" s="451">
        <v>0</v>
      </c>
      <c r="G21" s="451">
        <v>0</v>
      </c>
      <c r="H21" s="451">
        <v>0</v>
      </c>
      <c r="I21" s="451">
        <v>0</v>
      </c>
      <c r="J21" s="451">
        <v>0</v>
      </c>
      <c r="K21" s="330">
        <f t="shared" si="0"/>
        <v>795</v>
      </c>
    </row>
    <row r="22" spans="1:11" ht="19.5" customHeight="1">
      <c r="A22" s="296" t="s">
        <v>153</v>
      </c>
      <c r="B22" s="480">
        <v>144</v>
      </c>
      <c r="C22" s="480">
        <v>0</v>
      </c>
      <c r="D22" s="480">
        <v>308</v>
      </c>
      <c r="E22" s="480">
        <v>0</v>
      </c>
      <c r="F22" s="480">
        <v>0</v>
      </c>
      <c r="G22" s="480">
        <v>0</v>
      </c>
      <c r="H22" s="480">
        <v>0</v>
      </c>
      <c r="I22" s="480">
        <v>7928</v>
      </c>
      <c r="J22" s="480">
        <v>0</v>
      </c>
      <c r="K22" s="329">
        <f t="shared" si="0"/>
        <v>8380</v>
      </c>
    </row>
    <row r="23" spans="1:11" ht="19.5" customHeight="1">
      <c r="A23" s="121" t="s">
        <v>26</v>
      </c>
      <c r="B23" s="451">
        <v>1371</v>
      </c>
      <c r="C23" s="451">
        <v>908</v>
      </c>
      <c r="D23" s="451">
        <v>1976</v>
      </c>
      <c r="E23" s="451">
        <v>24</v>
      </c>
      <c r="F23" s="451">
        <v>0</v>
      </c>
      <c r="G23" s="451">
        <v>0</v>
      </c>
      <c r="H23" s="451">
        <v>0</v>
      </c>
      <c r="I23" s="451">
        <v>0</v>
      </c>
      <c r="J23" s="451">
        <v>61</v>
      </c>
      <c r="K23" s="330">
        <f t="shared" si="0"/>
        <v>4340</v>
      </c>
    </row>
    <row r="24" spans="1:11" ht="19.5" customHeight="1">
      <c r="A24" s="119" t="s">
        <v>27</v>
      </c>
      <c r="B24" s="480">
        <v>113</v>
      </c>
      <c r="C24" s="480">
        <v>5</v>
      </c>
      <c r="D24" s="480">
        <v>2</v>
      </c>
      <c r="E24" s="480">
        <v>7</v>
      </c>
      <c r="F24" s="480">
        <v>0</v>
      </c>
      <c r="G24" s="480">
        <v>0</v>
      </c>
      <c r="H24" s="480">
        <v>0</v>
      </c>
      <c r="I24" s="480">
        <v>69</v>
      </c>
      <c r="J24" s="480">
        <v>0</v>
      </c>
      <c r="K24" s="329">
        <f t="shared" si="0"/>
        <v>196</v>
      </c>
    </row>
    <row r="25" spans="1:11" ht="19.5" customHeight="1">
      <c r="A25" s="121" t="s">
        <v>28</v>
      </c>
      <c r="B25" s="451">
        <v>4306</v>
      </c>
      <c r="C25" s="451">
        <v>699</v>
      </c>
      <c r="D25" s="451">
        <v>1263</v>
      </c>
      <c r="E25" s="451">
        <v>82</v>
      </c>
      <c r="F25" s="451">
        <v>0</v>
      </c>
      <c r="G25" s="451">
        <v>0</v>
      </c>
      <c r="H25" s="451">
        <v>0</v>
      </c>
      <c r="I25" s="451">
        <v>31183</v>
      </c>
      <c r="J25" s="451">
        <v>181</v>
      </c>
      <c r="K25" s="330">
        <f t="shared" si="0"/>
        <v>37714</v>
      </c>
    </row>
    <row r="26" spans="1:11" ht="19.5" customHeight="1">
      <c r="A26" s="119" t="s">
        <v>29</v>
      </c>
      <c r="B26" s="480">
        <v>3410</v>
      </c>
      <c r="C26" s="480">
        <v>0</v>
      </c>
      <c r="D26" s="480">
        <v>1551</v>
      </c>
      <c r="E26" s="480">
        <v>21</v>
      </c>
      <c r="F26" s="480">
        <v>0</v>
      </c>
      <c r="G26" s="480">
        <v>0</v>
      </c>
      <c r="H26" s="480">
        <v>0</v>
      </c>
      <c r="I26" s="480">
        <v>120</v>
      </c>
      <c r="J26" s="480">
        <v>0</v>
      </c>
      <c r="K26" s="329">
        <f t="shared" si="0"/>
        <v>5102</v>
      </c>
    </row>
    <row r="27" spans="1:11" ht="19.5" customHeight="1">
      <c r="A27" s="121" t="s">
        <v>30</v>
      </c>
      <c r="B27" s="451">
        <v>50</v>
      </c>
      <c r="C27" s="451">
        <v>0</v>
      </c>
      <c r="D27" s="451">
        <v>0</v>
      </c>
      <c r="E27" s="451">
        <v>0</v>
      </c>
      <c r="F27" s="451">
        <v>0</v>
      </c>
      <c r="G27" s="451">
        <v>0</v>
      </c>
      <c r="H27" s="451">
        <v>0</v>
      </c>
      <c r="I27" s="451">
        <v>0</v>
      </c>
      <c r="J27" s="451">
        <v>0</v>
      </c>
      <c r="K27" s="330">
        <f t="shared" si="0"/>
        <v>50</v>
      </c>
    </row>
    <row r="28" spans="1:11" ht="19.5" customHeight="1">
      <c r="A28" s="119" t="s">
        <v>31</v>
      </c>
      <c r="B28" s="480">
        <v>257</v>
      </c>
      <c r="C28" s="480">
        <v>0</v>
      </c>
      <c r="D28" s="480">
        <v>0</v>
      </c>
      <c r="E28" s="480">
        <v>0</v>
      </c>
      <c r="F28" s="480">
        <v>0</v>
      </c>
      <c r="G28" s="480">
        <v>0</v>
      </c>
      <c r="H28" s="480">
        <v>0</v>
      </c>
      <c r="I28" s="480">
        <v>0</v>
      </c>
      <c r="J28" s="480">
        <v>0</v>
      </c>
      <c r="K28" s="329">
        <f t="shared" si="0"/>
        <v>257</v>
      </c>
    </row>
    <row r="29" spans="1:11" ht="19.5" customHeight="1">
      <c r="A29" s="644" t="s">
        <v>32</v>
      </c>
      <c r="B29" s="523">
        <v>12</v>
      </c>
      <c r="C29" s="523">
        <v>0</v>
      </c>
      <c r="D29" s="523">
        <v>0</v>
      </c>
      <c r="E29" s="523">
        <v>0</v>
      </c>
      <c r="F29" s="523">
        <v>0</v>
      </c>
      <c r="G29" s="523">
        <v>0</v>
      </c>
      <c r="H29" s="523">
        <v>0</v>
      </c>
      <c r="I29" s="523">
        <v>0</v>
      </c>
      <c r="J29" s="523">
        <v>0</v>
      </c>
      <c r="K29" s="645">
        <f t="shared" si="0"/>
        <v>12</v>
      </c>
    </row>
    <row r="30" spans="1:11" ht="5.25" customHeight="1">
      <c r="A30" s="648"/>
      <c r="B30" s="647"/>
      <c r="C30" s="647"/>
      <c r="D30" s="647"/>
      <c r="E30" s="647"/>
      <c r="F30" s="647"/>
      <c r="G30" s="647"/>
      <c r="H30" s="647"/>
      <c r="I30" s="647"/>
      <c r="J30" s="647"/>
      <c r="K30" s="100"/>
    </row>
    <row r="31" spans="1:11" ht="19.5" customHeight="1">
      <c r="A31" s="646" t="s">
        <v>347</v>
      </c>
      <c r="B31" s="647"/>
      <c r="C31" s="647"/>
      <c r="D31" s="647"/>
      <c r="E31" s="647"/>
      <c r="F31" s="647"/>
      <c r="G31" s="647"/>
      <c r="H31" s="647"/>
      <c r="I31" s="647"/>
      <c r="J31" s="647"/>
      <c r="K31" s="100"/>
    </row>
    <row r="32" spans="1:11" ht="7.5" customHeight="1">
      <c r="A32" s="648"/>
      <c r="B32" s="647"/>
      <c r="C32" s="647"/>
      <c r="D32" s="647"/>
      <c r="E32" s="647"/>
      <c r="F32" s="647"/>
      <c r="G32" s="647"/>
      <c r="H32" s="647"/>
      <c r="I32" s="647"/>
      <c r="J32" s="647"/>
      <c r="K32" s="100"/>
    </row>
    <row r="33" spans="1:11" s="186" customFormat="1" ht="18">
      <c r="A33" s="92" t="s">
        <v>551</v>
      </c>
      <c r="B33" s="649"/>
      <c r="C33" s="649"/>
      <c r="D33" s="649"/>
      <c r="E33" s="649"/>
      <c r="F33" s="649"/>
      <c r="G33" s="649"/>
      <c r="H33" s="649"/>
      <c r="I33" s="649"/>
      <c r="J33" s="649"/>
      <c r="K33" s="650" t="s">
        <v>0</v>
      </c>
    </row>
    <row r="34" spans="1:11" ht="19.5" customHeight="1">
      <c r="A34" s="217" t="s">
        <v>1</v>
      </c>
      <c r="B34" s="187" t="s">
        <v>2</v>
      </c>
      <c r="C34" s="82"/>
      <c r="D34" s="82"/>
      <c r="E34" s="82"/>
      <c r="F34" s="82"/>
      <c r="G34" s="82"/>
      <c r="H34" s="82"/>
      <c r="I34" s="82"/>
      <c r="J34" s="82"/>
      <c r="K34" s="218" t="s">
        <v>3</v>
      </c>
    </row>
    <row r="35" spans="1:11" ht="85.5" customHeight="1">
      <c r="A35" s="75"/>
      <c r="B35" s="219" t="s">
        <v>4</v>
      </c>
      <c r="C35" s="219" t="s">
        <v>5</v>
      </c>
      <c r="D35" s="219" t="s">
        <v>6</v>
      </c>
      <c r="E35" s="219" t="s">
        <v>7</v>
      </c>
      <c r="F35" s="219" t="s">
        <v>8</v>
      </c>
      <c r="G35" s="219" t="s">
        <v>9</v>
      </c>
      <c r="H35" s="219" t="s">
        <v>10</v>
      </c>
      <c r="I35" s="219" t="s">
        <v>11</v>
      </c>
      <c r="J35" s="219" t="str">
        <f>J6</f>
        <v>Breeding of GM or HM animals</v>
      </c>
      <c r="K35" s="76"/>
    </row>
    <row r="36" spans="1:11" s="30" customFormat="1" ht="19.5" customHeight="1">
      <c r="A36" s="133" t="s">
        <v>33</v>
      </c>
      <c r="B36" s="653"/>
      <c r="C36" s="653"/>
      <c r="D36" s="653"/>
      <c r="E36" s="653"/>
      <c r="F36" s="653"/>
      <c r="G36" s="653"/>
      <c r="H36" s="653"/>
      <c r="I36" s="653"/>
      <c r="J36" s="653"/>
      <c r="K36" s="330"/>
    </row>
    <row r="37" spans="1:11" s="30" customFormat="1" ht="19.5" customHeight="1">
      <c r="A37" s="127" t="s">
        <v>34</v>
      </c>
      <c r="B37" s="312">
        <v>0</v>
      </c>
      <c r="C37" s="312">
        <v>0</v>
      </c>
      <c r="D37" s="312">
        <v>0</v>
      </c>
      <c r="E37" s="312">
        <v>0</v>
      </c>
      <c r="F37" s="312">
        <v>0</v>
      </c>
      <c r="G37" s="312">
        <v>0</v>
      </c>
      <c r="H37" s="312">
        <v>0</v>
      </c>
      <c r="I37" s="312">
        <v>0</v>
      </c>
      <c r="J37" s="312">
        <v>0</v>
      </c>
      <c r="K37" s="329">
        <f t="shared" si="0"/>
        <v>0</v>
      </c>
    </row>
    <row r="38" spans="1:11" s="30" customFormat="1" ht="19.5" customHeight="1">
      <c r="A38" s="195" t="s">
        <v>239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30"/>
    </row>
    <row r="39" spans="1:11" s="30" customFormat="1" ht="19.5" customHeight="1">
      <c r="A39" s="127" t="s">
        <v>35</v>
      </c>
      <c r="B39" s="312">
        <v>154</v>
      </c>
      <c r="C39" s="312">
        <v>197</v>
      </c>
      <c r="D39" s="312">
        <v>0</v>
      </c>
      <c r="E39" s="312">
        <v>0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29">
        <f t="shared" si="0"/>
        <v>351</v>
      </c>
    </row>
    <row r="40" spans="1:11" s="30" customFormat="1" ht="19.5" customHeight="1">
      <c r="A40" s="131" t="s">
        <v>36</v>
      </c>
      <c r="B40" s="311">
        <v>0</v>
      </c>
      <c r="C40" s="311">
        <v>0</v>
      </c>
      <c r="D40" s="311">
        <v>0</v>
      </c>
      <c r="E40" s="311">
        <v>0</v>
      </c>
      <c r="F40" s="311">
        <v>0</v>
      </c>
      <c r="G40" s="311">
        <v>0</v>
      </c>
      <c r="H40" s="311">
        <v>0</v>
      </c>
      <c r="I40" s="311">
        <v>0</v>
      </c>
      <c r="J40" s="311">
        <v>0</v>
      </c>
      <c r="K40" s="664">
        <f t="shared" si="0"/>
        <v>0</v>
      </c>
    </row>
    <row r="41" spans="1:11" s="471" customFormat="1" ht="19.5" customHeight="1">
      <c r="A41" s="663" t="s">
        <v>240</v>
      </c>
      <c r="B41" s="312">
        <v>0</v>
      </c>
      <c r="C41" s="312">
        <v>0</v>
      </c>
      <c r="D41" s="312">
        <v>0</v>
      </c>
      <c r="E41" s="312">
        <v>0</v>
      </c>
      <c r="F41" s="312">
        <v>0</v>
      </c>
      <c r="G41" s="312">
        <v>0</v>
      </c>
      <c r="H41" s="312">
        <v>0</v>
      </c>
      <c r="I41" s="312">
        <v>0</v>
      </c>
      <c r="J41" s="312">
        <v>0</v>
      </c>
      <c r="K41" s="329">
        <f t="shared" si="0"/>
        <v>0</v>
      </c>
    </row>
    <row r="42" spans="1:11" ht="19.5" customHeight="1">
      <c r="A42" s="128" t="s">
        <v>241</v>
      </c>
      <c r="B42" s="810"/>
      <c r="C42" s="810"/>
      <c r="D42" s="810"/>
      <c r="E42" s="810"/>
      <c r="F42" s="810"/>
      <c r="G42" s="810"/>
      <c r="H42" s="810"/>
      <c r="I42" s="810"/>
      <c r="J42" s="810"/>
      <c r="K42" s="810"/>
    </row>
    <row r="43" spans="1:11" ht="19.5" customHeight="1">
      <c r="A43" s="127" t="s">
        <v>37</v>
      </c>
      <c r="B43" s="312">
        <v>177</v>
      </c>
      <c r="C43" s="312">
        <v>1652</v>
      </c>
      <c r="D43" s="312">
        <v>0</v>
      </c>
      <c r="E43" s="312">
        <v>287</v>
      </c>
      <c r="F43" s="312">
        <v>0</v>
      </c>
      <c r="G43" s="312">
        <v>0</v>
      </c>
      <c r="H43" s="312">
        <v>0</v>
      </c>
      <c r="I43" s="312">
        <v>8</v>
      </c>
      <c r="J43" s="312">
        <v>0</v>
      </c>
      <c r="K43" s="314">
        <f>SUM(B43:J43)</f>
        <v>2124</v>
      </c>
    </row>
    <row r="44" spans="1:11" ht="19.5" customHeight="1">
      <c r="A44" s="125" t="s">
        <v>38</v>
      </c>
      <c r="B44" s="321">
        <v>0</v>
      </c>
      <c r="C44" s="321">
        <v>0</v>
      </c>
      <c r="D44" s="321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30">
        <f aca="true" t="shared" si="1" ref="K44:K49">SUM(B44:J44)</f>
        <v>0</v>
      </c>
    </row>
    <row r="45" spans="1:11" ht="19.5" customHeight="1">
      <c r="A45" s="129" t="s">
        <v>242</v>
      </c>
      <c r="B45" s="312">
        <v>0</v>
      </c>
      <c r="C45" s="312">
        <v>0</v>
      </c>
      <c r="D45" s="312">
        <v>0</v>
      </c>
      <c r="E45" s="312">
        <v>0</v>
      </c>
      <c r="F45" s="312">
        <v>0</v>
      </c>
      <c r="G45" s="312">
        <v>0</v>
      </c>
      <c r="H45" s="312">
        <v>0</v>
      </c>
      <c r="I45" s="312">
        <v>0</v>
      </c>
      <c r="J45" s="312">
        <v>0</v>
      </c>
      <c r="K45" s="314">
        <f t="shared" si="1"/>
        <v>0</v>
      </c>
    </row>
    <row r="46" spans="1:11" ht="19.5" customHeight="1">
      <c r="A46" s="128" t="s">
        <v>283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3"/>
    </row>
    <row r="47" spans="1:11" ht="19.5" customHeight="1">
      <c r="A47" s="127" t="s">
        <v>40</v>
      </c>
      <c r="B47" s="312">
        <v>0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312">
        <v>0</v>
      </c>
      <c r="I47" s="312">
        <v>0</v>
      </c>
      <c r="J47" s="312">
        <v>0</v>
      </c>
      <c r="K47" s="314">
        <f t="shared" si="1"/>
        <v>0</v>
      </c>
    </row>
    <row r="48" spans="1:11" ht="19.5" customHeight="1">
      <c r="A48" s="125" t="s">
        <v>41</v>
      </c>
      <c r="B48" s="321">
        <v>0</v>
      </c>
      <c r="C48" s="321">
        <v>0</v>
      </c>
      <c r="D48" s="321">
        <v>0</v>
      </c>
      <c r="E48" s="321">
        <v>0</v>
      </c>
      <c r="F48" s="321">
        <v>0</v>
      </c>
      <c r="G48" s="321">
        <v>0</v>
      </c>
      <c r="H48" s="321">
        <v>0</v>
      </c>
      <c r="I48" s="321">
        <v>0</v>
      </c>
      <c r="J48" s="321">
        <v>0</v>
      </c>
      <c r="K48" s="330">
        <f>SUM(B48:J48)</f>
        <v>0</v>
      </c>
    </row>
    <row r="49" spans="1:11" ht="19.5" customHeight="1">
      <c r="A49" s="126" t="s">
        <v>52</v>
      </c>
      <c r="B49" s="312">
        <v>525</v>
      </c>
      <c r="C49" s="312">
        <v>0</v>
      </c>
      <c r="D49" s="312">
        <v>20</v>
      </c>
      <c r="E49" s="312">
        <v>0</v>
      </c>
      <c r="F49" s="312">
        <v>0</v>
      </c>
      <c r="G49" s="312">
        <v>0</v>
      </c>
      <c r="H49" s="312">
        <v>0</v>
      </c>
      <c r="I49" s="312">
        <v>0</v>
      </c>
      <c r="J49" s="312">
        <v>0</v>
      </c>
      <c r="K49" s="314">
        <f t="shared" si="1"/>
        <v>545</v>
      </c>
    </row>
    <row r="50" spans="1:11" ht="19.5" customHeight="1">
      <c r="A50" s="118" t="s">
        <v>42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3"/>
    </row>
    <row r="51" spans="1:11" ht="19.5" customHeight="1">
      <c r="A51" s="127" t="s">
        <v>332</v>
      </c>
      <c r="B51" s="312">
        <v>6234</v>
      </c>
      <c r="C51" s="312">
        <v>28</v>
      </c>
      <c r="D51" s="312">
        <v>140529</v>
      </c>
      <c r="E51" s="312">
        <v>274</v>
      </c>
      <c r="F51" s="312">
        <v>0</v>
      </c>
      <c r="G51" s="312">
        <v>0</v>
      </c>
      <c r="H51" s="312">
        <v>0</v>
      </c>
      <c r="I51" s="312">
        <v>1377</v>
      </c>
      <c r="J51" s="312">
        <v>602</v>
      </c>
      <c r="K51" s="314">
        <f>SUM(B51:J51)</f>
        <v>149044</v>
      </c>
    </row>
    <row r="52" spans="1:11" ht="19.5" customHeight="1">
      <c r="A52" s="125" t="s">
        <v>43</v>
      </c>
      <c r="B52" s="321">
        <v>460</v>
      </c>
      <c r="C52" s="321">
        <v>171</v>
      </c>
      <c r="D52" s="321">
        <v>2628</v>
      </c>
      <c r="E52" s="321">
        <v>0</v>
      </c>
      <c r="F52" s="321">
        <v>0</v>
      </c>
      <c r="G52" s="321">
        <v>0</v>
      </c>
      <c r="H52" s="321">
        <v>0</v>
      </c>
      <c r="I52" s="321">
        <v>150</v>
      </c>
      <c r="J52" s="321">
        <v>0</v>
      </c>
      <c r="K52" s="323">
        <f aca="true" t="shared" si="2" ref="K52:K59">SUM(B52:J52)</f>
        <v>3409</v>
      </c>
    </row>
    <row r="53" spans="1:11" ht="19.5" customHeight="1">
      <c r="A53" s="127" t="s">
        <v>333</v>
      </c>
      <c r="B53" s="312">
        <v>34</v>
      </c>
      <c r="C53" s="312">
        <v>0</v>
      </c>
      <c r="D53" s="312">
        <v>0</v>
      </c>
      <c r="E53" s="312">
        <v>0</v>
      </c>
      <c r="F53" s="312">
        <v>0</v>
      </c>
      <c r="G53" s="312">
        <v>0</v>
      </c>
      <c r="H53" s="312">
        <v>0</v>
      </c>
      <c r="I53" s="312">
        <v>0</v>
      </c>
      <c r="J53" s="312">
        <v>0</v>
      </c>
      <c r="K53" s="314">
        <f t="shared" si="2"/>
        <v>34</v>
      </c>
    </row>
    <row r="54" spans="1:11" ht="19.5" customHeight="1">
      <c r="A54" s="125" t="s">
        <v>335</v>
      </c>
      <c r="B54" s="321">
        <v>131</v>
      </c>
      <c r="C54" s="321">
        <v>0</v>
      </c>
      <c r="D54" s="321">
        <v>0</v>
      </c>
      <c r="E54" s="321">
        <v>752</v>
      </c>
      <c r="F54" s="321">
        <v>0</v>
      </c>
      <c r="G54" s="321">
        <v>0</v>
      </c>
      <c r="H54" s="321">
        <v>0</v>
      </c>
      <c r="I54" s="321">
        <v>0</v>
      </c>
      <c r="J54" s="321">
        <v>0</v>
      </c>
      <c r="K54" s="323">
        <f t="shared" si="2"/>
        <v>883</v>
      </c>
    </row>
    <row r="55" spans="1:11" ht="19.5" customHeight="1">
      <c r="A55" s="127" t="s">
        <v>44</v>
      </c>
      <c r="B55" s="312">
        <v>6680</v>
      </c>
      <c r="C55" s="312">
        <v>0</v>
      </c>
      <c r="D55" s="312">
        <v>0</v>
      </c>
      <c r="E55" s="312">
        <v>2099</v>
      </c>
      <c r="F55" s="312">
        <v>0</v>
      </c>
      <c r="G55" s="312">
        <v>0</v>
      </c>
      <c r="H55" s="312">
        <v>0</v>
      </c>
      <c r="I55" s="312">
        <v>469</v>
      </c>
      <c r="J55" s="312">
        <v>0</v>
      </c>
      <c r="K55" s="314">
        <f t="shared" si="2"/>
        <v>9248</v>
      </c>
    </row>
    <row r="56" spans="1:11" ht="19.5" customHeight="1">
      <c r="A56" s="298" t="s">
        <v>449</v>
      </c>
      <c r="B56" s="311">
        <v>383</v>
      </c>
      <c r="C56" s="311">
        <v>0</v>
      </c>
      <c r="D56" s="311">
        <v>0</v>
      </c>
      <c r="E56" s="311">
        <v>0</v>
      </c>
      <c r="F56" s="311">
        <v>0</v>
      </c>
      <c r="G56" s="311">
        <v>0</v>
      </c>
      <c r="H56" s="311">
        <v>0</v>
      </c>
      <c r="I56" s="311">
        <v>0</v>
      </c>
      <c r="J56" s="311">
        <v>0</v>
      </c>
      <c r="K56" s="315">
        <f t="shared" si="2"/>
        <v>383</v>
      </c>
    </row>
    <row r="57" spans="1:11" ht="19.5" customHeight="1">
      <c r="A57" s="651" t="s">
        <v>450</v>
      </c>
      <c r="B57" s="312">
        <v>11867</v>
      </c>
      <c r="C57" s="312">
        <v>0</v>
      </c>
      <c r="D57" s="312">
        <v>0</v>
      </c>
      <c r="E57" s="312">
        <v>419</v>
      </c>
      <c r="F57" s="312">
        <v>0</v>
      </c>
      <c r="G57" s="312">
        <v>0</v>
      </c>
      <c r="H57" s="312">
        <v>0</v>
      </c>
      <c r="I57" s="312">
        <v>0</v>
      </c>
      <c r="J57" s="312">
        <v>3629</v>
      </c>
      <c r="K57" s="314">
        <f t="shared" si="2"/>
        <v>15915</v>
      </c>
    </row>
    <row r="58" spans="1:11" ht="19.5" customHeight="1">
      <c r="A58" s="654" t="s">
        <v>452</v>
      </c>
      <c r="B58" s="311">
        <v>342442</v>
      </c>
      <c r="C58" s="311">
        <v>1731</v>
      </c>
      <c r="D58" s="311">
        <v>19975</v>
      </c>
      <c r="E58" s="311">
        <v>58908</v>
      </c>
      <c r="F58" s="311">
        <v>0</v>
      </c>
      <c r="G58" s="311">
        <v>0</v>
      </c>
      <c r="H58" s="311">
        <v>23</v>
      </c>
      <c r="I58" s="311">
        <v>0</v>
      </c>
      <c r="J58" s="311">
        <v>140824</v>
      </c>
      <c r="K58" s="315">
        <f t="shared" si="2"/>
        <v>563903</v>
      </c>
    </row>
    <row r="59" spans="1:11" s="14" customFormat="1" ht="19.5" customHeight="1">
      <c r="A59" s="652" t="s">
        <v>451</v>
      </c>
      <c r="B59" s="324">
        <v>0</v>
      </c>
      <c r="C59" s="324">
        <v>0</v>
      </c>
      <c r="D59" s="324">
        <v>0</v>
      </c>
      <c r="E59" s="324">
        <v>0</v>
      </c>
      <c r="F59" s="324">
        <v>0</v>
      </c>
      <c r="G59" s="324">
        <v>0</v>
      </c>
      <c r="H59" s="324">
        <v>0</v>
      </c>
      <c r="I59" s="324">
        <v>0</v>
      </c>
      <c r="J59" s="324">
        <v>0</v>
      </c>
      <c r="K59" s="314">
        <f t="shared" si="2"/>
        <v>0</v>
      </c>
    </row>
    <row r="60" spans="1:11" s="14" customFormat="1" ht="36.75" customHeight="1">
      <c r="A60" s="114" t="s">
        <v>3</v>
      </c>
      <c r="B60" s="461">
        <f>SUM(B8:B41)+SUM(B42:B59)</f>
        <v>1338873</v>
      </c>
      <c r="C60" s="461">
        <f aca="true" t="shared" si="3" ref="C60:K60">SUM(C7:C41)+SUM(C42:C59)</f>
        <v>482795</v>
      </c>
      <c r="D60" s="461">
        <f t="shared" si="3"/>
        <v>187013</v>
      </c>
      <c r="E60" s="461">
        <f t="shared" si="3"/>
        <v>116816</v>
      </c>
      <c r="F60" s="461">
        <f t="shared" si="3"/>
        <v>1481</v>
      </c>
      <c r="G60" s="461">
        <f t="shared" si="3"/>
        <v>720</v>
      </c>
      <c r="H60" s="461">
        <f t="shared" si="3"/>
        <v>23</v>
      </c>
      <c r="I60" s="461">
        <f t="shared" si="3"/>
        <v>47323</v>
      </c>
      <c r="J60" s="461">
        <f t="shared" si="3"/>
        <v>1617813</v>
      </c>
      <c r="K60" s="461">
        <f t="shared" si="3"/>
        <v>3792857</v>
      </c>
    </row>
    <row r="61" spans="1:11" ht="29.25" customHeight="1">
      <c r="A61" s="116" t="s">
        <v>553</v>
      </c>
      <c r="B61" s="117">
        <f aca="true" t="shared" si="4" ref="B61:K61">SUM(B60-B64)</f>
        <v>44370</v>
      </c>
      <c r="C61" s="117">
        <f t="shared" si="4"/>
        <v>-40593</v>
      </c>
      <c r="D61" s="117">
        <f t="shared" si="4"/>
        <v>26531</v>
      </c>
      <c r="E61" s="117">
        <f t="shared" si="4"/>
        <v>41019</v>
      </c>
      <c r="F61" s="117">
        <f t="shared" si="4"/>
        <v>-679</v>
      </c>
      <c r="G61" s="117">
        <f t="shared" si="4"/>
        <v>43</v>
      </c>
      <c r="H61" s="117">
        <f t="shared" si="4"/>
        <v>23</v>
      </c>
      <c r="I61" s="117">
        <f t="shared" si="4"/>
        <v>616</v>
      </c>
      <c r="J61" s="117">
        <f t="shared" si="4"/>
        <v>-3199</v>
      </c>
      <c r="K61" s="117">
        <f t="shared" si="4"/>
        <v>68131</v>
      </c>
    </row>
    <row r="62" spans="1:11" ht="29.25" customHeight="1">
      <c r="A62" s="116" t="s">
        <v>554</v>
      </c>
      <c r="B62" s="456">
        <f>(B60-B64)/ABS(B64)</f>
        <v>0.03427570272143054</v>
      </c>
      <c r="C62" s="456">
        <f aca="true" t="shared" si="5" ref="C62:J62">(C60-C64)/ABS(C64)</f>
        <v>-0.07755814042354811</v>
      </c>
      <c r="D62" s="456">
        <f t="shared" si="5"/>
        <v>0.1653207213270024</v>
      </c>
      <c r="E62" s="456">
        <f t="shared" si="5"/>
        <v>0.541169175561038</v>
      </c>
      <c r="F62" s="456">
        <f t="shared" si="5"/>
        <v>-0.3143518518518518</v>
      </c>
      <c r="G62" s="456">
        <f t="shared" si="5"/>
        <v>0.06351550960118169</v>
      </c>
      <c r="H62" s="456" t="s">
        <v>365</v>
      </c>
      <c r="I62" s="456">
        <f t="shared" si="5"/>
        <v>0.013188601280322008</v>
      </c>
      <c r="J62" s="456">
        <f t="shared" si="5"/>
        <v>-0.0019734585555196385</v>
      </c>
      <c r="K62" s="456">
        <f>(K60-K64)/ABS(K64)</f>
        <v>0.018291546814450246</v>
      </c>
    </row>
    <row r="63" spans="1:11" ht="29.25" customHeight="1">
      <c r="A63" s="116" t="s">
        <v>555</v>
      </c>
      <c r="B63" s="297">
        <f>B60/$K60</f>
        <v>0.35299854436906003</v>
      </c>
      <c r="C63" s="297">
        <f aca="true" t="shared" si="6" ref="C63:K63">C60/$K60</f>
        <v>0.12729058859851558</v>
      </c>
      <c r="D63" s="297">
        <f t="shared" si="6"/>
        <v>0.049306630859006814</v>
      </c>
      <c r="E63" s="297">
        <f t="shared" si="6"/>
        <v>0.03079894654609968</v>
      </c>
      <c r="F63" s="701">
        <f t="shared" si="6"/>
        <v>0.0003904708244998427</v>
      </c>
      <c r="G63" s="701">
        <f t="shared" si="6"/>
        <v>0.00018983051562450153</v>
      </c>
      <c r="H63" s="297">
        <f t="shared" si="6"/>
        <v>6.064030360227133E-06</v>
      </c>
      <c r="I63" s="297">
        <f t="shared" si="6"/>
        <v>0.012476874292914285</v>
      </c>
      <c r="J63" s="297">
        <f t="shared" si="6"/>
        <v>0.42654204996391903</v>
      </c>
      <c r="K63" s="297">
        <f t="shared" si="6"/>
        <v>1</v>
      </c>
    </row>
    <row r="64" spans="1:11" ht="24.75" customHeight="1">
      <c r="A64" s="455" t="s">
        <v>552</v>
      </c>
      <c r="B64" s="454">
        <v>1294503</v>
      </c>
      <c r="C64" s="454">
        <v>523388</v>
      </c>
      <c r="D64" s="454">
        <v>160482</v>
      </c>
      <c r="E64" s="454">
        <v>75797</v>
      </c>
      <c r="F64" s="454">
        <v>2160</v>
      </c>
      <c r="G64" s="454">
        <v>677</v>
      </c>
      <c r="H64" s="454">
        <v>0</v>
      </c>
      <c r="I64" s="454">
        <v>46707</v>
      </c>
      <c r="J64" s="454">
        <v>1621012</v>
      </c>
      <c r="K64" s="454">
        <v>3724726</v>
      </c>
    </row>
    <row r="65" spans="1:11" ht="15">
      <c r="A65" s="67"/>
      <c r="B65" s="27"/>
      <c r="C65" s="27"/>
      <c r="D65" s="27"/>
      <c r="E65" s="27"/>
      <c r="F65" s="27"/>
      <c r="G65" s="27"/>
      <c r="H65" s="27"/>
      <c r="I65" s="27"/>
      <c r="J65" s="27"/>
      <c r="K65" s="70"/>
    </row>
    <row r="66" spans="1:11" ht="18">
      <c r="A66" s="220" t="s">
        <v>392</v>
      </c>
      <c r="B66" s="70"/>
      <c r="C66" s="27"/>
      <c r="D66" s="27"/>
      <c r="E66" s="27"/>
      <c r="F66" s="27"/>
      <c r="G66" s="27"/>
      <c r="H66" s="27"/>
      <c r="I66" s="27"/>
      <c r="J66" s="27"/>
      <c r="K66" s="70"/>
    </row>
    <row r="67" spans="1:11" ht="15">
      <c r="A67" s="27"/>
      <c r="B67" s="27"/>
      <c r="C67" s="27"/>
      <c r="D67" s="27"/>
      <c r="E67" s="308"/>
      <c r="F67" s="27"/>
      <c r="G67" s="27"/>
      <c r="H67" s="27"/>
      <c r="I67" s="27"/>
      <c r="J67" s="27"/>
      <c r="K67" s="70"/>
    </row>
    <row r="68" spans="1:11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70"/>
    </row>
    <row r="69" spans="1:11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70"/>
    </row>
    <row r="70" spans="1:11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70"/>
    </row>
    <row r="71" spans="1:11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70"/>
    </row>
    <row r="209" spans="7:8" ht="18">
      <c r="G209" s="451"/>
      <c r="H209" s="451"/>
    </row>
  </sheetData>
  <sheetProtection/>
  <printOptions horizontalCentered="1"/>
  <pageMargins left="0.65" right="0.52" top="0.75" bottom="1" header="0.5" footer="0.5"/>
  <pageSetup fitToHeight="2" horizontalDpi="600" verticalDpi="600" orientation="landscape" paperSize="9" scale="59" r:id="rId1"/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CV209"/>
  <sheetViews>
    <sheetView showGridLines="0" zoomScaleSheetLayoutView="75" zoomScalePageLayoutView="0" workbookViewId="0" topLeftCell="A1">
      <selection activeCell="V43" sqref="V43"/>
    </sheetView>
  </sheetViews>
  <sheetFormatPr defaultColWidth="9.140625" defaultRowHeight="12.75"/>
  <cols>
    <col min="1" max="1" width="58.28125" style="0" customWidth="1"/>
    <col min="2" max="2" width="17.57421875" style="0" customWidth="1"/>
    <col min="3" max="3" width="17.28125" style="0" customWidth="1"/>
    <col min="4" max="4" width="17.00390625" style="0" customWidth="1"/>
    <col min="5" max="5" width="17.57421875" style="0" customWidth="1"/>
    <col min="6" max="6" width="12.7109375" style="0" customWidth="1"/>
    <col min="7" max="7" width="11.8515625" style="0" customWidth="1"/>
    <col min="8" max="8" width="13.00390625" style="0" customWidth="1"/>
    <col min="9" max="9" width="14.28125" style="0" customWidth="1"/>
    <col min="10" max="10" width="18.140625" style="0" customWidth="1"/>
    <col min="11" max="11" width="18.7109375" style="19" customWidth="1"/>
    <col min="21" max="100" width="9.140625" style="30" customWidth="1"/>
  </cols>
  <sheetData>
    <row r="1" spans="1:11" ht="20.25">
      <c r="A1" s="51" t="s">
        <v>376</v>
      </c>
      <c r="K1" s="20"/>
    </row>
    <row r="2" spans="1:11" ht="11.25" customHeight="1">
      <c r="A2" s="1"/>
      <c r="K2" s="20"/>
    </row>
    <row r="3" spans="1:11" ht="9.75" customHeight="1">
      <c r="A3" s="1"/>
      <c r="K3" s="20"/>
    </row>
    <row r="4" spans="1:100" s="186" customFormat="1" ht="18">
      <c r="A4" s="92" t="s">
        <v>551</v>
      </c>
      <c r="K4" s="216" t="s">
        <v>51</v>
      </c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</row>
    <row r="5" spans="1:11" ht="19.5" customHeight="1">
      <c r="A5" s="221" t="s">
        <v>1</v>
      </c>
      <c r="B5" s="222" t="s">
        <v>2</v>
      </c>
      <c r="C5" s="78"/>
      <c r="D5" s="78"/>
      <c r="E5" s="78"/>
      <c r="F5" s="78"/>
      <c r="G5" s="78"/>
      <c r="H5" s="78"/>
      <c r="I5" s="78"/>
      <c r="J5" s="78"/>
      <c r="K5" s="224" t="s">
        <v>3</v>
      </c>
    </row>
    <row r="6" spans="1:55" ht="85.5" customHeight="1">
      <c r="A6" s="79"/>
      <c r="B6" s="223" t="s">
        <v>4</v>
      </c>
      <c r="C6" s="223" t="s">
        <v>5</v>
      </c>
      <c r="D6" s="223" t="s">
        <v>6</v>
      </c>
      <c r="E6" s="223" t="s">
        <v>7</v>
      </c>
      <c r="F6" s="223" t="s">
        <v>8</v>
      </c>
      <c r="G6" s="223" t="s">
        <v>9</v>
      </c>
      <c r="H6" s="223" t="s">
        <v>10</v>
      </c>
      <c r="I6" s="223" t="s">
        <v>11</v>
      </c>
      <c r="J6" s="223" t="str">
        <f>'Table 1'!J6</f>
        <v>Breeding of GM or HM animals</v>
      </c>
      <c r="K6" s="80"/>
      <c r="L6" s="3"/>
      <c r="M6" s="3"/>
      <c r="N6" s="3"/>
      <c r="O6" s="3"/>
      <c r="P6" s="3"/>
      <c r="Q6" s="3"/>
      <c r="R6" s="3"/>
      <c r="S6" s="3"/>
      <c r="T6" s="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11" ht="19.5" customHeight="1">
      <c r="A7" s="118" t="s">
        <v>13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</row>
    <row r="8" spans="1:11" ht="19.5" customHeight="1">
      <c r="A8" s="119" t="s">
        <v>14</v>
      </c>
      <c r="B8" s="312">
        <v>854921</v>
      </c>
      <c r="C8" s="312">
        <v>314712</v>
      </c>
      <c r="D8" s="312">
        <v>14596</v>
      </c>
      <c r="E8" s="312">
        <v>17648</v>
      </c>
      <c r="F8" s="312">
        <v>903</v>
      </c>
      <c r="G8" s="312">
        <v>0</v>
      </c>
      <c r="H8" s="312">
        <v>0</v>
      </c>
      <c r="I8" s="312">
        <v>4433</v>
      </c>
      <c r="J8" s="312">
        <v>1456228</v>
      </c>
      <c r="K8" s="329">
        <f>SUM(B8:J8)</f>
        <v>2663441</v>
      </c>
    </row>
    <row r="9" spans="1:11" ht="19.5" customHeight="1">
      <c r="A9" s="121" t="s">
        <v>15</v>
      </c>
      <c r="B9" s="321">
        <v>80825</v>
      </c>
      <c r="C9" s="321">
        <v>136279</v>
      </c>
      <c r="D9" s="321">
        <v>121</v>
      </c>
      <c r="E9" s="321">
        <v>32802</v>
      </c>
      <c r="F9" s="321">
        <v>445</v>
      </c>
      <c r="G9" s="321">
        <v>720</v>
      </c>
      <c r="H9" s="321">
        <v>0</v>
      </c>
      <c r="I9" s="321">
        <v>6</v>
      </c>
      <c r="J9" s="321">
        <v>12937</v>
      </c>
      <c r="K9" s="535">
        <f aca="true" t="shared" si="0" ref="K9:K41">SUM(B9:J9)</f>
        <v>264135</v>
      </c>
    </row>
    <row r="10" spans="1:11" ht="19.5" customHeight="1">
      <c r="A10" s="119" t="s">
        <v>300</v>
      </c>
      <c r="B10" s="312">
        <v>2283</v>
      </c>
      <c r="C10" s="312">
        <v>7803</v>
      </c>
      <c r="D10" s="312">
        <v>1112</v>
      </c>
      <c r="E10" s="312">
        <v>122</v>
      </c>
      <c r="F10" s="312">
        <v>100</v>
      </c>
      <c r="G10" s="312">
        <v>0</v>
      </c>
      <c r="H10" s="312">
        <v>0</v>
      </c>
      <c r="I10" s="312">
        <v>94</v>
      </c>
      <c r="J10" s="312">
        <v>0</v>
      </c>
      <c r="K10" s="329">
        <f t="shared" si="0"/>
        <v>11514</v>
      </c>
    </row>
    <row r="11" spans="1:11" ht="19.5" customHeight="1">
      <c r="A11" s="121" t="s">
        <v>16</v>
      </c>
      <c r="B11" s="321">
        <v>883</v>
      </c>
      <c r="C11" s="321">
        <v>787</v>
      </c>
      <c r="D11" s="321">
        <v>118</v>
      </c>
      <c r="E11" s="321">
        <v>206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  <c r="K11" s="535">
        <f t="shared" si="0"/>
        <v>1994</v>
      </c>
    </row>
    <row r="12" spans="1:11" ht="19.5" customHeight="1">
      <c r="A12" s="119" t="s">
        <v>17</v>
      </c>
      <c r="B12" s="312">
        <v>491</v>
      </c>
      <c r="C12" s="312">
        <v>0</v>
      </c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329">
        <f t="shared" si="0"/>
        <v>491</v>
      </c>
    </row>
    <row r="13" spans="1:11" ht="19.5" customHeight="1">
      <c r="A13" s="121" t="s">
        <v>18</v>
      </c>
      <c r="B13" s="321">
        <v>1825</v>
      </c>
      <c r="C13" s="321">
        <v>214</v>
      </c>
      <c r="D13" s="321">
        <v>60</v>
      </c>
      <c r="E13" s="321">
        <v>653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535">
        <f t="shared" si="0"/>
        <v>2752</v>
      </c>
    </row>
    <row r="14" spans="1:11" ht="19.5" customHeight="1">
      <c r="A14" s="119" t="s">
        <v>19</v>
      </c>
      <c r="B14" s="312">
        <v>1172</v>
      </c>
      <c r="C14" s="312">
        <v>5913</v>
      </c>
      <c r="D14" s="312">
        <v>1550</v>
      </c>
      <c r="E14" s="312">
        <v>1767</v>
      </c>
      <c r="F14" s="312">
        <v>14</v>
      </c>
      <c r="G14" s="312">
        <v>0</v>
      </c>
      <c r="H14" s="312">
        <v>0</v>
      </c>
      <c r="I14" s="312">
        <v>1402</v>
      </c>
      <c r="J14" s="312">
        <v>26</v>
      </c>
      <c r="K14" s="329">
        <f t="shared" si="0"/>
        <v>11844</v>
      </c>
    </row>
    <row r="15" spans="1:11" ht="19.5" customHeight="1">
      <c r="A15" s="121" t="s">
        <v>20</v>
      </c>
      <c r="B15" s="321">
        <v>125</v>
      </c>
      <c r="C15" s="321">
        <v>0</v>
      </c>
      <c r="D15" s="321">
        <v>28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535">
        <f t="shared" si="0"/>
        <v>153</v>
      </c>
    </row>
    <row r="16" spans="1:11" ht="19.5" customHeight="1">
      <c r="A16" s="119" t="s">
        <v>21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29"/>
    </row>
    <row r="17" spans="1:11" ht="19.5" customHeight="1">
      <c r="A17" s="123" t="s">
        <v>22</v>
      </c>
      <c r="B17" s="321">
        <v>67</v>
      </c>
      <c r="C17" s="321">
        <v>2332</v>
      </c>
      <c r="D17" s="321">
        <v>219</v>
      </c>
      <c r="E17" s="321">
        <v>153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535">
        <f t="shared" si="0"/>
        <v>2771</v>
      </c>
    </row>
    <row r="18" spans="1:11" ht="19.5" customHeight="1">
      <c r="A18" s="124" t="s">
        <v>117</v>
      </c>
      <c r="B18" s="312">
        <v>0</v>
      </c>
      <c r="C18" s="312">
        <v>0</v>
      </c>
      <c r="D18" s="312">
        <v>0</v>
      </c>
      <c r="E18" s="312">
        <v>0</v>
      </c>
      <c r="F18" s="312">
        <v>0</v>
      </c>
      <c r="G18" s="312">
        <v>0</v>
      </c>
      <c r="H18" s="312">
        <v>0</v>
      </c>
      <c r="I18" s="312">
        <v>0</v>
      </c>
      <c r="J18" s="312">
        <v>0</v>
      </c>
      <c r="K18" s="329">
        <f t="shared" si="0"/>
        <v>0</v>
      </c>
    </row>
    <row r="19" spans="1:11" ht="19.5" customHeight="1">
      <c r="A19" s="123" t="s">
        <v>23</v>
      </c>
      <c r="B19" s="321">
        <v>58</v>
      </c>
      <c r="C19" s="321">
        <v>0</v>
      </c>
      <c r="D19" s="321">
        <v>36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535">
        <f t="shared" si="0"/>
        <v>94</v>
      </c>
    </row>
    <row r="20" spans="1:11" s="30" customFormat="1" ht="19.5" customHeight="1">
      <c r="A20" s="119" t="s">
        <v>24</v>
      </c>
      <c r="B20" s="312">
        <v>285</v>
      </c>
      <c r="C20" s="312">
        <v>241</v>
      </c>
      <c r="D20" s="312">
        <v>4</v>
      </c>
      <c r="E20" s="312">
        <v>0</v>
      </c>
      <c r="F20" s="312">
        <v>13</v>
      </c>
      <c r="G20" s="312">
        <v>0</v>
      </c>
      <c r="H20" s="312">
        <v>0</v>
      </c>
      <c r="I20" s="312">
        <v>9</v>
      </c>
      <c r="J20" s="312">
        <v>0</v>
      </c>
      <c r="K20" s="329">
        <f t="shared" si="0"/>
        <v>552</v>
      </c>
    </row>
    <row r="21" spans="1:11" ht="19.5" customHeight="1">
      <c r="A21" s="121" t="s">
        <v>25</v>
      </c>
      <c r="B21" s="321">
        <v>557</v>
      </c>
      <c r="C21" s="321">
        <v>0</v>
      </c>
      <c r="D21" s="321">
        <v>23</v>
      </c>
      <c r="E21" s="321">
        <v>162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535">
        <f t="shared" si="0"/>
        <v>742</v>
      </c>
    </row>
    <row r="22" spans="1:11" ht="19.5" customHeight="1">
      <c r="A22" s="296" t="s">
        <v>153</v>
      </c>
      <c r="B22" s="811">
        <v>67</v>
      </c>
      <c r="C22" s="811">
        <v>0</v>
      </c>
      <c r="D22" s="811">
        <v>230</v>
      </c>
      <c r="E22" s="811">
        <v>0</v>
      </c>
      <c r="F22" s="811">
        <v>0</v>
      </c>
      <c r="G22" s="811">
        <v>0</v>
      </c>
      <c r="H22" s="811">
        <v>0</v>
      </c>
      <c r="I22" s="811">
        <v>36</v>
      </c>
      <c r="J22" s="811">
        <v>0</v>
      </c>
      <c r="K22" s="329">
        <f t="shared" si="0"/>
        <v>333</v>
      </c>
    </row>
    <row r="23" spans="1:11" ht="19.5" customHeight="1">
      <c r="A23" s="121" t="s">
        <v>26</v>
      </c>
      <c r="B23" s="321">
        <v>1371</v>
      </c>
      <c r="C23" s="321">
        <v>795</v>
      </c>
      <c r="D23" s="321">
        <v>1730</v>
      </c>
      <c r="E23" s="321">
        <v>5</v>
      </c>
      <c r="F23" s="321">
        <v>0</v>
      </c>
      <c r="G23" s="321">
        <v>0</v>
      </c>
      <c r="H23" s="321">
        <v>0</v>
      </c>
      <c r="I23" s="321">
        <v>0</v>
      </c>
      <c r="J23" s="321">
        <v>61</v>
      </c>
      <c r="K23" s="535">
        <f t="shared" si="0"/>
        <v>3962</v>
      </c>
    </row>
    <row r="24" spans="1:11" ht="19.5" customHeight="1">
      <c r="A24" s="119" t="s">
        <v>27</v>
      </c>
      <c r="B24" s="312">
        <v>33</v>
      </c>
      <c r="C24" s="312">
        <v>3</v>
      </c>
      <c r="D24" s="312">
        <v>2</v>
      </c>
      <c r="E24" s="312">
        <v>7</v>
      </c>
      <c r="F24" s="312">
        <v>0</v>
      </c>
      <c r="G24" s="312">
        <v>0</v>
      </c>
      <c r="H24" s="312">
        <v>0</v>
      </c>
      <c r="I24" s="312">
        <v>69</v>
      </c>
      <c r="J24" s="312">
        <v>0</v>
      </c>
      <c r="K24" s="329">
        <f t="shared" si="0"/>
        <v>114</v>
      </c>
    </row>
    <row r="25" spans="1:11" ht="19.5" customHeight="1">
      <c r="A25" s="121" t="s">
        <v>28</v>
      </c>
      <c r="B25" s="321">
        <v>4251</v>
      </c>
      <c r="C25" s="321">
        <v>599</v>
      </c>
      <c r="D25" s="321">
        <v>1040</v>
      </c>
      <c r="E25" s="321">
        <v>70</v>
      </c>
      <c r="F25" s="321">
        <v>0</v>
      </c>
      <c r="G25" s="321">
        <v>0</v>
      </c>
      <c r="H25" s="321">
        <v>0</v>
      </c>
      <c r="I25" s="321">
        <v>1196</v>
      </c>
      <c r="J25" s="321">
        <v>181</v>
      </c>
      <c r="K25" s="535">
        <f t="shared" si="0"/>
        <v>7337</v>
      </c>
    </row>
    <row r="26" spans="1:11" ht="19.5" customHeight="1">
      <c r="A26" s="119" t="s">
        <v>29</v>
      </c>
      <c r="B26" s="312">
        <v>2178</v>
      </c>
      <c r="C26" s="312">
        <v>0</v>
      </c>
      <c r="D26" s="312">
        <v>1467</v>
      </c>
      <c r="E26" s="312">
        <v>15</v>
      </c>
      <c r="F26" s="312">
        <v>0</v>
      </c>
      <c r="G26" s="312">
        <v>0</v>
      </c>
      <c r="H26" s="312">
        <v>0</v>
      </c>
      <c r="I26" s="312">
        <v>112</v>
      </c>
      <c r="J26" s="312">
        <v>0</v>
      </c>
      <c r="K26" s="329">
        <f t="shared" si="0"/>
        <v>3772</v>
      </c>
    </row>
    <row r="27" spans="1:11" ht="19.5" customHeight="1">
      <c r="A27" s="121" t="s">
        <v>30</v>
      </c>
      <c r="B27" s="321">
        <v>50</v>
      </c>
      <c r="C27" s="321">
        <v>0</v>
      </c>
      <c r="D27" s="321">
        <v>0</v>
      </c>
      <c r="E27" s="321">
        <v>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535">
        <f t="shared" si="0"/>
        <v>50</v>
      </c>
    </row>
    <row r="28" spans="1:11" ht="19.5" customHeight="1">
      <c r="A28" s="119" t="s">
        <v>31</v>
      </c>
      <c r="B28" s="312">
        <v>257</v>
      </c>
      <c r="C28" s="312">
        <v>0</v>
      </c>
      <c r="D28" s="312">
        <v>0</v>
      </c>
      <c r="E28" s="312">
        <v>0</v>
      </c>
      <c r="F28" s="312">
        <v>0</v>
      </c>
      <c r="G28" s="312">
        <v>0</v>
      </c>
      <c r="H28" s="312">
        <v>0</v>
      </c>
      <c r="I28" s="312">
        <v>0</v>
      </c>
      <c r="J28" s="312">
        <v>0</v>
      </c>
      <c r="K28" s="329">
        <f t="shared" si="0"/>
        <v>257</v>
      </c>
    </row>
    <row r="29" spans="1:11" ht="19.5" customHeight="1">
      <c r="A29" s="644" t="s">
        <v>32</v>
      </c>
      <c r="B29" s="812">
        <v>0</v>
      </c>
      <c r="C29" s="812">
        <v>0</v>
      </c>
      <c r="D29" s="812">
        <v>0</v>
      </c>
      <c r="E29" s="812">
        <v>0</v>
      </c>
      <c r="F29" s="812">
        <v>0</v>
      </c>
      <c r="G29" s="812">
        <v>0</v>
      </c>
      <c r="H29" s="812">
        <v>0</v>
      </c>
      <c r="I29" s="812">
        <v>0</v>
      </c>
      <c r="J29" s="812">
        <v>0</v>
      </c>
      <c r="K29" s="657">
        <f t="shared" si="0"/>
        <v>0</v>
      </c>
    </row>
    <row r="30" spans="1:11" ht="6.75" customHeight="1">
      <c r="A30" s="648"/>
      <c r="B30" s="647"/>
      <c r="C30" s="647"/>
      <c r="D30" s="647"/>
      <c r="E30" s="647"/>
      <c r="F30" s="647"/>
      <c r="G30" s="647"/>
      <c r="H30" s="647"/>
      <c r="I30" s="647"/>
      <c r="J30" s="647"/>
      <c r="K30" s="655"/>
    </row>
    <row r="31" spans="1:11" ht="19.5" customHeight="1">
      <c r="A31" s="656" t="s">
        <v>377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55"/>
    </row>
    <row r="32" spans="1:11" ht="19.5" customHeight="1">
      <c r="A32" s="648"/>
      <c r="B32" s="647"/>
      <c r="C32" s="647"/>
      <c r="D32" s="647"/>
      <c r="E32" s="647"/>
      <c r="F32" s="647"/>
      <c r="G32" s="647"/>
      <c r="H32" s="647"/>
      <c r="I32" s="647"/>
      <c r="J32" s="647"/>
      <c r="K32" s="655"/>
    </row>
    <row r="33" spans="1:11" ht="19.5" customHeight="1">
      <c r="A33" s="92" t="s">
        <v>551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216" t="s">
        <v>51</v>
      </c>
    </row>
    <row r="34" spans="1:11" ht="19.5" customHeight="1">
      <c r="A34" s="221" t="s">
        <v>1</v>
      </c>
      <c r="B34" s="222" t="s">
        <v>2</v>
      </c>
      <c r="C34" s="78"/>
      <c r="D34" s="78"/>
      <c r="E34" s="78"/>
      <c r="F34" s="78"/>
      <c r="G34" s="78"/>
      <c r="H34" s="78"/>
      <c r="I34" s="78"/>
      <c r="J34" s="78"/>
      <c r="K34" s="224" t="s">
        <v>3</v>
      </c>
    </row>
    <row r="35" spans="1:11" ht="76.5" customHeight="1">
      <c r="A35" s="79"/>
      <c r="B35" s="223" t="s">
        <v>4</v>
      </c>
      <c r="C35" s="223" t="s">
        <v>5</v>
      </c>
      <c r="D35" s="223" t="s">
        <v>6</v>
      </c>
      <c r="E35" s="223" t="s">
        <v>7</v>
      </c>
      <c r="F35" s="223" t="s">
        <v>8</v>
      </c>
      <c r="G35" s="223" t="s">
        <v>9</v>
      </c>
      <c r="H35" s="223" t="s">
        <v>10</v>
      </c>
      <c r="I35" s="223" t="s">
        <v>11</v>
      </c>
      <c r="J35" s="223" t="str">
        <f>J6</f>
        <v>Breeding of GM or HM animals</v>
      </c>
      <c r="K35" s="81"/>
    </row>
    <row r="36" spans="1:11" s="30" customFormat="1" ht="19.5" customHeight="1">
      <c r="A36" s="133" t="s">
        <v>33</v>
      </c>
      <c r="B36" s="653"/>
      <c r="C36" s="653"/>
      <c r="D36" s="653"/>
      <c r="E36" s="653"/>
      <c r="F36" s="653"/>
      <c r="G36" s="653"/>
      <c r="H36" s="653"/>
      <c r="I36" s="653"/>
      <c r="J36" s="653"/>
      <c r="K36" s="330"/>
    </row>
    <row r="37" spans="1:11" ht="19.5" customHeight="1">
      <c r="A37" s="127" t="s">
        <v>266</v>
      </c>
      <c r="B37" s="312">
        <v>0</v>
      </c>
      <c r="C37" s="312">
        <v>0</v>
      </c>
      <c r="D37" s="312">
        <v>0</v>
      </c>
      <c r="E37" s="312">
        <v>0</v>
      </c>
      <c r="F37" s="312">
        <v>0</v>
      </c>
      <c r="G37" s="312">
        <v>0</v>
      </c>
      <c r="H37" s="312">
        <v>0</v>
      </c>
      <c r="I37" s="312">
        <v>0</v>
      </c>
      <c r="J37" s="312">
        <v>0</v>
      </c>
      <c r="K37" s="329">
        <f t="shared" si="0"/>
        <v>0</v>
      </c>
    </row>
    <row r="38" spans="1:11" s="30" customFormat="1" ht="19.5" customHeight="1">
      <c r="A38" s="195" t="s">
        <v>267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30"/>
    </row>
    <row r="39" spans="1:11" ht="19.5" customHeight="1">
      <c r="A39" s="127" t="s">
        <v>35</v>
      </c>
      <c r="B39" s="312">
        <v>125</v>
      </c>
      <c r="C39" s="312">
        <v>119</v>
      </c>
      <c r="D39" s="312">
        <v>0</v>
      </c>
      <c r="E39" s="312">
        <v>0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29">
        <f t="shared" si="0"/>
        <v>244</v>
      </c>
    </row>
    <row r="40" spans="1:11" s="30" customFormat="1" ht="19.5" customHeight="1">
      <c r="A40" s="131" t="s">
        <v>36</v>
      </c>
      <c r="B40" s="311">
        <v>0</v>
      </c>
      <c r="C40" s="311">
        <v>0</v>
      </c>
      <c r="D40" s="311">
        <v>0</v>
      </c>
      <c r="E40" s="311">
        <v>0</v>
      </c>
      <c r="F40" s="311">
        <v>0</v>
      </c>
      <c r="G40" s="311">
        <v>0</v>
      </c>
      <c r="H40" s="311">
        <v>0</v>
      </c>
      <c r="I40" s="311">
        <v>0</v>
      </c>
      <c r="J40" s="311">
        <v>0</v>
      </c>
      <c r="K40" s="666">
        <f t="shared" si="0"/>
        <v>0</v>
      </c>
    </row>
    <row r="41" spans="1:100" s="14" customFormat="1" ht="19.5" customHeight="1">
      <c r="A41" s="663" t="s">
        <v>240</v>
      </c>
      <c r="B41" s="813">
        <v>0</v>
      </c>
      <c r="C41" s="813">
        <v>0</v>
      </c>
      <c r="D41" s="813">
        <v>0</v>
      </c>
      <c r="E41" s="813">
        <v>0</v>
      </c>
      <c r="F41" s="813">
        <v>0</v>
      </c>
      <c r="G41" s="813">
        <v>0</v>
      </c>
      <c r="H41" s="813">
        <v>0</v>
      </c>
      <c r="I41" s="813">
        <v>0</v>
      </c>
      <c r="J41" s="813">
        <v>0</v>
      </c>
      <c r="K41" s="665">
        <f t="shared" si="0"/>
        <v>0</v>
      </c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471"/>
      <c r="BR41" s="471"/>
      <c r="BS41" s="471"/>
      <c r="BT41" s="471"/>
      <c r="BU41" s="471"/>
      <c r="BV41" s="471"/>
      <c r="BW41" s="471"/>
      <c r="BX41" s="471"/>
      <c r="BY41" s="471"/>
      <c r="BZ41" s="471"/>
      <c r="CA41" s="471"/>
      <c r="CB41" s="471"/>
      <c r="CC41" s="471"/>
      <c r="CD41" s="471"/>
      <c r="CE41" s="471"/>
      <c r="CF41" s="471"/>
      <c r="CG41" s="471"/>
      <c r="CH41" s="471"/>
      <c r="CI41" s="471"/>
      <c r="CJ41" s="471"/>
      <c r="CK41" s="471"/>
      <c r="CL41" s="471"/>
      <c r="CM41" s="471"/>
      <c r="CN41" s="471"/>
      <c r="CO41" s="471"/>
      <c r="CP41" s="471"/>
      <c r="CQ41" s="471"/>
      <c r="CR41" s="471"/>
      <c r="CS41" s="471"/>
      <c r="CT41" s="471"/>
      <c r="CU41" s="471"/>
      <c r="CV41" s="471"/>
    </row>
    <row r="42" spans="1:11" ht="19.5" customHeight="1">
      <c r="A42" s="128" t="s">
        <v>268</v>
      </c>
      <c r="B42" s="810"/>
      <c r="C42" s="810"/>
      <c r="D42" s="810"/>
      <c r="E42" s="810"/>
      <c r="F42" s="810"/>
      <c r="G42" s="810"/>
      <c r="H42" s="810"/>
      <c r="I42" s="810"/>
      <c r="J42" s="810"/>
      <c r="K42" s="810"/>
    </row>
    <row r="43" spans="1:11" ht="19.5" customHeight="1">
      <c r="A43" s="127" t="s">
        <v>37</v>
      </c>
      <c r="B43" s="312">
        <v>77</v>
      </c>
      <c r="C43" s="312">
        <v>932</v>
      </c>
      <c r="D43" s="312">
        <v>0</v>
      </c>
      <c r="E43" s="312">
        <v>206</v>
      </c>
      <c r="F43" s="312">
        <v>0</v>
      </c>
      <c r="G43" s="312">
        <v>0</v>
      </c>
      <c r="H43" s="312">
        <v>0</v>
      </c>
      <c r="I43" s="312">
        <v>0</v>
      </c>
      <c r="J43" s="312">
        <v>0</v>
      </c>
      <c r="K43" s="329">
        <f>SUM(B43:J43)</f>
        <v>1215</v>
      </c>
    </row>
    <row r="44" spans="1:11" ht="19.5" customHeight="1">
      <c r="A44" s="125" t="s">
        <v>38</v>
      </c>
      <c r="B44" s="321">
        <v>0</v>
      </c>
      <c r="C44" s="321">
        <v>0</v>
      </c>
      <c r="D44" s="321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535">
        <f aca="true" t="shared" si="1" ref="K44:K59">SUM(B44:J44)</f>
        <v>0</v>
      </c>
    </row>
    <row r="45" spans="1:11" ht="19.5" customHeight="1">
      <c r="A45" s="129" t="s">
        <v>242</v>
      </c>
      <c r="B45" s="312">
        <v>0</v>
      </c>
      <c r="C45" s="312">
        <v>0</v>
      </c>
      <c r="D45" s="312">
        <v>0</v>
      </c>
      <c r="E45" s="312">
        <v>0</v>
      </c>
      <c r="F45" s="312">
        <v>0</v>
      </c>
      <c r="G45" s="312">
        <v>0</v>
      </c>
      <c r="H45" s="312">
        <v>0</v>
      </c>
      <c r="I45" s="312">
        <v>0</v>
      </c>
      <c r="J45" s="312">
        <v>0</v>
      </c>
      <c r="K45" s="329">
        <f t="shared" si="1"/>
        <v>0</v>
      </c>
    </row>
    <row r="46" spans="1:11" ht="19.5" customHeight="1">
      <c r="A46" s="128" t="s">
        <v>283</v>
      </c>
      <c r="B46" s="321"/>
      <c r="C46" s="321"/>
      <c r="D46" s="321"/>
      <c r="E46" s="321"/>
      <c r="F46" s="321"/>
      <c r="G46" s="321"/>
      <c r="H46" s="321"/>
      <c r="I46" s="321"/>
      <c r="J46" s="321"/>
      <c r="K46" s="535"/>
    </row>
    <row r="47" spans="1:11" ht="19.5" customHeight="1">
      <c r="A47" s="127" t="s">
        <v>40</v>
      </c>
      <c r="B47" s="312">
        <v>0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312">
        <v>0</v>
      </c>
      <c r="I47" s="312">
        <v>0</v>
      </c>
      <c r="J47" s="312">
        <v>0</v>
      </c>
      <c r="K47" s="329">
        <f t="shared" si="1"/>
        <v>0</v>
      </c>
    </row>
    <row r="48" spans="1:11" ht="19.5" customHeight="1">
      <c r="A48" s="125" t="s">
        <v>41</v>
      </c>
      <c r="B48" s="321">
        <v>0</v>
      </c>
      <c r="C48" s="321">
        <v>0</v>
      </c>
      <c r="D48" s="321">
        <v>0</v>
      </c>
      <c r="E48" s="321">
        <v>0</v>
      </c>
      <c r="F48" s="321">
        <v>0</v>
      </c>
      <c r="G48" s="321">
        <v>0</v>
      </c>
      <c r="H48" s="321">
        <v>0</v>
      </c>
      <c r="I48" s="321">
        <v>0</v>
      </c>
      <c r="J48" s="321">
        <v>0</v>
      </c>
      <c r="K48" s="535">
        <f t="shared" si="1"/>
        <v>0</v>
      </c>
    </row>
    <row r="49" spans="1:11" ht="19.5" customHeight="1">
      <c r="A49" s="126" t="s">
        <v>52</v>
      </c>
      <c r="B49" s="312">
        <v>444</v>
      </c>
      <c r="C49" s="312">
        <v>0</v>
      </c>
      <c r="D49" s="312">
        <v>20</v>
      </c>
      <c r="E49" s="312">
        <v>0</v>
      </c>
      <c r="F49" s="312">
        <v>0</v>
      </c>
      <c r="G49" s="312">
        <v>0</v>
      </c>
      <c r="H49" s="312">
        <v>0</v>
      </c>
      <c r="I49" s="312">
        <v>0</v>
      </c>
      <c r="J49" s="312">
        <v>0</v>
      </c>
      <c r="K49" s="329">
        <f t="shared" si="1"/>
        <v>464</v>
      </c>
    </row>
    <row r="50" spans="1:11" ht="19.5" customHeight="1">
      <c r="A50" s="118" t="s">
        <v>42</v>
      </c>
      <c r="B50" s="321"/>
      <c r="C50" s="321"/>
      <c r="D50" s="321"/>
      <c r="E50" s="321"/>
      <c r="F50" s="321"/>
      <c r="G50" s="321"/>
      <c r="H50" s="321"/>
      <c r="I50" s="321"/>
      <c r="J50" s="321"/>
      <c r="K50" s="535"/>
    </row>
    <row r="51" spans="1:11" ht="19.5" customHeight="1">
      <c r="A51" s="303" t="s">
        <v>366</v>
      </c>
      <c r="B51" s="312">
        <v>6234</v>
      </c>
      <c r="C51" s="312">
        <v>15</v>
      </c>
      <c r="D51" s="312">
        <v>140529</v>
      </c>
      <c r="E51" s="312">
        <v>235</v>
      </c>
      <c r="F51" s="312">
        <v>0</v>
      </c>
      <c r="G51" s="312">
        <v>0</v>
      </c>
      <c r="H51" s="312">
        <v>0</v>
      </c>
      <c r="I51" s="312">
        <v>1377</v>
      </c>
      <c r="J51" s="312">
        <v>602</v>
      </c>
      <c r="K51" s="329">
        <f t="shared" si="1"/>
        <v>148992</v>
      </c>
    </row>
    <row r="52" spans="1:11" ht="19.5" customHeight="1">
      <c r="A52" s="125" t="s">
        <v>43</v>
      </c>
      <c r="B52" s="321">
        <v>460</v>
      </c>
      <c r="C52" s="321">
        <v>44</v>
      </c>
      <c r="D52" s="321">
        <v>2628</v>
      </c>
      <c r="E52" s="321">
        <v>0</v>
      </c>
      <c r="F52" s="321">
        <v>0</v>
      </c>
      <c r="G52" s="321">
        <v>0</v>
      </c>
      <c r="H52" s="321">
        <v>0</v>
      </c>
      <c r="I52" s="321">
        <v>55</v>
      </c>
      <c r="J52" s="321">
        <v>0</v>
      </c>
      <c r="K52" s="535">
        <f t="shared" si="1"/>
        <v>3187</v>
      </c>
    </row>
    <row r="53" spans="1:11" ht="19.5" customHeight="1">
      <c r="A53" s="127" t="s">
        <v>333</v>
      </c>
      <c r="B53" s="312">
        <v>34</v>
      </c>
      <c r="C53" s="312">
        <v>0</v>
      </c>
      <c r="D53" s="312">
        <v>0</v>
      </c>
      <c r="E53" s="312">
        <v>0</v>
      </c>
      <c r="F53" s="312">
        <v>0</v>
      </c>
      <c r="G53" s="312">
        <v>0</v>
      </c>
      <c r="H53" s="312">
        <v>0</v>
      </c>
      <c r="I53" s="312">
        <v>0</v>
      </c>
      <c r="J53" s="312">
        <v>0</v>
      </c>
      <c r="K53" s="329">
        <f t="shared" si="1"/>
        <v>34</v>
      </c>
    </row>
    <row r="54" spans="1:11" ht="19.5" customHeight="1">
      <c r="A54" s="125" t="s">
        <v>367</v>
      </c>
      <c r="B54" s="321">
        <v>131</v>
      </c>
      <c r="C54" s="321">
        <v>0</v>
      </c>
      <c r="D54" s="321">
        <v>0</v>
      </c>
      <c r="E54" s="321">
        <v>752</v>
      </c>
      <c r="F54" s="321">
        <v>0</v>
      </c>
      <c r="G54" s="321">
        <v>0</v>
      </c>
      <c r="H54" s="321">
        <v>0</v>
      </c>
      <c r="I54" s="321">
        <v>0</v>
      </c>
      <c r="J54" s="321">
        <v>0</v>
      </c>
      <c r="K54" s="535">
        <f t="shared" si="1"/>
        <v>883</v>
      </c>
    </row>
    <row r="55" spans="1:11" ht="19.5" customHeight="1">
      <c r="A55" s="127" t="s">
        <v>44</v>
      </c>
      <c r="B55" s="312">
        <v>6390</v>
      </c>
      <c r="C55" s="312">
        <v>0</v>
      </c>
      <c r="D55" s="312">
        <v>0</v>
      </c>
      <c r="E55" s="312">
        <v>2099</v>
      </c>
      <c r="F55" s="312">
        <v>0</v>
      </c>
      <c r="G55" s="312">
        <v>0</v>
      </c>
      <c r="H55" s="312">
        <v>0</v>
      </c>
      <c r="I55" s="312">
        <v>148</v>
      </c>
      <c r="J55" s="312">
        <v>0</v>
      </c>
      <c r="K55" s="329">
        <f t="shared" si="1"/>
        <v>8637</v>
      </c>
    </row>
    <row r="56" spans="1:11" s="30" customFormat="1" ht="19.5" customHeight="1">
      <c r="A56" s="298" t="s">
        <v>449</v>
      </c>
      <c r="B56" s="311">
        <v>383</v>
      </c>
      <c r="C56" s="311">
        <v>0</v>
      </c>
      <c r="D56" s="311">
        <v>0</v>
      </c>
      <c r="E56" s="311">
        <v>0</v>
      </c>
      <c r="F56" s="311">
        <v>0</v>
      </c>
      <c r="G56" s="311">
        <v>0</v>
      </c>
      <c r="H56" s="311">
        <v>0</v>
      </c>
      <c r="I56" s="311">
        <v>0</v>
      </c>
      <c r="J56" s="311">
        <v>0</v>
      </c>
      <c r="K56" s="330">
        <f t="shared" si="1"/>
        <v>383</v>
      </c>
    </row>
    <row r="57" spans="1:100" s="658" customFormat="1" ht="19.5" customHeight="1">
      <c r="A57" s="651" t="s">
        <v>450</v>
      </c>
      <c r="B57" s="312">
        <v>4379</v>
      </c>
      <c r="C57" s="312">
        <v>0</v>
      </c>
      <c r="D57" s="312">
        <v>0</v>
      </c>
      <c r="E57" s="312">
        <v>419</v>
      </c>
      <c r="F57" s="312">
        <v>0</v>
      </c>
      <c r="G57" s="312">
        <v>0</v>
      </c>
      <c r="H57" s="312">
        <v>0</v>
      </c>
      <c r="I57" s="312">
        <v>0</v>
      </c>
      <c r="J57" s="312">
        <v>3231</v>
      </c>
      <c r="K57" s="329">
        <f t="shared" si="1"/>
        <v>8029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</row>
    <row r="58" spans="1:11" s="30" customFormat="1" ht="19.5" customHeight="1">
      <c r="A58" s="654" t="s">
        <v>452</v>
      </c>
      <c r="B58" s="311">
        <v>340911</v>
      </c>
      <c r="C58" s="311">
        <v>1731</v>
      </c>
      <c r="D58" s="311">
        <v>19975</v>
      </c>
      <c r="E58" s="311">
        <v>58908</v>
      </c>
      <c r="F58" s="311">
        <v>0</v>
      </c>
      <c r="G58" s="311">
        <v>0</v>
      </c>
      <c r="H58" s="311">
        <v>23</v>
      </c>
      <c r="I58" s="311">
        <v>0</v>
      </c>
      <c r="J58" s="311">
        <v>140697</v>
      </c>
      <c r="K58" s="330">
        <f>SUM(B58:J58)</f>
        <v>562245</v>
      </c>
    </row>
    <row r="59" spans="1:100" s="14" customFormat="1" ht="19.5" customHeight="1">
      <c r="A59" s="652" t="s">
        <v>451</v>
      </c>
      <c r="B59" s="324">
        <v>0</v>
      </c>
      <c r="C59" s="324">
        <v>0</v>
      </c>
      <c r="D59" s="324">
        <v>0</v>
      </c>
      <c r="E59" s="324">
        <v>0</v>
      </c>
      <c r="F59" s="324">
        <v>0</v>
      </c>
      <c r="G59" s="324">
        <v>0</v>
      </c>
      <c r="H59" s="324">
        <v>0</v>
      </c>
      <c r="I59" s="324">
        <v>0</v>
      </c>
      <c r="J59" s="324">
        <v>0</v>
      </c>
      <c r="K59" s="536">
        <f t="shared" si="1"/>
        <v>0</v>
      </c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1"/>
      <c r="AR59" s="471"/>
      <c r="AS59" s="471"/>
      <c r="AT59" s="471"/>
      <c r="AU59" s="471"/>
      <c r="AV59" s="471"/>
      <c r="AW59" s="471"/>
      <c r="AX59" s="471"/>
      <c r="AY59" s="471"/>
      <c r="AZ59" s="471"/>
      <c r="BA59" s="471"/>
      <c r="BB59" s="471"/>
      <c r="BC59" s="471"/>
      <c r="BD59" s="471"/>
      <c r="BE59" s="471"/>
      <c r="BF59" s="471"/>
      <c r="BG59" s="471"/>
      <c r="BH59" s="471"/>
      <c r="BI59" s="471"/>
      <c r="BJ59" s="471"/>
      <c r="BK59" s="471"/>
      <c r="BL59" s="471"/>
      <c r="BM59" s="471"/>
      <c r="BN59" s="471"/>
      <c r="BO59" s="471"/>
      <c r="BP59" s="471"/>
      <c r="BQ59" s="471"/>
      <c r="BR59" s="471"/>
      <c r="BS59" s="471"/>
      <c r="BT59" s="471"/>
      <c r="BU59" s="471"/>
      <c r="BV59" s="471"/>
      <c r="BW59" s="471"/>
      <c r="BX59" s="471"/>
      <c r="BY59" s="471"/>
      <c r="BZ59" s="471"/>
      <c r="CA59" s="471"/>
      <c r="CB59" s="471"/>
      <c r="CC59" s="471"/>
      <c r="CD59" s="471"/>
      <c r="CE59" s="471"/>
      <c r="CF59" s="471"/>
      <c r="CG59" s="471"/>
      <c r="CH59" s="471"/>
      <c r="CI59" s="471"/>
      <c r="CJ59" s="471"/>
      <c r="CK59" s="471"/>
      <c r="CL59" s="471"/>
      <c r="CM59" s="471"/>
      <c r="CN59" s="471"/>
      <c r="CO59" s="471"/>
      <c r="CP59" s="471"/>
      <c r="CQ59" s="471"/>
      <c r="CR59" s="471"/>
      <c r="CS59" s="471"/>
      <c r="CT59" s="471"/>
      <c r="CU59" s="471"/>
      <c r="CV59" s="471"/>
    </row>
    <row r="60" spans="1:100" s="14" customFormat="1" ht="39.75" customHeight="1">
      <c r="A60" s="130" t="s">
        <v>3</v>
      </c>
      <c r="B60" s="462">
        <f aca="true" t="shared" si="2" ref="B60:J60">SUM(B7:B41)+SUM(B42:B59)</f>
        <v>1311267</v>
      </c>
      <c r="C60" s="462">
        <f t="shared" si="2"/>
        <v>472519</v>
      </c>
      <c r="D60" s="462">
        <f t="shared" si="2"/>
        <v>185488</v>
      </c>
      <c r="E60" s="462">
        <f t="shared" si="2"/>
        <v>116229</v>
      </c>
      <c r="F60" s="462">
        <f t="shared" si="2"/>
        <v>1475</v>
      </c>
      <c r="G60" s="462">
        <f t="shared" si="2"/>
        <v>720</v>
      </c>
      <c r="H60" s="462">
        <f t="shared" si="2"/>
        <v>23</v>
      </c>
      <c r="I60" s="462">
        <f t="shared" si="2"/>
        <v>8937</v>
      </c>
      <c r="J60" s="462">
        <f t="shared" si="2"/>
        <v>1613963</v>
      </c>
      <c r="K60" s="462">
        <f>SUM(B60:J60)</f>
        <v>3710621</v>
      </c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1"/>
      <c r="AY60" s="471"/>
      <c r="AZ60" s="471"/>
      <c r="BA60" s="471"/>
      <c r="BB60" s="471"/>
      <c r="BC60" s="471"/>
      <c r="BD60" s="471"/>
      <c r="BE60" s="471"/>
      <c r="BF60" s="471"/>
      <c r="BG60" s="471"/>
      <c r="BH60" s="471"/>
      <c r="BI60" s="471"/>
      <c r="BJ60" s="471"/>
      <c r="BK60" s="471"/>
      <c r="BL60" s="471"/>
      <c r="BM60" s="471"/>
      <c r="BN60" s="471"/>
      <c r="BO60" s="471"/>
      <c r="BP60" s="471"/>
      <c r="BQ60" s="471"/>
      <c r="BR60" s="471"/>
      <c r="BS60" s="471"/>
      <c r="BT60" s="471"/>
      <c r="BU60" s="471"/>
      <c r="BV60" s="471"/>
      <c r="BW60" s="471"/>
      <c r="BX60" s="471"/>
      <c r="BY60" s="471"/>
      <c r="BZ60" s="471"/>
      <c r="CA60" s="471"/>
      <c r="CB60" s="471"/>
      <c r="CC60" s="471"/>
      <c r="CD60" s="471"/>
      <c r="CE60" s="471"/>
      <c r="CF60" s="471"/>
      <c r="CG60" s="471"/>
      <c r="CH60" s="471"/>
      <c r="CI60" s="471"/>
      <c r="CJ60" s="471"/>
      <c r="CK60" s="471"/>
      <c r="CL60" s="471"/>
      <c r="CM60" s="471"/>
      <c r="CN60" s="471"/>
      <c r="CO60" s="471"/>
      <c r="CP60" s="471"/>
      <c r="CQ60" s="471"/>
      <c r="CR60" s="471"/>
      <c r="CS60" s="471"/>
      <c r="CT60" s="471"/>
      <c r="CU60" s="471"/>
      <c r="CV60" s="471"/>
    </row>
    <row r="61" spans="1:11" ht="18">
      <c r="A61" s="116" t="s">
        <v>553</v>
      </c>
      <c r="B61" s="307">
        <f aca="true" t="shared" si="3" ref="B61:K61">SUM(B60-B64)</f>
        <v>43621</v>
      </c>
      <c r="C61" s="307">
        <f t="shared" si="3"/>
        <v>-39265</v>
      </c>
      <c r="D61" s="307">
        <f t="shared" si="3"/>
        <v>27641</v>
      </c>
      <c r="E61" s="307">
        <f t="shared" si="3"/>
        <v>40671</v>
      </c>
      <c r="F61" s="307">
        <f t="shared" si="3"/>
        <v>-679</v>
      </c>
      <c r="G61" s="307">
        <f t="shared" si="3"/>
        <v>43</v>
      </c>
      <c r="H61" s="307">
        <f t="shared" si="3"/>
        <v>23</v>
      </c>
      <c r="I61" s="307">
        <f t="shared" si="3"/>
        <v>602</v>
      </c>
      <c r="J61" s="307">
        <f t="shared" si="3"/>
        <v>-4553</v>
      </c>
      <c r="K61" s="307">
        <f t="shared" si="3"/>
        <v>68104</v>
      </c>
    </row>
    <row r="62" spans="1:11" ht="18">
      <c r="A62" s="116" t="s">
        <v>554</v>
      </c>
      <c r="B62" s="459">
        <f>(B60-B64)/ABS(B64)</f>
        <v>0.03441102642220304</v>
      </c>
      <c r="C62" s="459">
        <f aca="true" t="shared" si="4" ref="C62:J62">(C60-C64)/ABS(C64)</f>
        <v>-0.07672182014287278</v>
      </c>
      <c r="D62" s="459">
        <f t="shared" si="4"/>
        <v>0.17511260904546808</v>
      </c>
      <c r="E62" s="459">
        <f t="shared" si="4"/>
        <v>0.5382752322718971</v>
      </c>
      <c r="F62" s="459">
        <f t="shared" si="4"/>
        <v>-0.3152274837511606</v>
      </c>
      <c r="G62" s="459">
        <f t="shared" si="4"/>
        <v>0.06351550960118169</v>
      </c>
      <c r="H62" s="456" t="s">
        <v>365</v>
      </c>
      <c r="I62" s="459">
        <f>(I60-I64)/ABS(I64)</f>
        <v>0.0722255548890222</v>
      </c>
      <c r="J62" s="459">
        <f t="shared" si="4"/>
        <v>-0.002813070738874376</v>
      </c>
      <c r="K62" s="459">
        <f>(K60-K64)/ABS(K64)</f>
        <v>0.018696961469225813</v>
      </c>
    </row>
    <row r="63" spans="1:11" ht="18">
      <c r="A63" s="116" t="s">
        <v>555</v>
      </c>
      <c r="B63" s="297">
        <f>B60/$K60</f>
        <v>0.3533820888740726</v>
      </c>
      <c r="C63" s="297">
        <f aca="true" t="shared" si="5" ref="C63:K63">C60/$K60</f>
        <v>0.12734229661288501</v>
      </c>
      <c r="D63" s="297">
        <f t="shared" si="5"/>
        <v>0.04998839816839284</v>
      </c>
      <c r="E63" s="297">
        <f t="shared" si="5"/>
        <v>0.031323328359323145</v>
      </c>
      <c r="F63" s="701">
        <f t="shared" si="5"/>
        <v>0.0003975075870049784</v>
      </c>
      <c r="G63" s="701">
        <f t="shared" si="5"/>
        <v>0.00019403760179226065</v>
      </c>
      <c r="H63" s="297">
        <f t="shared" si="5"/>
        <v>6.198423390586104E-06</v>
      </c>
      <c r="I63" s="701">
        <f t="shared" si="5"/>
        <v>0.0024084917322464354</v>
      </c>
      <c r="J63" s="297">
        <f t="shared" si="5"/>
        <v>0.4349576526408922</v>
      </c>
      <c r="K63" s="297">
        <f t="shared" si="5"/>
        <v>1</v>
      </c>
    </row>
    <row r="64" spans="1:11" ht="18">
      <c r="A64" s="455" t="s">
        <v>552</v>
      </c>
      <c r="B64" s="442">
        <v>1267646</v>
      </c>
      <c r="C64" s="442">
        <v>511784</v>
      </c>
      <c r="D64" s="442">
        <v>157847</v>
      </c>
      <c r="E64" s="442">
        <v>75558</v>
      </c>
      <c r="F64" s="442">
        <v>2154</v>
      </c>
      <c r="G64" s="442">
        <v>677</v>
      </c>
      <c r="H64" s="442">
        <v>0</v>
      </c>
      <c r="I64" s="442">
        <v>8335</v>
      </c>
      <c r="J64" s="442">
        <v>1618516</v>
      </c>
      <c r="K64" s="442">
        <v>3642517</v>
      </c>
    </row>
    <row r="65" spans="1:11" ht="15">
      <c r="A65" s="304"/>
      <c r="B65" s="305"/>
      <c r="C65" s="305"/>
      <c r="D65" s="305"/>
      <c r="E65" s="305"/>
      <c r="F65" s="305"/>
      <c r="G65" s="305"/>
      <c r="H65" s="305"/>
      <c r="I65" s="305"/>
      <c r="J65" s="305"/>
      <c r="K65" s="306"/>
    </row>
    <row r="66" spans="1:11" ht="18">
      <c r="A66" s="220" t="s">
        <v>392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6"/>
    </row>
    <row r="67" spans="1:11" ht="12.75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6"/>
    </row>
    <row r="68" spans="1:11" ht="12.75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6"/>
    </row>
    <row r="69" spans="1:11" ht="12.75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1:11" ht="12.75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1:11" ht="12.75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1:11" ht="12.75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1:11" ht="12.75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6"/>
    </row>
    <row r="74" spans="1:11" ht="12.75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1:11" ht="12.75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6"/>
    </row>
    <row r="76" spans="1:11" ht="12.75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6"/>
    </row>
    <row r="77" spans="1:11" ht="12.75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6"/>
    </row>
    <row r="209" spans="7:8" ht="18">
      <c r="G209" s="451"/>
      <c r="H209" s="451"/>
    </row>
  </sheetData>
  <sheetProtection/>
  <printOptions horizontalCentered="1"/>
  <pageMargins left="0.65" right="0.52" top="0.75" bottom="0.75" header="0.5" footer="0.5"/>
  <pageSetup fitToHeight="2" horizontalDpi="600" verticalDpi="600" orientation="landscape" paperSize="9" scale="62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201"/>
  <sheetViews>
    <sheetView showGridLines="0" view="pageBreakPreview" zoomScale="75" zoomScaleNormal="50" zoomScaleSheetLayoutView="75" zoomScalePageLayoutView="0" workbookViewId="0" topLeftCell="A1">
      <selection activeCell="C24" sqref="C24"/>
    </sheetView>
  </sheetViews>
  <sheetFormatPr defaultColWidth="9.140625" defaultRowHeight="12.75"/>
  <cols>
    <col min="1" max="1" width="48.8515625" style="0" customWidth="1"/>
    <col min="2" max="9" width="22.7109375" style="0" customWidth="1"/>
    <col min="10" max="10" width="16.00390625" style="0" hidden="1" customWidth="1"/>
    <col min="11" max="12" width="10.28125" style="0" hidden="1" customWidth="1"/>
    <col min="13" max="13" width="0" style="0" hidden="1" customWidth="1"/>
  </cols>
  <sheetData>
    <row r="1" spans="1:9" ht="37.5" customHeight="1">
      <c r="A1" s="58" t="s">
        <v>53</v>
      </c>
      <c r="I1" s="4"/>
    </row>
    <row r="2" spans="1:9" s="186" customFormat="1" ht="18" customHeight="1">
      <c r="A2" s="92" t="s">
        <v>551</v>
      </c>
      <c r="I2" s="89" t="s">
        <v>0</v>
      </c>
    </row>
    <row r="3" spans="1:9" ht="25.5" customHeight="1">
      <c r="A3" s="84" t="s">
        <v>1</v>
      </c>
      <c r="B3" s="87" t="s">
        <v>54</v>
      </c>
      <c r="C3" s="85"/>
      <c r="D3" s="85"/>
      <c r="E3" s="85"/>
      <c r="F3" s="85"/>
      <c r="G3" s="85"/>
      <c r="H3" s="85"/>
      <c r="I3" s="88" t="s">
        <v>3</v>
      </c>
    </row>
    <row r="4" spans="1:10" ht="130.5" customHeight="1">
      <c r="A4" s="86"/>
      <c r="B4" s="225" t="s">
        <v>55</v>
      </c>
      <c r="C4" s="225" t="s">
        <v>287</v>
      </c>
      <c r="D4" s="225" t="s">
        <v>56</v>
      </c>
      <c r="E4" s="225" t="s">
        <v>263</v>
      </c>
      <c r="F4" s="225" t="s">
        <v>264</v>
      </c>
      <c r="G4" s="225" t="s">
        <v>265</v>
      </c>
      <c r="H4" s="225" t="s">
        <v>396</v>
      </c>
      <c r="I4" s="295"/>
      <c r="J4" s="3"/>
    </row>
    <row r="5" spans="1:9" ht="24.75" customHeight="1">
      <c r="A5" s="121" t="s">
        <v>14</v>
      </c>
      <c r="B5" s="317">
        <v>2108970</v>
      </c>
      <c r="C5" s="317">
        <v>551337</v>
      </c>
      <c r="D5" s="317">
        <v>261</v>
      </c>
      <c r="E5" s="317">
        <v>7372</v>
      </c>
      <c r="F5" s="317">
        <v>155</v>
      </c>
      <c r="G5" s="317">
        <v>11668</v>
      </c>
      <c r="H5" s="318">
        <v>0</v>
      </c>
      <c r="I5" s="319">
        <f>SUM(B5:H5)</f>
        <v>2679763</v>
      </c>
    </row>
    <row r="6" spans="1:10" ht="24.75" customHeight="1">
      <c r="A6" s="119" t="s">
        <v>15</v>
      </c>
      <c r="B6" s="312">
        <v>46844</v>
      </c>
      <c r="C6" s="312">
        <v>223427</v>
      </c>
      <c r="D6" s="312">
        <v>94</v>
      </c>
      <c r="E6" s="312">
        <v>650</v>
      </c>
      <c r="F6" s="312">
        <v>1</v>
      </c>
      <c r="G6" s="312">
        <v>519</v>
      </c>
      <c r="H6" s="320" t="s">
        <v>479</v>
      </c>
      <c r="I6" s="314">
        <f aca="true" t="shared" si="0" ref="I6:I17">SUM(B6:H6)</f>
        <v>271535</v>
      </c>
      <c r="J6" s="4"/>
    </row>
    <row r="7" spans="1:10" ht="24.75" customHeight="1">
      <c r="A7" s="121" t="s">
        <v>300</v>
      </c>
      <c r="B7" s="321">
        <v>222</v>
      </c>
      <c r="C7" s="321">
        <v>7589</v>
      </c>
      <c r="D7" s="321" t="s">
        <v>479</v>
      </c>
      <c r="E7" s="321">
        <v>3726</v>
      </c>
      <c r="F7" s="321" t="s">
        <v>479</v>
      </c>
      <c r="G7" s="321" t="s">
        <v>479</v>
      </c>
      <c r="H7" s="322" t="s">
        <v>479</v>
      </c>
      <c r="I7" s="323">
        <f t="shared" si="0"/>
        <v>11537</v>
      </c>
      <c r="J7" s="4"/>
    </row>
    <row r="8" spans="1:11" ht="24.75" customHeight="1">
      <c r="A8" s="119" t="s">
        <v>16</v>
      </c>
      <c r="B8" s="312">
        <v>263</v>
      </c>
      <c r="C8" s="312">
        <v>1274</v>
      </c>
      <c r="D8" s="312">
        <v>0</v>
      </c>
      <c r="E8" s="312">
        <v>457</v>
      </c>
      <c r="F8" s="312" t="s">
        <v>479</v>
      </c>
      <c r="G8" s="312" t="s">
        <v>479</v>
      </c>
      <c r="H8" s="320" t="s">
        <v>479</v>
      </c>
      <c r="I8" s="314">
        <f t="shared" si="0"/>
        <v>1994</v>
      </c>
      <c r="J8" s="4"/>
      <c r="K8" s="512"/>
    </row>
    <row r="9" spans="1:10" ht="24.75" customHeight="1">
      <c r="A9" s="121" t="s">
        <v>17</v>
      </c>
      <c r="B9" s="321">
        <v>425</v>
      </c>
      <c r="C9" s="321">
        <v>5</v>
      </c>
      <c r="D9" s="321" t="s">
        <v>479</v>
      </c>
      <c r="E9" s="321">
        <v>0</v>
      </c>
      <c r="F9" s="321" t="s">
        <v>479</v>
      </c>
      <c r="G9" s="321">
        <v>78</v>
      </c>
      <c r="H9" s="322" t="s">
        <v>479</v>
      </c>
      <c r="I9" s="323">
        <f t="shared" si="0"/>
        <v>508</v>
      </c>
      <c r="J9" s="4"/>
    </row>
    <row r="10" spans="1:10" ht="24.75" customHeight="1">
      <c r="A10" s="119" t="s">
        <v>19</v>
      </c>
      <c r="B10" s="312">
        <v>4650</v>
      </c>
      <c r="C10" s="312">
        <v>9918</v>
      </c>
      <c r="D10" s="312">
        <v>3</v>
      </c>
      <c r="E10" s="312">
        <v>821</v>
      </c>
      <c r="F10" s="312" t="s">
        <v>479</v>
      </c>
      <c r="G10" s="312">
        <v>69</v>
      </c>
      <c r="H10" s="320" t="s">
        <v>479</v>
      </c>
      <c r="I10" s="314">
        <f t="shared" si="0"/>
        <v>15461</v>
      </c>
      <c r="J10" s="4"/>
    </row>
    <row r="11" spans="1:10" ht="24.75" customHeight="1">
      <c r="A11" s="121" t="s">
        <v>20</v>
      </c>
      <c r="B11" s="321">
        <v>73</v>
      </c>
      <c r="C11" s="321" t="s">
        <v>479</v>
      </c>
      <c r="D11" s="321">
        <v>11</v>
      </c>
      <c r="E11" s="321">
        <v>149</v>
      </c>
      <c r="F11" s="321" t="s">
        <v>479</v>
      </c>
      <c r="G11" s="321">
        <v>2</v>
      </c>
      <c r="H11" s="321" t="s">
        <v>479</v>
      </c>
      <c r="I11" s="323">
        <f>SUM(B11:H11)</f>
        <v>235</v>
      </c>
      <c r="J11" s="4"/>
    </row>
    <row r="12" spans="1:10" ht="24.75" customHeight="1">
      <c r="A12" s="119" t="s">
        <v>21</v>
      </c>
      <c r="B12" s="312">
        <v>1309</v>
      </c>
      <c r="C12" s="312">
        <v>2481</v>
      </c>
      <c r="D12" s="312">
        <v>66</v>
      </c>
      <c r="E12" s="312">
        <v>428</v>
      </c>
      <c r="F12" s="312" t="s">
        <v>479</v>
      </c>
      <c r="G12" s="312">
        <v>268</v>
      </c>
      <c r="H12" s="320" t="s">
        <v>479</v>
      </c>
      <c r="I12" s="314">
        <f t="shared" si="0"/>
        <v>4552</v>
      </c>
      <c r="J12" s="4"/>
    </row>
    <row r="13" spans="1:10" ht="24.75" customHeight="1">
      <c r="A13" s="121" t="s">
        <v>24</v>
      </c>
      <c r="B13" s="321">
        <v>30</v>
      </c>
      <c r="C13" s="321">
        <v>661</v>
      </c>
      <c r="D13" s="321" t="s">
        <v>479</v>
      </c>
      <c r="E13" s="321" t="s">
        <v>479</v>
      </c>
      <c r="F13" s="321" t="s">
        <v>479</v>
      </c>
      <c r="G13" s="321" t="s">
        <v>479</v>
      </c>
      <c r="H13" s="322" t="s">
        <v>479</v>
      </c>
      <c r="I13" s="323">
        <f t="shared" si="0"/>
        <v>691</v>
      </c>
      <c r="J13" s="4"/>
    </row>
    <row r="14" spans="1:12" ht="24.75" customHeight="1">
      <c r="A14" s="119" t="s">
        <v>336</v>
      </c>
      <c r="B14" s="312">
        <v>34</v>
      </c>
      <c r="C14" s="312" t="s">
        <v>479</v>
      </c>
      <c r="D14" s="312" t="s">
        <v>479</v>
      </c>
      <c r="E14" s="312" t="s">
        <v>479</v>
      </c>
      <c r="F14" s="312" t="s">
        <v>479</v>
      </c>
      <c r="G14" s="312" t="s">
        <v>479</v>
      </c>
      <c r="H14" s="320">
        <v>0</v>
      </c>
      <c r="I14" s="314">
        <f t="shared" si="0"/>
        <v>34</v>
      </c>
      <c r="J14" s="4"/>
      <c r="K14" s="19"/>
      <c r="L14" s="19"/>
    </row>
    <row r="15" spans="1:12" ht="24.75" customHeight="1">
      <c r="A15" s="121" t="s">
        <v>337</v>
      </c>
      <c r="B15" s="321" t="s">
        <v>479</v>
      </c>
      <c r="C15" s="321">
        <v>2</v>
      </c>
      <c r="D15" s="321">
        <v>4</v>
      </c>
      <c r="E15" s="321" t="s">
        <v>479</v>
      </c>
      <c r="F15" s="321" t="s">
        <v>479</v>
      </c>
      <c r="G15" s="321" t="s">
        <v>479</v>
      </c>
      <c r="H15" s="322">
        <v>0</v>
      </c>
      <c r="I15" s="323">
        <f t="shared" si="0"/>
        <v>6</v>
      </c>
      <c r="J15" s="4"/>
      <c r="K15" s="19"/>
      <c r="L15" s="19"/>
    </row>
    <row r="16" spans="1:10" ht="24.75" customHeight="1">
      <c r="A16" s="119" t="s">
        <v>33</v>
      </c>
      <c r="B16" s="312">
        <v>647</v>
      </c>
      <c r="C16" s="312">
        <v>611</v>
      </c>
      <c r="D16" s="312" t="s">
        <v>479</v>
      </c>
      <c r="E16" s="312">
        <v>48</v>
      </c>
      <c r="F16" s="312" t="s">
        <v>479</v>
      </c>
      <c r="G16" s="312">
        <v>1169</v>
      </c>
      <c r="H16" s="320" t="s">
        <v>479</v>
      </c>
      <c r="I16" s="314">
        <f t="shared" si="0"/>
        <v>2475</v>
      </c>
      <c r="J16" s="4"/>
    </row>
    <row r="17" spans="1:10" ht="24.75" customHeight="1">
      <c r="A17" s="121" t="s">
        <v>338</v>
      </c>
      <c r="B17" s="321" t="s">
        <v>479</v>
      </c>
      <c r="C17" s="321">
        <v>34</v>
      </c>
      <c r="D17" s="321" t="s">
        <v>479</v>
      </c>
      <c r="E17" s="321" t="s">
        <v>479</v>
      </c>
      <c r="F17" s="321" t="s">
        <v>479</v>
      </c>
      <c r="G17" s="321" t="s">
        <v>479</v>
      </c>
      <c r="H17" s="322" t="s">
        <v>479</v>
      </c>
      <c r="I17" s="323">
        <f t="shared" si="0"/>
        <v>34</v>
      </c>
      <c r="J17" s="4"/>
    </row>
    <row r="18" spans="1:12" ht="24.75" customHeight="1">
      <c r="A18" s="124" t="s">
        <v>395</v>
      </c>
      <c r="B18" s="312" t="s">
        <v>479</v>
      </c>
      <c r="C18" s="312" t="s">
        <v>479</v>
      </c>
      <c r="D18" s="312" t="s">
        <v>479</v>
      </c>
      <c r="E18" s="312" t="s">
        <v>479</v>
      </c>
      <c r="F18" s="312">
        <v>0</v>
      </c>
      <c r="G18" s="312" t="s">
        <v>479</v>
      </c>
      <c r="H18" s="312">
        <v>804032</v>
      </c>
      <c r="I18" s="316">
        <f>SUM(B18:H18)</f>
        <v>804032</v>
      </c>
      <c r="J18" s="4"/>
      <c r="L18" t="s">
        <v>474</v>
      </c>
    </row>
    <row r="19" spans="1:12" ht="24.75" customHeight="1">
      <c r="A19" s="132" t="s">
        <v>57</v>
      </c>
      <c r="B19" s="461">
        <f>SUM(B5:B18)</f>
        <v>2163467</v>
      </c>
      <c r="C19" s="461">
        <f aca="true" t="shared" si="1" ref="C19:H19">SUM(C5:C18)</f>
        <v>797339</v>
      </c>
      <c r="D19" s="461">
        <f t="shared" si="1"/>
        <v>439</v>
      </c>
      <c r="E19" s="461">
        <f t="shared" si="1"/>
        <v>13651</v>
      </c>
      <c r="F19" s="461">
        <f t="shared" si="1"/>
        <v>156</v>
      </c>
      <c r="G19" s="461">
        <f t="shared" si="1"/>
        <v>13773</v>
      </c>
      <c r="H19" s="461">
        <f t="shared" si="1"/>
        <v>804032</v>
      </c>
      <c r="I19" s="475">
        <f>SUM(I5:I18)</f>
        <v>3792857</v>
      </c>
      <c r="J19" s="427" t="s">
        <v>473</v>
      </c>
      <c r="K19" s="19">
        <f>SUM(I5:I16)</f>
        <v>2988791</v>
      </c>
      <c r="L19">
        <f>K19/I19</f>
        <v>0.7880051897553744</v>
      </c>
    </row>
    <row r="20" spans="1:9" ht="24.75" customHeight="1">
      <c r="A20" s="116" t="s">
        <v>553</v>
      </c>
      <c r="B20" s="117">
        <f aca="true" t="shared" si="2" ref="B20:I20">(B19-B23)</f>
        <v>648</v>
      </c>
      <c r="C20" s="117">
        <f t="shared" si="2"/>
        <v>-33192</v>
      </c>
      <c r="D20" s="117">
        <f t="shared" si="2"/>
        <v>348</v>
      </c>
      <c r="E20" s="117">
        <f t="shared" si="2"/>
        <v>2591</v>
      </c>
      <c r="F20" s="117">
        <f t="shared" si="2"/>
        <v>-86</v>
      </c>
      <c r="G20" s="117">
        <f t="shared" si="2"/>
        <v>-1363</v>
      </c>
      <c r="H20" s="117">
        <f t="shared" si="2"/>
        <v>99185</v>
      </c>
      <c r="I20" s="117">
        <f t="shared" si="2"/>
        <v>68131</v>
      </c>
    </row>
    <row r="21" spans="1:9" ht="24.75" customHeight="1">
      <c r="A21" s="116" t="s">
        <v>554</v>
      </c>
      <c r="B21" s="456">
        <f aca="true" t="shared" si="3" ref="B21:I21">(B19-B23)/ABS(B23)</f>
        <v>0.0002996089825362178</v>
      </c>
      <c r="C21" s="456">
        <f t="shared" si="3"/>
        <v>-0.0399647936079448</v>
      </c>
      <c r="D21" s="456">
        <f t="shared" si="3"/>
        <v>3.8241758241758244</v>
      </c>
      <c r="E21" s="456">
        <f t="shared" si="3"/>
        <v>0.23426763110307414</v>
      </c>
      <c r="F21" s="456">
        <f t="shared" si="3"/>
        <v>-0.35537190082644626</v>
      </c>
      <c r="G21" s="456">
        <f t="shared" si="3"/>
        <v>-0.09005021141649049</v>
      </c>
      <c r="H21" s="456">
        <f t="shared" si="3"/>
        <v>0.14071848216705185</v>
      </c>
      <c r="I21" s="456">
        <f t="shared" si="3"/>
        <v>0.018291546814450246</v>
      </c>
    </row>
    <row r="22" spans="1:9" ht="24.75" customHeight="1">
      <c r="A22" s="116" t="s">
        <v>555</v>
      </c>
      <c r="B22" s="193">
        <f>B19/$I19</f>
        <v>0.5704056335369353</v>
      </c>
      <c r="C22" s="193">
        <f aca="true" t="shared" si="4" ref="C22:I22">C19/$I19</f>
        <v>0.21022121319100615</v>
      </c>
      <c r="D22" s="714">
        <f t="shared" si="4"/>
        <v>0.00011574388383216135</v>
      </c>
      <c r="E22" s="714">
        <f t="shared" si="4"/>
        <v>0.0035991338455417642</v>
      </c>
      <c r="F22" s="714">
        <f t="shared" si="4"/>
        <v>4.1129945051975335E-05</v>
      </c>
      <c r="G22" s="714">
        <f t="shared" si="4"/>
        <v>0.0036312995718003607</v>
      </c>
      <c r="H22" s="193">
        <f t="shared" si="4"/>
        <v>0.21198584602583223</v>
      </c>
      <c r="I22" s="193">
        <f t="shared" si="4"/>
        <v>1</v>
      </c>
    </row>
    <row r="23" spans="1:10" ht="24.75" customHeight="1">
      <c r="A23" s="455" t="s">
        <v>552</v>
      </c>
      <c r="B23" s="453">
        <v>2162819</v>
      </c>
      <c r="C23" s="453">
        <v>830531</v>
      </c>
      <c r="D23" s="453">
        <v>91</v>
      </c>
      <c r="E23" s="453">
        <v>11060</v>
      </c>
      <c r="F23" s="453">
        <v>242</v>
      </c>
      <c r="G23" s="453">
        <v>15136</v>
      </c>
      <c r="H23" s="453">
        <v>704847</v>
      </c>
      <c r="I23" s="453">
        <v>3724726</v>
      </c>
      <c r="J23" s="4"/>
    </row>
    <row r="24" spans="1:10" ht="24.75" customHeight="1">
      <c r="A24" s="814" t="s">
        <v>560</v>
      </c>
      <c r="B24" s="436"/>
      <c r="C24" s="436"/>
      <c r="D24" s="436"/>
      <c r="E24" s="436"/>
      <c r="F24" s="436"/>
      <c r="G24" s="436"/>
      <c r="H24" s="436"/>
      <c r="I24" s="436"/>
      <c r="J24" s="429"/>
    </row>
    <row r="25" ht="12.75">
      <c r="B25" s="19"/>
    </row>
    <row r="54" ht="12.75">
      <c r="L54" s="722"/>
    </row>
    <row r="201" spans="7:8" ht="18">
      <c r="G201" s="321"/>
      <c r="H201" s="322"/>
    </row>
  </sheetData>
  <sheetProtection/>
  <printOptions/>
  <pageMargins left="0.65" right="0.52" top="1" bottom="1" header="0.5" footer="0.5"/>
  <pageSetup fitToHeight="1" fitToWidth="1"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S66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41.57421875" style="30" customWidth="1"/>
    <col min="2" max="2" width="27.28125" style="30" customWidth="1"/>
    <col min="3" max="3" width="27.8515625" style="30" customWidth="1"/>
    <col min="4" max="4" width="26.140625" style="30" customWidth="1"/>
    <col min="5" max="5" width="25.00390625" style="30" customWidth="1"/>
    <col min="6" max="9" width="22.7109375" style="30" customWidth="1"/>
    <col min="10" max="11" width="9.140625" style="30" customWidth="1"/>
    <col min="12" max="12" width="10.28125" style="30" bestFit="1" customWidth="1"/>
    <col min="13" max="16384" width="9.140625" style="30" customWidth="1"/>
  </cols>
  <sheetData>
    <row r="1" spans="1:9" ht="27" customHeight="1">
      <c r="A1" s="112" t="s">
        <v>233</v>
      </c>
      <c r="I1" s="45"/>
    </row>
    <row r="2" spans="1:9" ht="27" customHeight="1">
      <c r="A2" s="112" t="s">
        <v>230</v>
      </c>
      <c r="I2" s="45"/>
    </row>
    <row r="3" spans="1:9" ht="27" customHeight="1">
      <c r="A3" s="58"/>
      <c r="I3" s="45"/>
    </row>
    <row r="4" spans="1:9" s="56" customFormat="1" ht="18" customHeight="1">
      <c r="A4" s="92" t="s">
        <v>551</v>
      </c>
      <c r="I4" s="227" t="s">
        <v>0</v>
      </c>
    </row>
    <row r="5" spans="1:9" ht="25.5" customHeight="1">
      <c r="A5" s="197" t="s">
        <v>1</v>
      </c>
      <c r="B5" s="198" t="s">
        <v>54</v>
      </c>
      <c r="C5" s="199"/>
      <c r="D5" s="199"/>
      <c r="E5" s="199"/>
      <c r="F5" s="199"/>
      <c r="G5" s="199"/>
      <c r="H5" s="199"/>
      <c r="I5" s="200" t="s">
        <v>3</v>
      </c>
    </row>
    <row r="6" spans="1:10" ht="130.5" customHeight="1">
      <c r="A6" s="201"/>
      <c r="B6" s="226" t="s">
        <v>55</v>
      </c>
      <c r="C6" s="226" t="s">
        <v>287</v>
      </c>
      <c r="D6" s="226" t="s">
        <v>56</v>
      </c>
      <c r="E6" s="226" t="s">
        <v>263</v>
      </c>
      <c r="F6" s="226" t="s">
        <v>264</v>
      </c>
      <c r="G6" s="226" t="s">
        <v>265</v>
      </c>
      <c r="H6" s="226" t="s">
        <v>348</v>
      </c>
      <c r="I6" s="203"/>
      <c r="J6" s="43"/>
    </row>
    <row r="7" spans="1:9" ht="24.75" customHeight="1">
      <c r="A7" s="133" t="s">
        <v>14</v>
      </c>
      <c r="B7" s="367">
        <v>281094</v>
      </c>
      <c r="C7" s="367">
        <v>38009</v>
      </c>
      <c r="D7" s="367" t="s">
        <v>479</v>
      </c>
      <c r="E7" s="367">
        <v>2530</v>
      </c>
      <c r="F7" s="367">
        <v>9</v>
      </c>
      <c r="G7" s="367">
        <v>876</v>
      </c>
      <c r="H7" s="367">
        <v>0</v>
      </c>
      <c r="I7" s="313">
        <f>SUM(B7:H7)</f>
        <v>322518</v>
      </c>
    </row>
    <row r="8" spans="1:11" ht="24.75" customHeight="1">
      <c r="A8" s="119" t="s">
        <v>15</v>
      </c>
      <c r="B8" s="312">
        <v>10104</v>
      </c>
      <c r="C8" s="312">
        <v>460</v>
      </c>
      <c r="D8" s="312" t="s">
        <v>479</v>
      </c>
      <c r="E8" s="312">
        <v>477</v>
      </c>
      <c r="F8" s="312" t="s">
        <v>479</v>
      </c>
      <c r="G8" s="312">
        <v>353</v>
      </c>
      <c r="H8" s="312" t="s">
        <v>479</v>
      </c>
      <c r="I8" s="314">
        <f aca="true" t="shared" si="0" ref="I8:I20">SUM(B8:H8)</f>
        <v>11394</v>
      </c>
      <c r="J8" s="45"/>
      <c r="K8" s="515"/>
    </row>
    <row r="9" spans="1:10" ht="24.75" customHeight="1">
      <c r="A9" s="133" t="s">
        <v>300</v>
      </c>
      <c r="B9" s="315" t="s">
        <v>479</v>
      </c>
      <c r="C9" s="315">
        <v>0</v>
      </c>
      <c r="D9" s="315" t="s">
        <v>479</v>
      </c>
      <c r="E9" s="315" t="s">
        <v>479</v>
      </c>
      <c r="F9" s="315" t="s">
        <v>479</v>
      </c>
      <c r="G9" s="315" t="s">
        <v>479</v>
      </c>
      <c r="H9" s="315" t="s">
        <v>479</v>
      </c>
      <c r="I9" s="315">
        <f t="shared" si="0"/>
        <v>0</v>
      </c>
      <c r="J9" s="45"/>
    </row>
    <row r="10" spans="1:10" ht="24.75" customHeight="1">
      <c r="A10" s="119" t="s">
        <v>16</v>
      </c>
      <c r="B10" s="314" t="s">
        <v>479</v>
      </c>
      <c r="C10" s="314" t="s">
        <v>479</v>
      </c>
      <c r="D10" s="314">
        <v>0</v>
      </c>
      <c r="E10" s="314" t="s">
        <v>479</v>
      </c>
      <c r="F10" s="314" t="s">
        <v>479</v>
      </c>
      <c r="G10" s="314" t="s">
        <v>479</v>
      </c>
      <c r="H10" s="314" t="s">
        <v>479</v>
      </c>
      <c r="I10" s="314">
        <f t="shared" si="0"/>
        <v>0</v>
      </c>
      <c r="J10" s="45"/>
    </row>
    <row r="11" spans="1:10" ht="24.75" customHeight="1">
      <c r="A11" s="133" t="s">
        <v>17</v>
      </c>
      <c r="B11" s="315" t="s">
        <v>479</v>
      </c>
      <c r="C11" s="315" t="s">
        <v>479</v>
      </c>
      <c r="D11" s="315" t="s">
        <v>479</v>
      </c>
      <c r="E11" s="315">
        <v>0</v>
      </c>
      <c r="F11" s="315" t="s">
        <v>479</v>
      </c>
      <c r="G11" s="315" t="s">
        <v>479</v>
      </c>
      <c r="H11" s="315" t="s">
        <v>479</v>
      </c>
      <c r="I11" s="315">
        <f t="shared" si="0"/>
        <v>0</v>
      </c>
      <c r="J11" s="45"/>
    </row>
    <row r="12" spans="1:10" ht="24.75" customHeight="1">
      <c r="A12" s="119" t="s">
        <v>19</v>
      </c>
      <c r="B12" s="314" t="s">
        <v>479</v>
      </c>
      <c r="C12" s="314" t="s">
        <v>479</v>
      </c>
      <c r="D12" s="314" t="s">
        <v>479</v>
      </c>
      <c r="E12" s="314" t="s">
        <v>479</v>
      </c>
      <c r="F12" s="314" t="s">
        <v>479</v>
      </c>
      <c r="G12" s="314">
        <v>0</v>
      </c>
      <c r="H12" s="314" t="s">
        <v>479</v>
      </c>
      <c r="I12" s="314">
        <f t="shared" si="0"/>
        <v>0</v>
      </c>
      <c r="J12" s="45"/>
    </row>
    <row r="13" spans="1:10" ht="24.75" customHeight="1">
      <c r="A13" s="133" t="s">
        <v>20</v>
      </c>
      <c r="B13" s="315" t="s">
        <v>479</v>
      </c>
      <c r="C13" s="315" t="s">
        <v>479</v>
      </c>
      <c r="D13" s="315" t="s">
        <v>479</v>
      </c>
      <c r="E13" s="315" t="s">
        <v>479</v>
      </c>
      <c r="F13" s="315" t="s">
        <v>479</v>
      </c>
      <c r="G13" s="315" t="s">
        <v>479</v>
      </c>
      <c r="H13" s="315" t="s">
        <v>479</v>
      </c>
      <c r="I13" s="315">
        <f t="shared" si="0"/>
        <v>0</v>
      </c>
      <c r="J13" s="45"/>
    </row>
    <row r="14" spans="1:10" ht="24.75" customHeight="1">
      <c r="A14" s="119" t="s">
        <v>21</v>
      </c>
      <c r="B14" s="314" t="s">
        <v>479</v>
      </c>
      <c r="C14" s="314" t="s">
        <v>479</v>
      </c>
      <c r="D14" s="314" t="s">
        <v>479</v>
      </c>
      <c r="E14" s="314" t="s">
        <v>479</v>
      </c>
      <c r="F14" s="314" t="s">
        <v>479</v>
      </c>
      <c r="G14" s="314" t="s">
        <v>479</v>
      </c>
      <c r="H14" s="314" t="s">
        <v>479</v>
      </c>
      <c r="I14" s="314">
        <f t="shared" si="0"/>
        <v>0</v>
      </c>
      <c r="J14" s="45"/>
    </row>
    <row r="15" spans="1:10" ht="24.75" customHeight="1">
      <c r="A15" s="133" t="s">
        <v>24</v>
      </c>
      <c r="B15" s="315" t="s">
        <v>479</v>
      </c>
      <c r="C15" s="315" t="s">
        <v>479</v>
      </c>
      <c r="D15" s="315" t="s">
        <v>479</v>
      </c>
      <c r="E15" s="315" t="s">
        <v>479</v>
      </c>
      <c r="F15" s="315" t="s">
        <v>479</v>
      </c>
      <c r="G15" s="315" t="s">
        <v>479</v>
      </c>
      <c r="H15" s="315" t="s">
        <v>479</v>
      </c>
      <c r="I15" s="315">
        <f t="shared" si="0"/>
        <v>0</v>
      </c>
      <c r="J15" s="45"/>
    </row>
    <row r="16" spans="1:10" ht="24.75" customHeight="1">
      <c r="A16" s="119" t="s">
        <v>336</v>
      </c>
      <c r="B16" s="314" t="s">
        <v>479</v>
      </c>
      <c r="C16" s="314" t="s">
        <v>479</v>
      </c>
      <c r="D16" s="314" t="s">
        <v>479</v>
      </c>
      <c r="E16" s="314" t="s">
        <v>479</v>
      </c>
      <c r="F16" s="314" t="s">
        <v>479</v>
      </c>
      <c r="G16" s="314" t="s">
        <v>479</v>
      </c>
      <c r="H16" s="314" t="s">
        <v>479</v>
      </c>
      <c r="I16" s="314"/>
      <c r="J16" s="45"/>
    </row>
    <row r="17" spans="1:10" ht="24.75" customHeight="1">
      <c r="A17" s="121" t="s">
        <v>337</v>
      </c>
      <c r="B17" s="323" t="s">
        <v>479</v>
      </c>
      <c r="C17" s="323" t="s">
        <v>479</v>
      </c>
      <c r="D17" s="323" t="s">
        <v>479</v>
      </c>
      <c r="E17" s="323" t="s">
        <v>479</v>
      </c>
      <c r="F17" s="323" t="s">
        <v>479</v>
      </c>
      <c r="G17" s="323" t="s">
        <v>479</v>
      </c>
      <c r="H17" s="323" t="s">
        <v>479</v>
      </c>
      <c r="I17" s="323"/>
      <c r="J17" s="45"/>
    </row>
    <row r="18" spans="1:10" ht="24.75" customHeight="1">
      <c r="A18" s="119" t="s">
        <v>33</v>
      </c>
      <c r="B18" s="314" t="s">
        <v>479</v>
      </c>
      <c r="C18" s="314" t="s">
        <v>479</v>
      </c>
      <c r="D18" s="314" t="s">
        <v>479</v>
      </c>
      <c r="E18" s="314" t="s">
        <v>479</v>
      </c>
      <c r="F18" s="314" t="s">
        <v>479</v>
      </c>
      <c r="G18" s="314" t="s">
        <v>479</v>
      </c>
      <c r="H18" s="314" t="s">
        <v>479</v>
      </c>
      <c r="I18" s="314">
        <f t="shared" si="0"/>
        <v>0</v>
      </c>
      <c r="J18" s="45"/>
    </row>
    <row r="19" spans="1:13" ht="24.75" customHeight="1">
      <c r="A19" s="133" t="s">
        <v>339</v>
      </c>
      <c r="B19" s="315" t="s">
        <v>479</v>
      </c>
      <c r="C19" s="315" t="s">
        <v>479</v>
      </c>
      <c r="D19" s="315" t="s">
        <v>479</v>
      </c>
      <c r="E19" s="315" t="s">
        <v>479</v>
      </c>
      <c r="F19" s="315" t="s">
        <v>479</v>
      </c>
      <c r="G19" s="315" t="s">
        <v>479</v>
      </c>
      <c r="H19" s="315" t="s">
        <v>479</v>
      </c>
      <c r="I19" s="315">
        <f t="shared" si="0"/>
        <v>0</v>
      </c>
      <c r="J19" s="45"/>
      <c r="K19" s="45"/>
      <c r="L19" s="45"/>
      <c r="M19" s="45"/>
    </row>
    <row r="20" spans="1:13" ht="24.75" customHeight="1">
      <c r="A20" s="124" t="s">
        <v>395</v>
      </c>
      <c r="B20" s="316" t="s">
        <v>479</v>
      </c>
      <c r="C20" s="316" t="s">
        <v>479</v>
      </c>
      <c r="D20" s="316" t="s">
        <v>479</v>
      </c>
      <c r="E20" s="316" t="s">
        <v>479</v>
      </c>
      <c r="F20" s="316">
        <v>0</v>
      </c>
      <c r="G20" s="316" t="s">
        <v>479</v>
      </c>
      <c r="H20" s="316">
        <v>41781</v>
      </c>
      <c r="I20" s="316">
        <f t="shared" si="0"/>
        <v>41781</v>
      </c>
      <c r="J20" s="45"/>
      <c r="K20" s="45"/>
      <c r="L20" s="45"/>
      <c r="M20" s="45"/>
    </row>
    <row r="21" spans="1:19" ht="30" customHeight="1">
      <c r="A21" s="204" t="s">
        <v>57</v>
      </c>
      <c r="B21" s="214">
        <f>SUM(B7:B20)</f>
        <v>291198</v>
      </c>
      <c r="C21" s="214">
        <f aca="true" t="shared" si="1" ref="C21:I21">SUM(C7:C20)</f>
        <v>38469</v>
      </c>
      <c r="D21" s="214">
        <f t="shared" si="1"/>
        <v>0</v>
      </c>
      <c r="E21" s="214">
        <f t="shared" si="1"/>
        <v>3007</v>
      </c>
      <c r="F21" s="214">
        <f t="shared" si="1"/>
        <v>9</v>
      </c>
      <c r="G21" s="214">
        <f t="shared" si="1"/>
        <v>1229</v>
      </c>
      <c r="H21" s="214">
        <f t="shared" si="1"/>
        <v>41781</v>
      </c>
      <c r="I21" s="214">
        <f t="shared" si="1"/>
        <v>375693</v>
      </c>
      <c r="J21" s="53"/>
      <c r="K21" s="53"/>
      <c r="L21" s="53"/>
      <c r="M21" s="53"/>
      <c r="N21" s="471"/>
      <c r="O21" s="471"/>
      <c r="P21" s="471"/>
      <c r="Q21" s="471"/>
      <c r="R21" s="471"/>
      <c r="S21" s="471"/>
    </row>
    <row r="22" spans="1:13" ht="18">
      <c r="A22" s="157" t="s">
        <v>562</v>
      </c>
      <c r="B22" s="37"/>
      <c r="C22" s="37"/>
      <c r="D22" s="37"/>
      <c r="E22" s="37"/>
      <c r="F22" s="37"/>
      <c r="G22" s="33"/>
      <c r="H22" s="37"/>
      <c r="I22" s="37"/>
      <c r="J22" s="37"/>
      <c r="K22" s="45"/>
      <c r="L22" s="45"/>
      <c r="M22" s="45"/>
    </row>
    <row r="23" spans="1:10" ht="18">
      <c r="A23" s="430"/>
      <c r="B23" s="432"/>
      <c r="C23" s="432"/>
      <c r="D23" s="432"/>
      <c r="E23" s="432"/>
      <c r="F23" s="432"/>
      <c r="G23" s="697"/>
      <c r="H23" s="432"/>
      <c r="I23" s="432"/>
      <c r="J23" s="45"/>
    </row>
    <row r="24" spans="1:10" ht="18">
      <c r="A24" s="430"/>
      <c r="B24" s="433"/>
      <c r="C24" s="433"/>
      <c r="D24" s="433"/>
      <c r="E24" s="433"/>
      <c r="F24" s="433"/>
      <c r="G24" s="433"/>
      <c r="H24" s="433"/>
      <c r="I24" s="433"/>
      <c r="J24" s="45"/>
    </row>
    <row r="25" spans="1:9" ht="18">
      <c r="A25" s="430"/>
      <c r="B25" s="434"/>
      <c r="C25" s="434"/>
      <c r="D25" s="434"/>
      <c r="E25" s="434"/>
      <c r="F25" s="434"/>
      <c r="G25" s="434"/>
      <c r="H25" s="434"/>
      <c r="I25" s="434"/>
    </row>
    <row r="26" spans="1:9" ht="18">
      <c r="A26" s="435"/>
      <c r="B26" s="443"/>
      <c r="C26" s="444"/>
      <c r="D26" s="444"/>
      <c r="E26" s="444"/>
      <c r="F26" s="444"/>
      <c r="G26" s="444"/>
      <c r="H26" s="444"/>
      <c r="I26" s="444"/>
    </row>
    <row r="27" spans="1:9" ht="12.75">
      <c r="A27" s="309"/>
      <c r="B27" s="309"/>
      <c r="C27" s="309"/>
      <c r="D27" s="309"/>
      <c r="E27" s="309"/>
      <c r="F27" s="309"/>
      <c r="G27" s="309"/>
      <c r="H27" s="309"/>
      <c r="I27" s="309"/>
    </row>
    <row r="28" spans="1:11" ht="12.75">
      <c r="A28" s="309"/>
      <c r="B28" s="309"/>
      <c r="C28" s="309"/>
      <c r="D28" s="309"/>
      <c r="E28" s="309"/>
      <c r="F28" s="309"/>
      <c r="G28" s="309"/>
      <c r="H28" s="309"/>
      <c r="I28" s="309"/>
      <c r="K28" s="503"/>
    </row>
    <row r="29" ht="12.75">
      <c r="K29" s="503"/>
    </row>
    <row r="30" ht="12.75">
      <c r="K30" s="503"/>
    </row>
    <row r="31" ht="12.75">
      <c r="K31" s="503"/>
    </row>
    <row r="32" ht="12.75">
      <c r="K32" s="503"/>
    </row>
    <row r="33" ht="12.75">
      <c r="K33" s="503"/>
    </row>
    <row r="34" ht="12.75">
      <c r="K34" s="503"/>
    </row>
    <row r="35" ht="12.75">
      <c r="K35" s="503"/>
    </row>
    <row r="66" ht="12.75">
      <c r="L66" s="72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P66"/>
  <sheetViews>
    <sheetView showGridLines="0" zoomScalePageLayoutView="0" workbookViewId="0" topLeftCell="D13">
      <selection activeCell="E24" sqref="E24"/>
    </sheetView>
  </sheetViews>
  <sheetFormatPr defaultColWidth="9.140625" defaultRowHeight="12.75"/>
  <cols>
    <col min="1" max="1" width="45.421875" style="30" customWidth="1"/>
    <col min="2" max="2" width="22.7109375" style="30" customWidth="1"/>
    <col min="3" max="3" width="26.7109375" style="30" customWidth="1"/>
    <col min="4" max="5" width="25.57421875" style="30" customWidth="1"/>
    <col min="6" max="6" width="26.421875" style="30" customWidth="1"/>
    <col min="7" max="9" width="22.7109375" style="30" customWidth="1"/>
    <col min="10" max="11" width="9.140625" style="30" customWidth="1"/>
    <col min="12" max="12" width="10.28125" style="30" bestFit="1" customWidth="1"/>
    <col min="13" max="16384" width="9.140625" style="30" customWidth="1"/>
  </cols>
  <sheetData>
    <row r="1" spans="1:8" ht="27" customHeight="1">
      <c r="A1" s="112" t="s">
        <v>234</v>
      </c>
      <c r="H1" s="45"/>
    </row>
    <row r="2" spans="1:8" ht="27" customHeight="1">
      <c r="A2" s="112" t="s">
        <v>231</v>
      </c>
      <c r="H2" s="45"/>
    </row>
    <row r="3" spans="1:8" ht="27" customHeight="1">
      <c r="A3" s="112"/>
      <c r="H3" s="45"/>
    </row>
    <row r="4" spans="1:9" s="56" customFormat="1" ht="18" customHeight="1">
      <c r="A4" s="92" t="s">
        <v>471</v>
      </c>
      <c r="I4" s="227" t="s">
        <v>0</v>
      </c>
    </row>
    <row r="5" spans="1:9" ht="25.5" customHeight="1">
      <c r="A5" s="197" t="s">
        <v>1</v>
      </c>
      <c r="B5" s="198" t="s">
        <v>54</v>
      </c>
      <c r="C5" s="199"/>
      <c r="D5" s="199"/>
      <c r="E5" s="199"/>
      <c r="F5" s="199"/>
      <c r="G5" s="199"/>
      <c r="H5" s="199"/>
      <c r="I5" s="200" t="s">
        <v>3</v>
      </c>
    </row>
    <row r="6" spans="1:9" ht="130.5" customHeight="1">
      <c r="A6" s="201"/>
      <c r="B6" s="226" t="s">
        <v>55</v>
      </c>
      <c r="C6" s="226" t="s">
        <v>287</v>
      </c>
      <c r="D6" s="226" t="s">
        <v>56</v>
      </c>
      <c r="E6" s="226" t="s">
        <v>263</v>
      </c>
      <c r="F6" s="226" t="s">
        <v>264</v>
      </c>
      <c r="G6" s="226" t="s">
        <v>265</v>
      </c>
      <c r="H6" s="226" t="s">
        <v>349</v>
      </c>
      <c r="I6" s="203"/>
    </row>
    <row r="7" spans="1:9" ht="24.75" customHeight="1">
      <c r="A7" s="477" t="s">
        <v>14</v>
      </c>
      <c r="B7" s="311">
        <v>1469489</v>
      </c>
      <c r="C7" s="311">
        <v>46633</v>
      </c>
      <c r="D7" s="311">
        <v>60</v>
      </c>
      <c r="E7" s="311">
        <v>3001</v>
      </c>
      <c r="F7" s="311">
        <v>146</v>
      </c>
      <c r="G7" s="311">
        <v>9059</v>
      </c>
      <c r="H7" s="311">
        <v>0</v>
      </c>
      <c r="I7" s="315">
        <f>SUM(B7:H7)</f>
        <v>1528388</v>
      </c>
    </row>
    <row r="8" spans="1:11" ht="24.75" customHeight="1">
      <c r="A8" s="478" t="s">
        <v>15</v>
      </c>
      <c r="B8" s="312">
        <v>3903</v>
      </c>
      <c r="C8" s="312">
        <v>585</v>
      </c>
      <c r="D8" s="312" t="s">
        <v>479</v>
      </c>
      <c r="E8" s="312" t="s">
        <v>479</v>
      </c>
      <c r="F8" s="312" t="s">
        <v>479</v>
      </c>
      <c r="G8" s="312">
        <v>26</v>
      </c>
      <c r="H8" s="312" t="s">
        <v>479</v>
      </c>
      <c r="I8" s="314">
        <f aca="true" t="shared" si="0" ref="I8:I20">SUM(B8:H8)</f>
        <v>4514</v>
      </c>
      <c r="K8" s="515"/>
    </row>
    <row r="9" spans="1:9" ht="24.75" customHeight="1">
      <c r="A9" s="477" t="s">
        <v>300</v>
      </c>
      <c r="B9" s="311" t="s">
        <v>479</v>
      </c>
      <c r="C9" s="311">
        <v>0</v>
      </c>
      <c r="D9" s="311" t="s">
        <v>479</v>
      </c>
      <c r="E9" s="311" t="s">
        <v>479</v>
      </c>
      <c r="F9" s="311" t="s">
        <v>479</v>
      </c>
      <c r="G9" s="311" t="s">
        <v>479</v>
      </c>
      <c r="H9" s="311" t="s">
        <v>479</v>
      </c>
      <c r="I9" s="315">
        <f t="shared" si="0"/>
        <v>0</v>
      </c>
    </row>
    <row r="10" spans="1:9" ht="24.75" customHeight="1">
      <c r="A10" s="478" t="s">
        <v>16</v>
      </c>
      <c r="B10" s="312" t="s">
        <v>479</v>
      </c>
      <c r="C10" s="312" t="s">
        <v>479</v>
      </c>
      <c r="D10" s="312">
        <v>0</v>
      </c>
      <c r="E10" s="312" t="s">
        <v>479</v>
      </c>
      <c r="F10" s="312" t="s">
        <v>479</v>
      </c>
      <c r="G10" s="312" t="s">
        <v>479</v>
      </c>
      <c r="H10" s="312" t="s">
        <v>479</v>
      </c>
      <c r="I10" s="314">
        <f t="shared" si="0"/>
        <v>0</v>
      </c>
    </row>
    <row r="11" spans="1:9" ht="24.75" customHeight="1">
      <c r="A11" s="477" t="s">
        <v>17</v>
      </c>
      <c r="B11" s="311" t="s">
        <v>479</v>
      </c>
      <c r="C11" s="311" t="s">
        <v>479</v>
      </c>
      <c r="D11" s="311" t="s">
        <v>479</v>
      </c>
      <c r="E11" s="311">
        <v>0</v>
      </c>
      <c r="F11" s="311" t="s">
        <v>479</v>
      </c>
      <c r="G11" s="311" t="s">
        <v>479</v>
      </c>
      <c r="H11" s="311" t="s">
        <v>479</v>
      </c>
      <c r="I11" s="315">
        <f t="shared" si="0"/>
        <v>0</v>
      </c>
    </row>
    <row r="12" spans="1:9" ht="24.75" customHeight="1">
      <c r="A12" s="478" t="s">
        <v>19</v>
      </c>
      <c r="B12" s="312">
        <v>13</v>
      </c>
      <c r="C12" s="312" t="s">
        <v>479</v>
      </c>
      <c r="D12" s="312" t="s">
        <v>479</v>
      </c>
      <c r="E12" s="312" t="s">
        <v>479</v>
      </c>
      <c r="F12" s="312" t="s">
        <v>479</v>
      </c>
      <c r="G12" s="312">
        <v>0</v>
      </c>
      <c r="H12" s="312" t="s">
        <v>479</v>
      </c>
      <c r="I12" s="314">
        <f t="shared" si="0"/>
        <v>13</v>
      </c>
    </row>
    <row r="13" spans="1:9" ht="24.75" customHeight="1">
      <c r="A13" s="477" t="s">
        <v>20</v>
      </c>
      <c r="B13" s="311" t="s">
        <v>479</v>
      </c>
      <c r="C13" s="311" t="s">
        <v>479</v>
      </c>
      <c r="D13" s="311" t="s">
        <v>479</v>
      </c>
      <c r="E13" s="311" t="s">
        <v>479</v>
      </c>
      <c r="F13" s="311" t="s">
        <v>479</v>
      </c>
      <c r="G13" s="311" t="s">
        <v>479</v>
      </c>
      <c r="H13" s="311" t="s">
        <v>479</v>
      </c>
      <c r="I13" s="315">
        <f t="shared" si="0"/>
        <v>0</v>
      </c>
    </row>
    <row r="14" spans="1:9" ht="24.75" customHeight="1">
      <c r="A14" s="478" t="s">
        <v>21</v>
      </c>
      <c r="B14" s="312" t="s">
        <v>479</v>
      </c>
      <c r="C14" s="312" t="s">
        <v>479</v>
      </c>
      <c r="D14" s="312" t="s">
        <v>479</v>
      </c>
      <c r="E14" s="312" t="s">
        <v>479</v>
      </c>
      <c r="F14" s="312" t="s">
        <v>479</v>
      </c>
      <c r="G14" s="312" t="s">
        <v>479</v>
      </c>
      <c r="H14" s="312" t="s">
        <v>479</v>
      </c>
      <c r="I14" s="314">
        <f t="shared" si="0"/>
        <v>0</v>
      </c>
    </row>
    <row r="15" spans="1:9" ht="24.75" customHeight="1">
      <c r="A15" s="477" t="s">
        <v>24</v>
      </c>
      <c r="B15" s="311" t="s">
        <v>479</v>
      </c>
      <c r="C15" s="311" t="s">
        <v>479</v>
      </c>
      <c r="D15" s="311" t="s">
        <v>479</v>
      </c>
      <c r="E15" s="311" t="s">
        <v>479</v>
      </c>
      <c r="F15" s="311" t="s">
        <v>479</v>
      </c>
      <c r="G15" s="311" t="s">
        <v>479</v>
      </c>
      <c r="H15" s="311" t="s">
        <v>479</v>
      </c>
      <c r="I15" s="315">
        <f t="shared" si="0"/>
        <v>0</v>
      </c>
    </row>
    <row r="16" spans="1:9" ht="24.75" customHeight="1">
      <c r="A16" s="478" t="s">
        <v>397</v>
      </c>
      <c r="B16" s="312">
        <v>34</v>
      </c>
      <c r="C16" s="312" t="s">
        <v>479</v>
      </c>
      <c r="D16" s="312" t="s">
        <v>479</v>
      </c>
      <c r="E16" s="312" t="s">
        <v>479</v>
      </c>
      <c r="F16" s="312" t="s">
        <v>479</v>
      </c>
      <c r="G16" s="312" t="s">
        <v>479</v>
      </c>
      <c r="H16" s="312" t="s">
        <v>479</v>
      </c>
      <c r="I16" s="314">
        <f t="shared" si="0"/>
        <v>34</v>
      </c>
    </row>
    <row r="17" spans="1:9" ht="24.75" customHeight="1">
      <c r="A17" s="477" t="s">
        <v>398</v>
      </c>
      <c r="B17" s="311" t="s">
        <v>479</v>
      </c>
      <c r="C17" s="311">
        <v>2</v>
      </c>
      <c r="D17" s="311">
        <v>4</v>
      </c>
      <c r="E17" s="311" t="s">
        <v>479</v>
      </c>
      <c r="F17" s="311" t="s">
        <v>479</v>
      </c>
      <c r="G17" s="311" t="s">
        <v>479</v>
      </c>
      <c r="H17" s="311" t="s">
        <v>479</v>
      </c>
      <c r="I17" s="315">
        <f t="shared" si="0"/>
        <v>6</v>
      </c>
    </row>
    <row r="18" spans="1:9" ht="24.75" customHeight="1">
      <c r="A18" s="478" t="s">
        <v>33</v>
      </c>
      <c r="B18" s="312" t="s">
        <v>479</v>
      </c>
      <c r="C18" s="312" t="s">
        <v>479</v>
      </c>
      <c r="D18" s="312" t="s">
        <v>479</v>
      </c>
      <c r="E18" s="312" t="s">
        <v>479</v>
      </c>
      <c r="F18" s="312" t="s">
        <v>479</v>
      </c>
      <c r="G18" s="312" t="s">
        <v>479</v>
      </c>
      <c r="H18" s="312" t="s">
        <v>479</v>
      </c>
      <c r="I18" s="314">
        <f t="shared" si="0"/>
        <v>0</v>
      </c>
    </row>
    <row r="19" spans="1:9" ht="24.75" customHeight="1">
      <c r="A19" s="477" t="s">
        <v>338</v>
      </c>
      <c r="B19" s="311" t="s">
        <v>479</v>
      </c>
      <c r="C19" s="311" t="s">
        <v>479</v>
      </c>
      <c r="D19" s="311" t="s">
        <v>479</v>
      </c>
      <c r="E19" s="311" t="s">
        <v>479</v>
      </c>
      <c r="F19" s="311" t="s">
        <v>479</v>
      </c>
      <c r="G19" s="311" t="s">
        <v>479</v>
      </c>
      <c r="H19" s="311" t="s">
        <v>479</v>
      </c>
      <c r="I19" s="315">
        <f t="shared" si="0"/>
        <v>0</v>
      </c>
    </row>
    <row r="20" spans="1:9" ht="24.75" customHeight="1">
      <c r="A20" s="460" t="s">
        <v>395</v>
      </c>
      <c r="B20" s="312" t="s">
        <v>479</v>
      </c>
      <c r="C20" s="312" t="s">
        <v>479</v>
      </c>
      <c r="D20" s="312" t="s">
        <v>479</v>
      </c>
      <c r="E20" s="312" t="s">
        <v>479</v>
      </c>
      <c r="F20" s="312">
        <v>0</v>
      </c>
      <c r="G20" s="312" t="s">
        <v>479</v>
      </c>
      <c r="H20" s="312">
        <v>120735</v>
      </c>
      <c r="I20" s="314">
        <f t="shared" si="0"/>
        <v>120735</v>
      </c>
    </row>
    <row r="21" spans="1:16" ht="30" customHeight="1">
      <c r="A21" s="204" t="s">
        <v>57</v>
      </c>
      <c r="B21" s="214">
        <f>SUM(B7:B20)</f>
        <v>1473439</v>
      </c>
      <c r="C21" s="214">
        <f aca="true" t="shared" si="1" ref="C21:I21">SUM(C7:C20)</f>
        <v>47220</v>
      </c>
      <c r="D21" s="214">
        <f t="shared" si="1"/>
        <v>64</v>
      </c>
      <c r="E21" s="214">
        <f t="shared" si="1"/>
        <v>3001</v>
      </c>
      <c r="F21" s="214">
        <f t="shared" si="1"/>
        <v>146</v>
      </c>
      <c r="G21" s="214">
        <f t="shared" si="1"/>
        <v>9085</v>
      </c>
      <c r="H21" s="214">
        <f t="shared" si="1"/>
        <v>120735</v>
      </c>
      <c r="I21" s="214">
        <f t="shared" si="1"/>
        <v>1653690</v>
      </c>
      <c r="J21" s="471"/>
      <c r="K21" s="471"/>
      <c r="L21" s="471"/>
      <c r="M21" s="471"/>
      <c r="N21" s="471"/>
      <c r="O21" s="471"/>
      <c r="P21" s="471"/>
    </row>
    <row r="22" spans="1:9" ht="18">
      <c r="A22" s="157" t="s">
        <v>563</v>
      </c>
      <c r="B22" s="37"/>
      <c r="C22" s="37"/>
      <c r="D22" s="37"/>
      <c r="E22" s="37"/>
      <c r="F22" s="37"/>
      <c r="G22" s="33"/>
      <c r="H22" s="37"/>
      <c r="I22" s="37"/>
    </row>
    <row r="23" spans="1:9" ht="18">
      <c r="A23" s="430"/>
      <c r="B23" s="431"/>
      <c r="C23" s="432"/>
      <c r="D23" s="432"/>
      <c r="E23" s="432"/>
      <c r="F23" s="432"/>
      <c r="G23" s="697"/>
      <c r="H23" s="431"/>
      <c r="I23" s="431"/>
    </row>
    <row r="24" spans="1:9" ht="18">
      <c r="A24" s="430"/>
      <c r="B24" s="433"/>
      <c r="C24" s="433"/>
      <c r="D24" s="433"/>
      <c r="E24" s="433"/>
      <c r="F24" s="433"/>
      <c r="G24" s="697"/>
      <c r="H24" s="433"/>
      <c r="I24" s="433"/>
    </row>
    <row r="25" spans="1:9" ht="18">
      <c r="A25" s="430"/>
      <c r="B25" s="434"/>
      <c r="C25" s="434"/>
      <c r="D25" s="434"/>
      <c r="E25" s="434"/>
      <c r="F25" s="434"/>
      <c r="G25" s="434"/>
      <c r="H25" s="434"/>
      <c r="I25" s="434"/>
    </row>
    <row r="26" spans="1:9" ht="18">
      <c r="A26" s="435"/>
      <c r="B26" s="443"/>
      <c r="C26" s="444"/>
      <c r="D26" s="444"/>
      <c r="E26" s="444"/>
      <c r="F26" s="444"/>
      <c r="G26" s="444"/>
      <c r="H26" s="444"/>
      <c r="I26" s="444"/>
    </row>
    <row r="27" spans="1:9" ht="12.75">
      <c r="A27" s="309"/>
      <c r="B27" s="309"/>
      <c r="C27" s="309"/>
      <c r="D27" s="309"/>
      <c r="E27" s="309"/>
      <c r="F27" s="309"/>
      <c r="G27" s="309"/>
      <c r="H27" s="309"/>
      <c r="I27" s="309"/>
    </row>
    <row r="28" spans="2:11" ht="20.25">
      <c r="B28" s="65"/>
      <c r="D28" s="302"/>
      <c r="K28" s="503"/>
    </row>
    <row r="29" ht="12.75">
      <c r="K29" s="503"/>
    </row>
    <row r="30" ht="12.75">
      <c r="K30" s="503"/>
    </row>
    <row r="31" ht="12.75">
      <c r="K31" s="503"/>
    </row>
    <row r="32" ht="12.75">
      <c r="K32" s="503"/>
    </row>
    <row r="33" ht="12.75">
      <c r="K33" s="503"/>
    </row>
    <row r="34" ht="12.75">
      <c r="K34" s="503"/>
    </row>
    <row r="35" ht="12.75">
      <c r="K35" s="503"/>
    </row>
    <row r="66" ht="12.75">
      <c r="L66" s="72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5"/>
  <sheetViews>
    <sheetView showGridLines="0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44.140625" style="678" customWidth="1"/>
    <col min="2" max="2" width="17.00390625" style="678" customWidth="1"/>
    <col min="3" max="3" width="16.140625" style="678" customWidth="1"/>
    <col min="4" max="4" width="17.28125" style="678" customWidth="1"/>
    <col min="5" max="5" width="18.00390625" style="678" customWidth="1"/>
    <col min="6" max="7" width="9.140625" style="678" customWidth="1"/>
    <col min="8" max="16384" width="9.140625" style="678" customWidth="1"/>
  </cols>
  <sheetData>
    <row r="1" spans="1:5" s="674" customFormat="1" ht="20.25">
      <c r="A1" s="73" t="s">
        <v>460</v>
      </c>
      <c r="E1" s="675"/>
    </row>
    <row r="2" spans="1:5" s="674" customFormat="1" ht="20.25">
      <c r="A2" s="90" t="s">
        <v>461</v>
      </c>
      <c r="E2" s="675"/>
    </row>
    <row r="3" spans="1:5" s="674" customFormat="1" ht="20.25">
      <c r="A3" s="483" t="s">
        <v>401</v>
      </c>
      <c r="B3" s="483"/>
      <c r="C3" s="483"/>
      <c r="D3" s="483"/>
      <c r="E3" s="676"/>
    </row>
    <row r="4" spans="1:5" ht="12.75" customHeight="1">
      <c r="A4" s="677"/>
      <c r="E4" s="679"/>
    </row>
    <row r="5" spans="1:5" ht="18">
      <c r="A5" s="680" t="s">
        <v>551</v>
      </c>
      <c r="B5" s="680"/>
      <c r="C5" s="680"/>
      <c r="D5" s="680"/>
      <c r="E5" s="681" t="s">
        <v>0</v>
      </c>
    </row>
    <row r="6" spans="1:5" ht="19.5" customHeight="1">
      <c r="A6" s="141" t="s">
        <v>1</v>
      </c>
      <c r="B6" s="682" t="s">
        <v>60</v>
      </c>
      <c r="C6" s="683"/>
      <c r="D6" s="683"/>
      <c r="E6" s="684" t="s">
        <v>3</v>
      </c>
    </row>
    <row r="7" spans="1:5" ht="56.25" customHeight="1">
      <c r="A7" s="136"/>
      <c r="B7" s="685" t="s">
        <v>61</v>
      </c>
      <c r="C7" s="685" t="s">
        <v>62</v>
      </c>
      <c r="D7" s="685" t="s">
        <v>235</v>
      </c>
      <c r="E7" s="686"/>
    </row>
    <row r="8" spans="1:5" ht="15.75" customHeight="1">
      <c r="A8" s="118" t="s">
        <v>13</v>
      </c>
      <c r="B8" s="687"/>
      <c r="C8" s="687"/>
      <c r="D8" s="687"/>
      <c r="E8" s="687"/>
    </row>
    <row r="9" spans="1:5" ht="15.75" customHeight="1">
      <c r="A9" s="119" t="s">
        <v>14</v>
      </c>
      <c r="B9" s="349">
        <v>828857</v>
      </c>
      <c r="C9" s="349">
        <v>322518</v>
      </c>
      <c r="D9" s="349">
        <v>1528388</v>
      </c>
      <c r="E9" s="350">
        <v>2679763</v>
      </c>
    </row>
    <row r="10" spans="1:5" ht="15.75" customHeight="1">
      <c r="A10" s="121" t="s">
        <v>15</v>
      </c>
      <c r="B10" s="347">
        <v>255627</v>
      </c>
      <c r="C10" s="347">
        <v>11394</v>
      </c>
      <c r="D10" s="347">
        <v>4514</v>
      </c>
      <c r="E10" s="348">
        <v>271535</v>
      </c>
    </row>
    <row r="11" spans="1:5" ht="15.75" customHeight="1">
      <c r="A11" s="119" t="s">
        <v>300</v>
      </c>
      <c r="B11" s="349">
        <v>11537</v>
      </c>
      <c r="C11" s="349">
        <v>0</v>
      </c>
      <c r="D11" s="349">
        <v>0</v>
      </c>
      <c r="E11" s="350">
        <v>11537</v>
      </c>
    </row>
    <row r="12" spans="1:5" ht="15.75" customHeight="1">
      <c r="A12" s="121" t="s">
        <v>16</v>
      </c>
      <c r="B12" s="347">
        <v>1994</v>
      </c>
      <c r="C12" s="347">
        <v>0</v>
      </c>
      <c r="D12" s="347">
        <v>0</v>
      </c>
      <c r="E12" s="348">
        <v>1994</v>
      </c>
    </row>
    <row r="13" spans="1:5" ht="15.75" customHeight="1">
      <c r="A13" s="119" t="s">
        <v>17</v>
      </c>
      <c r="B13" s="349">
        <v>508</v>
      </c>
      <c r="C13" s="349">
        <v>0</v>
      </c>
      <c r="D13" s="349">
        <v>0</v>
      </c>
      <c r="E13" s="350">
        <v>508</v>
      </c>
    </row>
    <row r="14" spans="1:5" ht="15.75" customHeight="1">
      <c r="A14" s="121" t="s">
        <v>18</v>
      </c>
      <c r="B14" s="347">
        <v>3896</v>
      </c>
      <c r="C14" s="347">
        <v>0</v>
      </c>
      <c r="D14" s="347">
        <v>0</v>
      </c>
      <c r="E14" s="348">
        <v>3896</v>
      </c>
    </row>
    <row r="15" spans="1:5" ht="15.75" customHeight="1">
      <c r="A15" s="119" t="s">
        <v>19</v>
      </c>
      <c r="B15" s="349">
        <v>15448</v>
      </c>
      <c r="C15" s="349">
        <v>0</v>
      </c>
      <c r="D15" s="349">
        <v>13</v>
      </c>
      <c r="E15" s="350">
        <v>15461</v>
      </c>
    </row>
    <row r="16" spans="1:5" ht="15.75" customHeight="1">
      <c r="A16" s="121" t="s">
        <v>20</v>
      </c>
      <c r="B16" s="347">
        <v>235</v>
      </c>
      <c r="C16" s="347">
        <v>0</v>
      </c>
      <c r="D16" s="347">
        <v>0</v>
      </c>
      <c r="E16" s="348">
        <v>235</v>
      </c>
    </row>
    <row r="17" spans="1:5" ht="15.75" customHeight="1">
      <c r="A17" s="119" t="s">
        <v>21</v>
      </c>
      <c r="B17" s="349"/>
      <c r="C17" s="349"/>
      <c r="D17" s="349"/>
      <c r="E17" s="350"/>
    </row>
    <row r="18" spans="1:5" ht="15.75" customHeight="1">
      <c r="A18" s="123" t="s">
        <v>22</v>
      </c>
      <c r="B18" s="347">
        <v>4358</v>
      </c>
      <c r="C18" s="347">
        <v>0</v>
      </c>
      <c r="D18" s="347">
        <v>0</v>
      </c>
      <c r="E18" s="348">
        <v>4358</v>
      </c>
    </row>
    <row r="19" spans="1:5" ht="15.75" customHeight="1">
      <c r="A19" s="124" t="s">
        <v>117</v>
      </c>
      <c r="B19" s="349">
        <v>0</v>
      </c>
      <c r="C19" s="349">
        <v>0</v>
      </c>
      <c r="D19" s="349">
        <v>0</v>
      </c>
      <c r="E19" s="350">
        <v>0</v>
      </c>
    </row>
    <row r="20" spans="1:5" ht="15.75" customHeight="1">
      <c r="A20" s="123" t="s">
        <v>462</v>
      </c>
      <c r="B20" s="347">
        <v>194</v>
      </c>
      <c r="C20" s="347">
        <v>0</v>
      </c>
      <c r="D20" s="347">
        <v>0</v>
      </c>
      <c r="E20" s="348">
        <v>194</v>
      </c>
    </row>
    <row r="21" spans="1:5" ht="15.75" customHeight="1">
      <c r="A21" s="119" t="s">
        <v>24</v>
      </c>
      <c r="B21" s="349">
        <v>691</v>
      </c>
      <c r="C21" s="349">
        <v>0</v>
      </c>
      <c r="D21" s="349">
        <v>0</v>
      </c>
      <c r="E21" s="350">
        <v>691</v>
      </c>
    </row>
    <row r="22" spans="1:5" ht="15.75" customHeight="1">
      <c r="A22" s="121" t="s">
        <v>25</v>
      </c>
      <c r="B22" s="347">
        <v>795</v>
      </c>
      <c r="C22" s="347">
        <v>0</v>
      </c>
      <c r="D22" s="347">
        <v>0</v>
      </c>
      <c r="E22" s="348">
        <v>795</v>
      </c>
    </row>
    <row r="23" spans="1:5" ht="15.75" customHeight="1">
      <c r="A23" s="119" t="s">
        <v>153</v>
      </c>
      <c r="B23" s="349">
        <v>8380</v>
      </c>
      <c r="C23" s="349">
        <v>0</v>
      </c>
      <c r="D23" s="349">
        <v>0</v>
      </c>
      <c r="E23" s="350">
        <v>8380</v>
      </c>
    </row>
    <row r="24" spans="1:5" ht="15.75" customHeight="1">
      <c r="A24" s="121" t="s">
        <v>26</v>
      </c>
      <c r="B24" s="347">
        <v>4306</v>
      </c>
      <c r="C24" s="347">
        <v>0</v>
      </c>
      <c r="D24" s="347">
        <v>34</v>
      </c>
      <c r="E24" s="348">
        <v>4340</v>
      </c>
    </row>
    <row r="25" spans="1:5" ht="15.75" customHeight="1">
      <c r="A25" s="119" t="s">
        <v>27</v>
      </c>
      <c r="B25" s="349">
        <v>196</v>
      </c>
      <c r="C25" s="349">
        <v>0</v>
      </c>
      <c r="D25" s="349">
        <v>0</v>
      </c>
      <c r="E25" s="350">
        <v>196</v>
      </c>
    </row>
    <row r="26" spans="1:5" ht="15.75" customHeight="1">
      <c r="A26" s="121" t="s">
        <v>28</v>
      </c>
      <c r="B26" s="347">
        <v>37708</v>
      </c>
      <c r="C26" s="347">
        <v>0</v>
      </c>
      <c r="D26" s="347">
        <v>6</v>
      </c>
      <c r="E26" s="348">
        <v>37714</v>
      </c>
    </row>
    <row r="27" spans="1:5" ht="15.75" customHeight="1">
      <c r="A27" s="119" t="s">
        <v>29</v>
      </c>
      <c r="B27" s="349">
        <v>5102</v>
      </c>
      <c r="C27" s="349">
        <v>0</v>
      </c>
      <c r="D27" s="349">
        <v>0</v>
      </c>
      <c r="E27" s="350">
        <v>5102</v>
      </c>
    </row>
    <row r="28" spans="1:5" ht="15.75" customHeight="1">
      <c r="A28" s="121" t="s">
        <v>30</v>
      </c>
      <c r="B28" s="347">
        <v>50</v>
      </c>
      <c r="C28" s="347">
        <v>0</v>
      </c>
      <c r="D28" s="347">
        <v>0</v>
      </c>
      <c r="E28" s="348">
        <v>50</v>
      </c>
    </row>
    <row r="29" spans="1:5" ht="15.75" customHeight="1">
      <c r="A29" s="119" t="s">
        <v>31</v>
      </c>
      <c r="B29" s="349">
        <v>257</v>
      </c>
      <c r="C29" s="349">
        <v>0</v>
      </c>
      <c r="D29" s="349">
        <v>0</v>
      </c>
      <c r="E29" s="350">
        <v>257</v>
      </c>
    </row>
    <row r="30" spans="1:5" ht="15.75" customHeight="1">
      <c r="A30" s="121" t="s">
        <v>32</v>
      </c>
      <c r="B30" s="347">
        <v>12</v>
      </c>
      <c r="C30" s="347">
        <v>0</v>
      </c>
      <c r="D30" s="347">
        <v>0</v>
      </c>
      <c r="E30" s="348">
        <v>12</v>
      </c>
    </row>
    <row r="31" spans="1:5" ht="15.75" customHeight="1">
      <c r="A31" s="119" t="s">
        <v>33</v>
      </c>
      <c r="B31" s="349"/>
      <c r="C31" s="349"/>
      <c r="D31" s="349"/>
      <c r="E31" s="350"/>
    </row>
    <row r="32" spans="1:5" ht="15.75" customHeight="1">
      <c r="A32" s="127" t="s">
        <v>34</v>
      </c>
      <c r="B32" s="347">
        <v>0</v>
      </c>
      <c r="C32" s="347">
        <v>0</v>
      </c>
      <c r="D32" s="347">
        <v>0</v>
      </c>
      <c r="E32" s="348">
        <v>0</v>
      </c>
    </row>
    <row r="33" spans="1:5" ht="19.5" customHeight="1">
      <c r="A33" s="126" t="s">
        <v>239</v>
      </c>
      <c r="B33" s="349"/>
      <c r="C33" s="349"/>
      <c r="D33" s="349"/>
      <c r="E33" s="350"/>
    </row>
    <row r="34" spans="1:5" ht="15.75" customHeight="1">
      <c r="A34" s="125" t="s">
        <v>35</v>
      </c>
      <c r="B34" s="347">
        <v>351</v>
      </c>
      <c r="C34" s="347">
        <v>0</v>
      </c>
      <c r="D34" s="347">
        <v>0</v>
      </c>
      <c r="E34" s="348">
        <v>351</v>
      </c>
    </row>
    <row r="35" spans="1:5" ht="15.75" customHeight="1">
      <c r="A35" s="127" t="s">
        <v>36</v>
      </c>
      <c r="B35" s="349">
        <v>0</v>
      </c>
      <c r="C35" s="349">
        <v>0</v>
      </c>
      <c r="D35" s="349">
        <v>0</v>
      </c>
      <c r="E35" s="350">
        <v>0</v>
      </c>
    </row>
    <row r="36" spans="1:5" ht="15.75" customHeight="1">
      <c r="A36" s="125" t="s">
        <v>463</v>
      </c>
      <c r="B36" s="347">
        <v>0</v>
      </c>
      <c r="C36" s="347">
        <v>0</v>
      </c>
      <c r="D36" s="347">
        <v>0</v>
      </c>
      <c r="E36" s="348">
        <v>0</v>
      </c>
    </row>
    <row r="37" spans="1:5" ht="15.75" customHeight="1">
      <c r="A37" s="688" t="s">
        <v>241</v>
      </c>
      <c r="B37" s="349"/>
      <c r="C37" s="349"/>
      <c r="D37" s="349"/>
      <c r="E37" s="350"/>
    </row>
    <row r="38" spans="1:5" ht="15.75" customHeight="1">
      <c r="A38" s="175" t="s">
        <v>37</v>
      </c>
      <c r="B38" s="347">
        <v>2124</v>
      </c>
      <c r="C38" s="347">
        <v>0</v>
      </c>
      <c r="D38" s="347">
        <v>0</v>
      </c>
      <c r="E38" s="348">
        <v>2124</v>
      </c>
    </row>
    <row r="39" spans="1:5" ht="15.75" customHeight="1">
      <c r="A39" s="127" t="s">
        <v>38</v>
      </c>
      <c r="B39" s="349">
        <v>0</v>
      </c>
      <c r="C39" s="349">
        <v>0</v>
      </c>
      <c r="D39" s="349">
        <v>0</v>
      </c>
      <c r="E39" s="350">
        <v>0</v>
      </c>
    </row>
    <row r="40" spans="1:5" ht="15.75" customHeight="1">
      <c r="A40" s="125" t="s">
        <v>242</v>
      </c>
      <c r="B40" s="347">
        <v>0</v>
      </c>
      <c r="C40" s="347">
        <v>0</v>
      </c>
      <c r="D40" s="347">
        <v>0</v>
      </c>
      <c r="E40" s="348">
        <v>0</v>
      </c>
    </row>
    <row r="41" spans="1:5" ht="15.75" customHeight="1">
      <c r="A41" s="689" t="s">
        <v>283</v>
      </c>
      <c r="B41" s="349"/>
      <c r="C41" s="349"/>
      <c r="D41" s="349"/>
      <c r="E41" s="350"/>
    </row>
    <row r="42" spans="1:5" ht="15.75" customHeight="1">
      <c r="A42" s="125" t="s">
        <v>40</v>
      </c>
      <c r="B42" s="347">
        <v>0</v>
      </c>
      <c r="C42" s="347">
        <v>0</v>
      </c>
      <c r="D42" s="347">
        <v>0</v>
      </c>
      <c r="E42" s="348">
        <v>0</v>
      </c>
    </row>
    <row r="43" spans="1:5" ht="15.75" customHeight="1">
      <c r="A43" s="127" t="s">
        <v>41</v>
      </c>
      <c r="B43" s="349">
        <v>0</v>
      </c>
      <c r="C43" s="349">
        <v>0</v>
      </c>
      <c r="D43" s="349">
        <v>0</v>
      </c>
      <c r="E43" s="350">
        <v>0</v>
      </c>
    </row>
    <row r="44" spans="1:5" ht="15.75" customHeight="1">
      <c r="A44" s="125" t="s">
        <v>52</v>
      </c>
      <c r="B44" s="347">
        <v>545</v>
      </c>
      <c r="C44" s="347">
        <v>0</v>
      </c>
      <c r="D44" s="347">
        <v>0</v>
      </c>
      <c r="E44" s="348">
        <v>545</v>
      </c>
    </row>
    <row r="45" spans="1:5" ht="15.75" customHeight="1">
      <c r="A45" s="651" t="s">
        <v>42</v>
      </c>
      <c r="B45" s="349"/>
      <c r="C45" s="349"/>
      <c r="D45" s="349"/>
      <c r="E45" s="350"/>
    </row>
    <row r="46" spans="1:5" ht="15.75" customHeight="1">
      <c r="A46" s="690" t="s">
        <v>464</v>
      </c>
      <c r="B46" s="347">
        <v>148215</v>
      </c>
      <c r="C46" s="347">
        <v>478</v>
      </c>
      <c r="D46" s="347">
        <v>351</v>
      </c>
      <c r="E46" s="348">
        <v>149044</v>
      </c>
    </row>
    <row r="47" spans="1:5" ht="15.75" customHeight="1">
      <c r="A47" s="127" t="s">
        <v>43</v>
      </c>
      <c r="B47" s="349">
        <v>3409</v>
      </c>
      <c r="C47" s="349">
        <v>0</v>
      </c>
      <c r="D47" s="349">
        <v>0</v>
      </c>
      <c r="E47" s="350">
        <v>3409</v>
      </c>
    </row>
    <row r="48" spans="1:5" ht="15.75" customHeight="1">
      <c r="A48" s="125" t="s">
        <v>465</v>
      </c>
      <c r="B48" s="347">
        <v>34</v>
      </c>
      <c r="C48" s="347">
        <v>0</v>
      </c>
      <c r="D48" s="347">
        <v>0</v>
      </c>
      <c r="E48" s="348">
        <v>34</v>
      </c>
    </row>
    <row r="49" spans="1:5" ht="15.75" customHeight="1">
      <c r="A49" s="127" t="s">
        <v>466</v>
      </c>
      <c r="B49" s="349">
        <v>883</v>
      </c>
      <c r="C49" s="349">
        <v>0</v>
      </c>
      <c r="D49" s="349">
        <v>0</v>
      </c>
      <c r="E49" s="350">
        <v>883</v>
      </c>
    </row>
    <row r="50" spans="1:5" ht="15.75" customHeight="1">
      <c r="A50" s="125" t="s">
        <v>44</v>
      </c>
      <c r="B50" s="347">
        <v>9248</v>
      </c>
      <c r="C50" s="347">
        <v>0</v>
      </c>
      <c r="D50" s="347">
        <v>0</v>
      </c>
      <c r="E50" s="348">
        <v>9248</v>
      </c>
    </row>
    <row r="51" spans="1:5" ht="15.75" customHeight="1">
      <c r="A51" s="651" t="s">
        <v>45</v>
      </c>
      <c r="B51" s="349">
        <v>383</v>
      </c>
      <c r="C51" s="349">
        <v>0</v>
      </c>
      <c r="D51" s="349">
        <v>0</v>
      </c>
      <c r="E51" s="350">
        <v>383</v>
      </c>
    </row>
    <row r="52" spans="1:5" ht="15.75" customHeight="1">
      <c r="A52" s="118" t="s">
        <v>46</v>
      </c>
      <c r="B52" s="347">
        <v>12002</v>
      </c>
      <c r="C52" s="347">
        <v>2870</v>
      </c>
      <c r="D52" s="347">
        <v>1043</v>
      </c>
      <c r="E52" s="348">
        <v>15915</v>
      </c>
    </row>
    <row r="53" spans="1:5" ht="15.75" customHeight="1">
      <c r="A53" s="651" t="s">
        <v>48</v>
      </c>
      <c r="B53" s="349">
        <v>406129</v>
      </c>
      <c r="C53" s="349">
        <v>38433</v>
      </c>
      <c r="D53" s="349">
        <v>119341</v>
      </c>
      <c r="E53" s="350">
        <v>563903</v>
      </c>
    </row>
    <row r="54" spans="1:5" ht="15.75" customHeight="1">
      <c r="A54" s="118" t="s">
        <v>50</v>
      </c>
      <c r="B54" s="347">
        <v>0</v>
      </c>
      <c r="C54" s="347">
        <v>0</v>
      </c>
      <c r="D54" s="347">
        <v>0</v>
      </c>
      <c r="E54" s="348">
        <v>0</v>
      </c>
    </row>
    <row r="55" spans="1:5" ht="18">
      <c r="A55" s="691" t="s">
        <v>3</v>
      </c>
      <c r="B55" s="692">
        <v>1763474</v>
      </c>
      <c r="C55" s="692">
        <v>375693</v>
      </c>
      <c r="D55" s="692">
        <v>1653690</v>
      </c>
      <c r="E55" s="692">
        <v>3792857</v>
      </c>
    </row>
    <row r="56" spans="1:5" ht="18">
      <c r="A56" s="718" t="s">
        <v>555</v>
      </c>
      <c r="B56" s="719">
        <f>B55/$E$55</f>
        <v>0.4649460815422253</v>
      </c>
      <c r="C56" s="720">
        <f>C55/$E$55</f>
        <v>0.09905277209238313</v>
      </c>
      <c r="D56" s="720">
        <f>D55/$E$55</f>
        <v>0.43600114636539156</v>
      </c>
      <c r="E56" s="720">
        <f>E55/$E$55</f>
        <v>1</v>
      </c>
    </row>
    <row r="57" spans="2:5" ht="15" hidden="1">
      <c r="B57" s="693"/>
      <c r="C57" s="693"/>
      <c r="D57" s="693"/>
      <c r="E57" s="694"/>
    </row>
    <row r="58" spans="2:5" ht="15" hidden="1">
      <c r="B58" s="693"/>
      <c r="C58" s="734">
        <f>C53+C52+C46</f>
        <v>41781</v>
      </c>
      <c r="D58" s="734">
        <f>D53+D52+D46</f>
        <v>120735</v>
      </c>
      <c r="E58" s="694"/>
    </row>
    <row r="59" spans="2:5" ht="15">
      <c r="B59" s="693"/>
      <c r="C59" s="693"/>
      <c r="D59" s="693"/>
      <c r="E59" s="694"/>
    </row>
    <row r="60" spans="2:5" ht="15">
      <c r="B60" s="695"/>
      <c r="C60" s="695"/>
      <c r="D60" s="693"/>
      <c r="E60" s="694"/>
    </row>
    <row r="61" spans="2:5" ht="15">
      <c r="B61" s="63"/>
      <c r="C61" s="63"/>
      <c r="D61" s="63"/>
      <c r="E61" s="696"/>
    </row>
    <row r="62" spans="2:5" ht="15">
      <c r="B62" s="695"/>
      <c r="C62" s="695"/>
      <c r="D62" s="695"/>
      <c r="E62" s="696"/>
    </row>
    <row r="63" spans="2:5" ht="15">
      <c r="B63" s="695"/>
      <c r="C63" s="695"/>
      <c r="D63" s="695"/>
      <c r="E63" s="696"/>
    </row>
    <row r="64" spans="2:5" ht="15">
      <c r="B64" s="695"/>
      <c r="C64" s="695"/>
      <c r="D64" s="695"/>
      <c r="E64" s="696"/>
    </row>
    <row r="65" spans="2:5" ht="15">
      <c r="B65" s="695"/>
      <c r="C65" s="695"/>
      <c r="D65" s="695"/>
      <c r="E65" s="696"/>
    </row>
    <row r="66" spans="2:5" ht="15">
      <c r="B66" s="695"/>
      <c r="C66" s="695"/>
      <c r="D66" s="695"/>
      <c r="E66" s="696"/>
    </row>
    <row r="67" spans="2:5" ht="15">
      <c r="B67" s="695"/>
      <c r="C67" s="695"/>
      <c r="D67" s="695"/>
      <c r="E67" s="696"/>
    </row>
    <row r="68" spans="2:5" ht="15">
      <c r="B68" s="695"/>
      <c r="C68" s="695"/>
      <c r="D68" s="695"/>
      <c r="E68" s="696"/>
    </row>
    <row r="69" spans="2:5" ht="15">
      <c r="B69" s="695"/>
      <c r="C69" s="695"/>
      <c r="D69" s="695"/>
      <c r="E69" s="696"/>
    </row>
    <row r="70" spans="2:5" ht="15">
      <c r="B70" s="695"/>
      <c r="C70" s="695"/>
      <c r="D70" s="695"/>
      <c r="E70" s="696"/>
    </row>
    <row r="71" spans="2:5" ht="15">
      <c r="B71" s="695"/>
      <c r="C71" s="695"/>
      <c r="D71" s="695"/>
      <c r="E71" s="696"/>
    </row>
    <row r="72" spans="2:5" ht="15">
      <c r="B72" s="695"/>
      <c r="C72" s="695"/>
      <c r="D72" s="695"/>
      <c r="E72" s="696"/>
    </row>
    <row r="73" spans="2:5" ht="15">
      <c r="B73" s="695"/>
      <c r="C73" s="695"/>
      <c r="D73" s="695"/>
      <c r="E73" s="696"/>
    </row>
    <row r="74" spans="2:5" ht="15">
      <c r="B74" s="695"/>
      <c r="C74" s="695"/>
      <c r="D74" s="695"/>
      <c r="E74" s="696"/>
    </row>
    <row r="75" spans="2:5" ht="15">
      <c r="B75" s="695"/>
      <c r="C75" s="695"/>
      <c r="D75" s="695"/>
      <c r="E75" s="696"/>
    </row>
    <row r="76" spans="2:5" ht="15">
      <c r="B76" s="695"/>
      <c r="C76" s="695"/>
      <c r="D76" s="695"/>
      <c r="E76" s="696"/>
    </row>
    <row r="77" spans="2:5" ht="15">
      <c r="B77" s="695"/>
      <c r="C77" s="695"/>
      <c r="D77" s="695"/>
      <c r="E77" s="696"/>
    </row>
    <row r="78" spans="2:5" ht="15">
      <c r="B78" s="695"/>
      <c r="C78" s="695"/>
      <c r="D78" s="695"/>
      <c r="E78" s="696"/>
    </row>
    <row r="79" spans="2:5" ht="15">
      <c r="B79" s="695"/>
      <c r="C79" s="695"/>
      <c r="D79" s="695"/>
      <c r="E79" s="696"/>
    </row>
    <row r="80" spans="2:5" ht="15">
      <c r="B80" s="695"/>
      <c r="C80" s="695"/>
      <c r="D80" s="695"/>
      <c r="E80" s="696"/>
    </row>
    <row r="81" spans="2:5" ht="15">
      <c r="B81" s="695"/>
      <c r="C81" s="695"/>
      <c r="D81" s="695"/>
      <c r="E81" s="696"/>
    </row>
    <row r="82" spans="2:5" ht="15">
      <c r="B82" s="695"/>
      <c r="C82" s="695"/>
      <c r="D82" s="695"/>
      <c r="E82" s="696"/>
    </row>
    <row r="83" spans="2:5" ht="15">
      <c r="B83" s="695"/>
      <c r="C83" s="695"/>
      <c r="D83" s="695"/>
      <c r="E83" s="696"/>
    </row>
    <row r="84" spans="2:5" ht="15">
      <c r="B84" s="695"/>
      <c r="C84" s="695"/>
      <c r="D84" s="695"/>
      <c r="E84" s="696"/>
    </row>
    <row r="85" spans="2:5" ht="15">
      <c r="B85" s="695"/>
      <c r="C85" s="695"/>
      <c r="D85" s="695"/>
      <c r="E85" s="696"/>
    </row>
    <row r="86" spans="2:5" ht="15">
      <c r="B86" s="695"/>
      <c r="C86" s="695"/>
      <c r="D86" s="695"/>
      <c r="E86" s="696"/>
    </row>
    <row r="87" spans="2:5" ht="15">
      <c r="B87" s="695"/>
      <c r="C87" s="695"/>
      <c r="D87" s="695"/>
      <c r="E87" s="696"/>
    </row>
    <row r="88" spans="2:5" ht="15">
      <c r="B88" s="695"/>
      <c r="C88" s="695"/>
      <c r="D88" s="695"/>
      <c r="E88" s="696"/>
    </row>
    <row r="89" spans="2:5" ht="15">
      <c r="B89" s="695"/>
      <c r="C89" s="695"/>
      <c r="D89" s="695"/>
      <c r="E89" s="696"/>
    </row>
    <row r="90" spans="2:5" ht="15">
      <c r="B90" s="695"/>
      <c r="C90" s="695"/>
      <c r="D90" s="695"/>
      <c r="E90" s="696"/>
    </row>
    <row r="91" spans="2:5" ht="15">
      <c r="B91" s="695"/>
      <c r="C91" s="695"/>
      <c r="D91" s="695"/>
      <c r="E91" s="696"/>
    </row>
    <row r="92" spans="2:5" ht="15">
      <c r="B92" s="695"/>
      <c r="C92" s="695"/>
      <c r="D92" s="695"/>
      <c r="E92" s="696"/>
    </row>
    <row r="93" spans="2:5" ht="15">
      <c r="B93" s="695"/>
      <c r="C93" s="695"/>
      <c r="D93" s="695"/>
      <c r="E93" s="696"/>
    </row>
    <row r="94" spans="2:5" ht="15">
      <c r="B94" s="695"/>
      <c r="C94" s="695"/>
      <c r="D94" s="695"/>
      <c r="E94" s="696"/>
    </row>
    <row r="95" spans="2:5" ht="15">
      <c r="B95" s="695"/>
      <c r="C95" s="695"/>
      <c r="D95" s="695"/>
      <c r="E95" s="696"/>
    </row>
    <row r="96" spans="2:5" ht="15">
      <c r="B96" s="695"/>
      <c r="C96" s="695"/>
      <c r="D96" s="695"/>
      <c r="E96" s="696"/>
    </row>
    <row r="97" spans="2:5" ht="15">
      <c r="B97" s="695"/>
      <c r="C97" s="695"/>
      <c r="D97" s="695"/>
      <c r="E97" s="696"/>
    </row>
    <row r="98" spans="2:5" ht="15">
      <c r="B98" s="695"/>
      <c r="C98" s="695"/>
      <c r="D98" s="695"/>
      <c r="E98" s="696"/>
    </row>
    <row r="99" spans="2:5" ht="15">
      <c r="B99" s="695"/>
      <c r="C99" s="695"/>
      <c r="D99" s="695"/>
      <c r="E99" s="696"/>
    </row>
    <row r="100" spans="2:5" ht="15">
      <c r="B100" s="695"/>
      <c r="C100" s="695"/>
      <c r="D100" s="695"/>
      <c r="E100" s="696"/>
    </row>
    <row r="101" spans="2:5" ht="15">
      <c r="B101" s="695"/>
      <c r="C101" s="695"/>
      <c r="D101" s="695"/>
      <c r="E101" s="696"/>
    </row>
    <row r="102" spans="2:5" ht="15">
      <c r="B102" s="695"/>
      <c r="C102" s="695"/>
      <c r="D102" s="695"/>
      <c r="E102" s="696"/>
    </row>
    <row r="103" spans="2:5" ht="15">
      <c r="B103" s="695"/>
      <c r="C103" s="695"/>
      <c r="D103" s="695"/>
      <c r="E103" s="696"/>
    </row>
    <row r="104" spans="2:5" ht="15">
      <c r="B104" s="695"/>
      <c r="C104" s="695"/>
      <c r="D104" s="695"/>
      <c r="E104" s="696"/>
    </row>
    <row r="105" spans="2:5" ht="15">
      <c r="B105" s="695"/>
      <c r="C105" s="695"/>
      <c r="D105" s="695"/>
      <c r="E105" s="696"/>
    </row>
    <row r="106" spans="2:5" ht="15">
      <c r="B106" s="695"/>
      <c r="C106" s="695"/>
      <c r="D106" s="695"/>
      <c r="E106" s="696"/>
    </row>
    <row r="107" spans="2:5" ht="15">
      <c r="B107" s="695"/>
      <c r="C107" s="695"/>
      <c r="D107" s="695"/>
      <c r="E107" s="696"/>
    </row>
    <row r="108" spans="2:5" ht="15">
      <c r="B108" s="695"/>
      <c r="C108" s="695"/>
      <c r="D108" s="695"/>
      <c r="E108" s="696"/>
    </row>
    <row r="109" spans="2:5" ht="15">
      <c r="B109" s="695"/>
      <c r="C109" s="695"/>
      <c r="D109" s="695"/>
      <c r="E109" s="696"/>
    </row>
    <row r="110" spans="2:5" ht="15">
      <c r="B110" s="695"/>
      <c r="C110" s="695"/>
      <c r="D110" s="695"/>
      <c r="E110" s="696"/>
    </row>
    <row r="111" spans="2:5" ht="15">
      <c r="B111" s="695"/>
      <c r="C111" s="695"/>
      <c r="D111" s="695"/>
      <c r="E111" s="696"/>
    </row>
    <row r="112" spans="2:5" ht="15">
      <c r="B112" s="695"/>
      <c r="C112" s="695"/>
      <c r="D112" s="695"/>
      <c r="E112" s="696"/>
    </row>
    <row r="113" spans="2:5" ht="15">
      <c r="B113" s="695"/>
      <c r="C113" s="695"/>
      <c r="D113" s="695"/>
      <c r="E113" s="696"/>
    </row>
    <row r="114" spans="2:5" ht="15">
      <c r="B114" s="695"/>
      <c r="C114" s="695"/>
      <c r="D114" s="695"/>
      <c r="E114" s="696"/>
    </row>
    <row r="115" spans="2:5" ht="15">
      <c r="B115" s="695"/>
      <c r="C115" s="695"/>
      <c r="D115" s="695"/>
      <c r="E115" s="696"/>
    </row>
    <row r="116" spans="2:5" ht="15">
      <c r="B116" s="695"/>
      <c r="C116" s="695"/>
      <c r="D116" s="695"/>
      <c r="E116" s="696"/>
    </row>
    <row r="117" spans="2:5" ht="15">
      <c r="B117" s="695"/>
      <c r="C117" s="695"/>
      <c r="D117" s="695"/>
      <c r="E117" s="696"/>
    </row>
    <row r="118" spans="2:5" ht="15">
      <c r="B118" s="695"/>
      <c r="C118" s="695"/>
      <c r="D118" s="695"/>
      <c r="E118" s="696"/>
    </row>
    <row r="119" spans="2:5" ht="15">
      <c r="B119" s="695"/>
      <c r="C119" s="695"/>
      <c r="D119" s="695"/>
      <c r="E119" s="696"/>
    </row>
    <row r="120" spans="2:5" ht="15">
      <c r="B120" s="695"/>
      <c r="C120" s="695"/>
      <c r="D120" s="695"/>
      <c r="E120" s="696"/>
    </row>
    <row r="121" spans="2:5" ht="15">
      <c r="B121" s="695"/>
      <c r="C121" s="695"/>
      <c r="D121" s="695"/>
      <c r="E121" s="696"/>
    </row>
    <row r="122" spans="2:5" ht="15">
      <c r="B122" s="695"/>
      <c r="C122" s="695"/>
      <c r="D122" s="695"/>
      <c r="E122" s="695"/>
    </row>
    <row r="123" spans="2:5" ht="15">
      <c r="B123" s="695"/>
      <c r="C123" s="695"/>
      <c r="D123" s="695"/>
      <c r="E123" s="695"/>
    </row>
    <row r="124" spans="2:5" ht="15">
      <c r="B124" s="695"/>
      <c r="C124" s="695"/>
      <c r="D124" s="695"/>
      <c r="E124" s="695"/>
    </row>
    <row r="125" spans="2:5" ht="15">
      <c r="B125" s="695"/>
      <c r="C125" s="695"/>
      <c r="D125" s="695"/>
      <c r="E125" s="695"/>
    </row>
    <row r="126" spans="2:5" ht="15">
      <c r="B126" s="695"/>
      <c r="C126" s="695"/>
      <c r="D126" s="695"/>
      <c r="E126" s="695"/>
    </row>
    <row r="127" spans="2:5" ht="15">
      <c r="B127" s="695"/>
      <c r="C127" s="695"/>
      <c r="D127" s="695"/>
      <c r="E127" s="695"/>
    </row>
    <row r="128" spans="2:5" ht="15">
      <c r="B128" s="695"/>
      <c r="C128" s="695"/>
      <c r="D128" s="695"/>
      <c r="E128" s="695"/>
    </row>
    <row r="129" spans="2:5" ht="15">
      <c r="B129" s="695"/>
      <c r="C129" s="695"/>
      <c r="D129" s="695"/>
      <c r="E129" s="695"/>
    </row>
    <row r="130" spans="2:5" ht="15">
      <c r="B130" s="695"/>
      <c r="C130" s="695"/>
      <c r="D130" s="695"/>
      <c r="E130" s="695"/>
    </row>
    <row r="131" spans="2:5" ht="15">
      <c r="B131" s="695"/>
      <c r="C131" s="695"/>
      <c r="D131" s="695"/>
      <c r="E131" s="695"/>
    </row>
    <row r="132" spans="2:5" ht="15">
      <c r="B132" s="695"/>
      <c r="C132" s="695"/>
      <c r="D132" s="695"/>
      <c r="E132" s="695"/>
    </row>
    <row r="133" spans="2:5" ht="15">
      <c r="B133" s="695"/>
      <c r="C133" s="695"/>
      <c r="D133" s="695"/>
      <c r="E133" s="695"/>
    </row>
    <row r="134" spans="2:5" ht="15">
      <c r="B134" s="695"/>
      <c r="C134" s="695"/>
      <c r="D134" s="695"/>
      <c r="E134" s="695"/>
    </row>
    <row r="135" spans="2:5" ht="15">
      <c r="B135" s="695"/>
      <c r="C135" s="695"/>
      <c r="D135" s="695"/>
      <c r="E135" s="695"/>
    </row>
    <row r="136" spans="2:5" ht="15">
      <c r="B136" s="695"/>
      <c r="C136" s="695"/>
      <c r="D136" s="695"/>
      <c r="E136" s="695"/>
    </row>
    <row r="137" spans="2:5" ht="15">
      <c r="B137" s="695"/>
      <c r="C137" s="695"/>
      <c r="D137" s="695"/>
      <c r="E137" s="695"/>
    </row>
    <row r="138" spans="2:5" ht="15">
      <c r="B138" s="695"/>
      <c r="C138" s="695"/>
      <c r="D138" s="695"/>
      <c r="E138" s="695"/>
    </row>
    <row r="139" spans="2:5" ht="15">
      <c r="B139" s="695"/>
      <c r="C139" s="695"/>
      <c r="D139" s="695"/>
      <c r="E139" s="695"/>
    </row>
    <row r="140" spans="2:5" ht="15">
      <c r="B140" s="695"/>
      <c r="C140" s="695"/>
      <c r="D140" s="695"/>
      <c r="E140" s="695"/>
    </row>
    <row r="141" spans="2:5" ht="15">
      <c r="B141" s="695"/>
      <c r="C141" s="695"/>
      <c r="D141" s="695"/>
      <c r="E141" s="695"/>
    </row>
    <row r="142" spans="2:5" ht="15">
      <c r="B142" s="695"/>
      <c r="C142" s="695"/>
      <c r="D142" s="695"/>
      <c r="E142" s="695"/>
    </row>
    <row r="143" spans="2:5" ht="15">
      <c r="B143" s="695"/>
      <c r="C143" s="695"/>
      <c r="D143" s="695"/>
      <c r="E143" s="695"/>
    </row>
    <row r="144" spans="2:5" ht="15">
      <c r="B144" s="695"/>
      <c r="C144" s="695"/>
      <c r="D144" s="695"/>
      <c r="E144" s="695"/>
    </row>
    <row r="145" spans="2:5" ht="15">
      <c r="B145" s="695"/>
      <c r="C145" s="695"/>
      <c r="D145" s="695"/>
      <c r="E145" s="695"/>
    </row>
    <row r="146" spans="2:5" ht="15">
      <c r="B146" s="695"/>
      <c r="C146" s="695"/>
      <c r="D146" s="695"/>
      <c r="E146" s="695"/>
    </row>
    <row r="147" spans="2:5" ht="15">
      <c r="B147" s="695"/>
      <c r="C147" s="695"/>
      <c r="D147" s="695"/>
      <c r="E147" s="695"/>
    </row>
    <row r="148" spans="2:5" ht="15">
      <c r="B148" s="695"/>
      <c r="C148" s="695"/>
      <c r="D148" s="695"/>
      <c r="E148" s="695"/>
    </row>
    <row r="149" spans="2:5" ht="15">
      <c r="B149" s="695"/>
      <c r="C149" s="695"/>
      <c r="D149" s="695"/>
      <c r="E149" s="695"/>
    </row>
    <row r="150" spans="2:5" ht="15">
      <c r="B150" s="695"/>
      <c r="C150" s="695"/>
      <c r="D150" s="695"/>
      <c r="E150" s="695"/>
    </row>
    <row r="151" spans="2:5" ht="15">
      <c r="B151" s="695"/>
      <c r="C151" s="695"/>
      <c r="D151" s="695"/>
      <c r="E151" s="695"/>
    </row>
    <row r="152" spans="2:5" ht="15">
      <c r="B152" s="695"/>
      <c r="C152" s="695"/>
      <c r="D152" s="695"/>
      <c r="E152" s="695"/>
    </row>
    <row r="153" spans="2:5" ht="15">
      <c r="B153" s="695"/>
      <c r="C153" s="695"/>
      <c r="D153" s="695"/>
      <c r="E153" s="695"/>
    </row>
    <row r="154" spans="2:5" ht="15">
      <c r="B154" s="695"/>
      <c r="C154" s="695"/>
      <c r="D154" s="695"/>
      <c r="E154" s="695"/>
    </row>
    <row r="155" spans="2:5" ht="15">
      <c r="B155" s="695"/>
      <c r="C155" s="695"/>
      <c r="D155" s="695"/>
      <c r="E155" s="695"/>
    </row>
    <row r="156" spans="2:5" ht="15">
      <c r="B156" s="695"/>
      <c r="C156" s="695"/>
      <c r="D156" s="695"/>
      <c r="E156" s="695"/>
    </row>
    <row r="157" spans="2:5" ht="15">
      <c r="B157" s="695"/>
      <c r="C157" s="695"/>
      <c r="D157" s="695"/>
      <c r="E157" s="695"/>
    </row>
    <row r="158" spans="2:5" ht="15">
      <c r="B158" s="695"/>
      <c r="C158" s="695"/>
      <c r="D158" s="695"/>
      <c r="E158" s="695"/>
    </row>
    <row r="159" spans="2:5" ht="15">
      <c r="B159" s="695"/>
      <c r="C159" s="695"/>
      <c r="D159" s="695"/>
      <c r="E159" s="695"/>
    </row>
    <row r="160" spans="2:5" ht="15">
      <c r="B160" s="695"/>
      <c r="C160" s="695"/>
      <c r="D160" s="695"/>
      <c r="E160" s="695"/>
    </row>
    <row r="161" spans="2:5" ht="15">
      <c r="B161" s="695"/>
      <c r="C161" s="695"/>
      <c r="D161" s="695"/>
      <c r="E161" s="695"/>
    </row>
    <row r="162" spans="2:5" ht="15">
      <c r="B162" s="695"/>
      <c r="C162" s="695"/>
      <c r="D162" s="695"/>
      <c r="E162" s="695"/>
    </row>
    <row r="163" spans="2:5" ht="15">
      <c r="B163" s="695"/>
      <c r="C163" s="695"/>
      <c r="D163" s="695"/>
      <c r="E163" s="695"/>
    </row>
    <row r="164" spans="2:5" ht="15">
      <c r="B164" s="695"/>
      <c r="C164" s="695"/>
      <c r="D164" s="695"/>
      <c r="E164" s="695"/>
    </row>
    <row r="165" spans="2:5" ht="15">
      <c r="B165" s="695"/>
      <c r="C165" s="695"/>
      <c r="D165" s="695"/>
      <c r="E165" s="695"/>
    </row>
    <row r="166" spans="2:5" ht="15">
      <c r="B166" s="695"/>
      <c r="C166" s="695"/>
      <c r="D166" s="695"/>
      <c r="E166" s="695"/>
    </row>
    <row r="167" spans="2:5" ht="15">
      <c r="B167" s="695"/>
      <c r="C167" s="695"/>
      <c r="D167" s="695"/>
      <c r="E167" s="695"/>
    </row>
    <row r="168" spans="2:5" ht="15">
      <c r="B168" s="695"/>
      <c r="C168" s="695"/>
      <c r="D168" s="695"/>
      <c r="E168" s="695"/>
    </row>
    <row r="169" spans="2:5" ht="15">
      <c r="B169" s="695"/>
      <c r="C169" s="695"/>
      <c r="D169" s="695"/>
      <c r="E169" s="695"/>
    </row>
    <row r="170" spans="2:5" ht="15">
      <c r="B170" s="695"/>
      <c r="C170" s="695"/>
      <c r="D170" s="695"/>
      <c r="E170" s="695"/>
    </row>
    <row r="171" spans="2:5" ht="15">
      <c r="B171" s="695"/>
      <c r="C171" s="695"/>
      <c r="D171" s="695"/>
      <c r="E171" s="695"/>
    </row>
    <row r="172" spans="2:5" ht="15">
      <c r="B172" s="695"/>
      <c r="C172" s="695"/>
      <c r="D172" s="695"/>
      <c r="E172" s="695"/>
    </row>
    <row r="173" spans="2:5" ht="15">
      <c r="B173" s="695"/>
      <c r="C173" s="695"/>
      <c r="D173" s="695"/>
      <c r="E173" s="695"/>
    </row>
    <row r="174" spans="2:5" ht="15">
      <c r="B174" s="695"/>
      <c r="C174" s="695"/>
      <c r="D174" s="695"/>
      <c r="E174" s="695"/>
    </row>
    <row r="175" spans="2:5" ht="15">
      <c r="B175" s="695"/>
      <c r="C175" s="695"/>
      <c r="D175" s="695"/>
      <c r="E175" s="695"/>
    </row>
    <row r="176" spans="2:5" ht="15">
      <c r="B176" s="695"/>
      <c r="C176" s="695"/>
      <c r="D176" s="695"/>
      <c r="E176" s="695"/>
    </row>
    <row r="177" spans="2:5" ht="15">
      <c r="B177" s="695"/>
      <c r="C177" s="695"/>
      <c r="D177" s="695"/>
      <c r="E177" s="695"/>
    </row>
    <row r="178" spans="2:5" ht="15">
      <c r="B178" s="695"/>
      <c r="C178" s="695"/>
      <c r="D178" s="695"/>
      <c r="E178" s="695"/>
    </row>
    <row r="179" spans="2:5" ht="15">
      <c r="B179" s="695"/>
      <c r="C179" s="695"/>
      <c r="D179" s="695"/>
      <c r="E179" s="695"/>
    </row>
    <row r="180" spans="2:5" ht="15">
      <c r="B180" s="695"/>
      <c r="C180" s="695"/>
      <c r="D180" s="695"/>
      <c r="E180" s="695"/>
    </row>
    <row r="181" spans="2:5" ht="15">
      <c r="B181" s="695"/>
      <c r="C181" s="695"/>
      <c r="D181" s="695"/>
      <c r="E181" s="695"/>
    </row>
    <row r="182" spans="2:5" ht="15">
      <c r="B182" s="695"/>
      <c r="C182" s="695"/>
      <c r="D182" s="695"/>
      <c r="E182" s="695"/>
    </row>
    <row r="183" spans="2:5" ht="15">
      <c r="B183" s="695"/>
      <c r="C183" s="695"/>
      <c r="D183" s="695"/>
      <c r="E183" s="695"/>
    </row>
    <row r="184" spans="2:5" ht="15">
      <c r="B184" s="695"/>
      <c r="C184" s="695"/>
      <c r="D184" s="695"/>
      <c r="E184" s="695"/>
    </row>
    <row r="185" spans="2:5" ht="15">
      <c r="B185" s="695"/>
      <c r="C185" s="695"/>
      <c r="D185" s="695"/>
      <c r="E185" s="695"/>
    </row>
    <row r="186" spans="2:5" ht="15">
      <c r="B186" s="695"/>
      <c r="C186" s="695"/>
      <c r="D186" s="695"/>
      <c r="E186" s="695"/>
    </row>
    <row r="187" spans="2:5" ht="15">
      <c r="B187" s="695"/>
      <c r="C187" s="695"/>
      <c r="D187" s="695"/>
      <c r="E187" s="695"/>
    </row>
    <row r="188" spans="2:5" ht="15">
      <c r="B188" s="695"/>
      <c r="C188" s="695"/>
      <c r="D188" s="695"/>
      <c r="E188" s="695"/>
    </row>
    <row r="189" spans="2:5" ht="15">
      <c r="B189" s="695"/>
      <c r="C189" s="695"/>
      <c r="D189" s="695"/>
      <c r="E189" s="695"/>
    </row>
    <row r="190" spans="2:5" ht="15">
      <c r="B190" s="695"/>
      <c r="C190" s="695"/>
      <c r="D190" s="695"/>
      <c r="E190" s="695"/>
    </row>
    <row r="191" spans="2:5" ht="15">
      <c r="B191" s="695"/>
      <c r="C191" s="695"/>
      <c r="D191" s="695"/>
      <c r="E191" s="695"/>
    </row>
    <row r="192" spans="2:5" ht="15">
      <c r="B192" s="695"/>
      <c r="C192" s="695"/>
      <c r="D192" s="695"/>
      <c r="E192" s="695"/>
    </row>
    <row r="193" spans="2:5" ht="15">
      <c r="B193" s="695"/>
      <c r="C193" s="695"/>
      <c r="D193" s="695"/>
      <c r="E193" s="695"/>
    </row>
    <row r="194" spans="2:5" ht="15">
      <c r="B194" s="695"/>
      <c r="C194" s="695"/>
      <c r="D194" s="695"/>
      <c r="E194" s="695"/>
    </row>
    <row r="195" spans="2:5" ht="15">
      <c r="B195" s="695"/>
      <c r="C195" s="695"/>
      <c r="D195" s="695"/>
      <c r="E195" s="695"/>
    </row>
    <row r="196" spans="2:5" ht="15">
      <c r="B196" s="695"/>
      <c r="C196" s="695"/>
      <c r="D196" s="695"/>
      <c r="E196" s="695"/>
    </row>
    <row r="197" spans="2:5" ht="15">
      <c r="B197" s="695"/>
      <c r="C197" s="695"/>
      <c r="D197" s="695"/>
      <c r="E197" s="695"/>
    </row>
    <row r="198" spans="2:5" ht="15">
      <c r="B198" s="695"/>
      <c r="C198" s="695"/>
      <c r="D198" s="695"/>
      <c r="E198" s="695"/>
    </row>
    <row r="199" spans="2:5" ht="15">
      <c r="B199" s="695"/>
      <c r="C199" s="695"/>
      <c r="D199" s="695"/>
      <c r="E199" s="695"/>
    </row>
    <row r="200" spans="2:5" ht="15">
      <c r="B200" s="695"/>
      <c r="C200" s="695"/>
      <c r="D200" s="695"/>
      <c r="E200" s="695"/>
    </row>
    <row r="201" spans="2:5" ht="15">
      <c r="B201" s="695"/>
      <c r="C201" s="695"/>
      <c r="D201" s="695"/>
      <c r="E201" s="695"/>
    </row>
    <row r="202" spans="2:5" ht="15">
      <c r="B202" s="695"/>
      <c r="C202" s="695"/>
      <c r="D202" s="695"/>
      <c r="E202" s="695"/>
    </row>
    <row r="203" spans="2:5" ht="15">
      <c r="B203" s="695"/>
      <c r="C203" s="695"/>
      <c r="D203" s="695"/>
      <c r="E203" s="695"/>
    </row>
    <row r="204" spans="2:5" ht="15">
      <c r="B204" s="695"/>
      <c r="C204" s="695"/>
      <c r="D204" s="695"/>
      <c r="E204" s="695"/>
    </row>
    <row r="205" spans="2:5" ht="15">
      <c r="B205" s="695"/>
      <c r="C205" s="695"/>
      <c r="D205" s="695"/>
      <c r="E205" s="695"/>
    </row>
    <row r="206" spans="2:5" ht="15">
      <c r="B206" s="695"/>
      <c r="C206" s="695"/>
      <c r="D206" s="695"/>
      <c r="E206" s="695"/>
    </row>
    <row r="207" spans="2:5" ht="15">
      <c r="B207" s="695"/>
      <c r="C207" s="695"/>
      <c r="D207" s="695"/>
      <c r="E207" s="695"/>
    </row>
    <row r="208" spans="2:5" ht="15">
      <c r="B208" s="695"/>
      <c r="C208" s="695"/>
      <c r="D208" s="695"/>
      <c r="E208" s="695"/>
    </row>
    <row r="209" spans="2:5" ht="15">
      <c r="B209" s="695"/>
      <c r="C209" s="695"/>
      <c r="D209" s="695"/>
      <c r="E209" s="695"/>
    </row>
    <row r="210" spans="2:5" ht="15">
      <c r="B210" s="695"/>
      <c r="C210" s="695"/>
      <c r="D210" s="695"/>
      <c r="E210" s="695"/>
    </row>
    <row r="211" spans="2:5" ht="15">
      <c r="B211" s="695"/>
      <c r="C211" s="695"/>
      <c r="D211" s="695"/>
      <c r="E211" s="695"/>
    </row>
    <row r="212" spans="2:5" ht="15">
      <c r="B212" s="695"/>
      <c r="C212" s="695"/>
      <c r="D212" s="695"/>
      <c r="E212" s="695"/>
    </row>
    <row r="213" spans="2:5" ht="15">
      <c r="B213" s="695"/>
      <c r="C213" s="695"/>
      <c r="D213" s="695"/>
      <c r="E213" s="695"/>
    </row>
    <row r="214" spans="2:5" ht="15">
      <c r="B214" s="695"/>
      <c r="C214" s="695"/>
      <c r="D214" s="695"/>
      <c r="E214" s="695"/>
    </row>
    <row r="215" spans="2:5" ht="15">
      <c r="B215" s="695"/>
      <c r="C215" s="695"/>
      <c r="D215" s="695"/>
      <c r="E215" s="695"/>
    </row>
    <row r="216" spans="2:5" ht="15">
      <c r="B216" s="695"/>
      <c r="C216" s="695"/>
      <c r="D216" s="695"/>
      <c r="E216" s="695"/>
    </row>
    <row r="217" spans="2:5" ht="15">
      <c r="B217" s="695"/>
      <c r="C217" s="695"/>
      <c r="D217" s="695"/>
      <c r="E217" s="695"/>
    </row>
    <row r="218" spans="2:5" ht="15">
      <c r="B218" s="695"/>
      <c r="C218" s="695"/>
      <c r="D218" s="695"/>
      <c r="E218" s="695"/>
    </row>
    <row r="219" spans="2:5" ht="15">
      <c r="B219" s="695"/>
      <c r="C219" s="695"/>
      <c r="D219" s="695"/>
      <c r="E219" s="695"/>
    </row>
    <row r="220" spans="2:5" ht="15">
      <c r="B220" s="695"/>
      <c r="C220" s="695"/>
      <c r="D220" s="695"/>
      <c r="E220" s="695"/>
    </row>
    <row r="221" spans="2:5" ht="15">
      <c r="B221" s="695"/>
      <c r="C221" s="695"/>
      <c r="D221" s="695"/>
      <c r="E221" s="695"/>
    </row>
    <row r="222" spans="2:5" ht="15">
      <c r="B222" s="695"/>
      <c r="C222" s="695"/>
      <c r="D222" s="695"/>
      <c r="E222" s="695"/>
    </row>
    <row r="223" spans="2:5" ht="15">
      <c r="B223" s="695"/>
      <c r="C223" s="695"/>
      <c r="D223" s="695"/>
      <c r="E223" s="695"/>
    </row>
    <row r="224" spans="2:5" ht="15">
      <c r="B224" s="695"/>
      <c r="C224" s="695"/>
      <c r="D224" s="695"/>
      <c r="E224" s="695"/>
    </row>
    <row r="225" spans="2:5" ht="15">
      <c r="B225" s="695"/>
      <c r="C225" s="695"/>
      <c r="D225" s="695"/>
      <c r="E225" s="695"/>
    </row>
    <row r="226" spans="2:5" ht="15">
      <c r="B226" s="695"/>
      <c r="C226" s="695"/>
      <c r="D226" s="695"/>
      <c r="E226" s="695"/>
    </row>
    <row r="227" spans="2:5" ht="15">
      <c r="B227" s="695"/>
      <c r="C227" s="695"/>
      <c r="D227" s="695"/>
      <c r="E227" s="695"/>
    </row>
    <row r="228" spans="2:5" ht="15">
      <c r="B228" s="695"/>
      <c r="C228" s="695"/>
      <c r="D228" s="695"/>
      <c r="E228" s="695"/>
    </row>
    <row r="229" spans="2:5" ht="15">
      <c r="B229" s="695"/>
      <c r="C229" s="695"/>
      <c r="D229" s="695"/>
      <c r="E229" s="695"/>
    </row>
    <row r="230" spans="2:5" ht="15">
      <c r="B230" s="695"/>
      <c r="C230" s="695"/>
      <c r="D230" s="695"/>
      <c r="E230" s="695"/>
    </row>
    <row r="231" spans="2:5" ht="15">
      <c r="B231" s="695"/>
      <c r="C231" s="695"/>
      <c r="D231" s="695"/>
      <c r="E231" s="695"/>
    </row>
    <row r="232" spans="2:5" ht="15">
      <c r="B232" s="695"/>
      <c r="C232" s="695"/>
      <c r="D232" s="695"/>
      <c r="E232" s="695"/>
    </row>
    <row r="233" spans="2:5" ht="15">
      <c r="B233" s="695"/>
      <c r="C233" s="695"/>
      <c r="D233" s="695"/>
      <c r="E233" s="695"/>
    </row>
    <row r="234" spans="2:5" ht="15">
      <c r="B234" s="695"/>
      <c r="C234" s="695"/>
      <c r="D234" s="695"/>
      <c r="E234" s="695"/>
    </row>
    <row r="235" spans="2:5" ht="15">
      <c r="B235" s="695"/>
      <c r="C235" s="695"/>
      <c r="D235" s="695"/>
      <c r="E235" s="695"/>
    </row>
    <row r="236" spans="2:5" ht="15">
      <c r="B236" s="695"/>
      <c r="C236" s="695"/>
      <c r="D236" s="695"/>
      <c r="E236" s="695"/>
    </row>
    <row r="237" spans="2:5" ht="15">
      <c r="B237" s="695"/>
      <c r="C237" s="695"/>
      <c r="D237" s="695"/>
      <c r="E237" s="695"/>
    </row>
    <row r="238" spans="2:5" ht="15">
      <c r="B238" s="695"/>
      <c r="C238" s="695"/>
      <c r="D238" s="695"/>
      <c r="E238" s="695"/>
    </row>
    <row r="239" spans="2:5" ht="15">
      <c r="B239" s="695"/>
      <c r="C239" s="695"/>
      <c r="D239" s="695"/>
      <c r="E239" s="695"/>
    </row>
    <row r="240" spans="2:5" ht="15">
      <c r="B240" s="695"/>
      <c r="C240" s="695"/>
      <c r="D240" s="695"/>
      <c r="E240" s="695"/>
    </row>
    <row r="241" spans="2:5" ht="15">
      <c r="B241" s="695"/>
      <c r="C241" s="695"/>
      <c r="D241" s="695"/>
      <c r="E241" s="695"/>
    </row>
    <row r="242" spans="2:5" ht="15">
      <c r="B242" s="695"/>
      <c r="C242" s="695"/>
      <c r="D242" s="695"/>
      <c r="E242" s="695"/>
    </row>
    <row r="243" spans="2:5" ht="15">
      <c r="B243" s="695"/>
      <c r="C243" s="695"/>
      <c r="D243" s="695"/>
      <c r="E243" s="695"/>
    </row>
    <row r="244" spans="2:5" ht="15">
      <c r="B244" s="695"/>
      <c r="C244" s="695"/>
      <c r="D244" s="695"/>
      <c r="E244" s="695"/>
    </row>
    <row r="245" spans="2:5" ht="15">
      <c r="B245" s="695"/>
      <c r="C245" s="695"/>
      <c r="D245" s="695"/>
      <c r="E245" s="695"/>
    </row>
    <row r="246" spans="2:5" ht="15">
      <c r="B246" s="695"/>
      <c r="C246" s="695"/>
      <c r="D246" s="695"/>
      <c r="E246" s="695"/>
    </row>
    <row r="247" spans="2:5" ht="15">
      <c r="B247" s="695"/>
      <c r="C247" s="695"/>
      <c r="D247" s="695"/>
      <c r="E247" s="695"/>
    </row>
    <row r="248" spans="2:5" ht="15">
      <c r="B248" s="695"/>
      <c r="C248" s="695"/>
      <c r="D248" s="695"/>
      <c r="E248" s="695"/>
    </row>
    <row r="249" spans="2:5" ht="15">
      <c r="B249" s="695"/>
      <c r="C249" s="695"/>
      <c r="D249" s="695"/>
      <c r="E249" s="695"/>
    </row>
    <row r="250" spans="2:5" ht="15">
      <c r="B250" s="695"/>
      <c r="C250" s="695"/>
      <c r="D250" s="695"/>
      <c r="E250" s="695"/>
    </row>
    <row r="251" spans="2:5" ht="15">
      <c r="B251" s="695"/>
      <c r="C251" s="695"/>
      <c r="D251" s="695"/>
      <c r="E251" s="695"/>
    </row>
    <row r="252" spans="2:5" ht="15">
      <c r="B252" s="695"/>
      <c r="C252" s="695"/>
      <c r="D252" s="695"/>
      <c r="E252" s="695"/>
    </row>
    <row r="253" spans="2:5" ht="15">
      <c r="B253" s="695"/>
      <c r="C253" s="695"/>
      <c r="D253" s="695"/>
      <c r="E253" s="695"/>
    </row>
    <row r="254" spans="2:5" ht="15">
      <c r="B254" s="695"/>
      <c r="C254" s="695"/>
      <c r="D254" s="695"/>
      <c r="E254" s="695"/>
    </row>
    <row r="255" spans="2:5" ht="15">
      <c r="B255" s="695"/>
      <c r="C255" s="695"/>
      <c r="D255" s="695"/>
      <c r="E255" s="695"/>
    </row>
    <row r="256" spans="2:5" ht="15">
      <c r="B256" s="695"/>
      <c r="C256" s="695"/>
      <c r="D256" s="695"/>
      <c r="E256" s="695"/>
    </row>
    <row r="257" spans="2:5" ht="15">
      <c r="B257" s="695"/>
      <c r="C257" s="695"/>
      <c r="D257" s="695"/>
      <c r="E257" s="695"/>
    </row>
    <row r="258" spans="2:5" ht="15">
      <c r="B258" s="695"/>
      <c r="C258" s="695"/>
      <c r="D258" s="695"/>
      <c r="E258" s="695"/>
    </row>
    <row r="259" spans="2:5" ht="15">
      <c r="B259" s="695"/>
      <c r="C259" s="695"/>
      <c r="D259" s="695"/>
      <c r="E259" s="695"/>
    </row>
    <row r="260" spans="2:5" ht="15">
      <c r="B260" s="695"/>
      <c r="C260" s="695"/>
      <c r="D260" s="695"/>
      <c r="E260" s="695"/>
    </row>
    <row r="261" spans="2:5" ht="15">
      <c r="B261" s="695"/>
      <c r="C261" s="695"/>
      <c r="D261" s="695"/>
      <c r="E261" s="695"/>
    </row>
    <row r="262" spans="2:5" ht="15">
      <c r="B262" s="695"/>
      <c r="C262" s="695"/>
      <c r="D262" s="695"/>
      <c r="E262" s="695"/>
    </row>
    <row r="263" spans="2:5" ht="15">
      <c r="B263" s="695"/>
      <c r="C263" s="695"/>
      <c r="D263" s="695"/>
      <c r="E263" s="695"/>
    </row>
    <row r="264" spans="2:5" ht="15">
      <c r="B264" s="695"/>
      <c r="C264" s="695"/>
      <c r="D264" s="695"/>
      <c r="E264" s="695"/>
    </row>
    <row r="265" spans="2:5" ht="15">
      <c r="B265" s="695"/>
      <c r="C265" s="695"/>
      <c r="D265" s="695"/>
      <c r="E265" s="695"/>
    </row>
  </sheetData>
  <sheetProtection/>
  <printOptions horizontalCentered="1"/>
  <pageMargins left="0.7480314960629921" right="0.5118110236220472" top="0.69" bottom="0.5" header="0.5118110236220472" footer="0.5118110236220472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of Scientific Procedures on Living Animals Great Britain 2011 Supplementary Tables</dc:title>
  <dc:subject/>
  <dc:creator/>
  <cp:keywords>supplementary data tables, scientific procedures, animals, toxicology, anaesthesia, 2011 </cp:keywords>
  <dc:description/>
  <cp:lastModifiedBy/>
  <dcterms:created xsi:type="dcterms:W3CDTF">2012-07-04T10:10:29Z</dcterms:created>
  <dcterms:modified xsi:type="dcterms:W3CDTF">2013-09-06T15:01:17Z</dcterms:modified>
  <cp:category/>
  <cp:version/>
  <cp:contentType/>
  <cp:contentStatus/>
</cp:coreProperties>
</file>